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.1 - Stavební část" sheetId="2" r:id="rId2"/>
    <sheet name="1.2 - Elektroinstalace" sheetId="3" r:id="rId3"/>
    <sheet name="1.3 - Zdravotní technika" sheetId="4" r:id="rId4"/>
    <sheet name="1.4 - Vytápění" sheetId="5" r:id="rId5"/>
    <sheet name="1.5 - Vzduchotechnika" sheetId="6" r:id="rId6"/>
    <sheet name="1.6 - Kanalizační přípojka" sheetId="7" r:id="rId7"/>
    <sheet name="2.1 - Stavební část" sheetId="8" r:id="rId8"/>
    <sheet name="2.2 - Elektroinstalace" sheetId="9" r:id="rId9"/>
    <sheet name="2.3 - Zdravotní technika" sheetId="10" r:id="rId10"/>
    <sheet name="3.1 - Stavební část" sheetId="11" r:id="rId11"/>
    <sheet name="4.1. - Stavební část" sheetId="12" r:id="rId12"/>
    <sheet name="4.2. - Hromosvod" sheetId="13" r:id="rId13"/>
    <sheet name="5 - Informační systém" sheetId="14" r:id="rId14"/>
    <sheet name="VRN - Vedlejší a ostatní ..." sheetId="15" r:id="rId15"/>
  </sheets>
  <definedNames>
    <definedName name="_xlnm.Print_Area" localSheetId="0">'Rekapitulace stavby'!$D$4:$AO$76,'Rekapitulace stavby'!$C$82:$AQ$113</definedName>
    <definedName name="_xlnm._FilterDatabase" localSheetId="1" hidden="1">'1.1 - Stavební část'!$C$159:$K$2071</definedName>
    <definedName name="_xlnm.Print_Area" localSheetId="1">'1.1 - Stavební část'!$C$4:$J$76,'1.1 - Stavební část'!$C$82:$J$139,'1.1 - Stavební část'!$C$145:$K$2071</definedName>
    <definedName name="_xlnm._FilterDatabase" localSheetId="2" hidden="1">'1.2 - Elektroinstalace'!$C$125:$K$284</definedName>
    <definedName name="_xlnm.Print_Area" localSheetId="2">'1.2 - Elektroinstalace'!$C$4:$J$76,'1.2 - Elektroinstalace'!$C$82:$J$105,'1.2 - Elektroinstalace'!$C$111:$K$284</definedName>
    <definedName name="_xlnm._FilterDatabase" localSheetId="3" hidden="1">'1.3 - Zdravotní technika'!$C$131:$K$364</definedName>
    <definedName name="_xlnm.Print_Area" localSheetId="3">'1.3 - Zdravotní technika'!$C$4:$J$76,'1.3 - Zdravotní technika'!$C$82:$J$111,'1.3 - Zdravotní technika'!$C$117:$K$364</definedName>
    <definedName name="_xlnm._FilterDatabase" localSheetId="4" hidden="1">'1.4 - Vytápění'!$C$126:$K$298</definedName>
    <definedName name="_xlnm.Print_Area" localSheetId="4">'1.4 - Vytápění'!$C$4:$J$76,'1.4 - Vytápění'!$C$82:$J$106,'1.4 - Vytápění'!$C$112:$K$298</definedName>
    <definedName name="_xlnm._FilterDatabase" localSheetId="5" hidden="1">'1.5 - Vzduchotechnika'!$C$124:$K$164</definedName>
    <definedName name="_xlnm.Print_Area" localSheetId="5">'1.5 - Vzduchotechnika'!$C$4:$J$76,'1.5 - Vzduchotechnika'!$C$82:$J$104,'1.5 - Vzduchotechnika'!$C$110:$K$164</definedName>
    <definedName name="_xlnm._FilterDatabase" localSheetId="6" hidden="1">'1.6 - Kanalizační přípojka'!$C$127:$K$196</definedName>
    <definedName name="_xlnm.Print_Area" localSheetId="6">'1.6 - Kanalizační přípojka'!$C$4:$J$76,'1.6 - Kanalizační přípojka'!$C$82:$J$107,'1.6 - Kanalizační přípojka'!$C$113:$K$196</definedName>
    <definedName name="_xlnm._FilterDatabase" localSheetId="7" hidden="1">'2.1 - Stavební část'!$C$136:$K$580</definedName>
    <definedName name="_xlnm.Print_Area" localSheetId="7">'2.1 - Stavební část'!$C$4:$J$76,'2.1 - Stavební část'!$C$82:$J$116,'2.1 - Stavební část'!$C$122:$K$580</definedName>
    <definedName name="_xlnm._FilterDatabase" localSheetId="8" hidden="1">'2.2 - Elektroinstalace'!$C$125:$K$224</definedName>
    <definedName name="_xlnm.Print_Area" localSheetId="8">'2.2 - Elektroinstalace'!$C$4:$J$76,'2.2 - Elektroinstalace'!$C$82:$J$105,'2.2 - Elektroinstalace'!$C$111:$K$224</definedName>
    <definedName name="_xlnm._FilterDatabase" localSheetId="9" hidden="1">'2.3 - Zdravotní technika'!$C$125:$K$238</definedName>
    <definedName name="_xlnm.Print_Area" localSheetId="9">'2.3 - Zdravotní technika'!$C$4:$J$76,'2.3 - Zdravotní technika'!$C$82:$J$105,'2.3 - Zdravotní technika'!$C$111:$K$238</definedName>
    <definedName name="_xlnm._FilterDatabase" localSheetId="10" hidden="1">'3.1 - Stavební část'!$C$130:$K$270</definedName>
    <definedName name="_xlnm.Print_Area" localSheetId="10">'3.1 - Stavební část'!$C$4:$J$76,'3.1 - Stavební část'!$C$82:$J$110,'3.1 - Stavební část'!$C$116:$K$270</definedName>
    <definedName name="_xlnm._FilterDatabase" localSheetId="11" hidden="1">'4.1. - Stavební část'!$C$141:$K$617</definedName>
    <definedName name="_xlnm.Print_Area" localSheetId="11">'4.1. - Stavební část'!$C$4:$J$76,'4.1. - Stavební část'!$C$82:$J$121,'4.1. - Stavební část'!$C$127:$K$617</definedName>
    <definedName name="_xlnm._FilterDatabase" localSheetId="12" hidden="1">'4.2. - Hromosvod'!$C$125:$K$192</definedName>
    <definedName name="_xlnm.Print_Area" localSheetId="12">'4.2. - Hromosvod'!$C$4:$J$76,'4.2. - Hromosvod'!$C$82:$J$105,'4.2. - Hromosvod'!$C$111:$K$192</definedName>
    <definedName name="_xlnm._FilterDatabase" localSheetId="13" hidden="1">'5 - Informační systém'!$C$117:$K$150</definedName>
    <definedName name="_xlnm.Print_Area" localSheetId="13">'5 - Informační systém'!$C$4:$J$76,'5 - Informační systém'!$C$82:$J$99,'5 - Informační systém'!$C$105:$K$150</definedName>
    <definedName name="_xlnm._FilterDatabase" localSheetId="14" hidden="1">'VRN - Vedlejší a ostatní ...'!$C$119:$K$136</definedName>
    <definedName name="_xlnm.Print_Area" localSheetId="14">'VRN - Vedlejší a ostatní ...'!$C$4:$J$76,'VRN - Vedlejší a ostatní ...'!$C$82:$J$101,'VRN - Vedlejší a ostatní ...'!$C$107:$K$136</definedName>
    <definedName name="_xlnm.Print_Titles" localSheetId="0">'Rekapitulace stavby'!$92:$92</definedName>
    <definedName name="_xlnm.Print_Titles" localSheetId="1">'1.1 - Stavební část'!$159:$159</definedName>
    <definedName name="_xlnm.Print_Titles" localSheetId="2">'1.2 - Elektroinstalace'!$125:$125</definedName>
    <definedName name="_xlnm.Print_Titles" localSheetId="3">'1.3 - Zdravotní technika'!$131:$131</definedName>
    <definedName name="_xlnm.Print_Titles" localSheetId="4">'1.4 - Vytápění'!$126:$126</definedName>
    <definedName name="_xlnm.Print_Titles" localSheetId="5">'1.5 - Vzduchotechnika'!$124:$124</definedName>
    <definedName name="_xlnm.Print_Titles" localSheetId="6">'1.6 - Kanalizační přípojka'!$127:$127</definedName>
    <definedName name="_xlnm.Print_Titles" localSheetId="7">'2.1 - Stavební část'!$136:$136</definedName>
    <definedName name="_xlnm.Print_Titles" localSheetId="8">'2.2 - Elektroinstalace'!$125:$125</definedName>
    <definedName name="_xlnm.Print_Titles" localSheetId="9">'2.3 - Zdravotní technika'!$125:$125</definedName>
    <definedName name="_xlnm.Print_Titles" localSheetId="10">'3.1 - Stavební část'!$130:$130</definedName>
    <definedName name="_xlnm.Print_Titles" localSheetId="11">'4.1. - Stavební část'!$141:$141</definedName>
    <definedName name="_xlnm.Print_Titles" localSheetId="12">'4.2. - Hromosvod'!$125:$125</definedName>
    <definedName name="_xlnm.Print_Titles" localSheetId="13">'5 - Informační systém'!$117:$117</definedName>
    <definedName name="_xlnm.Print_Titles" localSheetId="14">'VRN - Vedlejší a ostatní ...'!$119:$119</definedName>
  </definedNames>
  <calcPr fullCalcOnLoad="1"/>
</workbook>
</file>

<file path=xl/sharedStrings.xml><?xml version="1.0" encoding="utf-8"?>
<sst xmlns="http://schemas.openxmlformats.org/spreadsheetml/2006/main" count="38493" uniqueCount="4022">
  <si>
    <t>Export Komplet</t>
  </si>
  <si>
    <t/>
  </si>
  <si>
    <t>2.0</t>
  </si>
  <si>
    <t>ZAMOK</t>
  </si>
  <si>
    <t>False</t>
  </si>
  <si>
    <t>{f6ae9bef-7189-4a60-adec-1861724267c8}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</si>
  <si>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</si>
  <si>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</si>
  <si>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</si>
  <si>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</si>
  <si>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</si>
  <si>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</si>
  <si>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</si>
  <si>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</si>
  <si>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2021_03_17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</si>
  <si>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</si>
  <si>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</si>
  <si>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Mníšek u Liberce ON-DSP, DPS oprava</t>
  </si>
  <si>
    <t>KSO:</t>
  </si>
  <si>
    <t>CC-CZ:</t>
  </si>
  <si>
    <t>Místo:</t>
  </si>
  <si>
    <t xml:space="preserve"> </t>
  </si>
  <si>
    <t>Datum:</t>
  </si>
  <si>
    <t>17. 3. 2021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</si>
  <si>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</si>
  <si>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</si>
  <si>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</si>
  <si>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</si>
  <si>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</si>
  <si>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</si>
  <si>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</si>
  <si>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</si>
  <si>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</si>
  <si>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</si>
  <si>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</si>
  <si>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</si>
  <si>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</si>
  <si>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</si>
  <si>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</si>
  <si>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</si>
  <si>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</si>
  <si>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</si>
  <si>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</si>
  <si>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</si>
  <si>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</si>
  <si>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</si>
  <si>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</si>
  <si>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</si>
  <si>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</si>
  <si>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</si>
  <si>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</si>
  <si>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</si>
  <si>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</si>
  <si>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</si>
  <si>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</si>
  <si>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</si>
  <si>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</si>
  <si>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</si>
  <si>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</si>
  <si>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</si>
  <si>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</si>
  <si>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</si>
  <si>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</si>
  <si>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</si>
  <si>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</si>
  <si>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</si>
  <si>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</si>
  <si>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</si>
  <si>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</si>
  <si>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</si>
  <si>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</si>
  <si>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</si>
  <si>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</si>
  <si>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</si>
  <si>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</si>
  <si>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</si>
  <si>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</si>
  <si>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</t>
  </si>
  <si>
    <t>1.PP + 1.NP + Venkovní zpevněné plochy</t>
  </si>
  <si>
    <t>STA</t>
  </si>
  <si>
    <t>{e398340f-4ab8-4f63-8d0f-1fb497166d00}</t>
  </si>
  <si>
    <t>2</t>
  </si>
  <si>
    <t>/</t>
  </si>
  <si>
    <t>1.1</t>
  </si>
  <si>
    <t>Stavební část</t>
  </si>
  <si>
    <t>Soupis</t>
  </si>
  <si>
    <t>{531a25d3-5a28-4f6a-82de-b2e2c1772bea}</t>
  </si>
  <si>
    <t>1.2</t>
  </si>
  <si>
    <t>Elektroinstalace</t>
  </si>
  <si>
    <t>{4ac27f27-2fed-4441-ad10-854881d3d03e}</t>
  </si>
  <si>
    <t>1.3</t>
  </si>
  <si>
    <t>Zdravotní technika</t>
  </si>
  <si>
    <t>{f20ce5f5-bc7f-472d-b106-c93c2f1f9c21}</t>
  </si>
  <si>
    <t>1.4</t>
  </si>
  <si>
    <t>Vytápění</t>
  </si>
  <si>
    <t>{b7cf32e3-cdc3-4025-ac97-df216fd390dd}</t>
  </si>
  <si>
    <t>1.5</t>
  </si>
  <si>
    <t>Vzduchotechnika</t>
  </si>
  <si>
    <t>{7680b50f-52bf-4419-b1ab-92b8663c1e0f}</t>
  </si>
  <si>
    <t>1.6</t>
  </si>
  <si>
    <t>Kanalizační přípojka</t>
  </si>
  <si>
    <t>{16fa2f99-2e22-4965-a667-d1b30ef0a3c0}</t>
  </si>
  <si>
    <t>2.NP</t>
  </si>
  <si>
    <t>{08463641-91ea-4660-ba15-bc90da7727de}</t>
  </si>
  <si>
    <t>2.1</t>
  </si>
  <si>
    <t>{e4c10af6-b6bd-4012-ab26-381de51a26f1}</t>
  </si>
  <si>
    <t>2.2</t>
  </si>
  <si>
    <t>{fb4fd2f9-3be3-4ab2-9e35-0ef7ed19ef0c}</t>
  </si>
  <si>
    <t>2.3</t>
  </si>
  <si>
    <t>{f30beb39-67d4-414b-98d4-81bc1d5bb383}</t>
  </si>
  <si>
    <t>3</t>
  </si>
  <si>
    <t>Podkroví</t>
  </si>
  <si>
    <t>{951d0575-6b34-41d7-bf94-da0ed4d173c4}</t>
  </si>
  <si>
    <t>3.1</t>
  </si>
  <si>
    <t>{dbb8df88-5672-43ea-a16d-75492b2ae8d5}</t>
  </si>
  <si>
    <t>4</t>
  </si>
  <si>
    <t>Střecha + fasáda</t>
  </si>
  <si>
    <t>{d9da9f8d-30b2-4eb8-8aaf-c3ad109abbae}</t>
  </si>
  <si>
    <t>4.1.</t>
  </si>
  <si>
    <t>{fef81bd1-2bfd-4fd4-81b6-c60aae57abfb}</t>
  </si>
  <si>
    <t>4.2.</t>
  </si>
  <si>
    <t>Hromosvod</t>
  </si>
  <si>
    <t>{3612ac01-04cb-4ac1-8bc0-6f84b49133d2}</t>
  </si>
  <si>
    <t>5</t>
  </si>
  <si>
    <t>Informační systém</t>
  </si>
  <si>
    <t>{c7dc7089-4a57-4d68-95ca-cb039c692ae9}</t>
  </si>
  <si>
    <t>VRN</t>
  </si>
  <si>
    <t>Vedlejší a ostatní ...</t>
  </si>
  <si>
    <t>{5f8a3235-eba1-4727-bd47-e7d4e4644ad0}</t>
  </si>
  <si>
    <t>KRYCÍ LIST SOUPISU PRACÍ</t>
  </si>
  <si>
    <t>Objekt:</t>
  </si>
  <si>
    <t>1 - 1.PP + 1.NP + Venkovní zpevněné plochy</t>
  </si>
  <si>
    <t>Soupis:</t>
  </si>
  <si>
    <t>1.1 -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</si>
  <si>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</si>
  <si>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</si>
  <si>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</si>
  <si>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</si>
  <si>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</si>
  <si>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</si>
  <si>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</si>
  <si>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</si>
  <si>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</si>
  <si>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</si>
  <si>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</si>
  <si>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5B - Komunikace - bourání</t>
  </si>
  <si>
    <t xml:space="preserve">    6 - Úpravy povrchů, podlahy a osazování výplní</t>
  </si>
  <si>
    <t xml:space="preserve">    8 - Trubní vedení</t>
  </si>
  <si>
    <t xml:space="preserve">    9 - Ostatní konstrukce a práce</t>
  </si>
  <si>
    <t xml:space="preserve">    94 - Lešení a stavební výtahy</t>
  </si>
  <si>
    <t xml:space="preserve">    96 - Bourání konstrukcí</t>
  </si>
  <si>
    <t xml:space="preserve">    99 -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</si>
  <si>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</si>
  <si>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</si>
  <si>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</si>
  <si>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712B - Povlakové krytiny - bourání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</si>
  <si>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</si>
  <si>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</si>
  <si>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</si>
  <si>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761 - Konstrukce prosvětlovací</t>
  </si>
  <si>
    <t xml:space="preserve">    762 - Konstrukce tesařské</t>
  </si>
  <si>
    <t xml:space="preserve">    762B - Konstrukce tesařské - bourání</t>
  </si>
  <si>
    <t xml:space="preserve">    763 - Konstrukce suché výstavby</t>
  </si>
  <si>
    <t xml:space="preserve">    764 - Konstrukce klempířské</t>
  </si>
  <si>
    <t xml:space="preserve">    764B - Konstrukce klempířské - bourání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</si>
  <si>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</si>
  <si>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</si>
  <si>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</si>
  <si>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775B - Podlahy skládané - bourání</t>
  </si>
  <si>
    <t xml:space="preserve">    776 - Podlahy povlakové</t>
  </si>
  <si>
    <t xml:space="preserve">    776B - Podlahy povlakové - bourání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</si>
  <si>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</si>
  <si>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</si>
  <si>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</si>
  <si>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</si>
  <si>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</si>
  <si>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M - Práce a dodávky M</t>
  </si>
  <si>
    <t xml:space="preserve">    REV - Revize</t>
  </si>
  <si>
    <t xml:space="preserve">    ZPPO - Vybavení prostředky požární ochrany 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</si>
  <si>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</si>
  <si>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</si>
  <si>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</si>
  <si>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</si>
  <si>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</si>
  <si>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</si>
  <si>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</si>
  <si>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</si>
  <si>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</si>
  <si>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</si>
  <si>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</si>
  <si>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</si>
  <si>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</si>
  <si>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</si>
  <si>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</si>
  <si>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</si>
  <si>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</si>
  <si>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</si>
  <si>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122251103</t>
  </si>
  <si>
    <t>Odkopávky a prokopávky nezapažené strojně v hornině třídy těžitelnosti I skupiny 3 přes 50 do 100 m3</t>
  </si>
  <si>
    <t>m3</t>
  </si>
  <si>
    <t>CS ÚRS 2020 02</t>
  </si>
  <si>
    <t>PP</t>
  </si>
  <si>
    <t>VV</t>
  </si>
  <si>
    <t>"odkopávky pro zpevněné plochy a pro nový přístřešek :"</t>
  </si>
  <si>
    <t>(1,8*4,0+3,5*17,0+1,2*1,5+4,3*4,0+3,0*2,2)*(0,4+0,5)/2+8,8*5,0*0,15+2,2*19,5*(0,4+0,5)/2+17,5*(2,7+3,6)/2*0,1</t>
  </si>
  <si>
    <t>"prohloubení pro  nové betonové schodiště na vstupu do m.č. 100"   2,0*2,26*0,1+1,6*1,46*0,25</t>
  </si>
  <si>
    <t>Součet</t>
  </si>
  <si>
    <t>131213102</t>
  </si>
  <si>
    <t>Hloubení jam ručně zapažených i nezapažených s urovnáním dna do předepsaného profilu a spádu v hornině třídy těžitelnosti I skupiny 3 nesoudržných</t>
  </si>
  <si>
    <t>"Předpokládaná rozsah práce !"</t>
  </si>
  <si>
    <t>"porovnávací položka pro odtěžení zeminy pro novou skladbu podlahy v m.č. 112"    35,28*0,25</t>
  </si>
  <si>
    <t>132154202</t>
  </si>
  <si>
    <t>Hloubení zapažených rýh šířky přes 800 do 2 000 mm strojně s urovnáním dna do předepsaného profilu a spádu v hornině třídy těžitelnosti I skupiny 1 a 2 přes 20 do 50 m3</t>
  </si>
  <si>
    <t>6</t>
  </si>
  <si>
    <t>"výkopy pro základové konstrukce nového přístřešku a rampy :"</t>
  </si>
  <si>
    <t>(7,75+1,04+0,6)*(0,75+2*0,6)*(0,8+0,9)/2+(9,87+0,3+0,45)*(0,85+2*0,45)*(0,7+0,8)/2</t>
  </si>
  <si>
    <t>"prohloubení pro štěrkový podsyp a podkladní beton pod spodní část"   ((7,95+1,04)*0,95+(10,07+0,3)*1,05)*0,2</t>
  </si>
  <si>
    <t>132212112</t>
  </si>
  <si>
    <t>Hloubení rýh šířky do 800 mm ručně zapažených i nezapažených, s urovnáním dna do předepsaného profilu a spádu v hornině třídy těžitelnosti I skupiny 3 nesoudržných</t>
  </si>
  <si>
    <t>8</t>
  </si>
  <si>
    <t>"výkopy pro drenážní potrubí okolo soklu objektu"   ((16,5+10,5)*2-7,0+2,7+2*5,0)*0,5*0,6</t>
  </si>
  <si>
    <t>132251101</t>
  </si>
  <si>
    <t>Hloubení nezapažených rýh šířky do 800 mm strojně s urovnáním dna do předepsaného profilu a spádu v hornině třídy těžitelnosti I skupiny 3 do 20 m3</t>
  </si>
  <si>
    <t>10</t>
  </si>
  <si>
    <t>"výkopy pro ostatní drenáže v nových zpevněných plochách :"</t>
  </si>
  <si>
    <t>"plocha podél stěny od Liberce"    25,0*0,3*0,3</t>
  </si>
  <si>
    <t>"plocha podél stěny od Frýdlantu"    20,0*0,3*0,3</t>
  </si>
  <si>
    <t>133251101</t>
  </si>
  <si>
    <t>Hloubení nezapažených šachet strojně v hornině třídy těžitelnosti I skupiny 3 do 20 m3</t>
  </si>
  <si>
    <t>12</t>
  </si>
  <si>
    <t>"nové osazení stávajících betonových sloupků oplocení"    6*0,6*0,6*0,7</t>
  </si>
  <si>
    <t>7</t>
  </si>
  <si>
    <t>139751101</t>
  </si>
  <si>
    <t>Vykopávka v uzavřených prostorech ručně v hornině třídy těžitelnosti I skupiny 1 až 3</t>
  </si>
  <si>
    <t>14</t>
  </si>
  <si>
    <t>"1.PP - čerpací jímka - výkop (předpokládaný rozsah práce !)"  (1,1*1,1+(1,4*1,7-0,3*0,9))/2*0,85</t>
  </si>
  <si>
    <t>"1.PP - výkopy pro nové odvodňovací kanálky ve stávající podlaze"    ((8,5+2*0,25)+6,5+(2,12+2,43+4,3))*0,7*0,3</t>
  </si>
  <si>
    <t>161111502</t>
  </si>
  <si>
    <t>Svislé přemístění výkopku nošením bez naložení, avšak s vyprázdněním nádoby na hromady nebo do dopravního prostředku z horniny třídy těžitelnosti I skupiny 1 až 3, při hloubce výkopu přes 3 do 6 m</t>
  </si>
  <si>
    <t>16</t>
  </si>
  <si>
    <t>"vynesení přebytečné vytěžené zeminy z výkopů 1.PP"   6,525-0,479</t>
  </si>
  <si>
    <t>9</t>
  </si>
  <si>
    <t>162211201</t>
  </si>
  <si>
    <t>Vodorovné přemístění výkopku nebo sypaniny nošením s naložením a vyprázdněním nádoby na hromady nebo do dopravního prostředku na vzdálenost do 10 m z horniny třídy těžitelnosti I, skupiny 1 až 3</t>
  </si>
  <si>
    <t>18</t>
  </si>
  <si>
    <t>162211209</t>
  </si>
  <si>
    <t>Vodorovné přemístění výkopku nebo sypaniny nošením s naložením a vyprázdněním nádoby na hromady nebo do dopravního prostředku na vzdálenost do 10 m Příplatek k ceně za každých dalších 10 m</t>
  </si>
  <si>
    <t>20</t>
  </si>
  <si>
    <t>11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</si>
  <si>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</si>
  <si>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</si>
  <si>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22</t>
  </si>
  <si>
    <t>"staveništní přemístění kamniva pro lože a obsyp drenážního potrubí (dle kptl. 2)"    21,96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</si>
  <si>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</si>
  <si>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</si>
  <si>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24</t>
  </si>
  <si>
    <t>"odvoz přebytečné vytěžené zeminy"    73,989+8,82+4,05+33,389+17,91+1,512+6,525-0,479</t>
  </si>
  <si>
    <t>13</t>
  </si>
  <si>
    <t>162751119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</si>
  <si>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</t>
  </si>
  <si>
    <t>26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</si>
  <si>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</si>
  <si>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145,716*(25-10)</t>
  </si>
  <si>
    <t>167151101</t>
  </si>
  <si>
    <t>Nakládání, skládání a překládání neulehlého výkopku nebo sypaniny strojně nakládání, množství do 100 m3, z horniny třídy těžitelnosti I, skupiny 1 až 3</t>
  </si>
  <si>
    <t>28</t>
  </si>
  <si>
    <t>171201231</t>
  </si>
  <si>
    <t>Poplatek za uložení stavebního odpadu na recyklační skládce (skládkovné) zeminy a kamení zatříděného do Katalogu odpadů pod kódem 17 05 04</t>
  </si>
  <si>
    <t>t</t>
  </si>
  <si>
    <t>30</t>
  </si>
  <si>
    <t>"uložení přebytečné vytěžené zeminy na skládku"    145,716*1,800</t>
  </si>
  <si>
    <t>174101101</t>
  </si>
  <si>
    <t>Zásyp sypaninou z jakékoliv horniny strojně s uložením výkopku ve vrstvách se zhutněním jam, šachet, rýh nebo kolem objektů v těchto vykopávkách</t>
  </si>
  <si>
    <t>32</t>
  </si>
  <si>
    <t>"zpětné zásypy štěrkopískem :"</t>
  </si>
  <si>
    <t>"prohloubení pro nové betonové schodiště na vstupu do m.č. 100"   (2,0*2,26-1,5*1,26)*0,1</t>
  </si>
  <si>
    <t>Mezisoučet</t>
  </si>
  <si>
    <t>"vytěženo"   (7,75+1,04+0,6)*(0,75+2*0,6)*(0,8+0,9)/2+(9,87+0,3+0,45)*(0,85+2*0,45)*(0,7+0,8)/2</t>
  </si>
  <si>
    <t>"vytlačeno"   -((7,75+1,04)*0,75*0,4+(7,15+1,54)*0,25*(0,4+0,5)/2+(9,87+0,3)*0,85*0,4+(9,42+0,55)*0,25*(0,3+0,4)/2)</t>
  </si>
  <si>
    <t>"vstupní rampa zásypy ze štěrkopísku pod novou skladbou rampy (od úrovně P.T po spodní úroveň štěrkodrtě):"</t>
  </si>
  <si>
    <t>8,7*1,35*(0,15+0,2)/2+1,55*1,95*(0,2+0,25)/2+2,0*1,7*(0,2+0,25)/4</t>
  </si>
  <si>
    <t>17</t>
  </si>
  <si>
    <t>M</t>
  </si>
  <si>
    <t>58337344</t>
  </si>
  <si>
    <t>štěrkopísek frakce 0/32</t>
  </si>
  <si>
    <t>34</t>
  </si>
  <si>
    <t>24,939*1,900*1,01</t>
  </si>
  <si>
    <t>174101102</t>
  </si>
  <si>
    <t>Zásyp sypaninou z jakékoliv horniny strojně s uložením výkopku ve vrstvách se zhutněním v uzavřených prostorách s urovnáním povrchu zásypu</t>
  </si>
  <si>
    <t>36</t>
  </si>
  <si>
    <t>"1.PP - čerpací jímka - zpětný zásyp vytěženou zeminou (předpokládaný rozsah práce !)"  ((1,1*1,1+(1,4*1,7-0,3*0,9))/2-1,03*1,03)*0,8</t>
  </si>
  <si>
    <t>19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</si>
  <si>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</si>
  <si>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</si>
  <si>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m2</t>
  </si>
  <si>
    <t>38</t>
  </si>
  <si>
    <t>"vyrovnání terénu pod rozprostření ornice"   78,15</t>
  </si>
  <si>
    <t>181351003</t>
  </si>
  <si>
    <t>Rozprostření a urovnání ornice v rovině nebo ve svahu sklonu do 1:5 strojně při souvislé ploše do 100 m2, tl. vrstvy do 200 mm</t>
  </si>
  <si>
    <t>40</t>
  </si>
  <si>
    <t>10364101</t>
  </si>
  <si>
    <t>zemina pro terénní úpravy -  ornice</t>
  </si>
  <si>
    <t>42</t>
  </si>
  <si>
    <t>78,15*0,15*1,500*1,01</t>
  </si>
  <si>
    <t>181411131</t>
  </si>
  <si>
    <t>Založení trávníku na půdě předem připravené plochy do 1000 m2 výsevem včetně utažení parkového v rovině nebo na svahu do 1:5</t>
  </si>
  <si>
    <t>44</t>
  </si>
  <si>
    <t>"nové zatravněné plochy"   1,2*7,2+(1,2+1,6)/2*9,6+(17,6*(2,8+2,4)/2+2,6*1,2/2)+0,5*17,5</t>
  </si>
  <si>
    <t>23</t>
  </si>
  <si>
    <t>005724100</t>
  </si>
  <si>
    <t>osivo směs travní parková</t>
  </si>
  <si>
    <t>kg</t>
  </si>
  <si>
    <t>46</t>
  </si>
  <si>
    <t>78,15*0,035*1,01</t>
  </si>
  <si>
    <t>181951112</t>
  </si>
  <si>
    <t>Úprava pláně vyrovnáním výškových rozdílů strojně v hornině třídy těžitelnosti I, skupiny 1 až 3 se zhutněním</t>
  </si>
  <si>
    <t>48</t>
  </si>
  <si>
    <t>"plochy ze zámkové dlažby tl. 80mm (výměra vč. vyrovných pásů a vodících linií) :"</t>
  </si>
  <si>
    <t>"vstupní rampa"   9,1*3,3-(7,31+1,54)*0,25+1,5*0,25</t>
  </si>
  <si>
    <t>"plocha podél stěny od Liberce"    7,5*3,5+4,4*0,6+1,9*17,84+1,2*1,6</t>
  </si>
  <si>
    <t>"plocha podél stěny od Frýdlantu"    2,25*19,3-13,6*0,2</t>
  </si>
  <si>
    <t>"okapové chodníky z betonových dlaždic 300x300mm"   (16,5+0,2+2*0,5+2*0,55)*0,4+(2,7+9,7)*0,4+1,4*0,5+1,7*0,5</t>
  </si>
  <si>
    <t>"okapové chodníky z kačírku"    (1,1*2,58+1,1*9,7-0,5*1,2-0,5*1,5)+(12,0*1,0+2,6*0,9)</t>
  </si>
  <si>
    <t>25</t>
  </si>
  <si>
    <t>183403153</t>
  </si>
  <si>
    <t>Obdělání půdy hrabáním v rovině nebo na svahu do 1:5</t>
  </si>
  <si>
    <t>50</t>
  </si>
  <si>
    <t>183403161</t>
  </si>
  <si>
    <t>Obdělání půdy válením v rovině nebo na svahu do 1:5</t>
  </si>
  <si>
    <t>52</t>
  </si>
  <si>
    <t>27</t>
  </si>
  <si>
    <t>185804312</t>
  </si>
  <si>
    <t>Zalití rostlin vodou plochy záhonů jednotlivě přes 20 m2</t>
  </si>
  <si>
    <t>54</t>
  </si>
  <si>
    <t>"předpoklad - 10x 3l/m2"    10*0,003*78,15</t>
  </si>
  <si>
    <t>Zakládání</t>
  </si>
  <si>
    <t>211561111</t>
  </si>
  <si>
    <t>Výplň kamenivem do rýh odvodňovacích žeber nebo trativodů bez zhutnění, s úpravou povrchu výplně kamenivem hrubým drceným frakce 4 až 16 mm</t>
  </si>
  <si>
    <t>56</t>
  </si>
  <si>
    <t>"lože a obsyp drenážního potrubí :"</t>
  </si>
  <si>
    <t>"drenáž okolo soklu objektu"   ((16,5+10,5)*2-7,0+2,7+2*5,0)*0,5*0,6</t>
  </si>
  <si>
    <t>"ostatní drenáže v nových zpevněných plochách :"</t>
  </si>
  <si>
    <t>29</t>
  </si>
  <si>
    <t>211971110</t>
  </si>
  <si>
    <t>Zřízení opláštění výplně z geotextilie odvodňovacích žeber nebo trativodů v rýze nebo zářezu se stěnami šikmými o sklonu do 1:2</t>
  </si>
  <si>
    <t>58</t>
  </si>
  <si>
    <t>"opláštění lože a obsypu drenážního potrubí :"</t>
  </si>
  <si>
    <t>"drenážní potrubí okolo soklu objektu"    ((16,5+10,5)*2-7,0+2,7+2*5,0)*(0,5+0,6)*2</t>
  </si>
  <si>
    <t>"plocha podél stěny od Liberce"    25,0*4*0,3</t>
  </si>
  <si>
    <t>"plocha podél stěny od Frýdlantu"    20,0*4*0,3</t>
  </si>
  <si>
    <t>69311270</t>
  </si>
  <si>
    <t>geotextilie netkaná separační, ochranná, filtrační, drenážní PES 400g/m2</t>
  </si>
  <si>
    <t>60</t>
  </si>
  <si>
    <t>179,4*1,05</t>
  </si>
  <si>
    <t>31</t>
  </si>
  <si>
    <t>212755213</t>
  </si>
  <si>
    <t>Trativody bez lože z drenážních trubek plastových flexibilních D 80 mm</t>
  </si>
  <si>
    <t>m</t>
  </si>
  <si>
    <t>62</t>
  </si>
  <si>
    <t>"odvětrací drenážní potrubí DN 80 uložené po obvodu nových podlah :"</t>
  </si>
  <si>
    <t>"1.NP  : 112 - nová skladba podlahy nad nepodsklepenou částí (S2)"   2*(5,08+6,97)*2</t>
  </si>
  <si>
    <t>212755214</t>
  </si>
  <si>
    <t>Trativody bez lože z drenážních trubek plastových flexibilních D 100 mm</t>
  </si>
  <si>
    <t>64</t>
  </si>
  <si>
    <t xml:space="preserve">"odvětrací drenážní potrubí DN 100 uložené po obvodu stěn v úrovni podlahového polystrénu - nové podlahy 1.NP nad podsklepenou částí"   </t>
  </si>
  <si>
    <t>"102"   (3,01+3,55)*2</t>
  </si>
  <si>
    <t>"103,104,107-109"   (3,82+9,2)*2</t>
  </si>
  <si>
    <t xml:space="preserve">"odvětrací drenážní potrubí DN 100 uložené v ploše nových podlah 1.NP"   </t>
  </si>
  <si>
    <t>"102"   3,0</t>
  </si>
  <si>
    <t>"103,104,107-109"   3,08+2*3,82</t>
  </si>
  <si>
    <t>33</t>
  </si>
  <si>
    <t>212755215</t>
  </si>
  <si>
    <t>Trativody bez lože z drenážních trubek plastových flexibilních D 125 mm</t>
  </si>
  <si>
    <t>66</t>
  </si>
  <si>
    <t>"drenáž okolo soklu objektu"    (16,5+10,5)*2-7,0+2,7+2*5,0</t>
  </si>
  <si>
    <t>"plocha podél stěny od Liberce"    25,0</t>
  </si>
  <si>
    <t>"plocha podél stěny od Frýdlantu"    20,0</t>
  </si>
  <si>
    <t>212799001x</t>
  </si>
  <si>
    <t>Ohraničení odvětrací mezery v podlahách 1.NP pomocí řádku z cihel pálených tl. 65 mm, výška řádku 150mm</t>
  </si>
  <si>
    <t>68</t>
  </si>
  <si>
    <t>"odvětrací drenážní potrubí DN 80 uložené po obvodu nových podlah - pás z cihel :"</t>
  </si>
  <si>
    <t>"1.NP  : 112 - nová skladba podlahy nad nepodsklepenou částí (S2)"   ((5,08-2*0,1)+(6,97-2*0,165))*2</t>
  </si>
  <si>
    <t>35</t>
  </si>
  <si>
    <t>213141111</t>
  </si>
  <si>
    <t>Zřízení vrstvy z geotextilie filtrační, separační, odvodňovací, ochranné, výztužné nebo protierozní v rovině nebo ve sklonu do 1:5, šířky do 3 m</t>
  </si>
  <si>
    <t>70</t>
  </si>
  <si>
    <t>"1.NP  : 112 - nová skladba podlahy nad nepodsklepenou částí (S2) - geotextilie 400 g/m2  (pod a na štěrkový násyp)"   2*35,28</t>
  </si>
  <si>
    <t>72</t>
  </si>
  <si>
    <t>70,56*1,05</t>
  </si>
  <si>
    <t>37</t>
  </si>
  <si>
    <t>271532211</t>
  </si>
  <si>
    <t>Podsyp pod základové konstrukce se zhutněním a urovnáním povrchu z kameniva hrubého, frakce 32 - 63 mm</t>
  </si>
  <si>
    <t>74</t>
  </si>
  <si>
    <t>"základové konstrukce nového přístřešku a rampy :"</t>
  </si>
  <si>
    <t>"štěrkový podsyp pod podkladní beton pod spodní část"   ((7,95+1,04)*0,95+(10,07+0,3)*1,05)*0,15</t>
  </si>
  <si>
    <t>274353121</t>
  </si>
  <si>
    <t>Bednění kotevních otvorů a prostupů v základových konstrukcích v pasech včetně polohového zajištění a odbednění, popř. ztraceného bednění z pletiva apod. průřezu přes 0,02 do 0,05 m2, hl. do 0,50 m</t>
  </si>
  <si>
    <t>kus</t>
  </si>
  <si>
    <t>76</t>
  </si>
  <si>
    <t>"Předpokládaná práce a její rozsah !"</t>
  </si>
  <si>
    <t>"prostupy v základových konstrukcích nového přístřešku a rampy"   3</t>
  </si>
  <si>
    <t>39</t>
  </si>
  <si>
    <t>279322512</t>
  </si>
  <si>
    <t>Základové zdi z betonu železového (bez výztuže) se zvýšenými nároky na prostředí tř. C 30/37</t>
  </si>
  <si>
    <t>78</t>
  </si>
  <si>
    <t>"spodní část (DLxŠxV)"   (7,75+1,04)*0,75*0,4+(9,87+0,3)*0,85*0,4</t>
  </si>
  <si>
    <t>"vrchní část (DLxVxŠ)"    ((7,15*1,45+1,54*1,6)+(9,42+0,55)*1,6)*0,25</t>
  </si>
  <si>
    <t>279351121</t>
  </si>
  <si>
    <t>Bednění základových zdí rovné oboustranné za každou stranu zřízení</t>
  </si>
  <si>
    <t>80</t>
  </si>
  <si>
    <t>"spodní čás"   (7,75+1,04)*2*0,4+(9,87+0,3)*2*0,4</t>
  </si>
  <si>
    <t>"vrchní část"    ((7,15*1,45+1,54*1,6)+(9,42+0,55)*1,6)*2</t>
  </si>
  <si>
    <t>41</t>
  </si>
  <si>
    <t>2793511211x</t>
  </si>
  <si>
    <t>Bednění základových zdí rovné - příplatek k cenám bednění za pohledový beton</t>
  </si>
  <si>
    <t>82</t>
  </si>
  <si>
    <t>279351122</t>
  </si>
  <si>
    <t>Bednění základových zdí rovné oboustranné za každou stranu odstranění</t>
  </si>
  <si>
    <t>84</t>
  </si>
  <si>
    <t>43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</si>
  <si>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</si>
  <si>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</si>
  <si>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86</t>
  </si>
  <si>
    <t>"základové konstrukce nového přístřešku a rampy"     0,630</t>
  </si>
  <si>
    <t>Svislé a kompletní konstrukce</t>
  </si>
  <si>
    <t>310235251</t>
  </si>
  <si>
    <t>Zazdívka otvorů ve zdivu nadzákladovém cihlami pálenými plochy do 0,0225 m2, ve zdi tl. přes 300 do 450 mm</t>
  </si>
  <si>
    <t>88</t>
  </si>
  <si>
    <t>"otvory pro odvětrací potrubí prům. 100mm z podlah v 1.NP vyvedené do fasády - obezdění potrubí"    11</t>
  </si>
  <si>
    <t>45</t>
  </si>
  <si>
    <t>310238211</t>
  </si>
  <si>
    <t>Zazdívka otvorů ve zdivu nadzákladovém cihlami pálenými plochy přes 0,25 m2 do 1 m2 na maltu vápenocementovou</t>
  </si>
  <si>
    <t>90</t>
  </si>
  <si>
    <t>"001 - zazdění stávajícího otvoru"    0,6*0,4*0,25+0,8*1,0*0,6</t>
  </si>
  <si>
    <t>"104 - zazdívka nik po stávajících skříňkách"   1,0*0,8*0,25</t>
  </si>
  <si>
    <t>"ostatní drobné zazdívky (přesný rozsah bude upřesněn dle skutečnosti)"    2,0</t>
  </si>
  <si>
    <t>310239211</t>
  </si>
  <si>
    <t>Zazdívka otvorů ve zdivu nadzákladovém cihlami pálenými plochy přes 1 m2 do 4 m2 na maltu vápenocementovou</t>
  </si>
  <si>
    <t>92</t>
  </si>
  <si>
    <t>"104/112 - vybourání stávajících dveří - zazdívka otvoru"    1,0*2,1*0,45</t>
  </si>
  <si>
    <t>"107/112 - vybourání stáv. okna pro prodej jízdenek - zazdívka otvoru"     0,95*1,37*0,45</t>
  </si>
  <si>
    <t>47</t>
  </si>
  <si>
    <t>319202111</t>
  </si>
  <si>
    <t>Dodatečná izolace zdiva injektáží nízkotlakou metodou silikonovou mikroemulzí, tloušťka zdiva do 150 mm</t>
  </si>
  <si>
    <t>94</t>
  </si>
  <si>
    <t>"1.NP - injektáž stávajícího vnitřního zdiva"    3,55+5,08</t>
  </si>
  <si>
    <t>319202112</t>
  </si>
  <si>
    <t>Dodatečná izolace zdiva injektáží nízkotlakou metodou silikonovou mikroemulzí, tloušťka zdiva přes 150 do 300 mm</t>
  </si>
  <si>
    <t>96</t>
  </si>
  <si>
    <t>"1.NP - injektáž stávajícího vnitřního zdiva"   3,41+(6,5-0,8-0,91)</t>
  </si>
  <si>
    <t>49</t>
  </si>
  <si>
    <t>319202113</t>
  </si>
  <si>
    <t>Dodatečná izolace zdiva injektáží nízkotlakou metodou silikonovou mikroemulzí, tloušťka zdiva přes 300 do 450 mm</t>
  </si>
  <si>
    <t>98</t>
  </si>
  <si>
    <t>"1.NP - injektáž stávajícího vnitřního zdiva"    (5,4-1,02-0,89)+(9,2-0,93-1,0)</t>
  </si>
  <si>
    <t>"1.NP - injektáž stávajícího obvodového zdiva"    (16,1+9,2)*2-1,26-1,5-1,51</t>
  </si>
  <si>
    <t>338121127</t>
  </si>
  <si>
    <t>Osazování sloupků a vzpěr plotových železobetonových se zabetonováním patky, o objemu přes 0,20 do 0,30 m3</t>
  </si>
  <si>
    <t>100</t>
  </si>
  <si>
    <t>"nové osazení stávajících betonových sloupků oplocení"    5</t>
  </si>
  <si>
    <t>51</t>
  </si>
  <si>
    <t>592310511x</t>
  </si>
  <si>
    <t>stávající betonový plotový sloupek pro oplocení, cca 210x210x1800mm</t>
  </si>
  <si>
    <t>102</t>
  </si>
  <si>
    <t>340235212</t>
  </si>
  <si>
    <t>Zazdívka otvorů v příčkách nebo stěnách cihlami plnými pálenými plochy do 0,0225 m2, tloušťky přes 100 mm</t>
  </si>
  <si>
    <t>104</t>
  </si>
  <si>
    <t>"otvory pro odvětrací potrubí prům. 100mm z podlah v 1.NP vyvedené do stávajících komínových průduchů - obezdění potrubí"    4</t>
  </si>
  <si>
    <t>53</t>
  </si>
  <si>
    <t>341321610</t>
  </si>
  <si>
    <t>Stěny a příčky z betonu železového (bez výztuže) nosné tř. C 30/37</t>
  </si>
  <si>
    <t>106</t>
  </si>
  <si>
    <t>"1.PP - čerpací jímka - stěny"   (0,9+0,6)*2*0,8*0,15</t>
  </si>
  <si>
    <t>341351311</t>
  </si>
  <si>
    <t>Bednění stěn a příček nosných rovné jednostranné zřízení</t>
  </si>
  <si>
    <t>108</t>
  </si>
  <si>
    <t>"1.PP - čerpací jímka - stěny"   4*0,6*0,8+4*0,9*0,15</t>
  </si>
  <si>
    <t>55</t>
  </si>
  <si>
    <t>341351312</t>
  </si>
  <si>
    <t>Bednění stěn a příček nosných rovné jednostranné odstranění</t>
  </si>
  <si>
    <t>110</t>
  </si>
  <si>
    <t>341351911</t>
  </si>
  <si>
    <t>Bednění stěn a příček nosných Příplatek k cenám bednění za pohledový beton</t>
  </si>
  <si>
    <t>112</t>
  </si>
  <si>
    <t>"1.PP - čerpací jímka - stěny"   4*0,6*0,8</t>
  </si>
  <si>
    <t>57</t>
  </si>
  <si>
    <t>341362021</t>
  </si>
  <si>
    <t>Výztuž stěn a příček nosných svislých nebo šikmých, rovných nebo oblých ze svařovaných sítí z drátů typu KARI</t>
  </si>
  <si>
    <t>114</t>
  </si>
  <si>
    <t>"1.PP - čerpací jímka - stěny - 2x sítě 6/100/100"   (4*0,9*0,95+4*0,6*0,8)*0,0045*1,30</t>
  </si>
  <si>
    <t>346244352</t>
  </si>
  <si>
    <t>Obezdívka koupelnových van ploch rovných z přesných pórobetonových tvárnic, na tenké maltové lože, tl. 50 mm</t>
  </si>
  <si>
    <t>116</t>
  </si>
  <si>
    <t>"109 - obezdívka sprchy"    (2*0,9+1,5)*0,25</t>
  </si>
  <si>
    <t>59</t>
  </si>
  <si>
    <t>346244811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</si>
  <si>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65 mm</t>
  </si>
  <si>
    <t>118</t>
  </si>
  <si>
    <t>"1.PP - čerpací jímka - izolační přizdívka"   (1,03+0,9)*2*0,8</t>
  </si>
  <si>
    <t>346245999</t>
  </si>
  <si>
    <t>Přizdívky izolační a ochranné z cihel pálených Příplatek k cenám za ochranu svislé izolace před poškozením zaléváním mezi izolací a izolovanou stěnou, včetně zaoblení v ohybu izolace vodorovné na svislou, vrstvy o tl. 25 mm maltou min. MC 10</t>
  </si>
  <si>
    <t>120</t>
  </si>
  <si>
    <t>Vodorovné konstrukce</t>
  </si>
  <si>
    <t>61</t>
  </si>
  <si>
    <t>430321616</t>
  </si>
  <si>
    <t>Schodišťové konstrukce a rampy z betonu železového (bez výztuže) stupně, schodnice, ramena, podesty s nosníky tř. C 30/37</t>
  </si>
  <si>
    <t>122</t>
  </si>
  <si>
    <t>"nové betonové schodiště na vstupu do m.č. 100"   1,5*1,26*(0,86+0,88)/2-0,27*1,26*0,18</t>
  </si>
  <si>
    <t>"nové betonové schodiště na vstupu do m.č. 100 - dobetonávka prahu"   1,26*0,3*0,15</t>
  </si>
  <si>
    <t>4303216161x</t>
  </si>
  <si>
    <t>Schodišťové konstrukce a rampy z betonu železového - příplatek za vyztužení polypropylenovými mikrovlákny objemové vyztužení 0,9 kg/m3</t>
  </si>
  <si>
    <t>124</t>
  </si>
  <si>
    <t>63</t>
  </si>
  <si>
    <t>4303216162x</t>
  </si>
  <si>
    <t>Schodišťové konstrukce a rampy z betonu železového - příplatek za přehlazení pochůzích ploch ocelovým hladítkem</t>
  </si>
  <si>
    <t>126</t>
  </si>
  <si>
    <t>"nové betonové schodiště na vstupu do m.č. 100"   1,5*1,26</t>
  </si>
  <si>
    <t>"nové betonové schodiště na vstupu do m.č. 100 - dobetonávka prahu"   1,26*0,3</t>
  </si>
  <si>
    <t>430362021</t>
  </si>
  <si>
    <t>Výztuž schodišťových konstrukcí a ramp stupňů, schodnic, ramen, podest s nosníky ze svařovaných sítí z drátů typu KARI</t>
  </si>
  <si>
    <t>128</t>
  </si>
  <si>
    <t>"nové betonové schodiště na vstupu do m.č. 100 - sítě 100/100/6"   9,0*0,0045</t>
  </si>
  <si>
    <t>65</t>
  </si>
  <si>
    <t>431351121</t>
  </si>
  <si>
    <t>Bednění podest, podstupňových desek a ramp včetně podpěrné konstrukce výšky do 4 m půdorysně přímočarých zřízení</t>
  </si>
  <si>
    <t>130</t>
  </si>
  <si>
    <t>"nové betonové schodiště na vstupu do m.č. 100"   (2*1,5+1,26)*0,88</t>
  </si>
  <si>
    <t>"nové betonové schodiště na vstupu do m.č. 100 - dobetonávka prahu"   1,26*0,15</t>
  </si>
  <si>
    <t>431351122</t>
  </si>
  <si>
    <t>Bednění podest, podstupňových desek a ramp včetně podpěrné konstrukce výšky do 4 m půdorysně přímočarých odstranění</t>
  </si>
  <si>
    <t>132</t>
  </si>
  <si>
    <t>Komunikace pozemní</t>
  </si>
  <si>
    <t>67</t>
  </si>
  <si>
    <t>564211111</t>
  </si>
  <si>
    <t>Podklad nebo podsyp ze štěrkopísku ŠP s rozprostřením, vlhčením a zhutněním, po zhutnění tl. 50 mm</t>
  </si>
  <si>
    <t>134</t>
  </si>
  <si>
    <t>564851111</t>
  </si>
  <si>
    <t>Podklad ze štěrkodrti ŠD s rozprostřením a zhutněním, po zhutnění tl. 150 mm</t>
  </si>
  <si>
    <t>136</t>
  </si>
  <si>
    <t>"plochy ze zámkové dlažby tl. 80mm (výměra vč. vyrovných pásů a vodících linií)"   115,471</t>
  </si>
  <si>
    <t>69</t>
  </si>
  <si>
    <t>564952111</t>
  </si>
  <si>
    <t>Podklad z mechanicky zpevněného kameniva MZK (minerální beton) s rozprostřením a s hutněním, po zhutnění tl. 150 mm</t>
  </si>
  <si>
    <t>138</t>
  </si>
  <si>
    <t>"plocha podél stěny od Liberce"    7,1*3,1+4,0*0,8+1,5*17,84+1,2*1,2</t>
  </si>
  <si>
    <t>"plocha podél stěny od Frýdlantu"    1,85*19,3</t>
  </si>
  <si>
    <t>596211210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</si>
  <si>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</t>
  </si>
  <si>
    <t>140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</si>
  <si>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</si>
  <si>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71</t>
  </si>
  <si>
    <t>592450301x</t>
  </si>
  <si>
    <t>dlažba skladebná betonová 20x20x8 cm přírodní, bez fazety (bez sražené hrany)</t>
  </si>
  <si>
    <t>142</t>
  </si>
  <si>
    <t>117,308*1,03</t>
  </si>
  <si>
    <t>"odpočet - dlažba pro vytvoření  signálních pásů z dlažby s reliéfním povrchem"    -2,554</t>
  </si>
  <si>
    <t>"odpočet - dlažba pro vytvoření vodící linie s funkcí varovného pásů"   -2,802</t>
  </si>
  <si>
    <t>59245007x</t>
  </si>
  <si>
    <t>dlažba skladebná betonová pro nevidomé 200x100x80mm barevná (dlažba s výraznými reliéfními výstupky pro realizace komunikací pro nevidomé a slabozraké)</t>
  </si>
  <si>
    <t>144</t>
  </si>
  <si>
    <t xml:space="preserve">"dlažba pro vytvoření  signálních pásů z dlažby s reliéfním povrchem :"  </t>
  </si>
  <si>
    <t>"plocha podél stěny od Liberce"    (1,5*0,4+1,0*0,4)*1,03</t>
  </si>
  <si>
    <t>"plocha podél stěny od Frýdlantu"    2*1,85*0,4*1,03</t>
  </si>
  <si>
    <t>73</t>
  </si>
  <si>
    <t>592450191x</t>
  </si>
  <si>
    <t>dlažba 20x20x8 cm s reliéfním povrchem - pásy, pro nevidomé a slabozraké k vytvoření signálních a varovných pásů na chodnících, před přechody a na nástupištích MHD, přírodní (pro vodící pásy)</t>
  </si>
  <si>
    <t>146</t>
  </si>
  <si>
    <t>"dlažba pro vytvoření vodící linie s funkcí varovného pásů"    6,8*0,4*1,03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</si>
  <si>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</si>
  <si>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</si>
  <si>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148</t>
  </si>
  <si>
    <t>"okapové chodníky z betonových dlaždic 300x300mm"   (16,5+0,2+2*0,5+2*0,55)*0,3+(2,7+9,7)*0,3+1,2*0,5+1,5*0,5</t>
  </si>
  <si>
    <t>75</t>
  </si>
  <si>
    <t>592453150</t>
  </si>
  <si>
    <t>dlažba plošná betonová chodníková 300x300x50mm přírodní</t>
  </si>
  <si>
    <t>150</t>
  </si>
  <si>
    <t>10,71*1,03</t>
  </si>
  <si>
    <t>5B</t>
  </si>
  <si>
    <t>Komunikace - bourání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</si>
  <si>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</si>
  <si>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</t>
  </si>
  <si>
    <t>152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</si>
  <si>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</si>
  <si>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"rozebrání stávající betonové dlažby mezi kolejenímí a stáv. vstupem do kanceláře"    4,0*4,0-1,5*1,5</t>
  </si>
  <si>
    <t>77</t>
  </si>
  <si>
    <t>113106133</t>
  </si>
  <si>
    <t>Rozebrání dlažeb komunikací pro pěší s přemístěním hmot na skládku na vzdálenost do 3 m nebo s naložením na dopravní prostředek s ložem z kameniva nebo živice a s jakoukoliv výplní spár strojně plochy jednotlivě do 50 m2 z kamenných dlaždic nebo desek</t>
  </si>
  <si>
    <t>154</t>
  </si>
  <si>
    <t>"rozebrání stávající kamenné dlažby u stěny od Liberce"    1,2*2,6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</si>
  <si>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</si>
  <si>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</si>
  <si>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156</t>
  </si>
  <si>
    <t>"rozebrání stávající zámkové dlažby u stěny od Liberce"    2,7*0,9</t>
  </si>
  <si>
    <t>79</t>
  </si>
  <si>
    <t>113106183</t>
  </si>
  <si>
    <t>Rozebrání dlažeb a dílců vozovek a ploch s přemístěním hmot na skládku na vzdálenost do 3 m nebo s naložením na dopravní prostředek, s jakoukoliv výplní spár strojně plochy jednotlivě do 50 m2 z velkých kostek s ložem z kameniva</t>
  </si>
  <si>
    <t>158</t>
  </si>
  <si>
    <t>"rozebrání stávající plochy z žulových kostěk u stěn čekárny"    8,2*1,1+1,0*3,5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</si>
  <si>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</si>
  <si>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</si>
  <si>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160</t>
  </si>
  <si>
    <t>"odstranění stávající zpevněné betonové  plochy u stěny od Liberce"    1,5*8,5</t>
  </si>
  <si>
    <t>81</t>
  </si>
  <si>
    <t>113202111</t>
  </si>
  <si>
    <t>Vytrhání obrub s vybouráním lože, s přemístěním hmot na skládku na vzdálenost do 3 m nebo s naložením na dopravní prostředek z krajníků nebo obrubníků stojatých</t>
  </si>
  <si>
    <t>162</t>
  </si>
  <si>
    <t>"rozebrání stávající zámkové dlažby u stěny od Liberce - obrubníky"    2*2,7+0,9</t>
  </si>
  <si>
    <t>919735112</t>
  </si>
  <si>
    <t>Řezání stávajícího živičného krytu nebo podkladu hloubky přes 50 do 100 mm</t>
  </si>
  <si>
    <t>164</t>
  </si>
  <si>
    <t>"řezání stáv. asfaltové komunikace v místě napojení nových chodníků"   1,7+2,0</t>
  </si>
  <si>
    <t>83</t>
  </si>
  <si>
    <t>997221551</t>
  </si>
  <si>
    <t>Vodorovná doprava suti bez naložení, ale se složením a s hrubým urovnáním ze sypkých materiálů, na vzdálenost do 1 km</t>
  </si>
  <si>
    <t>166</t>
  </si>
  <si>
    <t>997221559</t>
  </si>
  <si>
    <t>Vodorovná doprava suti bez naložení, ale se složením a s hrubým urovnáním Příplatek k ceně za každý další i započatý 1 km přes 1 km</t>
  </si>
  <si>
    <t>168</t>
  </si>
  <si>
    <t>15,527*(25-1)</t>
  </si>
  <si>
    <t>85</t>
  </si>
  <si>
    <t>997221861</t>
  </si>
  <si>
    <t>Poplatek za uložení stavebního odpadu na recyklační skládce (skládkovné) z prostého betonu zatříděného do Katalogu odpadů pod kódem 17 01 01</t>
  </si>
  <si>
    <t>170</t>
  </si>
  <si>
    <t>Úpravy povrchů, podlahy a osazování výplní</t>
  </si>
  <si>
    <t>611135101</t>
  </si>
  <si>
    <t>Hrubá výplň rýh maltou jakékoli šířky rýhy ve stropech</t>
  </si>
  <si>
    <t>172</t>
  </si>
  <si>
    <t>"103,109 -  po vybourání stávající příčky"    0,1*3,82</t>
  </si>
  <si>
    <t>87</t>
  </si>
  <si>
    <t>611142012</t>
  </si>
  <si>
    <t>Potažení vnitřních ploch pletivem v ploše nebo pruzích, na plném podkladu rabicovým provizorním přichycením stropů</t>
  </si>
  <si>
    <t>174</t>
  </si>
  <si>
    <t>"předpokládaná práce a její rozsah  !"</t>
  </si>
  <si>
    <t>"1.NP - opravy (do 30%)  stávajících rákosových omítek stropů :"</t>
  </si>
  <si>
    <t>"102-109,112"   0,30*(10,39+4,83+12,77+6,51+3,44+8,69+1,8+3,24+35,28)</t>
  </si>
  <si>
    <t>611325121</t>
  </si>
  <si>
    <t>Vápenocementová omítka rýh štuková ve stropech, šířky rýhy do 150 mm</t>
  </si>
  <si>
    <t>176</t>
  </si>
  <si>
    <t>"103,109 - po vybourání stávající příčky"    0,15*3,82</t>
  </si>
  <si>
    <t>89</t>
  </si>
  <si>
    <t>611325422</t>
  </si>
  <si>
    <t>Oprava vápenocementové omítky vnitřních ploch štukové dvouvrstvé, tloušťky do 20 mm a tloušťky štuku do 3 mm stropů, v rozsahu opravované plochy přes 10 do 30%</t>
  </si>
  <si>
    <t>178</t>
  </si>
  <si>
    <t>"1.PP - oprava (do 30%) omítek stropů :"</t>
  </si>
  <si>
    <t>"002-005"    3,55+11,63+24,98+19,5</t>
  </si>
  <si>
    <t>"102-109,112"   10,39+4,83+12,77+6,51+3,44+8,69+1,8+3,24+35,28</t>
  </si>
  <si>
    <t>611325452</t>
  </si>
  <si>
    <t>Oprava vápenocementové omítky vnitřních ploch Příplatek k cenám za každých dalších 10 mm tloušťky omítky stropů,v rozsahu opravované plochy přes 10 do 30%</t>
  </si>
  <si>
    <t>180</t>
  </si>
  <si>
    <t>"předpokládaný rozsah - 30%"    0,30*141,61</t>
  </si>
  <si>
    <t>91</t>
  </si>
  <si>
    <t>611631001</t>
  </si>
  <si>
    <t>Spárování vnitřních ploch pohledového zdiva z cihel, spárovací maltou stropů</t>
  </si>
  <si>
    <t>182</t>
  </si>
  <si>
    <t>"1.PP - přespárování stávajícího stropu  :"</t>
  </si>
  <si>
    <t>"001"   9,33</t>
  </si>
  <si>
    <t>611995102</t>
  </si>
  <si>
    <t>Příplatky k cenám oprav vnitřních povrchů za provádění omítek na pletivu rabicovém ve stropech, v rozsahu opravované plochy přes 10 do 30%</t>
  </si>
  <si>
    <t>184</t>
  </si>
  <si>
    <t>93</t>
  </si>
  <si>
    <t>612131101</t>
  </si>
  <si>
    <t>Podkladní a spojovací vrstva vnitřních omítaných ploch cementový postřik nanášený ručně celoplošně stěn</t>
  </si>
  <si>
    <t>186</t>
  </si>
  <si>
    <t>"pod nové cementové omítky"   5,36</t>
  </si>
  <si>
    <t>612135101</t>
  </si>
  <si>
    <t>Hrubá výplň rýh maltou jakékoli šířky rýhy ve stěnách</t>
  </si>
  <si>
    <t>188</t>
  </si>
  <si>
    <t>"hrubá výplň rýh ve zdivu pro odvětrací potrubí prům. 100mm z podlah v 1.NP vyvedené do fasády"    11*1,0*0,2</t>
  </si>
  <si>
    <t>"103,109 - po vybourání stávající příčky"    0,1*2*3,65</t>
  </si>
  <si>
    <t>95</t>
  </si>
  <si>
    <t>612325122</t>
  </si>
  <si>
    <t>Vápenocementová omítka rýh štuková ve stěnách, šířky rýhy přes 150 do 300 mm</t>
  </si>
  <si>
    <t>190</t>
  </si>
  <si>
    <t>"103,109 - po vybourání stávající příčky"    0,15*(2*3,65-2,0)</t>
  </si>
  <si>
    <t>612325223</t>
  </si>
  <si>
    <t>Vápenocementová omítka jednotlivých malých ploch štuková na stěnách, plochy jednotlivě přes 0,25 do 1 m2</t>
  </si>
  <si>
    <t>192</t>
  </si>
  <si>
    <t>"104 - zazdívka nik po stávajících skříňkách"   1</t>
  </si>
  <si>
    <t>97</t>
  </si>
  <si>
    <t>612325225</t>
  </si>
  <si>
    <t>Vápenocementová omítka jednotlivých malých ploch štuková na stěnách, plochy jednotlivě přes 1,0 do 4 m2</t>
  </si>
  <si>
    <t>194</t>
  </si>
  <si>
    <t>"104/112 - vybourání stávajících dveří - zazdívka otvoru"    1*2</t>
  </si>
  <si>
    <t>"107/112 - vybourání stáv. okna pro prodej jízdenek - zazdívka otvoru"     1*2</t>
  </si>
  <si>
    <t>612325422</t>
  </si>
  <si>
    <t>Oprava vápenocementové omítky vnitřních ploch štukové dvouvrstvé, tloušťky do 20 mm a tloušťky štuku do 3 mm stěn, v rozsahu opravované plochy přes 10 do 30%</t>
  </si>
  <si>
    <t>196</t>
  </si>
  <si>
    <t>"100"    (2,99+3,55+1,21+0,67+1,2)*2*4,06-1,26*3,1-1,22*2,14-2*0,9*2,03-0,8*1,96+0,2*(1,26+2*3,1)+0,1*(1,22+2*2,14)+0,2*(0,88+2*2,0)</t>
  </si>
  <si>
    <t>"102"   (3,01+3,55)*2*3,6-1,18*2,14-0,91*1,97+0,2*(1,18+2*2,14)</t>
  </si>
  <si>
    <t>"103"   2,78*3,6</t>
  </si>
  <si>
    <t>"104"   (3,08+4,02+3,85)*3,6-1,75*2,0-0,78*1,99+0,3*(1,75+2*2,0)+0,3*(0,93+2*2,1)</t>
  </si>
  <si>
    <t>"105"   (3,27+1,99)*2*3,6-1,23*2,14-0,78*1,99-0,6*1,98+0,2*(1,23+2*2,14)</t>
  </si>
  <si>
    <t>"106"   (1,71+2,01)*2*3,6-0,6*1,98</t>
  </si>
  <si>
    <t>"107"   (3,82+2*2,17)*3,6-1,37*2,03-0,89*2,09+0,3*(1,57+2*2,15)</t>
  </si>
  <si>
    <t>"108"   1,0*(3,6-2,0)</t>
  </si>
  <si>
    <t>"109"   1,68*(3,6-2,0)</t>
  </si>
  <si>
    <t>"110"   3,75*3,62+(2,35+2,05)*1,1+2,35*3,62-1,51*3,05-0,9*1,95+0,2*(1,51+2*3,05)</t>
  </si>
  <si>
    <t>"111"   (2,75+2,6)*2*3,62-(2,75+0,8)*2,5-0,9*1,95</t>
  </si>
  <si>
    <t>"112"   (5,08+6,97)*2*3,6-1,21*2,08-1,25*2,08-1,5*3,06+0,3*((1,21+2*2,08)+(1,25+2*2,08))+0,2*(1,5+2*3,06)</t>
  </si>
  <si>
    <t>"odpočet - 1.NP - nové vnitřní sanační omítky stěn (do v. 100cm)"    -79,05</t>
  </si>
  <si>
    <t>99</t>
  </si>
  <si>
    <t>612325452</t>
  </si>
  <si>
    <t>Oprava vápenocementové omítky vnitřních ploch Příplatek k cenám za každých dalších 10 mm tloušťky omítky stěn, v rozsahu opravované plochy přes 10 do 30%</t>
  </si>
  <si>
    <t>198</t>
  </si>
  <si>
    <t>"předpokládaná práce a její rozsah - 20%"   0,20*253,783</t>
  </si>
  <si>
    <t>612331121</t>
  </si>
  <si>
    <t>Omítka cementová vnitřních ploch nanášená ručně jednovrstvá, tloušťky do 10 mm hladká svislých konstrukcí stěn</t>
  </si>
  <si>
    <t>200</t>
  </si>
  <si>
    <t>"omítky pod keramické obklady :"</t>
  </si>
  <si>
    <t>"108"   1,0*2,0</t>
  </si>
  <si>
    <t>"109"   1,68*2,0</t>
  </si>
  <si>
    <t>101</t>
  </si>
  <si>
    <t>612331191</t>
  </si>
  <si>
    <t>Omítka cementová vnitřních ploch nanášená ručně Příplatek k cenám za každých dalších i započatých 5 mm tloušťky omítky přes 10 mm stěn</t>
  </si>
  <si>
    <t>202</t>
  </si>
  <si>
    <t>"uvažovaná průměrná tl. omítek 25mm"   5,36*((25-10)/5)</t>
  </si>
  <si>
    <t>612631001</t>
  </si>
  <si>
    <t>Spárování vnitřních ploch pohledového zdiva z cihel, spárovací maltou stěn</t>
  </si>
  <si>
    <t>204</t>
  </si>
  <si>
    <t>"1.PP - přespárování stávajícího zdiva :"</t>
  </si>
  <si>
    <t>"001"    (2,3+1,12+5,1+1,7+0,6+0,65)*1,86+(0,6+1,27+1,8+2,2+2,1)*1,86/2-(0,5+1,12+0,98+1,03)*1,75</t>
  </si>
  <si>
    <t>"002"   (1,85+1,92)*2*1,86-0,5*0,4-0,5*1,75+(0,2*(0,5+0,4)*2+0,8*(0,6+0,8)*2)+0,15*(0,5+2*1,75)</t>
  </si>
  <si>
    <t>"003"   (3,62+3,16)*2*1,86-1,12*1,75+0,68*(1,12+2*1,75)</t>
  </si>
  <si>
    <t>"004"   (5,15+5,52)*2*1,86-0,6*0,4-1,03*1,75+(0,2*(0,6+0,4)*2+0,55*(0,85+0,8)*2)+0,49*(1,03+2*1,75)</t>
  </si>
  <si>
    <t>"005"   ((3,65+5,25)*2+0,98+1,02+1,7)*1,86-0,6*0,4-0,98*1,75-2*1,02*1,75+(0,2*(0,6+0,4)*2+0,45*(0,8+0,8)*2)+0,67*(0,98+2*1,75)+0,66*(1,02+2*1,75)</t>
  </si>
  <si>
    <t>103</t>
  </si>
  <si>
    <t>612821012</t>
  </si>
  <si>
    <t>Sanační omítka vnitřních ploch stěn pro vlhké a zasolené zdivo, prováděná ve dvou vrstvách, tl. jádrové omítky do 30 mm ručně štuková</t>
  </si>
  <si>
    <t>206</t>
  </si>
  <si>
    <t>"001 - stěny podél schodiště do 1.NP "    (2,2+1,8+1,27+0,8+2,1)*2,2/2</t>
  </si>
  <si>
    <t>"1.NP - nové vnitřní sanační omítky stěn (do v. 100cm):"</t>
  </si>
  <si>
    <t>"100"    (2,99+3,55+1,21+0,67+1,2)*2*1,0-1,26*1,0-2*0,9*1,0-0,8*1,0+0,2*2*1,0+0,2*2*1,0</t>
  </si>
  <si>
    <t>"102"   (3,01+3,55)*2*1,0-0,91*1,0</t>
  </si>
  <si>
    <t>"103"   2,78*1,0</t>
  </si>
  <si>
    <t>"104"   (3,08+4,02+3,85)*1,0-0,78*1,0+0,3*2*1,0</t>
  </si>
  <si>
    <t>"106"   (1,71+2,01)*2*1,0-0,6*1,0</t>
  </si>
  <si>
    <t>"107"   (3,82+2*2,17)*1,0-0,89*1,0</t>
  </si>
  <si>
    <t>"112"   (5,08+6,97)*2*1,0-1,5*1,0+0,2*2*1,0</t>
  </si>
  <si>
    <t>619995001</t>
  </si>
  <si>
    <t>Začištění omítek (s dodáním hmot) kolem oken, dveří, podlah, obkladů apod.</t>
  </si>
  <si>
    <t>208</t>
  </si>
  <si>
    <t>"100,112 - nové vstupní dveře"    (1,26+2*(3,1-1,0))+(1,5+2*(3,06-1,0))</t>
  </si>
  <si>
    <t>"105 - nové okno"    (1,15+2*2,14)</t>
  </si>
  <si>
    <t>"začištění omítek u nových keramických obkladů :"</t>
  </si>
  <si>
    <t>"107"   0,6+1,4+0,8+0,4</t>
  </si>
  <si>
    <t>"108"    1,0</t>
  </si>
  <si>
    <t>"109"   1,68</t>
  </si>
  <si>
    <t>105</t>
  </si>
  <si>
    <t>629991011</t>
  </si>
  <si>
    <t>Zakrytí vnějších ploch před znečištěním včetně pozdějšího odkrytí výplní otvorů a svislých ploch fólií přilepenou lepící páskou</t>
  </si>
  <si>
    <t>210</t>
  </si>
  <si>
    <t>"1.NP - zakrývání vnějších výplní otvorů z vnitřní strany"   4*1,15*2,14+1,08*2,14+1,65*2,0+1,37*2,03+1,5*3,06+1,26*3,1</t>
  </si>
  <si>
    <t>629995101</t>
  </si>
  <si>
    <t>Očištění vnějších ploch tlakovou vodou omytím</t>
  </si>
  <si>
    <t>212</t>
  </si>
  <si>
    <t>"očištění stávajícího podkladu tlakovou vodou nebo stlačeným vzduchem :"</t>
  </si>
  <si>
    <t>"nová izolace vnějšího soklu objektu"   ((16,15+10,1+0,2)*2-7,0+2,7)*0,8</t>
  </si>
  <si>
    <t>107</t>
  </si>
  <si>
    <t>631311116</t>
  </si>
  <si>
    <t>Mazanina z betonu prostého bez zvýšených nároků na prostředí tl. přes 50 do 80 mm tř. C 25/30</t>
  </si>
  <si>
    <t>214</t>
  </si>
  <si>
    <t>"1.NP - nová skladba podlahy nad nepodsklepenou částí (S2) - betonová deska na nopovou folii (deska tl. 70 mm + výplň nopů (20,8 l/m2)"</t>
  </si>
  <si>
    <t>"112"  35,28*(0,07+0,0208)</t>
  </si>
  <si>
    <t>"1.NP - nová skladba podlahy nad podsklepenou částí (S1) - betonová deska na stávající násyp nad klenbou (Předpokládaný rozsah práce !)"</t>
  </si>
  <si>
    <t>"102,103,104,107-108"   (10,39+(3,82*5,4+3,08*3,9+0,89*0,45+0,95*0,45))*0,08</t>
  </si>
  <si>
    <t>631311135</t>
  </si>
  <si>
    <t>Mazanina z betonu prostého bez zvýšených nároků na prostředí tl. přes 120 do 240 mm tř. C 20/25</t>
  </si>
  <si>
    <t>216</t>
  </si>
  <si>
    <t>"plochy ze zámkové dlažby tl. 80mm (výměra vč. vyrovných pásů a vodících linií) - podkladní beton se sítěmi 6/150/150 :"</t>
  </si>
  <si>
    <t>"vstupní rampa"   (9,1*3,3-(7,31+1,54)*0,25+1,5*0,25)*0,15</t>
  </si>
  <si>
    <t>109</t>
  </si>
  <si>
    <t>631312141</t>
  </si>
  <si>
    <t>Doplnění dosavadních mazanin prostým betonem s dodáním hmot, bez potěru, plochy jednotlivě rýh v dosavadních mazaninách</t>
  </si>
  <si>
    <t>218</t>
  </si>
  <si>
    <t>"1.PP - čerpací jímka - bourání ve stávající podlaze - zpětné doplnění (předpokládaný rozsah práce !)"   (1,4*1,7-0,3*0,9-0,9*0,9)*0,15</t>
  </si>
  <si>
    <t xml:space="preserve">"1.PP - nové odvodňovací kanálky ve stávající podlaze - bourání v podlaze - zpětné doplnění :"  </t>
  </si>
  <si>
    <t>(((8,5+2*0,25)+8,5+(2,2+2,5+4,2))*0,7-(2*8,5+(2,2+2,5+4,2))*0,2)*0,15</t>
  </si>
  <si>
    <t>"106 - zabetonování stávající vpusti"   0,3*0,3*0,15</t>
  </si>
  <si>
    <t>631311137</t>
  </si>
  <si>
    <t>Mazanina z betonu prostého bez zvýšených nároků na prostředí tl. přes 120 do 240 mm tř. C 30/37</t>
  </si>
  <si>
    <t>220</t>
  </si>
  <si>
    <t>"1.PP - čerpací jímka - dno"   0,9*0,9*0,15</t>
  </si>
  <si>
    <t>111</t>
  </si>
  <si>
    <t>631319013</t>
  </si>
  <si>
    <t>Příplatek k cenám mazanin za úpravu povrchu mazaniny přehlazením, mazanina tl. přes 120 do 240 mm</t>
  </si>
  <si>
    <t>222</t>
  </si>
  <si>
    <t>631319171</t>
  </si>
  <si>
    <t>Příplatek k cenám mazanin za stržení povrchu spodní vrstvy mazaniny latí před vložením výztuže nebo pletiva pro tl. obou vrstev mazaniny přes 50 do 80 mm</t>
  </si>
  <si>
    <t>224</t>
  </si>
  <si>
    <t>113</t>
  </si>
  <si>
    <t>631319175</t>
  </si>
  <si>
    <t>Příplatek k cenám mazanin za stržení povrchu spodní vrstvy mazaniny latí před vložením výztuže nebo pletiva pro tl. obou vrstev mazaniny přes 120 do 240 mm</t>
  </si>
  <si>
    <t>226</t>
  </si>
  <si>
    <t>"1.PP - čerpací jímka - dno - 2x sítě 6/100/100"   2*0,9*0,9*0,15</t>
  </si>
  <si>
    <t>631362021</t>
  </si>
  <si>
    <t>Výztuž mazanin ze svařovaných sítí z drátů typu KARI</t>
  </si>
  <si>
    <t>228</t>
  </si>
  <si>
    <t>"1.PP - čerpací jímka - dno - 2x sítě 6/100/100"   2*0,9*0,9*0,0045*1,30</t>
  </si>
  <si>
    <t>"1.NP - nová skladba podlahy nad nepodsklepenou částí (S2) - betonová deska na nopovou folii - sítě 6/100/100"</t>
  </si>
  <si>
    <t>"112"  35,28*0,0045*1,30</t>
  </si>
  <si>
    <t>"1.NP - nová skladba podlahy nad podsklepenou částí (S1) - betonová deska na stávající násyp nad klenbou - sítě 6/100/100"</t>
  </si>
  <si>
    <t>"102,103,104,107-108"   (10,39+(3,82*5,4+3,08*3,9+0,89*0,45+0,95*0,45))*0,0045*1,30</t>
  </si>
  <si>
    <t>"vstupní rampa"   (9,1*3,3-(7,31+1,54)*0,25+1,5*0,25)*0,003*1,30</t>
  </si>
  <si>
    <t>115</t>
  </si>
  <si>
    <t>632441225</t>
  </si>
  <si>
    <t>Potěr anhydritový samonivelační litý tř. C 30, tl. přes 45 do 50 mm</t>
  </si>
  <si>
    <t>230</t>
  </si>
  <si>
    <t>"1.NP - nové skladby podlah (S1,S2)  - anhydrit tl. 60mm :"</t>
  </si>
  <si>
    <t>"102-104,107-109,112"   10,39+4,83+12,77+8,69+1,8+3,24+35,28</t>
  </si>
  <si>
    <t>632441293</t>
  </si>
  <si>
    <t>Potěr anhydritový samonivelační litý Příplatek k cenám za každých dalších i započatých 5 mm tloušťky přes 50 mm tř. C 30</t>
  </si>
  <si>
    <t>232</t>
  </si>
  <si>
    <t>"1.NP - nové skladby podlah (S1,S2)  - anhydrit tl. 60mm"   77,0*((60-50)/5)</t>
  </si>
  <si>
    <t>117</t>
  </si>
  <si>
    <t>632450123</t>
  </si>
  <si>
    <t>Potěr cementový vyrovnávací ze suchých směsí v pásu o průměrné (střední) tl. přes 30 do 40 mm</t>
  </si>
  <si>
    <t>234</t>
  </si>
  <si>
    <t>"105 - parapet"   1,23*0,45</t>
  </si>
  <si>
    <t>632451454</t>
  </si>
  <si>
    <t>Potěr pískocementový běžný tl. přes 40 do 50 mm tř. C 15</t>
  </si>
  <si>
    <t>236</t>
  </si>
  <si>
    <t>"1.PP - čerpací jímka - podkladní beton"   1,1*1,1</t>
  </si>
  <si>
    <t>"podkladní beton pod spodní část"   (7,95+1,04)*0,95+(10,07+0,3)*1,05</t>
  </si>
  <si>
    <t>119</t>
  </si>
  <si>
    <t>634663111</t>
  </si>
  <si>
    <t>Výplň dilatačních spar mazanin polyuretanovou samonivelační hmotou, šířka spáry do 10 mm</t>
  </si>
  <si>
    <t>238</t>
  </si>
  <si>
    <t>"nové betonové schodiště na vstupu do m.č. 100 - dilatační spára mezi novým schodištěm a stávajícím zdivem - zatmelení spáry"   1,26</t>
  </si>
  <si>
    <t>635111215</t>
  </si>
  <si>
    <t>Násyp ze štěrkopísku, písku nebo kameniva pod podlahy se zhutněním ze štěrkopísku</t>
  </si>
  <si>
    <t>240</t>
  </si>
  <si>
    <t>"nové betonové schodiště na vstupu do m.č. 100 - štěrkopískový podsyp"   1,6*1,46*0,25</t>
  </si>
  <si>
    <t>121</t>
  </si>
  <si>
    <t>635111243x</t>
  </si>
  <si>
    <t>Násyp pod podlahy se zhutněním ze štěrkodrtě frakce 0-22mm</t>
  </si>
  <si>
    <t>242</t>
  </si>
  <si>
    <t>"1.NP  : 123 - nová skladba podlahy nad nepodsklepenou částí (S2) - štěrkový podsyp"   35,28*0,15</t>
  </si>
  <si>
    <t>"odpočet -  odvětrací drenážní trubky + pás z cihel (výměra dle kptl. 2)"   (5,08+(6,97-2*0,165))*2*0,165*0,15</t>
  </si>
  <si>
    <t>"připočet - prohloubení pod odvětrací drenážní trubky (výměra dle kptl. 2)"   (5,08+(6,97-2*0,165))*2*(0,3+0,4)/2*0,1</t>
  </si>
  <si>
    <t>637121112</t>
  </si>
  <si>
    <t>Okapový chodník z kameniva s udusáním a urovnáním povrchu z kačírku tl. 150 mm</t>
  </si>
  <si>
    <t>244</t>
  </si>
  <si>
    <t>123</t>
  </si>
  <si>
    <t>648929001x</t>
  </si>
  <si>
    <t>Kompletní provedení výměny (úpravy) stávajících prvků z žuly okolo okna (T01) do m.č. 102. Stávající prvky budou vybourány a nahrazeny novými z pískovce nebo budou doplněny imitací pískovce na stávající žulové prvky. Provedení dle P.D. vč. veškerých zenic</t>
  </si>
  <si>
    <t>246</t>
  </si>
  <si>
    <t>Kompletní provedení výměny (úpravy) stávajících prvků z žuly okolo okna (T01) do m.č. 102. Stávající prvky budou vybourány a nahrazeny novými z pískovce nebo budou doplněny imitací pískovce na stávající žulové prvky. Provedení dle P.D. vč. veškerých zenických přípomocí a staveništního přesunu hmot.</t>
  </si>
  <si>
    <t>648929002x</t>
  </si>
  <si>
    <t>Kompletní provedení výměny stávajícího betonového parapetu okna (T03) do m.č. 104. Stávající parapet bude vybourán a nahrazen novým z pískovce. Provedení dle P.D. vč. veškerých zenických přípomocí a staveništního přesunu hmot.</t>
  </si>
  <si>
    <t>248</t>
  </si>
  <si>
    <t>125</t>
  </si>
  <si>
    <t>648929003x</t>
  </si>
  <si>
    <t>Kompletní provedení výměny stávajícího betonového parapetu okna (T02) do m.č. 105. Stávající parapet bude vybourán a nahrazen novým z pískovce. Provedení dle P.D. vč. veškerých zenických přípomocí a staveništního přesunu hmot.</t>
  </si>
  <si>
    <t>250</t>
  </si>
  <si>
    <t>Trubní vedení</t>
  </si>
  <si>
    <t>899102112</t>
  </si>
  <si>
    <t>Osazení poklopů litinových a ocelových včetně rámů pro třídu zatížení A15, A50</t>
  </si>
  <si>
    <t>252</t>
  </si>
  <si>
    <t>127</t>
  </si>
  <si>
    <t>631260421x</t>
  </si>
  <si>
    <t>poklop ocelový pochůzný pozinkovaný hranatý včetně rámů  600/600mm pro zakrytí čerpací jímky</t>
  </si>
  <si>
    <t>254</t>
  </si>
  <si>
    <t>"1.PP - čerpací jímka"   1</t>
  </si>
  <si>
    <t>Ostatní konstrukce a práce</t>
  </si>
  <si>
    <t>9152111161x</t>
  </si>
  <si>
    <t>Vodorovné dopravní značení stříkaným plastem dělící čára šířky 150 mm souvislá žlutá retroreflexní</t>
  </si>
  <si>
    <t>256</t>
  </si>
  <si>
    <t>"dlažba pro vytvoření vodící linie s funkcí varovného pásů - žlutý nátěr š. 150mm"   6,8</t>
  </si>
  <si>
    <t>129</t>
  </si>
  <si>
    <t>915611111</t>
  </si>
  <si>
    <t>Předznačení pro vodorovné značení stříkané barvou nebo prováděné z nátěrových hmot liniové dělicí čáry, vodicí proužky</t>
  </si>
  <si>
    <t>258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</si>
  <si>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</si>
  <si>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</si>
  <si>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260</t>
  </si>
  <si>
    <t>"chodníkový obrubník 1000x80x250mm :"</t>
  </si>
  <si>
    <t>"plochy ze zámkové dlažby tl. 80mm :"</t>
  </si>
  <si>
    <t>"plocha podél stěny od Liberce"  3,9+7,26+20,94+2*1,2+1,5+17,84-1,26+1,5+0,8</t>
  </si>
  <si>
    <t>"plocha podél stěny od Frýdlantu"    2*19,3-13,6+1,85</t>
  </si>
  <si>
    <t>"okapové chodníky z kačírku"    1,1+12,0</t>
  </si>
  <si>
    <t>131</t>
  </si>
  <si>
    <t>59217016</t>
  </si>
  <si>
    <t>obrubník betonový chodníkový 1000x80x250mm</t>
  </si>
  <si>
    <t>262</t>
  </si>
  <si>
    <t>94,83*1,05</t>
  </si>
  <si>
    <t>919726122</t>
  </si>
  <si>
    <t>Geotextilie netkaná pro ochranu, separaci nebo filtraci měrná hmotnost přes 200 do 300 g/m2</t>
  </si>
  <si>
    <t>264</t>
  </si>
  <si>
    <t>133</t>
  </si>
  <si>
    <t>935113111</t>
  </si>
  <si>
    <t>Osazení odvodňovacího žlabu s krycím roštem polymerbetonového šířky do 200 mm</t>
  </si>
  <si>
    <t>266</t>
  </si>
  <si>
    <t>"1.PP - nové odvodňovací kanálky ve stávající podlaze"   6,5+8,5+(2,2+2,5+4,3)</t>
  </si>
  <si>
    <t>592270061x</t>
  </si>
  <si>
    <t>žlab odvodňovací polymerbetonový, stavební rozměry 1000x200x150mm bez roštu, předtvar. DN 150</t>
  </si>
  <si>
    <t>268</t>
  </si>
  <si>
    <t>8+6+(4+2+2)</t>
  </si>
  <si>
    <t>135</t>
  </si>
  <si>
    <t>592270062x</t>
  </si>
  <si>
    <t>žlab odvodňovací polymerbetonový, stavební rozměry 500x200x150mm, bez roštu</t>
  </si>
  <si>
    <t>270</t>
  </si>
  <si>
    <t>1+1+(1+1+1)</t>
  </si>
  <si>
    <t>592270063x</t>
  </si>
  <si>
    <t>čelní stěna pro žlab odvodňovací polymerbetonový, stavební šířky 200mm</t>
  </si>
  <si>
    <t>272</t>
  </si>
  <si>
    <t>137</t>
  </si>
  <si>
    <t>592270064x</t>
  </si>
  <si>
    <t>pozink. mřížkový rošt pro žlab odvodňovací polymerbetonový, stavební šířky 200mm, délka roštu 1,0m, oka 30x30m</t>
  </si>
  <si>
    <t>274</t>
  </si>
  <si>
    <t>592270065x</t>
  </si>
  <si>
    <t>pozink. mřížkový rošt pro žlab odvodňovací polymerbetonový, stavební šířky 200mm, délka roštu 0,5m, oka 30x30m</t>
  </si>
  <si>
    <t>276</t>
  </si>
  <si>
    <t>139</t>
  </si>
  <si>
    <t>592270066x</t>
  </si>
  <si>
    <t>aretace pro mřížkový rošt pro žlab odvodňovací polymerbetonový</t>
  </si>
  <si>
    <t>278</t>
  </si>
  <si>
    <t>17+13+(8+5+4)</t>
  </si>
  <si>
    <t>9351131111x</t>
  </si>
  <si>
    <t>Osazení odvodňovacího žlabu s krycím roštem polymerbetonového - příplatek za seřezávání (délkové i úhlové) žlabů a roštů) pro vytvoření požadovaného tvaru žlabové linie. Provedení dle P.D. Součástí položky je i nutné ošetření seříznutých roštů vhodným pro</t>
  </si>
  <si>
    <t>soub</t>
  </si>
  <si>
    <t>280</t>
  </si>
  <si>
    <t>Osazení odvodňovacího žlabu s krycím roštem polymerbetonového - příplatek za seřezávání (délkové i úhlové) žlabů a roštů) pro vytvoření požadovaného tvaru žlabové linie. Provedení dle P.D. Součástí položky je i nutné ošetření seříznutých roštů vhodným prostředkem, aby nedošlo ke korozii materiálu.</t>
  </si>
  <si>
    <t>"1.PP - nové odvodňovací kanálky ve stávající podlaze - úprava žlabů a roštů"   1</t>
  </si>
  <si>
    <t>141</t>
  </si>
  <si>
    <t>952901111</t>
  </si>
  <si>
    <t>Vyčištění budov nebo objektů před předáním do užívání budov bytové nebo občanské výstavby, světlé výšky podlaží do 4 m</t>
  </si>
  <si>
    <t>282</t>
  </si>
  <si>
    <t>"1.PP"   11,0*10,7</t>
  </si>
  <si>
    <t>"1.NP"   16,15*10,1+4,97*0,2+7,1*2,7+(1/3)*9,0*3,6</t>
  </si>
  <si>
    <t>953312111</t>
  </si>
  <si>
    <t>Vložky svislé do dilatačních spár z polystyrenových desek fasádních včetně dodání a osazení, v jakémkoliv zdivu do 10 mm</t>
  </si>
  <si>
    <t>284</t>
  </si>
  <si>
    <t>"nové betonové schodiště na vstupu do m.č. 100 - dilatační spára mezi novým schodištěm a stávajícím zdivem"   1,26*0,88</t>
  </si>
  <si>
    <t>"základové konstrukce nového přístřešku - dilatační spára mezi novými a stávajícími základy"  0,75*0,4+0,85*0,4+0,25*2*1,6</t>
  </si>
  <si>
    <t>143</t>
  </si>
  <si>
    <t>953841111</t>
  </si>
  <si>
    <t>Komínové nástavce nerezové napojené na stávající komínový průduch nad úrovní střešní roviny výšky nástavce do 0,85 m, světlý průměr vložky do 160 mm</t>
  </si>
  <si>
    <t>286</t>
  </si>
  <si>
    <t>"nástavce na vyčištěné komínové průduchy (průduchy pro odvětrání z podlah)"    3</t>
  </si>
  <si>
    <t>953845213</t>
  </si>
  <si>
    <t>Vyvložkování stávajících komínových nebo větracích průduchů nerezovými vložkami ohebnými, včetně ukončení komínu komínového tělesa výšky 3 m světlý průměr vložky přes 130 m do 160 mm</t>
  </si>
  <si>
    <t>soubor</t>
  </si>
  <si>
    <t>288</t>
  </si>
  <si>
    <t>"vyvložkování komínového průduchu z m.č. 101"    1</t>
  </si>
  <si>
    <t>145</t>
  </si>
  <si>
    <t>953845223</t>
  </si>
  <si>
    <t>Vyvložkování stávajících komínových nebo větracích průduchů nerezovými vložkami ohebnými, včetně ukončení komínu svislého kouřovodu výšky 3 m Příplatek k cenám za každý další i započatý metr výšky komínového průduchu přes 3 m světlý průměr vložky přes 130</t>
  </si>
  <si>
    <t>290</t>
  </si>
  <si>
    <t>Vyvložkování stávajících komínových nebo větracích průduchů nerezovými vložkami ohebnými, včetně ukončení komínu svislého kouřovodu výšky 3 m Příplatek k cenám za každý další i započatý metr výšky komínového průduchu přes 3 m světlý průměr vložky přes 130 m do 160 mm</t>
  </si>
  <si>
    <t>"vyvložkování komínového průduchu z m.č. 101"    12,0-3,0</t>
  </si>
  <si>
    <t>953941321</t>
  </si>
  <si>
    <t>Osazení drobných kovových výrobků bez jejich dodání s vysekáním kapes pro upevňovací prvky se zazděním, zabetonováním nebo zalitím železných rohoží s rámy, plochy do 1 m2</t>
  </si>
  <si>
    <t>292</t>
  </si>
  <si>
    <t>147</t>
  </si>
  <si>
    <t>697Z04</t>
  </si>
  <si>
    <t>"Z/04"   venkovní rohožka s vanou z polymerbetonu 950x80 cm s ocelovým roštem. Provedení dle tabulky prvků.</t>
  </si>
  <si>
    <t>294</t>
  </si>
  <si>
    <t>953941411</t>
  </si>
  <si>
    <t>Osazení drobných kovových výrobků bez jejich dodání s vysekáním kapes pro upevňovací prvky se zazděním, zabetonováním nebo zalitím železných ventilací s neoddělenou žaluzií, plochy do 0,10 m2</t>
  </si>
  <si>
    <t>296</t>
  </si>
  <si>
    <t>11+1+1</t>
  </si>
  <si>
    <t>149</t>
  </si>
  <si>
    <t>55341427</t>
  </si>
  <si>
    <t>mřížka větrací nerezová se síťovinou 150x150mm</t>
  </si>
  <si>
    <t>298</t>
  </si>
  <si>
    <t>"nové větrací mřížky pro odvětrací potrubí :"</t>
  </si>
  <si>
    <t>"pro odvětrací potrubí z podlah v 1.NP vyvedené do fasády"    11</t>
  </si>
  <si>
    <t>56245603</t>
  </si>
  <si>
    <t>mřížka větrací hranatá plast se síťovinou 200x200mm</t>
  </si>
  <si>
    <t>300</t>
  </si>
  <si>
    <t>"1.PP - odvětrání sklepních prostor s vyvedením do nového schodiště - odvětrací mřížka"   1</t>
  </si>
  <si>
    <t>151</t>
  </si>
  <si>
    <t>56245611</t>
  </si>
  <si>
    <t>mřížka větrací hranatá plast se síťovinou 150x150mm</t>
  </si>
  <si>
    <t>302</t>
  </si>
  <si>
    <t>"T18"    1</t>
  </si>
  <si>
    <t>953941421</t>
  </si>
  <si>
    <t>Osazení drobných kovových výrobků bez jejich dodání s vysekáním kapes pro upevňovací prvky se zazděním, zabetonováním nebo zalitím železných ventilací s neoddělenou žaluzií, plochy přes 0,10 m2</t>
  </si>
  <si>
    <t>304</t>
  </si>
  <si>
    <t>153</t>
  </si>
  <si>
    <t>553Z03</t>
  </si>
  <si>
    <t>"Z03" - odvětrací mřížka 700x400mm. Provedení dle P.D. vč. povrchové úpravy (pozink. + nátěr)</t>
  </si>
  <si>
    <t>306</t>
  </si>
  <si>
    <t>985421121</t>
  </si>
  <si>
    <t>Injektáž trhlin v cihelném, kamenném nebo smíšeném zdivu nízkotlaká do 0,6 MP, včetně provedení vrtů aktivovanou cementovou maltou šířka trhlin přes 2 do 5 mm tloušťka zdiva do 300 mm</t>
  </si>
  <si>
    <t>308</t>
  </si>
  <si>
    <t>"porovnávací položka pro sponkování a reprofilaci poškozených částí stáv. překladů"   5,0</t>
  </si>
  <si>
    <t>155</t>
  </si>
  <si>
    <t>985441113</t>
  </si>
  <si>
    <t>Přídavná šroubovitá nerezová výztuž pro sanaci trhlin v drážce včetně vyfrézování a zalití kotevní maltou v cihelném nebo kamenném zdivu hloubky do 70 mm 1 táhlo průměru 8 mm</t>
  </si>
  <si>
    <t>310</t>
  </si>
  <si>
    <t>"Předpokládaný rozsah práce !"</t>
  </si>
  <si>
    <t>"zpevnění poškozeného překladůupomocí helikální výztuže"    2*4*3,5</t>
  </si>
  <si>
    <t>985441223</t>
  </si>
  <si>
    <t>Přídavná šroubovitá nerezová výztuž pro sanaci trhlin v drážce včetně vyfrézování a zalití kotevní maltou v cihelném nebo kamenném zdivu hloubky přes 70 do 120 mm 2 táhla průměru 8 mm</t>
  </si>
  <si>
    <t>312</t>
  </si>
  <si>
    <t>"stěna ke kolejišti - vyztužení stávajícího obvodového zdiva v celé délce průčelí"   16,2</t>
  </si>
  <si>
    <t>157</t>
  </si>
  <si>
    <t>985442113</t>
  </si>
  <si>
    <t>Přídavná šroubovitá nerezová výztuž pro sanaci trhlin ve vrtu včetně vyvrtání příklepovými vrtáky a zalití kotevní maltou 1 kotva průměru 8 mm</t>
  </si>
  <si>
    <t>314</t>
  </si>
  <si>
    <t>"stěna ke kolejišti - vyztužení stávajícího obvodového zdiva v celé délce průčelí - zakotvení do šikmých vývrtů"   2*2*0,5</t>
  </si>
  <si>
    <t>99999-01x</t>
  </si>
  <si>
    <t>Zednické přípomoce pro vytápění</t>
  </si>
  <si>
    <t>316</t>
  </si>
  <si>
    <t>159</t>
  </si>
  <si>
    <t>99999-02x</t>
  </si>
  <si>
    <t>Zednické přípomoce pro elektroinstalace</t>
  </si>
  <si>
    <t>318</t>
  </si>
  <si>
    <t>99999-11x</t>
  </si>
  <si>
    <t>Kompletní provedení úprav a přemístění stávající technologie (stávající vedení dát dod chrániček a baterie přemístit do nové Rack skříně, chráničky opatřit revizními dvířky a následně zazdít. Součástí položky jsou i veškeré potřebné zednické přípomoce.) P</t>
  </si>
  <si>
    <t>320</t>
  </si>
  <si>
    <t>Kompletní provedení úprav a přemístění stávající technologie (stávající vedení dát dod chrániček a baterie přemístit do nové Rack skříně, chráničky opatřit revizními dvířky a následně zazdít. Součástí položky jsou i veškeré potřebné zednické přípomoce.) Přesný rozsah prací bude upřesněn při realizaci.</t>
  </si>
  <si>
    <t>161</t>
  </si>
  <si>
    <t>99999-12x</t>
  </si>
  <si>
    <t>Kompletní provedení přemístění stávajícího nivelačního bodu na fasádě vč. jeho označení.</t>
  </si>
  <si>
    <t>322</t>
  </si>
  <si>
    <t>99999-21x</t>
  </si>
  <si>
    <t>Kompletní provedení veškerých provizorních přehrazujících stěn na nástupišti a okolo objektu, vnitřních provizorních protiprašných a protihlukových příček, zakrývání a ochrana stávajících konstrukcí a vybavení před poškozením během provádění stavebních pr</t>
  </si>
  <si>
    <t>324</t>
  </si>
  <si>
    <t>Kompletní provedení veškerých provizorních přehrazujících stěn na nástupišti a okolo objektu, vnitřních provizorních protiprašných a protihlukových příček, zakrývání a ochrana stávajících konstrukcí a vybavení před poškozením během provádění stavebních prací.</t>
  </si>
  <si>
    <t>163</t>
  </si>
  <si>
    <t>999999001x</t>
  </si>
  <si>
    <t>Vyklizení a vyčištění prostor 1.PP od veškerého vybavení a uskladněných věcí před zahájením stavebních prací. Součástí položky je i staveništní přemístění, odvoz a likvidace těchto věcí a vybavení (uložení na skládce)</t>
  </si>
  <si>
    <t>326</t>
  </si>
  <si>
    <t>999999002x</t>
  </si>
  <si>
    <t xml:space="preserve">Vyklizení a vyčištění prostor 1.NP od veškerého vybavení a uskladněných věcí před zahájením stavebních prací. Součástí položky je i staveništní přemístění, odvoz a likvidace nepotřebných věcí a vybavení (uložení na skládce) a zpětné nastěhování vybavení, </t>
  </si>
  <si>
    <t>328</t>
  </si>
  <si>
    <t>Vyklizení a vyčištění prostor 1.NP od veškerého vybavení a uskladněných věcí před zahájením stavebních prací. Součástí položky je i staveništní přemístění, odvoz a likvidace nepotřebných věcí a vybavení (uložení na skládce) a zpětné nastěhování vybavení, které bude znovu využíváno.</t>
  </si>
  <si>
    <t>Lešení a stavební výtahy</t>
  </si>
  <si>
    <t>165</t>
  </si>
  <si>
    <t>949101112</t>
  </si>
  <si>
    <t>Lešení pomocné pracovní pro objekty pozemních staveb pro zatížení do 150 kg/m2, o výšce lešeňové podlahy přes 1,9 do 3,5 m</t>
  </si>
  <si>
    <t>330</t>
  </si>
  <si>
    <t>"100-113"   11,15+29,61+10,39+4,83+12,77+6,51+3,44+8,69+1,8+3,24+10,98+7,58+35,28+29,49</t>
  </si>
  <si>
    <t>"vně nového a stávajícího přístřešku"    (16,15+2*3,6+2*1,5)*1,5</t>
  </si>
  <si>
    <t>Bourání konstrukcí</t>
  </si>
  <si>
    <t>961031411</t>
  </si>
  <si>
    <t>Bourání základů ze zdiva cihelného na maltu cementovou</t>
  </si>
  <si>
    <t>332</t>
  </si>
  <si>
    <t>"vybourání stávající zděné šachty a přilehlého kanálu (předpokládaný rozsah práce !"   (1,1+0,75)*2*0,8*0,3+2*4,9*0,8*0,3</t>
  </si>
  <si>
    <t>167</t>
  </si>
  <si>
    <t>961044111</t>
  </si>
  <si>
    <t>Bourání základů z betonu prostého</t>
  </si>
  <si>
    <t>334</t>
  </si>
  <si>
    <t>"předpokládaná práce a její rozsah !"</t>
  </si>
  <si>
    <t>"vybourání stávající zděné šachty a přilehlého kanálu - betonové dno "   (1,1+4,9)*1,35*0,2</t>
  </si>
  <si>
    <t>"vybourání předpokládaného základu stávajícího kamenného schodiště vně m.č. 100 - "   2,066*0,7*0,4</t>
  </si>
  <si>
    <t>"vybourání předpokládaného základu stávajícího kamenného schodiště vně m.č. 112"  2,4*0,7*0,4</t>
  </si>
  <si>
    <t>962031132</t>
  </si>
  <si>
    <t>Bourání příček z cihel, tvárnic nebo příčkovek z cihel pálených, plných nebo dutých na maltu vápennou nebo vápenocementovou, tl. do 100 mm</t>
  </si>
  <si>
    <t>336</t>
  </si>
  <si>
    <t>"103,109 - vybourání stávající příčky"    3,82*3,85</t>
  </si>
  <si>
    <t>169</t>
  </si>
  <si>
    <t>962081131</t>
  </si>
  <si>
    <t>Bourání zdiva příček nebo vybourání otvorů ze skleněných tvárnic, tl. do 100 mm</t>
  </si>
  <si>
    <t>338</t>
  </si>
  <si>
    <t>"105 - vybourání stáv. sklobet okna"    1,2*2,14</t>
  </si>
  <si>
    <t>963022819</t>
  </si>
  <si>
    <t>Bourání kamenných schodišťových stupňů oblých, rovných nebo kosých zhotovených na místě</t>
  </si>
  <si>
    <t>340</t>
  </si>
  <si>
    <t>"vybourání stávajícího kamenného schodiště vně m.č. 100"   2*1,26+1,86*2*0,3</t>
  </si>
  <si>
    <t>"vybourání stávajícího kamenného schodiště vně m.č. 112"  2*1,6+2,2+2*0,3</t>
  </si>
  <si>
    <t>171</t>
  </si>
  <si>
    <t>965043431</t>
  </si>
  <si>
    <t>Bourání mazanin betonových s potěrem nebo teracem tl. do 150 mm, plochy do 4 m2</t>
  </si>
  <si>
    <t>342</t>
  </si>
  <si>
    <t>"1.PP - čerpací jímka - bourání ve stávající podlaze (předpokládaný rozsah práce !)"   (1,4*1,7-0,3*0,9)*0,15</t>
  </si>
  <si>
    <t>965043441</t>
  </si>
  <si>
    <t>Bourání mazanin betonových s potěrem nebo teracem tl. do 150 mm, plochy přes 4 m2</t>
  </si>
  <si>
    <t>344</t>
  </si>
  <si>
    <t>"1.PP - nové odvodňovací kanálky ve stávající podlaze - bourání v podlaze"    ((8,5+2*0,25)+8,5+(2,2+2,5+4,2))*0,7*0,15</t>
  </si>
  <si>
    <t>173</t>
  </si>
  <si>
    <t>965049112</t>
  </si>
  <si>
    <t>Bourání mazanin Příplatek k cenám za bourání mazanin betonových se svařovanou sítí, tl. přes 100 mm</t>
  </si>
  <si>
    <t>346</t>
  </si>
  <si>
    <t>"Předpokládaná práce a její rozsah!"    0,317+2,772</t>
  </si>
  <si>
    <t>965082941</t>
  </si>
  <si>
    <t>Odstranění násypu pod podlahami nebo ochranného násypu na střechách tl. přes 200 mm jakékoliv plochy</t>
  </si>
  <si>
    <t>348</t>
  </si>
  <si>
    <t>"odtranění stávajících násypů v podlahách  (Předpokládaný rozsah práce !"</t>
  </si>
  <si>
    <t>"102,103,107 (označení a výměry dle výkresů stávajícího stavu) "   (10,39+21,1+10,83)*0,24</t>
  </si>
  <si>
    <t>"106 (označení a výměry dle výkresů stávajícího stavu) "   35,29*0,2</t>
  </si>
  <si>
    <t>175</t>
  </si>
  <si>
    <t>966052121</t>
  </si>
  <si>
    <t>Bourání plotových sloupků a vzpěr železobetonových výšky do 2,5 m s betonovou patkou</t>
  </si>
  <si>
    <t>350</t>
  </si>
  <si>
    <t>"demontáž (k opětovnému použití !) stávajících betonových sloupků oplocení"    5</t>
  </si>
  <si>
    <t>967042712</t>
  </si>
  <si>
    <t>Odsekání zdiva z kamene nebo betonu plošné, tl. do 100 mm</t>
  </si>
  <si>
    <t>352</t>
  </si>
  <si>
    <t>"vyrovnání (odsekání) stávajících základů (zdiva) v místě nové izolace vnějšího soklu objektu"   ((16,15+10,1+0,2)*2-7,085)*0,7</t>
  </si>
  <si>
    <t>177</t>
  </si>
  <si>
    <t>968062355</t>
  </si>
  <si>
    <t>Vybourání dřevěných rámů oken s křídly, dveřních zárubní, vrat, stěn, ostění nebo obkladů rámů oken s křídly dvojitých, plochy do 2 m2</t>
  </si>
  <si>
    <t>354</t>
  </si>
  <si>
    <t>"107/112 - vybourání stáv. okna pro prodej jízdenek"     0,85*1,27</t>
  </si>
  <si>
    <t>968062455</t>
  </si>
  <si>
    <t>Vybourání dřevěných rámů oken s křídly, dveřních zárubní, vrat, stěn, ostění nebo obkladů dveřních zárubní, plochy do 2 m2</t>
  </si>
  <si>
    <t>356</t>
  </si>
  <si>
    <t>"1.PP - vybourání stávajících dveří"    (1,03+0,98+1,12)*1,75</t>
  </si>
  <si>
    <t>"104/112 - vybourání stávajících dveří"    0,75*1,95</t>
  </si>
  <si>
    <t>179</t>
  </si>
  <si>
    <t>968072244</t>
  </si>
  <si>
    <t>Vybourání kovových rámů oken s křídly, dveřních zárubní, vrat, stěn, ostění nebo obkladů okenních rámů s křídly jednoduchých, plochy do 1 m2</t>
  </si>
  <si>
    <t>358</t>
  </si>
  <si>
    <t>"1.PP - vybourání stávajících oken a odvětracích mřížek"    4*0,7*0,4</t>
  </si>
  <si>
    <t>968082022</t>
  </si>
  <si>
    <t>Vybourání plastových rámů oken s křídly, dveřních zárubní, vrat dveřních zárubní, plochy přes 2 do 4 m2</t>
  </si>
  <si>
    <t>360</t>
  </si>
  <si>
    <t>"100 - vybourání stáv. vstupních dveří"    1,26*3,1</t>
  </si>
  <si>
    <t>"112 - vybourání stáv. vstupních dveří"    1,5*3,06</t>
  </si>
  <si>
    <t>181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</si>
  <si>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</si>
  <si>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</si>
  <si>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362</t>
  </si>
  <si>
    <t>"otvory pro odvětrací potrubí prům. 100mm z podlah v 1.NP vyvedené do stávajících komínových průduchů"    4</t>
  </si>
  <si>
    <t>971033251</t>
  </si>
  <si>
    <t>Vybourání otvorů ve zdivu základovém nebo nadzákladovém z cihel, tvárnic, příčkovek z cihel pálených na maltu vápennou nebo vápenocementovou plochy do 0,0225 m2, tl. do 450 mm</t>
  </si>
  <si>
    <t>364</t>
  </si>
  <si>
    <t>"otvory pro odvětrací potrubí prům. 100mm z podlah v 1.NP vyvedené do fasády"    11</t>
  </si>
  <si>
    <t>183</t>
  </si>
  <si>
    <t>974031168x</t>
  </si>
  <si>
    <t>Vysekání rýh ve zdivu cihelném na maltu vápennou nebo vápenocementovou do hl. 200 mm a šířky do 200 mm</t>
  </si>
  <si>
    <t>366</t>
  </si>
  <si>
    <t>"rýhy pro odvětrací potrubí prům. 100mm z podlah v 1.NP vyvedené do fasády"    11*1,0</t>
  </si>
  <si>
    <t>977331111</t>
  </si>
  <si>
    <t>Zvětšení komínového průduchu frézováním zdiva z cihel plných pálených maximální hloubky frézování do 10 mm</t>
  </si>
  <si>
    <t>368</t>
  </si>
  <si>
    <t>"porovnávací položka pro vyčištění stávajících komínových průduchů :"</t>
  </si>
  <si>
    <t>"průduchy pro odvětrání z podlah"   4*12,5</t>
  </si>
  <si>
    <t>"pruduch z m.č. 101 pro vyvložkování"   12,0</t>
  </si>
  <si>
    <t>185</t>
  </si>
  <si>
    <t>976071111</t>
  </si>
  <si>
    <t>Vybourání kovových madel, zábradlí, dvířek, zděří, kotevních želez madel a zábradlí</t>
  </si>
  <si>
    <t>370</t>
  </si>
  <si>
    <t>"vybourání stávajícího venkovního zábradlí (oplocení)"    1,0+0,3+2,6+1,7+3,1+3,0</t>
  </si>
  <si>
    <t>977311113</t>
  </si>
  <si>
    <t>Řezání stávajících betonových mazanin bez vyztužení hloubky přes 100 do 150 mm</t>
  </si>
  <si>
    <t>372</t>
  </si>
  <si>
    <t>"1.PP - čerpací jímka - bourání ve stávající podlaze"   1,4+0,8+1,1</t>
  </si>
  <si>
    <t>"1.PP - nové odvodňovací kanálky ve stávající podlaze - bourání v podlaze"    ((8,5+2*0,25)+8,5+(2,2+2,5+4,2))*2+4*0,7</t>
  </si>
  <si>
    <t>187</t>
  </si>
  <si>
    <t>978011141</t>
  </si>
  <si>
    <t>Otlučení vápenných nebo vápenocementových omítek vnitřních ploch stropů, v rozsahu přes 10 do 30 %</t>
  </si>
  <si>
    <t>374</t>
  </si>
  <si>
    <t>"1.PP - oprava omítek stropů :"</t>
  </si>
  <si>
    <t>978011191</t>
  </si>
  <si>
    <t>Otlučení vápenných nebo vápenocementových omítek vnitřních ploch stropů, v rozsahu přes 50 do 100 %</t>
  </si>
  <si>
    <t>376</t>
  </si>
  <si>
    <t>"1.PP - otlučení stávajících omítek stropů ze 100% :"</t>
  </si>
  <si>
    <t>189</t>
  </si>
  <si>
    <t>978012141</t>
  </si>
  <si>
    <t>Otlučení vápenných nebo vápenocementových omítek vnitřních ploch stropů rákosovaných, v rozsahu přes 10 do 30 %</t>
  </si>
  <si>
    <t>378</t>
  </si>
  <si>
    <t>"1.NP - otlučení (do 50%)  stávajících rákosových omítek stropů pří předpokládané výměně části stáv. podbíjení stropů :"</t>
  </si>
  <si>
    <t>978013141</t>
  </si>
  <si>
    <t>Otlučení vápenných nebo vápenocementových omítek vnitřních ploch stěn s vyškrabáním spar, s očištěním zdiva, v rozsahu přes 10 do 30 %</t>
  </si>
  <si>
    <t>380</t>
  </si>
  <si>
    <t>"opravy omítek do 30% - výměra dle kptl. 6"    303,971</t>
  </si>
  <si>
    <t>191</t>
  </si>
  <si>
    <t>978013191</t>
  </si>
  <si>
    <t>Otlučení vápenných nebo vápenocementových omítek vnitřních ploch stěn s vyškrabáním spar, s očištěním zdiva, v rozsahu přes 50 do 100 %</t>
  </si>
  <si>
    <t>382</t>
  </si>
  <si>
    <t>"1.PP - otlučení stávajících omítek stěn ze 100% :"</t>
  </si>
  <si>
    <t>"1.NP - otlučení omítek v místě nových vnitřních sanačních omítek stěn (do v. 100cm) - výměra dle kptl. 6"    79,05</t>
  </si>
  <si>
    <t>978023411</t>
  </si>
  <si>
    <t>Vyškrabání cementové malty ze spár zdiva cihelného mimo komínového</t>
  </si>
  <si>
    <t>384</t>
  </si>
  <si>
    <t>193</t>
  </si>
  <si>
    <t>997013211</t>
  </si>
  <si>
    <t>Vnitrostaveništní doprava suti a vybouraných hmot vodorovně do 50 m svisle ručně pro budovy a haly výšky do 6 m</t>
  </si>
  <si>
    <t>386</t>
  </si>
  <si>
    <t>"dle kptl. 3+96+712B+762B+764B+775B+776B+784"   0,001+74,858+0,231+3,305+0,052+0,706+0,312+0,194</t>
  </si>
  <si>
    <t>997013501</t>
  </si>
  <si>
    <t>Odvoz suti a vybouraných hmot na skládku nebo meziskládku se složením, na vzdálenost do 1 km</t>
  </si>
  <si>
    <t>388</t>
  </si>
  <si>
    <t>195</t>
  </si>
  <si>
    <t>997013509</t>
  </si>
  <si>
    <t>Odvoz suti a vybouraných hmot na skládku nebo meziskládku se složením, na vzdálenost Příplatek k ceně za každý další i započatý 1 km přes 1 km</t>
  </si>
  <si>
    <t>390</t>
  </si>
  <si>
    <t>79,659*(25-1)</t>
  </si>
  <si>
    <t>997013631</t>
  </si>
  <si>
    <t>Poplatek za uložení stavebního odpadu na skládce (skládkovné) směsného stavebního a demoličního zatříděného do Katalogu odpadů pod kódem 17 09 04</t>
  </si>
  <si>
    <t>392</t>
  </si>
  <si>
    <t>"dle kptl. 3+96 (10%)+712B+762B+775B+776B+784"   0,001+0,10*74,858+0,231+3,305+0,706+0,312+0,194</t>
  </si>
  <si>
    <t>197</t>
  </si>
  <si>
    <t>997013861</t>
  </si>
  <si>
    <t>394</t>
  </si>
  <si>
    <t>"dle kptl. 96 - 30%"   0,30*74,858</t>
  </si>
  <si>
    <t>997013867</t>
  </si>
  <si>
    <t>Poplatek za uložení stavebního odpadu na recyklační skládce (skládkovné) z tašek a keramických výrobků zatříděného do Katalogu odpadů pod kódem 17 01 03</t>
  </si>
  <si>
    <t>396</t>
  </si>
  <si>
    <t>"dle kptl. 96 - 60%"   0,60*74,858</t>
  </si>
  <si>
    <t>Přesun hmot</t>
  </si>
  <si>
    <t>199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</si>
  <si>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</si>
  <si>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</si>
  <si>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398</t>
  </si>
  <si>
    <t>PSV</t>
  </si>
  <si>
    <t>Práce a dodávky PSV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</si>
  <si>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</si>
  <si>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</si>
  <si>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</si>
  <si>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</si>
  <si>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400</t>
  </si>
  <si>
    <t>"1.PP - čerpací jímka - dno"   0,9*0,9</t>
  </si>
  <si>
    <t>"základové konstrukce nového přístřešku :"</t>
  </si>
  <si>
    <t>"na podkladní beton pod spodní část"   (7,95+1,04)*0,95+(10,07+0,3)*1,05</t>
  </si>
  <si>
    <t>"na spodní část z horní strany"   (7,95+1,04)*(0,75-0,25)+(10,07+0,3)*(0,85-0,25)</t>
  </si>
  <si>
    <t>201</t>
  </si>
  <si>
    <t>711112001</t>
  </si>
  <si>
    <t>Provedení izolace proti zemní vlhkosti natěradly a tmely za studena na ploše svislé S nátěrem penetračním</t>
  </si>
  <si>
    <t>402</t>
  </si>
  <si>
    <t>"1.PP - čerpací jímka - stěny"   4*0,9*0,95</t>
  </si>
  <si>
    <t>"nové betonové schodiště na vstupu do m.č. 100 - spára mezi novým schodištěm a stávajícím zdivem - asfaltový nátěr"   2*1,26*0,88</t>
  </si>
  <si>
    <t>"spodní část - boky"   (7,75+1,04)*2*0,4+(9,87+0,3)*2*0,4</t>
  </si>
  <si>
    <t>"vrchní část "    (0,8+9,42+0,25+0,1)*0,5+2*7,4*(0,5+1,45)/2+(1,65+0,55+0,25+0,25+7,15+1,2+0,25)*1,45+1,54*(0,5+0,7)/2</t>
  </si>
  <si>
    <t>11163150</t>
  </si>
  <si>
    <t>lak penetrační asfaltový</t>
  </si>
  <si>
    <t>404</t>
  </si>
  <si>
    <t>30,956*0,0003+96,71*0,00035</t>
  </si>
  <si>
    <t>203</t>
  </si>
  <si>
    <t>711111011</t>
  </si>
  <si>
    <t>Provedení izolace proti zemní vlhkosti natěradly a tmely za studena na ploše vodorovné V nátěrem suspensí asfaltovou</t>
  </si>
  <si>
    <t>406</t>
  </si>
  <si>
    <t>711112011</t>
  </si>
  <si>
    <t>Provedení izolace proti zemní vlhkosti natěradly a tmely za studena na ploše svislé S nátěrem suspensí asfaltovou</t>
  </si>
  <si>
    <t>408</t>
  </si>
  <si>
    <t>"nové betonové schodiště na vstupu do m.č. 100 - spára mezi novým schodištěm a stávajícím zdivem"   2*1,26*0,88</t>
  </si>
  <si>
    <t>205</t>
  </si>
  <si>
    <t>111631541x</t>
  </si>
  <si>
    <t>nátěr hydroizolační asfaltový</t>
  </si>
  <si>
    <t>410</t>
  </si>
  <si>
    <t>30,146*0,0015+54,41*0,00165</t>
  </si>
  <si>
    <t>711113125</t>
  </si>
  <si>
    <t>Izolace proti zemní vlhkosti natěradly a tmely za studena na ploše svislé S těsnicí hmotou dvousložkovou na bázi polymery modifikované živice</t>
  </si>
  <si>
    <t>412</t>
  </si>
  <si>
    <t>"izolace vnějšího soklu objektu"   ((16,15+10,1+0,2)*2-7,0+2,7)*0,8</t>
  </si>
  <si>
    <t>207</t>
  </si>
  <si>
    <t>711131101</t>
  </si>
  <si>
    <t>Provedení izolace proti zemní vlhkosti pásy na sucho AIP nebo tkaniny na ploše vodorovné V</t>
  </si>
  <si>
    <t>414</t>
  </si>
  <si>
    <t>"základové konstrukce nového přístřešku - ochranná geotextilia 600g/m2 na asfaltové nátěry :"</t>
  </si>
  <si>
    <t>711132101</t>
  </si>
  <si>
    <t>Provedení izolace proti zemní vlhkosti pásy na sucho AIP nebo tkaniny na ploše svislé S</t>
  </si>
  <si>
    <t>416</t>
  </si>
  <si>
    <t>209</t>
  </si>
  <si>
    <t>69311089</t>
  </si>
  <si>
    <t>geotextilie netkaná separační, ochranná, filtrační, drenážní PES 600g/m2</t>
  </si>
  <si>
    <t>418</t>
  </si>
  <si>
    <t>10,717*1,15+52,192*1,20</t>
  </si>
  <si>
    <t>711141559</t>
  </si>
  <si>
    <t>Provedení izolace proti zemní vlhkosti pásy přitavením NAIP na ploše vodorovné V</t>
  </si>
  <si>
    <t>420</t>
  </si>
  <si>
    <t>"1.PP - čerpací jímka - dno"   3*0,9*0,9</t>
  </si>
  <si>
    <t>211</t>
  </si>
  <si>
    <t>711142559</t>
  </si>
  <si>
    <t>Provedení izolace proti zemní vlhkosti pásy přitavením NAIP na ploše svislé S</t>
  </si>
  <si>
    <t>422</t>
  </si>
  <si>
    <t>"1.PP - čerpací jímka - stěny"   3*(4*0,9*0,95)</t>
  </si>
  <si>
    <t>62855001</t>
  </si>
  <si>
    <t>pás asfaltový natavitelný modifikovaný SBS tl 4,0mm s vložkou z polyesterové rohože a spalitelnou PE fólií nebo jemnozrnným minerálním posypem na horním povrchu</t>
  </si>
  <si>
    <t>424</t>
  </si>
  <si>
    <t>2,43*1,15+10,26*1,20</t>
  </si>
  <si>
    <t>213</t>
  </si>
  <si>
    <t>711161120</t>
  </si>
  <si>
    <t>Izolace proti zemní vlhkosti a beztlakové vodě nopovými fóliemi na ploše vodorovné V vrstva ochranná, odvětrávací a drenážní výška nopku 80,0 mm, tl. fólie do 2,0 mm</t>
  </si>
  <si>
    <t>426</t>
  </si>
  <si>
    <t>"1.NP : 112 - nová skladba podlahy  nad nepodsklepenou částí- nopová folie (výška nopů 80mm)"  35,28</t>
  </si>
  <si>
    <t>711161222</t>
  </si>
  <si>
    <t>Izolace proti zemní vlhkosti a beztlakové vodě nopovými fóliemi na ploše svislé S vrstva ochranná, odvětrávací a drenážní s nakašírovanou filtrační textilií výška nopku 8,0 mm, tl. fólie do 0,6 mm</t>
  </si>
  <si>
    <t>428</t>
  </si>
  <si>
    <t>"ochrana izolace vnějšího soklu objektu"   ((16,15+10,1+0,2)*2-7,0+2,7)*1,0</t>
  </si>
  <si>
    <t>215</t>
  </si>
  <si>
    <t>711199095</t>
  </si>
  <si>
    <t>Příplatek k cenám provedení izolace proti zemní vlhkosti za plochu do 10 m2 natěradly za studena nebo za horka</t>
  </si>
  <si>
    <t>430</t>
  </si>
  <si>
    <t>0,81+3,42+2,218</t>
  </si>
  <si>
    <t>711199097</t>
  </si>
  <si>
    <t>Příplatek k cenám provedení izolace proti zemní vlhkosti za plochu do 10 m2 pásy přitavením NAIP nebo termoplasty</t>
  </si>
  <si>
    <t>432</t>
  </si>
  <si>
    <t>2,43+10,26</t>
  </si>
  <si>
    <t>217</t>
  </si>
  <si>
    <t>998711101</t>
  </si>
  <si>
    <t>Přesun hmot pro izolace proti vodě, vlhkosti a plynům stanovený z hmotnosti přesunovaného materiálu vodorovná dopravní vzdálenost do 50 m v objektech výšky do 6 m</t>
  </si>
  <si>
    <t>434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</si>
  <si>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</si>
  <si>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</si>
  <si>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436</t>
  </si>
  <si>
    <t>712</t>
  </si>
  <si>
    <t>Povlakové krytiny</t>
  </si>
  <si>
    <t>219</t>
  </si>
  <si>
    <t>712431101</t>
  </si>
  <si>
    <t>Provedení povlakové krytiny střech šikmých přes 10° do 30° pásy na sucho AIP nebo NAIP</t>
  </si>
  <si>
    <t>438</t>
  </si>
  <si>
    <t>"nový přístřešek - podkladní pás pod novou střešní krytinu"  9,08*4,0</t>
  </si>
  <si>
    <t>"110,111 - podkladní pás pod novou střešní krytinu"   (7,5*2,8)*1,10</t>
  </si>
  <si>
    <t>62821109</t>
  </si>
  <si>
    <t>asfaltový pás separační s krycí vrstvou tl do 1,0mm, typu R</t>
  </si>
  <si>
    <t>440</t>
  </si>
  <si>
    <t>59,42*1,15</t>
  </si>
  <si>
    <t>221</t>
  </si>
  <si>
    <t>712441559</t>
  </si>
  <si>
    <t>Provedení povlakové krytiny střech šikmých přes 10° do 30° pásy přitavením NAIP v plné ploše</t>
  </si>
  <si>
    <t>442</t>
  </si>
  <si>
    <t>"110,111 - nová střešní krytina"   (7,5*2,8)*1,10</t>
  </si>
  <si>
    <t>62855005</t>
  </si>
  <si>
    <t>pás asfaltový natavitelný modifikovaný SBS tl 4,2mm s vložkou z polyesterové rohože a hrubozrnným břidličným posypem na horním povrchu</t>
  </si>
  <si>
    <t>444</t>
  </si>
  <si>
    <t>23,100*1,15</t>
  </si>
  <si>
    <t>223</t>
  </si>
  <si>
    <t>712491587</t>
  </si>
  <si>
    <t>Provedení povlakové krytiny střech šikmých přes 10° do 30°- ostatní práce přibití pásů AIP, NAIP nebo fólie hřebíky (drátěnkami)</t>
  </si>
  <si>
    <t>446</t>
  </si>
  <si>
    <t>31411532</t>
  </si>
  <si>
    <t>hřebík do krytiny s velkou hlavou 2,24x25mm</t>
  </si>
  <si>
    <t>448</t>
  </si>
  <si>
    <t>59,42*0,04</t>
  </si>
  <si>
    <t>225</t>
  </si>
  <si>
    <t>998712102</t>
  </si>
  <si>
    <t>Přesun hmot pro povlakové krytiny stanovený z hmotnosti přesunovaného materiálu vodorovná dopravní vzdálenost do 50 m v objektech výšky přes 6 do 12 m</t>
  </si>
  <si>
    <t>450</t>
  </si>
  <si>
    <t>998712181</t>
  </si>
  <si>
    <t>Přesun hmot pro povlakové krytiny stanovený z hmotnosti přesunovaného materiálu Příplatek k cenám za přesun prováděný bez použití mechanizace pro jakoukoliv výšku objektu</t>
  </si>
  <si>
    <t>452</t>
  </si>
  <si>
    <t>712B</t>
  </si>
  <si>
    <t>Povlakové krytiny - bourání</t>
  </si>
  <si>
    <t>227</t>
  </si>
  <si>
    <t>712300832</t>
  </si>
  <si>
    <t>Odstranění ze střech plochých do 10° krytiny povlakové dvouvrstvé</t>
  </si>
  <si>
    <t>454</t>
  </si>
  <si>
    <t>"109,110 (označení dle výkresů stáv. stavu) - dmtž stávající střešní krytiny"   (7,5*2,8)*1,10</t>
  </si>
  <si>
    <t>713</t>
  </si>
  <si>
    <t>Izolace tepelné</t>
  </si>
  <si>
    <t>713121111</t>
  </si>
  <si>
    <t>Montáž tepelné izolace podlah rohožemi, pásy, deskami, dílci, bloky (izolační materiál ve specifikaci) kladenými volně jednovrstvá</t>
  </si>
  <si>
    <t>456</t>
  </si>
  <si>
    <t>"1.NP - nové skladby podlah (S1,S2)  - podlahový polystyrén tl. 150mm :"</t>
  </si>
  <si>
    <t>229</t>
  </si>
  <si>
    <t>28372317</t>
  </si>
  <si>
    <t>deska EPS 100 do plochých střech a podlah λ=0,037 tl 150mm</t>
  </si>
  <si>
    <t>458</t>
  </si>
  <si>
    <t>77,0*1,02</t>
  </si>
  <si>
    <t>713121211</t>
  </si>
  <si>
    <t>Montáž tepelné izolace podlah okrajovými pásky kladenými volně</t>
  </si>
  <si>
    <t>460</t>
  </si>
  <si>
    <t>"1.NP - nová skladba podlahy  - pásek v. 210mm z polystyrénu tl. 10mm"   78,54*1,10</t>
  </si>
  <si>
    <t>231</t>
  </si>
  <si>
    <t>283758120</t>
  </si>
  <si>
    <t>deska EPS pro aplikace bez zatížení tl 10mm</t>
  </si>
  <si>
    <t>462</t>
  </si>
  <si>
    <t>"1.NP - nová skladba podlahy  - pásek v. 210mm z polystyrénu tl. 10mm"   78,54*1,10*0,021*1,10</t>
  </si>
  <si>
    <t>713131141</t>
  </si>
  <si>
    <t>Montáž tepelné izolace stěn rohožemi, pásy, deskami, dílci, bloky (izolační materiál ve specifikaci) lepením celoplošně</t>
  </si>
  <si>
    <t>464</t>
  </si>
  <si>
    <t>"porovnávací položka pro montáž pásu tepelené izolace z extrud.polystyrénu tl. 50mm s utěsněním montážní pěnou :"</t>
  </si>
  <si>
    <t>"rýhy ve zdivu pro odvětrací potrubí prům. 100mm z podlah v 1.NP vyvedené do fasády"   11*0,8*0,2</t>
  </si>
  <si>
    <t>233</t>
  </si>
  <si>
    <t>28376379</t>
  </si>
  <si>
    <t>deska z polystyrénu XPS, hrana polodrážková a hladký povrch s vyšší odolností tl 50mm</t>
  </si>
  <si>
    <t>466</t>
  </si>
  <si>
    <t>1,76*1,10</t>
  </si>
  <si>
    <t>713191132</t>
  </si>
  <si>
    <t>Montáž tepelné izolace stavebních konstrukcí - doplňky a konstrukční součásti podlah, stropů vrchem nebo střech překrytím fólií separační z PE</t>
  </si>
  <si>
    <t>468</t>
  </si>
  <si>
    <t>"1.NP - nové skladby podlah (S1,S2)  - folie na podlahový polystyrén :"</t>
  </si>
  <si>
    <t>235</t>
  </si>
  <si>
    <t>28323020</t>
  </si>
  <si>
    <t>fólie separační PE 2 x 50 m</t>
  </si>
  <si>
    <t>470</t>
  </si>
  <si>
    <t>77,0*1,10</t>
  </si>
  <si>
    <t>998713101</t>
  </si>
  <si>
    <t>Přesun hmot pro izolace tepelné stanovený z hmotnosti přesunovaného materiálu vodorovná dopravní vzdálenost do 50 m v objektech výšky do 6 m</t>
  </si>
  <si>
    <t>472</t>
  </si>
  <si>
    <t>237</t>
  </si>
  <si>
    <t>998713181</t>
  </si>
  <si>
    <t>Přesun hmot pro izolace tepelné stanovený z hmotnosti přesunovaného materiálu Příplatek k cenám za přesun prováděný bez použití mechanizace pro jakoukoliv výšku objektu</t>
  </si>
  <si>
    <t>474</t>
  </si>
  <si>
    <t>721</t>
  </si>
  <si>
    <t>Zdravotechnika - vnitřní kanalizace</t>
  </si>
  <si>
    <t>721174043</t>
  </si>
  <si>
    <t>Potrubí z trub polypropylenových připojovací DN 50</t>
  </si>
  <si>
    <t>476</t>
  </si>
  <si>
    <t>"nové betonové schodiště na vstupu do m.č. 100 - potrubí DN 50 pro odvodnění čistící rohože"   1,0</t>
  </si>
  <si>
    <t>239</t>
  </si>
  <si>
    <t>721174063</t>
  </si>
  <si>
    <t>Potrubí z trub polypropylenových větrací DN 110</t>
  </si>
  <si>
    <t>478</t>
  </si>
  <si>
    <t>"odvětrací potrubí prům. 100mm pro odvětrání podlah v 1.NP vyvedené do fasády"    11*1,7</t>
  </si>
  <si>
    <t xml:space="preserve">"odvětrací potrubí prům. 100mm pro odvětrání podlah v 1.NP vyvedené do stávajících komínových průduchů"  4*1,0 </t>
  </si>
  <si>
    <t>721174065</t>
  </si>
  <si>
    <t>Potrubí z trub polypropylenových větrací DN 160</t>
  </si>
  <si>
    <t>480</t>
  </si>
  <si>
    <t>"1.PP - odvětrání sklepních prostor s vyvedením do nového schodiště"   1,5</t>
  </si>
  <si>
    <t>241</t>
  </si>
  <si>
    <t>998721101</t>
  </si>
  <si>
    <t>Přesun hmot pro vnitřní kanalizace stanovený z hmotnosti přesunovaného materiálu vodorovná dopravní vzdálenost do 50 m v objektech výšky do 6 m</t>
  </si>
  <si>
    <t>482</t>
  </si>
  <si>
    <t>998721181</t>
  </si>
  <si>
    <t>Přesun hmot pro vnitřní kanalizace stanovený z hmotnosti přesunovaného materiálu Příplatek k ceně za přesun prováděný bez použití mechanizace pro jakoukoliv výšku objektu</t>
  </si>
  <si>
    <t>484</t>
  </si>
  <si>
    <t>725</t>
  </si>
  <si>
    <t>Zdravotechnika - zařizovací předměty</t>
  </si>
  <si>
    <t>243</t>
  </si>
  <si>
    <t>72529-01x</t>
  </si>
  <si>
    <t>Kompletní montáž + dodávka odpadkového koše - závěsný na stěnu, matný nerez, objem cca 26l, rozměry cca 360x160x430mm. Provedení dle tabulky prvků vč. staveništního přesunu hmot.</t>
  </si>
  <si>
    <t>486</t>
  </si>
  <si>
    <t>"108,109"    1+1</t>
  </si>
  <si>
    <t>72529-02x</t>
  </si>
  <si>
    <t>Kompletní montáž + dodávka držáku na toaletní papír, matný nerez. Provedení dle tabulky prvků vč. staveništního přesunu hmot.</t>
  </si>
  <si>
    <t>488</t>
  </si>
  <si>
    <t>"108"   1</t>
  </si>
  <si>
    <t>245</t>
  </si>
  <si>
    <t>72529-03x</t>
  </si>
  <si>
    <t>Kompletní montáž + dodávka WC kartáče - uchycený na stěnu, s nerezovým držákem s nerezovým záchytným pouzdrem, povrch matný matný nerez. Provedení dle tabulky prvků vč. staveništního přesunu hmot.</t>
  </si>
  <si>
    <t>490</t>
  </si>
  <si>
    <t>72529-04x</t>
  </si>
  <si>
    <t>Kompletní montáž + dodávka splachovacího tlačítka, povrch matný matný nerez, antivandalové provedení - nerezový kryt s piezo elektronikou, nerezová montážní krabice se šroubením a elektromagnetickým ventilem, výtoková armatura s pryžovým těsněním . Proved</t>
  </si>
  <si>
    <t>492</t>
  </si>
  <si>
    <t>Kompletní montáž + dodávka splachovacího tlačítka, povrch matný matný nerez, antivandalové provedení - nerezový kryt s piezo elektronikou, nerezová montážní krabice se šroubením a elektromagnetickým ventilem, výtoková armatura s pryžovým těsněním . Provedení dle tabulky prvků vč. staveništního přesunu hmot.</t>
  </si>
  <si>
    <t>247</t>
  </si>
  <si>
    <t>72529-05x</t>
  </si>
  <si>
    <t>Kompletní montáž + dodávka zásobníku na tekuté mýdlo pro upevnění na stěnu, obsah 1,2 l, povrch matný nerez.. Provedení dle tabulky prvků vč. staveništního přesunu hmot.</t>
  </si>
  <si>
    <t>494</t>
  </si>
  <si>
    <t>"108,109"   1+1</t>
  </si>
  <si>
    <t>72529-06x</t>
  </si>
  <si>
    <t>Kompletní montáž + dodávka věšáčku (háčku) na stěnu, povrch matný nerez. (pro ručníky a oděvy. Provedení dle tabulky prvků vč. staveništního přesunu hmot.</t>
  </si>
  <si>
    <t>496</t>
  </si>
  <si>
    <t>"108,109"   1+3</t>
  </si>
  <si>
    <t>761</t>
  </si>
  <si>
    <t>Konstrukce prosvětlovací</t>
  </si>
  <si>
    <t>249</t>
  </si>
  <si>
    <t>761661001</t>
  </si>
  <si>
    <t>Osazení sklepních světlíků (anglických dvorků) včetně osazení roštu, osazení odvodňovacího prvku a osazení pojistky (proti vloupání ) hloubky do 0,60 m, šířky do 1,0 m</t>
  </si>
  <si>
    <t>498</t>
  </si>
  <si>
    <t>56245260</t>
  </si>
  <si>
    <t>světlík sklepní (anglický dvorek) včetně odvodňovacího prvku recyklovaný polymer rošt mřížkový 800x600x400mm</t>
  </si>
  <si>
    <t>500</t>
  </si>
  <si>
    <t>"světlíky 003 a 004"    1+1</t>
  </si>
  <si>
    <t>251</t>
  </si>
  <si>
    <t>761661101</t>
  </si>
  <si>
    <t>Osazení sklepních světlíků (anglických dvorků) nástavby světlíku výškově nastavitelné</t>
  </si>
  <si>
    <t>502</t>
  </si>
  <si>
    <t>56245246</t>
  </si>
  <si>
    <t>nástavec sklepního světlíku, 80x27x40 s fixní výškou 275mm</t>
  </si>
  <si>
    <t>504</t>
  </si>
  <si>
    <t>253</t>
  </si>
  <si>
    <t>761661102x</t>
  </si>
  <si>
    <t>Osazení krytu z bezpečnostního skla pro sklepní světlík (anglický dvorek)</t>
  </si>
  <si>
    <t>506</t>
  </si>
  <si>
    <t>562452461x</t>
  </si>
  <si>
    <t>kryt z bezpečnostního skla pro sklepní světlík 80x40 cm, rozměr 480x950mm</t>
  </si>
  <si>
    <t>508</t>
  </si>
  <si>
    <t>255</t>
  </si>
  <si>
    <t>998761101</t>
  </si>
  <si>
    <t>Přesun hmot pro konstrukce sklobetonové stanovený z hmotnosti přesunovaného materiálu vodorovná dopravní vzdálenost do 50 m v objektech výšky do 6 m</t>
  </si>
  <si>
    <t>510</t>
  </si>
  <si>
    <t>998761181</t>
  </si>
  <si>
    <t>Přesun hmot pro konstrukce sklobetonové stanovený z hmotnosti přesunovaného materiálu Příplatek k cenám za přesun prováděný bez použití mechanizace pro jakoukoliv výšku objektu</t>
  </si>
  <si>
    <t>512</t>
  </si>
  <si>
    <t>762</t>
  </si>
  <si>
    <t>Konstrukce tesařské</t>
  </si>
  <si>
    <t>257</t>
  </si>
  <si>
    <t>762081410</t>
  </si>
  <si>
    <t>Práce společné pro tesařské konstrukce hoblování hraněného řeziva zabudovaného do konstrukce vícestranné hranoly</t>
  </si>
  <si>
    <t>514</t>
  </si>
  <si>
    <t>"hoblování dřevěných konstrukcí krovu (před mtž) :"</t>
  </si>
  <si>
    <t>"nový přístřešek :"</t>
  </si>
  <si>
    <t>"krokve 12x16cm"    17*4,0*(0,12+0,16)*2*1,10</t>
  </si>
  <si>
    <t>"pásky 12x12cm"      (8*1,0+4*1,3)*4*0,12*1,10</t>
  </si>
  <si>
    <t>"hranoly pro zábradlí 8x17cm"   14*0,75*(0,08+0,17)*2*1,10</t>
  </si>
  <si>
    <t>"vaznice 14x16cm"    9,06*(0,14+0,16)*2*1,10</t>
  </si>
  <si>
    <t>"pozednice 14x16cm"    9,06*(0,14+0,16)*2*1,10</t>
  </si>
  <si>
    <t>"sloupky 17x17cm"  12,0*4*0,17*1,10</t>
  </si>
  <si>
    <t>"latě na sloupcích zábradlí  :"</t>
  </si>
  <si>
    <t>"latě 6x6,5cm"    18*0,75*(0,06+0,065)*2*1,10</t>
  </si>
  <si>
    <t>"kontralatě 4x6cm"    3*(0,9+9,5+0,3+1,57+0,3)*(0,04+0,06)*2*1,10</t>
  </si>
  <si>
    <t>"kontralatě sokl  7x6cm"   2*(0,9+9,5+0,3+1,57+0,3)*(0,07+0,06)*2*1,10</t>
  </si>
  <si>
    <t>762082230</t>
  </si>
  <si>
    <t>Práce společné pro tesařské konstrukce profilování zhlaví trámů a ozdobných konců jednoduché seříznutí dvěma řezy, plochy přes 160 do 320 cm2</t>
  </si>
  <si>
    <t>516</t>
  </si>
  <si>
    <t>"krokve 12x16cm"   17</t>
  </si>
  <si>
    <t>259</t>
  </si>
  <si>
    <t>762132138</t>
  </si>
  <si>
    <t>Montáž bednění stěn z hoblovaných prken tl. do 32 mm na pero a drážku, na polodrážku, na vložené pero</t>
  </si>
  <si>
    <t>518</t>
  </si>
  <si>
    <t>"obložení stěn z hoblovaných prken tl. 20mm"    (0,9+9,5+0,3+0,25+1,57+0,3+0,2)*1,35+(0,9+9,2+1,57)*0,3</t>
  </si>
  <si>
    <t>611911731x</t>
  </si>
  <si>
    <t>prkana oboustraně hoblovaná obkladová (P+D) smrk tl. 20mm,  jakost A/B</t>
  </si>
  <si>
    <t>520</t>
  </si>
  <si>
    <t>21,078*1,15</t>
  </si>
  <si>
    <t>261</t>
  </si>
  <si>
    <t>762332532</t>
  </si>
  <si>
    <t>Montáž vázaných konstrukcí krovů střech pultových, sedlových, valbových, stanových čtvercového nebo obdélníkového půdorysu, z řeziva hoblovaného průřezové plochy přes 120 do 224 cm2</t>
  </si>
  <si>
    <t>522</t>
  </si>
  <si>
    <t>"krokve 12x16cm"    17*4,0</t>
  </si>
  <si>
    <t>"pásky 12x12cm"      8*1,0+4*1,3</t>
  </si>
  <si>
    <t>"hranoly pro zábradlí 8x17cm"   14*0,75</t>
  </si>
  <si>
    <t>"vaznice 14x16cm"    9,06</t>
  </si>
  <si>
    <t>"pozednice 14x16cm"    9,06</t>
  </si>
  <si>
    <t>60512130</t>
  </si>
  <si>
    <t>hranol stavební řezivo průřezu do 224cm2 do dl 6m</t>
  </si>
  <si>
    <t>CS ÚRS 2019 02</t>
  </si>
  <si>
    <t>524</t>
  </si>
  <si>
    <t>"krokve 12x16cm"    17*4,0*0,12*0,16*1,10</t>
  </si>
  <si>
    <t>"pásky 12x12cm"      (8*1,0+4*1,3)*0,12*0,12*1,10</t>
  </si>
  <si>
    <t>"hranoly pro zábradlí 8x17cm"   14*0,75*0,08*0,17*1,10</t>
  </si>
  <si>
    <t>"vaznice 14x16cm"    9,06*0,14*0,16*1,10</t>
  </si>
  <si>
    <t>"pozednice 14x16cm"    9,06*0,14*0,16*1,10</t>
  </si>
  <si>
    <t>263</t>
  </si>
  <si>
    <t>762332534</t>
  </si>
  <si>
    <t>Montáž vázaných konstrukcí krovů střech pultových, sedlových, valbových, stanových čtvercového nebo obdélníkového půdorysu, z řeziva hoblovaného průřezové plochy přes 288 do 450 cm2</t>
  </si>
  <si>
    <t>526</t>
  </si>
  <si>
    <t>"sloupky 17x17cm"  4*3,0</t>
  </si>
  <si>
    <t>60512141</t>
  </si>
  <si>
    <t>hranol stavební řezivo průřezu do 450cm2 dl 6-8m</t>
  </si>
  <si>
    <t>528</t>
  </si>
  <si>
    <t>"sloupky 17x17cm"  12,0*0,17*0,17*1,10</t>
  </si>
  <si>
    <t>265</t>
  </si>
  <si>
    <t>762341260</t>
  </si>
  <si>
    <t>Bednění a laťování montáž bednění střech rovných a šikmých sklonu do 60° s vyřezáním otvorů z palubek</t>
  </si>
  <si>
    <t>530</t>
  </si>
  <si>
    <t>"nový přístřešek - bednění střechy z palubek tl. 24mm"  9,08*4,0</t>
  </si>
  <si>
    <t>61191184</t>
  </si>
  <si>
    <t>palubky podlahové SM 24x146mm A/B</t>
  </si>
  <si>
    <t>532</t>
  </si>
  <si>
    <t>"nový přístřešek - bednění střechy z palubek tl. 24mm"   36,32*1,15</t>
  </si>
  <si>
    <t>267</t>
  </si>
  <si>
    <t>762439001</t>
  </si>
  <si>
    <t>Obložení stěn montáž roštu podkladového</t>
  </si>
  <si>
    <t>534</t>
  </si>
  <si>
    <t>"latě 6x6,5cm"    18*0,75</t>
  </si>
  <si>
    <t>"kontralatě 4x6cm"    3*(0,9+9,5+0,3+1,57+0,3)</t>
  </si>
  <si>
    <t>"kontralatě sokl  7x6cm"   2*(0,9+9,5+0,3+1,57+0,3)</t>
  </si>
  <si>
    <t>605141061x</t>
  </si>
  <si>
    <t>řezivo jehličnaté lať pevnostní třída S10-13 průžez 40x60mm - 70x60mm</t>
  </si>
  <si>
    <t>536</t>
  </si>
  <si>
    <t>"latě 6x6,5cm"    18*0,75*0,06*0,065*1,10</t>
  </si>
  <si>
    <t>"kontralatě 4x6cm"    3*(0,9+9,5+0,3+1,57+0,3)*0,04*0,06*1,10</t>
  </si>
  <si>
    <t>"kontralatě sokl  7x6cm"   2*(0,9+9,5+0,3+1,57+0,3)*0,07*0,06*1,10</t>
  </si>
  <si>
    <t>269</t>
  </si>
  <si>
    <t>762395000</t>
  </si>
  <si>
    <t>Spojovací prostředky krovů, bednění a laťování, nadstřešních konstrukcí svory, prkna, hřebíky, pásová ocel, vruty</t>
  </si>
  <si>
    <t>538</t>
  </si>
  <si>
    <t>"dle specifikací"    (24,24*0,02+2,248+0,381+41,768*0,024+0,274)/1,10</t>
  </si>
  <si>
    <t>998762101</t>
  </si>
  <si>
    <t>Přesun hmot pro konstrukce tesařské stanovený z hmotnosti přesunovaného materiálu vodorovná dopravní vzdálenost do 50 m v objektech výšky do 6 m</t>
  </si>
  <si>
    <t>540</t>
  </si>
  <si>
    <t>271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</si>
  <si>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</si>
  <si>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</si>
  <si>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542</t>
  </si>
  <si>
    <t>762B</t>
  </si>
  <si>
    <t>Konstrukce tesařské - bourání</t>
  </si>
  <si>
    <t>762511847</t>
  </si>
  <si>
    <t>Demontáž podlahové konstrukce podkladové z dřevoštěpkových desek jednovrstvých šroubovaných na sraz, tloušťka desky přes 15 mm</t>
  </si>
  <si>
    <t>544</t>
  </si>
  <si>
    <t>"Porovnávací položka pro dmtž desek z hobry :"</t>
  </si>
  <si>
    <t xml:space="preserve">"102,103,107 (označení a výměry dle výkresů stávajícího stavu) - dmtž stáv. desek z hobry"   10,39+21,1+10,83   </t>
  </si>
  <si>
    <t>273</t>
  </si>
  <si>
    <t>762521811</t>
  </si>
  <si>
    <t>Demontáž podlah bez polštářů z prken tl. do 32 mm</t>
  </si>
  <si>
    <t>546</t>
  </si>
  <si>
    <t xml:space="preserve">"102,103,106,107 (označení a výměry dle výkresů stávajícího stavu) - dmtž stáv. podlahy z prken (vrchní)"   10,39+21,1+35,29+10,83   </t>
  </si>
  <si>
    <t>762522811</t>
  </si>
  <si>
    <t>Demontáž podlah s polštáři z prken tl. do 32 mm</t>
  </si>
  <si>
    <t>548</t>
  </si>
  <si>
    <t xml:space="preserve">"102,103,106,107 (označení a výměry dle výkresů stávajícího stavu) - dmtž stáv. podlahy z prken (spodní) vč. polšťářů"  10,39+21,1+35,29+10,83   </t>
  </si>
  <si>
    <t>763</t>
  </si>
  <si>
    <t>Konstrukce suché výstavby</t>
  </si>
  <si>
    <t>275</t>
  </si>
  <si>
    <t>763111411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</si>
  <si>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</si>
  <si>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550</t>
  </si>
  <si>
    <t>"103,108,109 - nové SDK příčky tl. 100mm"   (2,78+2,05)*3,83</t>
  </si>
  <si>
    <t>763111417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</si>
  <si>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</si>
  <si>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552</t>
  </si>
  <si>
    <t>"103,108,109 - nové SDK příčky tl. 150mm"   2*3,82*3,83</t>
  </si>
  <si>
    <t>277</t>
  </si>
  <si>
    <t>763111712</t>
  </si>
  <si>
    <t>Příčka ze sádrokartonových desek ostatní konstrukce a práce na příčkách ze sádrokartonových desek kluzné napojení příčky ke stropu</t>
  </si>
  <si>
    <t>554</t>
  </si>
  <si>
    <t>"103,108,109 - nové SDK příčky tl. 100mm"   (2,78+2,05)</t>
  </si>
  <si>
    <t>"103,108,109 - nové SDK příčky tl. 150mm"   2*3,82</t>
  </si>
  <si>
    <t>763111717</t>
  </si>
  <si>
    <t>Příčka ze sádrokartonových desek ostatní konstrukce a práce na příčkách ze sádrokartonových desek základní penetrační nátěr (oboustranný)</t>
  </si>
  <si>
    <t>556</t>
  </si>
  <si>
    <t>18,499+29,261</t>
  </si>
  <si>
    <t>279</t>
  </si>
  <si>
    <t>763111755x</t>
  </si>
  <si>
    <t>Příčka ze sádrokartonových desek Příplatek k cenám za jednostrané, jednovsrstvé opláštění příčky deskou impegnovanou H2 , místo desky standardní A tl. 12.5mm</t>
  </si>
  <si>
    <t>558</t>
  </si>
  <si>
    <t>"109 - nové SDK příčky"   (2*2,05+1,68)*3,83</t>
  </si>
  <si>
    <t>763111761</t>
  </si>
  <si>
    <t>Příčka ze sádrokartonových desek Příplatek k cenám za zahuštění profilů u příček s nosnou konstrukcí z jednoduchých profilů na vzdálenost 31 cm</t>
  </si>
  <si>
    <t>560</t>
  </si>
  <si>
    <t>281</t>
  </si>
  <si>
    <t>7631214551x</t>
  </si>
  <si>
    <t>Stěna předsazená ze sádrokartonových desek s nosnou konstrukcí z ocelových profilů CW, UW dvojitě opláštěná deskami impregnovanými H2 tl. 2 x 12,5 mm, stěna tl. 175 mm.</t>
  </si>
  <si>
    <t>562</t>
  </si>
  <si>
    <t>"108 - předstěna pro WC"    1,0*1,43</t>
  </si>
  <si>
    <t>763121714</t>
  </si>
  <si>
    <t>Stěna předsazená ze sádrokartonových desek ostatní konstrukce a práce na předsazených stěnách ze sádrokartonových desek základní penetrační nátěr</t>
  </si>
  <si>
    <t>564</t>
  </si>
  <si>
    <t>283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</si>
  <si>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</si>
  <si>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</si>
  <si>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566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</si>
  <si>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</si>
  <si>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</si>
  <si>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568</t>
  </si>
  <si>
    <t>764</t>
  </si>
  <si>
    <t>Konstrukce klempířské</t>
  </si>
  <si>
    <t>285</t>
  </si>
  <si>
    <t>764011443</t>
  </si>
  <si>
    <t>Podkladní plech z pozinkovaného plechu tloušťky 1,0 mm pro TiZn rš 250 mm</t>
  </si>
  <si>
    <t>570</t>
  </si>
  <si>
    <t>"nový přístřešek - nová střešní krytina - podkladní plech pod oplechování okapů a pod závětrné lišty"   9,08+2*4,0</t>
  </si>
  <si>
    <t>764141431</t>
  </si>
  <si>
    <t>Krytina ze svitků nebo tabulí z titanzinkového předzvětralého plechu s úpravou u okapů, prostupů a výčnělků střechy rovné drážkováním z tabulí, velikosti 1000 x 2000 mm, sklon střechy do 30°</t>
  </si>
  <si>
    <t>572</t>
  </si>
  <si>
    <t>"nový přístřešek - nová střešní krytina"   9,08*(4,0+0,1+0,2)</t>
  </si>
  <si>
    <t>287</t>
  </si>
  <si>
    <t>764242404</t>
  </si>
  <si>
    <t>Oplechování střešních prvků z titanzinkového předzvětralého plechu štítu závětrnou lištou rš 330 mm</t>
  </si>
  <si>
    <t>574</t>
  </si>
  <si>
    <t>"nový přístřešek - nová střešní krytina - závětrné lišty"   2*4,0</t>
  </si>
  <si>
    <t>764242434</t>
  </si>
  <si>
    <t>Oplechování střešních prvků z titanzinkového předzvětralého plechu okapu okapovým plechem střechy rovné rš 330 mm</t>
  </si>
  <si>
    <t>576</t>
  </si>
  <si>
    <t>"nový přístřešek - nová střešní krytina - oplechování okapů"   9,08</t>
  </si>
  <si>
    <t>289</t>
  </si>
  <si>
    <t>764243456</t>
  </si>
  <si>
    <t>Oplechování střešních prvků z titanzinkového předzvětralého plechu sněhový zachytávač průbežný dvoutrubkový</t>
  </si>
  <si>
    <t>578</t>
  </si>
  <si>
    <t>"nový přístřešek - nová střešní krytina - střešní zachytávač"   9,0</t>
  </si>
  <si>
    <t>764248431</t>
  </si>
  <si>
    <t>Oplechování říms a ozdobných prvků z titanzinkového předzvětralého plechu rovných, bez rohů celoplošně lepené přes rš 670 mm</t>
  </si>
  <si>
    <t>580</t>
  </si>
  <si>
    <t>"oplechování stříšky HUP (K06)"   1,05</t>
  </si>
  <si>
    <t>291</t>
  </si>
  <si>
    <t>764541405</t>
  </si>
  <si>
    <t>Žlab podokapní z titanzinkového předzvětralého plechu včetně háků a čel půlkruhový rš 330 mm</t>
  </si>
  <si>
    <t>582</t>
  </si>
  <si>
    <t>"nový přístřešek - žlab (K02)"   9,1</t>
  </si>
  <si>
    <t>"110,111 (stávající přístavek) - nové žlaby (K07)"   14,1</t>
  </si>
  <si>
    <t>764541425</t>
  </si>
  <si>
    <t>Žlab podokapní z titanzinkového předzvětralého plechu včetně háků a čel roh nebo kout, žlabu půlkruhového rš 330 mm</t>
  </si>
  <si>
    <t>584</t>
  </si>
  <si>
    <t>"110,111 (stávající přístavek) - nové žlaby (K07) - rohy"  2</t>
  </si>
  <si>
    <t>293</t>
  </si>
  <si>
    <t>764541446</t>
  </si>
  <si>
    <t>Žlab podokapní z titanzinkového předzvětralého plechu včetně háků a čel kotlík oválný (trychtýřový), rš žlabu/průměr svodu 330/100 mm</t>
  </si>
  <si>
    <t>586</t>
  </si>
  <si>
    <t>"nový přístřešek - žlab (K02) - kotlíky"   2</t>
  </si>
  <si>
    <t>"110,111 (stávající přístavek) - nové žlaby (K07) - kotlík"  1</t>
  </si>
  <si>
    <t>764548423</t>
  </si>
  <si>
    <t>Svod z titanzinkového předzvětralého plechu včetně objímek, kolen a odskoků kruhový, průměru 100 mm</t>
  </si>
  <si>
    <t>588</t>
  </si>
  <si>
    <t>"nový přístřešek - svody (K01)"   2*4,0</t>
  </si>
  <si>
    <t>"110,111 (stávající přístavek) - nový svod (K08)" 3,9</t>
  </si>
  <si>
    <t>295</t>
  </si>
  <si>
    <t>998764101</t>
  </si>
  <si>
    <t>Přesun hmot pro konstrukce klempířské stanovený z hmotnosti přesunovaného materiálu vodorovná dopravní vzdálenost do 50 m v objektech výšky do 6 m</t>
  </si>
  <si>
    <t>590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</si>
  <si>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</si>
  <si>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</si>
  <si>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592</t>
  </si>
  <si>
    <t>764B</t>
  </si>
  <si>
    <t>Konstrukce klempířské - bourání</t>
  </si>
  <si>
    <t>297</t>
  </si>
  <si>
    <t>764004801</t>
  </si>
  <si>
    <t>Demontáž klempířských konstrukcí žlabu podokapního do suti</t>
  </si>
  <si>
    <t>594</t>
  </si>
  <si>
    <t>"110,111 (stávající přístavek) - dmtž stávajících žlabů"  14,1</t>
  </si>
  <si>
    <t>764004861</t>
  </si>
  <si>
    <t>Demontáž klempířských konstrukcí svodu do suti</t>
  </si>
  <si>
    <t>596</t>
  </si>
  <si>
    <t>"110,111 (stávající přístavek) - dmtž stávajících svodů"  3,9</t>
  </si>
  <si>
    <t>766</t>
  </si>
  <si>
    <t>Konstrukce truhlářské</t>
  </si>
  <si>
    <t>299</t>
  </si>
  <si>
    <t>766622132</t>
  </si>
  <si>
    <t>Montáž oken plastových včetně montáže rámu plochy přes 1 m2 otevíravých do zdiva, výšky přes 1,5 do 2,5 m</t>
  </si>
  <si>
    <t>598</t>
  </si>
  <si>
    <t>1,08*2,14</t>
  </si>
  <si>
    <t>611T/02</t>
  </si>
  <si>
    <t>"T/02" - okno plastové  108x214cm. Kompletní provedení dle tabulky prvku (bez vnitřního parapetu -  je vykázán samostatně !).</t>
  </si>
  <si>
    <t>600</t>
  </si>
  <si>
    <t>301</t>
  </si>
  <si>
    <t>766629002x</t>
  </si>
  <si>
    <t>Kompletní montáž + dodávku vnitřních vodorovných al. žaluzií. Provedení dle P.D.(výměra - celková plocha ken)</t>
  </si>
  <si>
    <t>602</t>
  </si>
  <si>
    <t>"pro T01,T03,T04"    5*1,15*2,14+1,65*2,0+1,37*2,03</t>
  </si>
  <si>
    <t>766629003x</t>
  </si>
  <si>
    <t>Příplatek k plastovým oknům za montáž + dodávku vnitřních otevíratelných uzamykatelných mříží, barva bílá (výměra - celková plocha oken)</t>
  </si>
  <si>
    <t>604</t>
  </si>
  <si>
    <t>"pro T02"    1,08*2,14</t>
  </si>
  <si>
    <t>303</t>
  </si>
  <si>
    <t>766629314</t>
  </si>
  <si>
    <t>Montáž oken dřevěných Příplatek k cenám za tepelnou izolaci mezi ostěním a rámem okna při zalomeném ostění, připojovací spára tl. do 15 mm, se spárou zalomení do 10 mm</t>
  </si>
  <si>
    <t>606</t>
  </si>
  <si>
    <t>"pro T02,T07,T08"   (1,08+2,14)*2+(1,5+3,06)*2+(1,26+3,1)*2</t>
  </si>
  <si>
    <t>766660441</t>
  </si>
  <si>
    <t>Montáž dveřních křídel dřevěných nebo plastových vchodových dveří včetně rámu do zdiva jednokřídlových s díly a nadsvětlíkem</t>
  </si>
  <si>
    <t>608</t>
  </si>
  <si>
    <t>1+1</t>
  </si>
  <si>
    <t>305</t>
  </si>
  <si>
    <t>611T/07</t>
  </si>
  <si>
    <t>"T/07" - vstupní dveře plastové, pro stavební otvor cca 150x306cm. Kompletní provedení dle tabulky prvků.</t>
  </si>
  <si>
    <t>610</t>
  </si>
  <si>
    <t>611T/08</t>
  </si>
  <si>
    <t>"T/08" - vstupní dveře plastové, pro stavební otvor cca 126x310cm. Kompletní provedení dle tabulky prvků.</t>
  </si>
  <si>
    <t>612</t>
  </si>
  <si>
    <t>307</t>
  </si>
  <si>
    <t>76666-T11</t>
  </si>
  <si>
    <t>Kompletní provedení úprav stávajících dřevěných dveří a obložkové zárubně "T11", rozměr dveří 89x209cm. Provedení dle tabulky výrobků : zrepasovat, nové nátěry, kování (uvažovaná cenová relace kování cca 700 kč),vložkový zámek + cylindrická vložka.</t>
  </si>
  <si>
    <t>614</t>
  </si>
  <si>
    <t>76666-T12</t>
  </si>
  <si>
    <t>Kompletní provedení úprav stávajících dřevěných dveří a obložkové zárubně "T12", rozměr dveří 79x195cm. Provedení dle tabulky výrobků : otočit otvírání, zrepasovat, nové nátěry, kování (uvažovaná cenová relace kování cca 700 kč),vložkový zámek + cylindric</t>
  </si>
  <si>
    <t>616</t>
  </si>
  <si>
    <t>Kompletní provedení úprav stávajících dřevěných dveří a obložkové zárubně "T12", rozměr dveří 79x195cm. Provedení dle tabulky výrobků : otočit otvírání, zrepasovat, nové nátěry, kování (uvažovaná cenová relace kování cca 700 kč),vložkový zámek + cylindrická vložka.</t>
  </si>
  <si>
    <t>309</t>
  </si>
  <si>
    <t>76666-T/13</t>
  </si>
  <si>
    <t>Kompletní montáž + dodávka "T/13" - vnitřní 1kř. dveře 80x197cm, plné laminátové - CPL, barva bílá. Provedení dle tabulky prvků vč. zámku a kování (uvažovaná cenová relace kování cca 700,-kč), montáže + dodávky dřevěné obložkové zárubně a staveništního př</t>
  </si>
  <si>
    <t>618</t>
  </si>
  <si>
    <t>Kompletní montáž + dodávka "T/13" - vnitřní 1kř. dveře 80x197cm, plné laminátové - CPL, barva bílá. Provedení dle tabulky prvků vč. zámku a kování (uvažovaná cenová relace kování cca 700,-kč), montáže + dodávky dřevěné obložkové zárubně a staveništního přesunu hmot.</t>
  </si>
  <si>
    <t>76666-T/14</t>
  </si>
  <si>
    <t>Kompletní montáž + dodávka "T/14" - vnitřní 1kř. dveře 70x197cm, plné laminátové - CPL, barva bílá. Provedení dle tabulky prvků vč. zámku a kování (uvažovaná cenová relace kování cca 700,-kč), montáže + dodávky dřevěné obložkové zárubně a staveništního př</t>
  </si>
  <si>
    <t>620</t>
  </si>
  <si>
    <t>Kompletní montáž + dodávka "T/14" - vnitřní 1kř. dveře 70x197cm, plné laminátové - CPL, barva bílá. Provedení dle tabulky prvků vč. zámku a kování (uvažovaná cenová relace kování cca 700,-kč), montáže + dodávky dřevěné obložkové zárubně a staveništního přesunu hmot.</t>
  </si>
  <si>
    <t>311</t>
  </si>
  <si>
    <t>76666-T/15</t>
  </si>
  <si>
    <t>Kompletní montáž + dodávka "T/15" - vnitřní 1kř. dveře 80x197cm, prosklené (2/3), laminátové - CPL, barva bílá. Provedení dle tabulky prvků vč. vložkového zámku, cylindrické vložky, kování (uvažovaná cenová relace kování cca 700,-kč), montáže + dodávky dř</t>
  </si>
  <si>
    <t>622</t>
  </si>
  <si>
    <t>Kompletní montáž + dodávka "T/15" - vnitřní 1kř. dveře 80x197cm, prosklené (2/3), laminátové - CPL, barva bílá. Provedení dle tabulky prvků vč. vložkového zámku, cylindrické vložky, kování (uvažovaná cenová relace kování cca 700,-kč), montáže + dodávky dřevěné obložkové zárubně a staveništního přesunu hmot.</t>
  </si>
  <si>
    <t>76666-T16</t>
  </si>
  <si>
    <t>Kompletní provedení úprav stávajících dřevěných dveří a obložkové zárubně "T16", rozměr dveří 78x199cm. Provedení dle tabulky výrobků : zrepasovat, nové nátěry, kování (uvažovaná cenová relace kování cca 700 kč),vložkový zámek + cylindrická vložka.</t>
  </si>
  <si>
    <t>624</t>
  </si>
  <si>
    <t>313</t>
  </si>
  <si>
    <t>76666-T17</t>
  </si>
  <si>
    <t>Kompletní provedení úprav stávajících dřevěných dveří a obložkové zárubně "T17", rozměr dveří 60x198cm. Provedení dle tabulky výrobků : zrepasovat, nové nátěry, kování (uvažovaná cenová relace kování cca 700 kč),vložkový zámek + cylindrická vložka.</t>
  </si>
  <si>
    <t>626</t>
  </si>
  <si>
    <t>76666-T19</t>
  </si>
  <si>
    <t>Kompletní provedení úprav stávajících dřevěných dveří a obložkové zárubně "T19", rozměr dveří 91x197cm. Provedení dle tabulky výrobků : zrepasovat, nové nátěry, kování (uvažovaná cenová relace kování cca 700 kč),vložkový zámek + cylindrická vložka.</t>
  </si>
  <si>
    <t>628</t>
  </si>
  <si>
    <t>315</t>
  </si>
  <si>
    <t>76666-T20</t>
  </si>
  <si>
    <t>Kompletní provedení úprav stávajících dřevěných dveří a ocelové zárubně "T20", rozměr dveří 80x196cm. Provedení dle tabulky výrobků : zrepasovat, nové nátěry, bezpečnostní kování (uvažovaná cenová relace kování cca 1500 kč),vložkový zámek + cylindrická vl</t>
  </si>
  <si>
    <t>630</t>
  </si>
  <si>
    <t>Kompletní provedení úprav stávajících dřevěných dveří a ocelové zárubně "T20", rozměr dveří 80x196cm. Provedení dle tabulky výrobků : zrepasovat, nové nátěry, bezpečnostní kování (uvažovaná cenová relace kování cca 1500 kč),vložkový zámek + cylindrická vložka.</t>
  </si>
  <si>
    <t>76666-T33</t>
  </si>
  <si>
    <t>Kompletní provedení úprav stávajících dřevěných dveří a obložkové zárubně "T33", rozměr dveří 90x203cm. Provedení dle tabulky výrobků : zrepasovat, nové nátěry, kování (uvažovaná cenová relace kování cca 700 kč),vložkový zámek + cylindrická vložka.</t>
  </si>
  <si>
    <t>632</t>
  </si>
  <si>
    <t>317</t>
  </si>
  <si>
    <t>76669-005x</t>
  </si>
  <si>
    <t>Kompletní montáž + dodávka vnitřních dřevotřískových parapetních desek š. cca 350mm, tl. 20mm (čelo v. 40mm).</t>
  </si>
  <si>
    <t>634</t>
  </si>
  <si>
    <t>"105 - parapet nového okna"   1,25</t>
  </si>
  <si>
    <t>76681-92x</t>
  </si>
  <si>
    <t>Kompletní montáž + dodávka plechové šatní skříně s lavičkou 1875 x 600 x 500/800mm (VxŠxHL.)</t>
  </si>
  <si>
    <t>636</t>
  </si>
  <si>
    <t>"104"   5</t>
  </si>
  <si>
    <t>319</t>
  </si>
  <si>
    <t>998766101</t>
  </si>
  <si>
    <t>Přesun hmot pro konstrukce truhlářské stanovený z hmotnosti přesunovaného materiálu vodorovná dopravní vzdálenost do 50 m v objektech výšky do 6 m</t>
  </si>
  <si>
    <t>638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</si>
  <si>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</si>
  <si>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</si>
  <si>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640</t>
  </si>
  <si>
    <t>767</t>
  </si>
  <si>
    <t>Konstrukce zámečnické</t>
  </si>
  <si>
    <t>321</t>
  </si>
  <si>
    <t>767169-Z01</t>
  </si>
  <si>
    <t>Kompletní montáž + dodávka "Z01" - ocelové zábradlí sdřevěným madlem. Provedení dle P.D. vč. povrchové úpravy (pozink.+ nátěr) a kotevních prvků.</t>
  </si>
  <si>
    <t>642</t>
  </si>
  <si>
    <t>767169-Z02</t>
  </si>
  <si>
    <t>Kompletní montáž + dodávka "Z02" - ocelové zábradlí sdřevěným madlem. Provedení dle P.D. vč. povrchové úpravy (pozink.+ nátěr) a kotevních prvků.</t>
  </si>
  <si>
    <t>644</t>
  </si>
  <si>
    <t>323</t>
  </si>
  <si>
    <t>767169-Z05</t>
  </si>
  <si>
    <t>Kompletní montáž + dodávka "Z05" - ocelové zábradlí s brankou. Provedení dle P.D. vč. povrchové úpravy (pozink.+ nátěr) a kotevních prvků.</t>
  </si>
  <si>
    <t>646</t>
  </si>
  <si>
    <t>7679902-D1</t>
  </si>
  <si>
    <t>Kompletní montáž + dodávka kotevního prvku pro uchycení vaznice do zdiva. Provedení dle detailu D1 v P.D. (kotevní desky, šrouby, svorníky, lepenné kotvy,...) vč. povrchové úpravy (nátěrů). Součástí položky je staveništní přesun hmot a veškeré zednické př</t>
  </si>
  <si>
    <t>648</t>
  </si>
  <si>
    <t>Kompletní montáž + dodávka kotevního prvku pro uchycení vaznice do zdiva. Provedení dle detailu D1 v P.D. (kotevní desky, šrouby, svorníky, lepenné kotvy,...) vč. povrchové úpravy (nátěrů). Součástí položky je staveništní přesun hmot a veškeré zednické přípomoci nutné pro osazení tohoto prvku. Jedná se zejména o zasekání ocelových plechů a spoje svorníků do stávajícího obvodového zdiva + následné zpětné doplnění omítek.</t>
  </si>
  <si>
    <t>325</t>
  </si>
  <si>
    <t>7679902-D2</t>
  </si>
  <si>
    <t>Kompletní montáž + dodávka kotevního prvku pro uchycení vaznice do zdiva nad oknem. Provedení dle detailu D2 v P.D. (kotevní desky, šrouby, svorníky, lepenné kotvy,...) vč. povrchové úpravy (nátěrů). Součástí položky je staveništní přesun hmot a veškeré z</t>
  </si>
  <si>
    <t>650</t>
  </si>
  <si>
    <t>Kompletní montáž + dodávka kotevního prvku pro uchycení vaznice do zdiva nad oknem. Provedení dle detailu D2 v P.D. (kotevní desky, šrouby, svorníky, lepenné kotvy,...) vč. povrchové úpravy (nátěrů). Součástí položky je staveništní přesun hmot a veškeré zednické přípomoci nutné pro osazení tohoto prvku. Jedná se zejména o zasekání ocelových plechů a spoje svorníků do stávajícího obvodového zdiva + následné zpětné doplnění omítek.</t>
  </si>
  <si>
    <t>7679903-D3a</t>
  </si>
  <si>
    <t>Kompletní montáž + dodávka kotevního prvku pro uchycení dřevěného sloupku (170x170mm) přístřešku do betonového základu. Provedení dle detailu D3 v P.D. (kotevní desky, svorníky, lepenné kotvy,...) vč. povrchové úpravy (nátěrů). Součástí položky je staveni</t>
  </si>
  <si>
    <t>652</t>
  </si>
  <si>
    <t>Kompletní montáž + dodávka kotevního prvku pro uchycení dřevěného sloupku (170x170mm) přístřešku do betonového základu. Provedení dle detailu D3 v P.D. (kotevní desky, svorníky, lepenné kotvy,...) vč. povrchové úpravy (nátěrů). Součástí položky je staveništní přesun hmot.</t>
  </si>
  <si>
    <t>327</t>
  </si>
  <si>
    <t>7679903-D3b</t>
  </si>
  <si>
    <t>Kompletní montáž + dodávka kotevního prvku pro uchycení dřevěného sloupku (80x170mm) zábradlí přístřešku do betonového základu. Provedení dle detailu D3 v P.D. (kotevní desky, svorníky, lepenné kotvy,...) vč. povrchové úpravy (nátěrů). Součástí položky je</t>
  </si>
  <si>
    <t>654</t>
  </si>
  <si>
    <t>Kompletní montáž + dodávka kotevního prvku pro uchycení dřevěného sloupku (80x170mm) zábradlí přístřešku do betonového základu. Provedení dle detailu D3 v P.D. (kotevní desky, svorníky, lepenné kotvy,...) vč. povrchové úpravy (nátěrů). Součástí položky je staveništní přesun hmot.</t>
  </si>
  <si>
    <t>76799-001</t>
  </si>
  <si>
    <t>Kompletní montáž + dodávka "001" - nerezový odpadkový koš 16x25x60cm. Přesný typ bude určen v rámci A.D. Provedení dle tabulky výrobků vč. kotevních prvků (kotvení do podlahy) a vč. staveništního přesunu hmot.</t>
  </si>
  <si>
    <t>656</t>
  </si>
  <si>
    <t>329</t>
  </si>
  <si>
    <t>76799-002</t>
  </si>
  <si>
    <t>Kompletní montáž + dodávka "002" - lavička třímístná dl. 1800mm, kovová. Přesný typ bude určen v rámci A.D. Provedení vč. kotevních prvků (kotvení do podlahy) a vč. staveništního přesunu hmot.</t>
  </si>
  <si>
    <t>658</t>
  </si>
  <si>
    <t>998767101</t>
  </si>
  <si>
    <t>Přesun hmot pro zámečnické konstrukce stanovený z hmotnosti přesunovaného materiálu vodorovná dopravní vzdálenost do 50 m v objektech výšky do 6 m</t>
  </si>
  <si>
    <t>660</t>
  </si>
  <si>
    <t>331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</si>
  <si>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</si>
  <si>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</si>
  <si>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662</t>
  </si>
  <si>
    <t>771</t>
  </si>
  <si>
    <t>Podlahy z dlaždic</t>
  </si>
  <si>
    <t>771111011</t>
  </si>
  <si>
    <t>Příprava podkladu před provedením dlažby vysátí podlah</t>
  </si>
  <si>
    <t>664</t>
  </si>
  <si>
    <t>35,28+8,48</t>
  </si>
  <si>
    <t>333</t>
  </si>
  <si>
    <t>771121011</t>
  </si>
  <si>
    <t>Příprava podkladu před provedením dlažby nátěr penetrační na podlahu</t>
  </si>
  <si>
    <t>666</t>
  </si>
  <si>
    <t>"soklíky a podlahy"    6,84*0,12+23,0*0,15+35,28+8,48</t>
  </si>
  <si>
    <t>771151012</t>
  </si>
  <si>
    <t>Příprava podkladu před provedením dlažby samonivelační stěrka min.pevnosti 20 MPa, tloušťky přes 3 do 5 mm</t>
  </si>
  <si>
    <t>668</t>
  </si>
  <si>
    <t>"106"   3,44</t>
  </si>
  <si>
    <t>335</t>
  </si>
  <si>
    <t>771474113</t>
  </si>
  <si>
    <t>Montáž soklů z dlaždic keramických lepených flexibilním lepidlem rovných, výšky přes 90 do 120 mm</t>
  </si>
  <si>
    <t>670</t>
  </si>
  <si>
    <t>"106"   (1,71+2,01)*2-0,6</t>
  </si>
  <si>
    <t>597614321x</t>
  </si>
  <si>
    <t>dlažba keramická přes 22 do 25ks/m2 (uvažovaná cenová relace cca 500,- kč/m2)</t>
  </si>
  <si>
    <t>672</t>
  </si>
  <si>
    <t>6,84*0,12*1,10</t>
  </si>
  <si>
    <t>337</t>
  </si>
  <si>
    <t>771474114</t>
  </si>
  <si>
    <t>Montáž soklů z dlaždic keramických lepených flexibilním lepidlem rovných, výšky přes 120 do 150 mm</t>
  </si>
  <si>
    <t>674</t>
  </si>
  <si>
    <t>"112"   (5,08+6,97)*2-1,5+0,2*2</t>
  </si>
  <si>
    <t>597610111x</t>
  </si>
  <si>
    <t>dlažba keramická do 9ks/m2 (uvažovaná cenová relace cca 700,- kč/m2)</t>
  </si>
  <si>
    <t>676</t>
  </si>
  <si>
    <t>23,0*0,15*1,15</t>
  </si>
  <si>
    <t>339</t>
  </si>
  <si>
    <t>771574311</t>
  </si>
  <si>
    <t>Montáž podlah z dlaždic keramických lepených flexibilním rychletuhnoucím lepidlem maloformátových hladkých přes 6 do 9 ks/m2</t>
  </si>
  <si>
    <t>678</t>
  </si>
  <si>
    <t>"1.NP - nová skladba podlahy  - keram. dlažba :"</t>
  </si>
  <si>
    <t>"112"    35,28</t>
  </si>
  <si>
    <t>680</t>
  </si>
  <si>
    <t>35,28*1,15</t>
  </si>
  <si>
    <t>341</t>
  </si>
  <si>
    <t>771574315</t>
  </si>
  <si>
    <t>Montáž podlah z dlaždic keramických lepených flexibilním rychletuhnoucím lepidlem maloformátových hladkých přes 22 do 25 ks/m2</t>
  </si>
  <si>
    <t>682</t>
  </si>
  <si>
    <t>"106,108,109"  3,44+1,8+3,24</t>
  </si>
  <si>
    <t>684</t>
  </si>
  <si>
    <t>8,48*1,10</t>
  </si>
  <si>
    <t>343</t>
  </si>
  <si>
    <t>771579191</t>
  </si>
  <si>
    <t>Montáž podlah z dlaždic keramických lepených flexibilním lepidlem Příplatek k cenám za plochu do 5 m2 jednotlivě</t>
  </si>
  <si>
    <t>686</t>
  </si>
  <si>
    <t>771591112</t>
  </si>
  <si>
    <t>Izolace podlahy pod dlažbu nátěrem nebo stěrkou ve dvou vrstvách</t>
  </si>
  <si>
    <t>688</t>
  </si>
  <si>
    <t>"108,109"   1,8+3,24</t>
  </si>
  <si>
    <t>345</t>
  </si>
  <si>
    <t>771591115</t>
  </si>
  <si>
    <t>Podlahy - dokončovací práce spárování silikonem</t>
  </si>
  <si>
    <t>690</t>
  </si>
  <si>
    <t>"spára mezi keramickým soklíkem a podlahovou krytinou"    6,84+23,0</t>
  </si>
  <si>
    <t>7715911851x</t>
  </si>
  <si>
    <t>Podlahy - dokončovací práce pracnější řezání dlaždic keramických rovné</t>
  </si>
  <si>
    <t>692</t>
  </si>
  <si>
    <t>"soklíky"   6,84+23,0</t>
  </si>
  <si>
    <t>347</t>
  </si>
  <si>
    <t>771591193x</t>
  </si>
  <si>
    <t>Podlahy - dokončovací práce - příplatek k cenám za kladení dlažby do vzoru dle návrhu v dokumentaci</t>
  </si>
  <si>
    <t>694</t>
  </si>
  <si>
    <t>"112"   35,28</t>
  </si>
  <si>
    <t>998771101</t>
  </si>
  <si>
    <t>Přesun hmot pro podlahy z dlaždic stanovený z hmotnosti přesunovaného materiálu vodorovná dopravní vzdálenost do 50 m v objektech výšky do 6 m</t>
  </si>
  <si>
    <t>696</t>
  </si>
  <si>
    <t>349</t>
  </si>
  <si>
    <t>998771181</t>
  </si>
  <si>
    <t>Přesun hmot pro podlahy z dlaždic stanovený z hmotnosti přesunovaného materiálu Příplatek k ceně za přesun prováděný bez použití mechanizace pro jakoukoliv výšku objektu</t>
  </si>
  <si>
    <t>698</t>
  </si>
  <si>
    <t>775B</t>
  </si>
  <si>
    <t>Podlahy skládané - bourání</t>
  </si>
  <si>
    <t>775521810</t>
  </si>
  <si>
    <t>Demontáž parketových tabulí s lištami do suti přibíjených</t>
  </si>
  <si>
    <t>700</t>
  </si>
  <si>
    <t>"106 (označení a výměry dle výkresů stávajícího stavu) - dmtž stáv. parket"   35,29</t>
  </si>
  <si>
    <t>776</t>
  </si>
  <si>
    <t>Podlahy povlakové</t>
  </si>
  <si>
    <t>351</t>
  </si>
  <si>
    <t>776111311</t>
  </si>
  <si>
    <t>Příprava podkladu vysátí podlah</t>
  </si>
  <si>
    <t>702</t>
  </si>
  <si>
    <t>36,68+29,61</t>
  </si>
  <si>
    <t>776121311</t>
  </si>
  <si>
    <t>Příprava podkladu penetrace vodou ředitelná na savý podklad (válečkováním) ředěná v poměru 1:1 podlah</t>
  </si>
  <si>
    <t>704</t>
  </si>
  <si>
    <t>353</t>
  </si>
  <si>
    <t>776141111</t>
  </si>
  <si>
    <t>Příprava podkladu vyrovnání samonivelační stěrkou podlah min.pevnosti 20 MPa, tloušťky do 3 mm</t>
  </si>
  <si>
    <t>706</t>
  </si>
  <si>
    <t>"Předpokládaná práce a její rozsah !"   66,29</t>
  </si>
  <si>
    <t>776221111</t>
  </si>
  <si>
    <t>Montáž podlahovin z PVC lepením standardním lepidlem z pásů standardních</t>
  </si>
  <si>
    <t>708</t>
  </si>
  <si>
    <t>"102-105,107"   10,39+4,83+12,77+8,69</t>
  </si>
  <si>
    <t>355</t>
  </si>
  <si>
    <t>284122851x</t>
  </si>
  <si>
    <t>krytina podlahová PVC (uvažovaná cenová relace cca 400,- kč/m2)</t>
  </si>
  <si>
    <t>710</t>
  </si>
  <si>
    <t>36,68*1,10</t>
  </si>
  <si>
    <t>7762212211x</t>
  </si>
  <si>
    <t>Montáž podlahovin z PVC lepením standardním lepidlem ze čtverců antistatických</t>
  </si>
  <si>
    <t>"101 - nové anistatické PVC"   29,61</t>
  </si>
  <si>
    <t>357</t>
  </si>
  <si>
    <t>284102451x</t>
  </si>
  <si>
    <t>krytina podlahová homogenní antistatická, pružná tl 1,7mm 608x608mm</t>
  </si>
  <si>
    <t>714</t>
  </si>
  <si>
    <t>29,61*1,10</t>
  </si>
  <si>
    <t>776223112</t>
  </si>
  <si>
    <t>Montáž podlahovin z PVC spoj podlah svařováním za studena</t>
  </si>
  <si>
    <t>716</t>
  </si>
  <si>
    <t>36,68*0,7+29,61*4,0</t>
  </si>
  <si>
    <t>359</t>
  </si>
  <si>
    <t>776421111</t>
  </si>
  <si>
    <t>Montáž lišt obvodových lepených</t>
  </si>
  <si>
    <t>718</t>
  </si>
  <si>
    <t>"101"   (5,33+5,4)*2-1,61-0,8-0,91-0,79-0,89+0,2*2+0,35*2</t>
  </si>
  <si>
    <t>"102"   (3,01+3,55)*2-0,91</t>
  </si>
  <si>
    <t>"103"   (1,67+2,78)*2-(0,79+0,7+2*0,8)</t>
  </si>
  <si>
    <t>"104"   (3,08+4,02)*2-0,78-0,8+0,3*2</t>
  </si>
  <si>
    <t>"105"   (3,27+1,99)*2-0,78-0,6</t>
  </si>
  <si>
    <t>"107"   (3,82+2,17)*2-0,89</t>
  </si>
  <si>
    <t>28411009</t>
  </si>
  <si>
    <t>lišta soklová PVC 18x80mm</t>
  </si>
  <si>
    <t>720</t>
  </si>
  <si>
    <t>69,03*1,02</t>
  </si>
  <si>
    <t>361</t>
  </si>
  <si>
    <t>776421312</t>
  </si>
  <si>
    <t>Montáž lišt přechodových šroubovaných</t>
  </si>
  <si>
    <t>722</t>
  </si>
  <si>
    <t>"103,105"    0,7+0,8+0,6</t>
  </si>
  <si>
    <t>553431241x</t>
  </si>
  <si>
    <t>profil přechodový Al</t>
  </si>
  <si>
    <t>724</t>
  </si>
  <si>
    <t>2,1*1,05</t>
  </si>
  <si>
    <t>363</t>
  </si>
  <si>
    <t>776991141</t>
  </si>
  <si>
    <t>Ostatní práce údržba nových podlahovin po pokládce pastování a leštění ručně</t>
  </si>
  <si>
    <t>726</t>
  </si>
  <si>
    <t>"pastování PVC"    36,68+29,61</t>
  </si>
  <si>
    <t>998776101</t>
  </si>
  <si>
    <t>Přesun hmot pro podlahy povlakové stanovený z hmotnosti přesunovaného materiálu vodorovná dopravní vzdálenost do 50 m v objektech výšky do 6 m</t>
  </si>
  <si>
    <t>728</t>
  </si>
  <si>
    <t>365</t>
  </si>
  <si>
    <t>998776181</t>
  </si>
  <si>
    <t>Přesun hmot pro podlahy povlakové stanovený z hmotnosti přesunovaného materiálu Příplatek k cenám za přesun prováděný bez použití mechanizace pro jakoukoliv výšku objektu</t>
  </si>
  <si>
    <t>730</t>
  </si>
  <si>
    <t>776B</t>
  </si>
  <si>
    <t>Podlahy povlakové - bourání</t>
  </si>
  <si>
    <t>776201811</t>
  </si>
  <si>
    <t>Demontáž povlakových podlahovin lepených ručně bez podložky</t>
  </si>
  <si>
    <t>732</t>
  </si>
  <si>
    <t xml:space="preserve">"101,102-104,106,107 (označení a výměry dle výkresů stávajícího stavu) - dmtž stáv. PVC"   29,61+10,39+21,1+6,51+35,29+10,83   </t>
  </si>
  <si>
    <t>367</t>
  </si>
  <si>
    <t>776410811</t>
  </si>
  <si>
    <t>Demontáž soklíků nebo lišt pryžových nebo plastových</t>
  </si>
  <si>
    <t>734</t>
  </si>
  <si>
    <t xml:space="preserve">"(označení a výměry dle výkresů stávajícího stavu) - dmtž stáv. soklíků"   </t>
  </si>
  <si>
    <t>"103"   (3,82+6,33)*2-3*0,79+0,3*2</t>
  </si>
  <si>
    <t>"104"   (3,27+1,99)*2-0,6-0,78</t>
  </si>
  <si>
    <t>"106"   (5,08+6,97)*2-1,5-0,79+0,2*2+0,3*2</t>
  </si>
  <si>
    <t>"107"   (3,82+2,85)*2-0,89</t>
  </si>
  <si>
    <t>777</t>
  </si>
  <si>
    <t>Podlahy lité</t>
  </si>
  <si>
    <t>777111111</t>
  </si>
  <si>
    <t>Příprava podkladu před provedením litých podlah vysátí</t>
  </si>
  <si>
    <t>736</t>
  </si>
  <si>
    <t>4,261+3,79</t>
  </si>
  <si>
    <t>369</t>
  </si>
  <si>
    <t>777131101</t>
  </si>
  <si>
    <t>Penetrační nátěr podlahy epoxidový na podklad suchý a vyzrálý</t>
  </si>
  <si>
    <t>738</t>
  </si>
  <si>
    <t>777131205</t>
  </si>
  <si>
    <t>Penetrační nátěr schodišťových stupňů epoxidový na podklad z čerstvého betonu</t>
  </si>
  <si>
    <t>740</t>
  </si>
  <si>
    <t>371</t>
  </si>
  <si>
    <t>777611141</t>
  </si>
  <si>
    <t>Krycí nátěr podlahy antistatický chemicky odolný epoxidový</t>
  </si>
  <si>
    <t>742</t>
  </si>
  <si>
    <t>"106 - chemicky odolný nátěr podlahy (pod keramickou dlažbu) vč. vytažení na soklíky"   3,44+((1,71+2,01)*2-0,6)*0,12</t>
  </si>
  <si>
    <t>777611201</t>
  </si>
  <si>
    <t>Krycí nátěr schodištových stupňů dekorativní epoxidový</t>
  </si>
  <si>
    <t>744</t>
  </si>
  <si>
    <t>"nové betonové schodiště na vstupu do m.č. 100"  1,5*1,26+ (2*1,5+1,26)*0,38-2*0,27*0,18</t>
  </si>
  <si>
    <t>373</t>
  </si>
  <si>
    <t>777611261</t>
  </si>
  <si>
    <t>Krycí nátěr schodištových stupňů protiskluzová úprava prosyp křemenným pískem</t>
  </si>
  <si>
    <t>746</t>
  </si>
  <si>
    <t>"nové betonové schodiště na vstupu do m.č. 100"  1,5*1,26</t>
  </si>
  <si>
    <t>998777101</t>
  </si>
  <si>
    <t>Přesun hmot pro podlahy lité stanovený z hmotnosti přesunovaného materiálu vodorovná dopravní vzdálenost do 50 m v objektech výšky do 6 m</t>
  </si>
  <si>
    <t>748</t>
  </si>
  <si>
    <t>375</t>
  </si>
  <si>
    <t>998777181</t>
  </si>
  <si>
    <t>Přesun hmot pro podlahy lité stanovený z hmotnosti přesunovaného materiálu Příplatek k cenám za přesun prováděný bez použití mechanizace pro jakoukoliv výšku objektu</t>
  </si>
  <si>
    <t>750</t>
  </si>
  <si>
    <t>781</t>
  </si>
  <si>
    <t>Dokončovací práce - obklady</t>
  </si>
  <si>
    <t>781121011</t>
  </si>
  <si>
    <t>Příprava podkladu před provedením obkladu nátěr penetrační na stěnu</t>
  </si>
  <si>
    <t>752</t>
  </si>
  <si>
    <t>24,965+0,96</t>
  </si>
  <si>
    <t>377</t>
  </si>
  <si>
    <t>781131112</t>
  </si>
  <si>
    <t>Izolace stěny pod obklad izolace nátěrem nebo stěrkou ve dvou vrstvách</t>
  </si>
  <si>
    <t>754</t>
  </si>
  <si>
    <t>"108"   ((2,05+1,0)*2-0,7)*0,3+1,0*(1,8-0,3)</t>
  </si>
  <si>
    <t>"109"   ((2,05+1,68)*2-0,8)*0,3+2*1,0*(2,0-0,3)+(1,05+0,7)*(1,8-0,3)</t>
  </si>
  <si>
    <t>781131241</t>
  </si>
  <si>
    <t>Izolace stěny pod obklad izolace těsnícími izolačními pásy vnitřní kout</t>
  </si>
  <si>
    <t>756</t>
  </si>
  <si>
    <t>"108"   4</t>
  </si>
  <si>
    <t>"109"   4</t>
  </si>
  <si>
    <t>379</t>
  </si>
  <si>
    <t>781131264</t>
  </si>
  <si>
    <t>Izolace stěny pod obklad izolace těsnícími izolačními pásy mezi podlahou a stěnu</t>
  </si>
  <si>
    <t>758</t>
  </si>
  <si>
    <t>"108"   ((2,05+1,0)*2-0,7)+4*0,3</t>
  </si>
  <si>
    <t>"109"   ((2,05+1,68)*2-0,8)+2*0,3+1,0+1,8</t>
  </si>
  <si>
    <t>781474117</t>
  </si>
  <si>
    <t>Montáž obkladů vnitřních stěn z dlaždic keramických lepených flexibilním lepidlem maloformátových hladkých přes 35 do 45 ks/m2</t>
  </si>
  <si>
    <t>760</t>
  </si>
  <si>
    <t>"107"   (1,5+0,6)*0,6+2*0,2*0,8</t>
  </si>
  <si>
    <t>"108"   (2,05+1,0)*2*2,0-0,7*1,97+1,0*0,18</t>
  </si>
  <si>
    <t>"109"   (2,05+1,68)*2*2,0-0,8*1,97</t>
  </si>
  <si>
    <t>"odpočet - zrcadla vlepená do obkladu"   -2*0,6*0,8</t>
  </si>
  <si>
    <t>381</t>
  </si>
  <si>
    <t>597612551x</t>
  </si>
  <si>
    <t>obklad keramický hladký přes 35 do 45ks/m2 (uvažovaná cenová relace cca 600,- kč/m2)</t>
  </si>
  <si>
    <t>24,965*1,10</t>
  </si>
  <si>
    <t>781477111</t>
  </si>
  <si>
    <t>Montáž obkladů vnitřních stěn z dlaždic keramických Příplatek k cenám za plochu do 10 m2 jednotlivě</t>
  </si>
  <si>
    <t>383</t>
  </si>
  <si>
    <t>781491011</t>
  </si>
  <si>
    <t>Montáž zrcadel lepených silikonovým tmelem na podkladní omítku, plochy do 1 m2</t>
  </si>
  <si>
    <t>"108,109 - zrcadla vlepená do obkladu"   2*0,6*0,8</t>
  </si>
  <si>
    <t>634651261x</t>
  </si>
  <si>
    <t>zrcadlo čiré tl 5mm, rozměr 600x800mm (se sraženými hranami pro vlepení do keramického obkladu)</t>
  </si>
  <si>
    <t>768</t>
  </si>
  <si>
    <t>"108,109 - zrcadla vlepená do obkladu"   2</t>
  </si>
  <si>
    <t>385</t>
  </si>
  <si>
    <t>781494112x</t>
  </si>
  <si>
    <t>Hliníkové profily rohové lepené flexibilním lepidlem</t>
  </si>
  <si>
    <t>770</t>
  </si>
  <si>
    <t>"108"   1,0</t>
  </si>
  <si>
    <t>781494512x</t>
  </si>
  <si>
    <t>Hliníkové profily ukončovací lepené flexibilním lepidlem</t>
  </si>
  <si>
    <t>772</t>
  </si>
  <si>
    <t>"107"   (1,5+0,6)+2*1,4</t>
  </si>
  <si>
    <t>"108"   (2,05+1,0)*2+(0,6+0,8)*2</t>
  </si>
  <si>
    <t>"109"   (2,05+1,68)*2+(0,6+0,8)*2</t>
  </si>
  <si>
    <t>387</t>
  </si>
  <si>
    <t>781495115</t>
  </si>
  <si>
    <t>Obklad - dokončující práce ostatní práce spárování silikonem</t>
  </si>
  <si>
    <t>774</t>
  </si>
  <si>
    <t>"spára mezi obkladem a podlahovou krytinou :"</t>
  </si>
  <si>
    <t>"108"   (2,05+1,0)*2-0,7</t>
  </si>
  <si>
    <t>"109"   (2,05+1,68)*2-0,8</t>
  </si>
  <si>
    <t>998781101</t>
  </si>
  <si>
    <t>Přesun hmot pro obklady keramické stanovený z hmotnosti přesunovaného materiálu vodorovná dopravní vzdálenost do 50 m v objektech výšky do 6 m</t>
  </si>
  <si>
    <t>389</t>
  </si>
  <si>
    <t>998781181</t>
  </si>
  <si>
    <t>Přesun hmot pro obklady keramické stanovený z hmotnosti přesunovaného materiálu Příplatek k cenám za přesun prováděný bez použití mechanizace pro jakoukoliv výšku objektu</t>
  </si>
  <si>
    <t>778</t>
  </si>
  <si>
    <t>783</t>
  </si>
  <si>
    <t>Dokončovací práce - nátěry</t>
  </si>
  <si>
    <t>783106805</t>
  </si>
  <si>
    <t>Odstranění nátěrů z truhlářských konstrukcí opálením s obroušením</t>
  </si>
  <si>
    <t>780</t>
  </si>
  <si>
    <t>391</t>
  </si>
  <si>
    <t>783114101</t>
  </si>
  <si>
    <t>Základní nátěr truhlářských konstrukcí jednonásobný syntetický</t>
  </si>
  <si>
    <t>782</t>
  </si>
  <si>
    <t>783117101</t>
  </si>
  <si>
    <t>Krycí nátěr truhlářských konstrukcí jednonásobný syntetický</t>
  </si>
  <si>
    <t>784</t>
  </si>
  <si>
    <t>"110,111 - nátěr  pásů stávajích oken"   2*((2,7+2,4+3,0+0,9)*1,7+1,5*0,9)</t>
  </si>
  <si>
    <t>"110,111 - nátěr stávajích dveří a zárubní"   2*1,55*2,085+2*0,95*1,975+(1,55+2*2,085)*0,5+(0,9+2*1,95)*0,35</t>
  </si>
  <si>
    <t>"110,111 - nátěr stávající vnějšího dřevěného obložení stěn a přesahu střechy"    (2,7+2,5+3,15)*0,9+3,15*0,8+(2,7*1,8-0,9*1,97)+(2*2,7+7,5)*0,2</t>
  </si>
  <si>
    <t>"110,111 - nátěr stávajícího vnitřního dřevěného obložení stěn"    (2,6+2,3+2,9+0,9)*0,9</t>
  </si>
  <si>
    <t>"110,111 - nátěr stávajících dřevěných podhledů"   3,8*2,65+2,86*2,65</t>
  </si>
  <si>
    <t>393</t>
  </si>
  <si>
    <t>783122131</t>
  </si>
  <si>
    <t>Tmelení truhlářských konstrukcí plošné (plné) včetně přebroušení tmelených míst, tmelem disperzním akrylátovým nebo latexovým</t>
  </si>
  <si>
    <t>786</t>
  </si>
  <si>
    <t>"110,111 - nátěr  pásů stávajích oken - přetmelení"   2*((2,7+2,4+3,0+0,9)*1,7+1,5*0,9)</t>
  </si>
  <si>
    <t>783132201</t>
  </si>
  <si>
    <t>Dotmelení skleněných výplní truhlářských konstrukcí tmelem silikonovým</t>
  </si>
  <si>
    <t>788</t>
  </si>
  <si>
    <t>"110,111 - nátěr  pásů stávajích oken - dotmelení skel"  4*(2,7+2,4+3,0+0,9)+9*4*1,7+2*1,5+4*0,9</t>
  </si>
  <si>
    <t>395</t>
  </si>
  <si>
    <t>783201201</t>
  </si>
  <si>
    <t>Příprava podkladu tesařských konstrukcí před provedením nátěru broušení</t>
  </si>
  <si>
    <t>790</t>
  </si>
  <si>
    <t>783201403</t>
  </si>
  <si>
    <t>Příprava podkladu tesařských konstrukcí před provedením nátěru oprášení</t>
  </si>
  <si>
    <t>792</t>
  </si>
  <si>
    <t>397</t>
  </si>
  <si>
    <t>783213011</t>
  </si>
  <si>
    <t>Napouštěcí nátěr tesařských prvků proti dřevokazným houbám, hmyzu a plísním nezabudovaných do konstrukce jednonásobný syntetický</t>
  </si>
  <si>
    <t>794</t>
  </si>
  <si>
    <t>"nový přístřešek  - nátěr dřevěných konstrukcí (před mtž) - plocha dle lazurovacího nátěru"   155,367</t>
  </si>
  <si>
    <t>"nový přístřešek - bednění střechy (viditelné části) z palubek tl. 24mm - nátěr ze všech stran před mtž"  2,50*36,32*1,15</t>
  </si>
  <si>
    <t>783218111</t>
  </si>
  <si>
    <t>Lazurovací nátěr tesařských konstrukcí dvojnásobný syntetický</t>
  </si>
  <si>
    <t>796</t>
  </si>
  <si>
    <t>"nový přístřešek  - nátěr dřevěných konstrukcí (před mtž) :"</t>
  </si>
  <si>
    <t>"obložení stěn z hoblovaných prken tl. 20mm"    2,50*21,078*1,15</t>
  </si>
  <si>
    <t>"nový přístřešek - bednění střechy (viditelné části) z palubek tl. 24mm - nátěr ze 3 stran před mtž"  1,50*36,32*1,15</t>
  </si>
  <si>
    <t>399</t>
  </si>
  <si>
    <t>783306809</t>
  </si>
  <si>
    <t>Odstranění nátěrů ze zámečnických konstrukcí okartáčováním</t>
  </si>
  <si>
    <t>798</t>
  </si>
  <si>
    <t>783314201</t>
  </si>
  <si>
    <t>Základní antikorozní nátěr zámečnických konstrukcí jednonásobný syntetický standardní</t>
  </si>
  <si>
    <t>800</t>
  </si>
  <si>
    <t>401</t>
  </si>
  <si>
    <t>783315101</t>
  </si>
  <si>
    <t>Mezinátěr zámečnických konstrukcí jednonásobný syntetický standardní</t>
  </si>
  <si>
    <t>802</t>
  </si>
  <si>
    <t>783317101</t>
  </si>
  <si>
    <t>Krycí nátěr (email) zámečnických konstrukcí jednonásobný syntetický standardní</t>
  </si>
  <si>
    <t>804</t>
  </si>
  <si>
    <t>"101 - nový nátěr stávající mříže u okna T01"    2*1,15*2,14</t>
  </si>
  <si>
    <t>403</t>
  </si>
  <si>
    <t>783319001x</t>
  </si>
  <si>
    <t>Kompletní provedení očištění (obroušením) a nových nátěrů stávajícího dřevěného schodišťového madla vč. nosných ocelových prvků</t>
  </si>
  <si>
    <t>806</t>
  </si>
  <si>
    <t>"100 - schodiště z 1.NP do 2.NP"    (1,8+3,55+2,1+1,3+1,2)*1,15</t>
  </si>
  <si>
    <t>"201 - schodiště z 2.NP do podkroví"    (2,1+1,3+1,2+2,5)*1,15</t>
  </si>
  <si>
    <t>783401313</t>
  </si>
  <si>
    <t>Příprava podkladu klempířských konstrukcí před provedením nátěru odmaštěním odmašťovačem ředidlovým</t>
  </si>
  <si>
    <t>808</t>
  </si>
  <si>
    <t>405</t>
  </si>
  <si>
    <t>783414201</t>
  </si>
  <si>
    <t>Základní antikorozní nátěr klempířských konstrukcí jednonásobný syntetický standardní</t>
  </si>
  <si>
    <t>810</t>
  </si>
  <si>
    <t>783417101</t>
  </si>
  <si>
    <t>Krycí nátěr (email) klempířských konstrukcí jednonásobný syntetický standardní</t>
  </si>
  <si>
    <t>812</t>
  </si>
  <si>
    <t>"110,111-  nové nátěry stávajících klempířských konstrukcí (Předpokládaný rozsah práce !) :"</t>
  </si>
  <si>
    <t>"stávající okapovéplechy střechy"   (7,5+2*2,8)*0,33</t>
  </si>
  <si>
    <t>"stávající  lemování střechy"   7,5*0,4</t>
  </si>
  <si>
    <t>407</t>
  </si>
  <si>
    <t>783826659x</t>
  </si>
  <si>
    <t>Impregnační zpevňující a ochranný nátěr stávajícího zdiva (jednosložkový koncentrovaný přípravek na bázi polyxystearanů).</t>
  </si>
  <si>
    <t>814</t>
  </si>
  <si>
    <t>"1.PP - zpevňující impregnační  nátěr podhledu kleneb :"</t>
  </si>
  <si>
    <t>"1.PP - zpevňující impregnační  nátěr zdiva :"</t>
  </si>
  <si>
    <t>783901453</t>
  </si>
  <si>
    <t>Příprava podkladu betonových podlah před provedením nátěru vysátím</t>
  </si>
  <si>
    <t>816</t>
  </si>
  <si>
    <t>409</t>
  </si>
  <si>
    <t>783906859</t>
  </si>
  <si>
    <t>Odstranění nátěrů z betonových podlah oškrábáním</t>
  </si>
  <si>
    <t>818</t>
  </si>
  <si>
    <t>7839171611x</t>
  </si>
  <si>
    <t>Krycí (uzavírací) nátěr kamenných schodišťových stupňů dvojnásobný syntetický</t>
  </si>
  <si>
    <t>820</t>
  </si>
  <si>
    <t>"nátěr stávajících schodišťových stupňů :"</t>
  </si>
  <si>
    <t>"100 - schodiště z 1.NP do 2.NP"    2,85*3,55-1,21*1,4-0,67*1,1+(1,2+1,7)/2*4,0</t>
  </si>
  <si>
    <t>"201 - schodiště z 2.NP do podkroví"    5,27+(1,1+1,7)/2*3,74</t>
  </si>
  <si>
    <t xml:space="preserve">"vytažení nátěru na soklíky"  </t>
  </si>
  <si>
    <t>"100 - schodiště z 1.NP do 2.NP"    ((1,8+3,55+2,1+1,3+1,2+0,67+2,5)+2*4,0)*0,15</t>
  </si>
  <si>
    <t>"201 - schodiště z 2.NP do podkroví"    ((2,1+1,3+1,2+2,5)+2*3,74)*0,15</t>
  </si>
  <si>
    <t>411</t>
  </si>
  <si>
    <t>7839321611x</t>
  </si>
  <si>
    <t>Vyrovnání (vyspravení) kamenných schodišťových stupňů v rozsahu opravované plochy, tloušťky do 3 mm modifikovanou cementovou stěrkou do 5%</t>
  </si>
  <si>
    <t>822</t>
  </si>
  <si>
    <t>"nátěr stávajících schodišťových stupňů - lokální opravy"     23,993</t>
  </si>
  <si>
    <t>7839971511x</t>
  </si>
  <si>
    <t>Krycí (uzavírací) nátěr kamenných schodišťových stupňů - příplatek k cenám za provedení protiskluzné vrstvy prosypem křemičitým pískem nebo skleněnými kuličkami</t>
  </si>
  <si>
    <t>824</t>
  </si>
  <si>
    <t>"nátěr stávajících schodišťových stupňů"     23,993</t>
  </si>
  <si>
    <t>Dokončovací práce - malby a tapety</t>
  </si>
  <si>
    <t>413</t>
  </si>
  <si>
    <t>784111001</t>
  </si>
  <si>
    <t>Oprášení (ometení) podkladu v místnostech výšky do 3,80 m</t>
  </si>
  <si>
    <t>826</t>
  </si>
  <si>
    <t>747,466-626,168</t>
  </si>
  <si>
    <t>784121001</t>
  </si>
  <si>
    <t>Oškrabání malby v místnostech výšky do 3,80 m</t>
  </si>
  <si>
    <t>828</t>
  </si>
  <si>
    <t>"1.PP - malba omítek stropů :"</t>
  </si>
  <si>
    <t>1.NP - malba omítek stropů :"</t>
  </si>
  <si>
    <t>"100,102-109,112"    11,15+10,39+4,83+12,77+6,51+3,44+8,69+1,8+3,24+35,28</t>
  </si>
  <si>
    <t>"1.NP - malba omítek stěn :"</t>
  </si>
  <si>
    <t>"100"    (2,99+3,55+1,21+0,67+1,2)*2*4,06+0,2*(1,26+2*3,1)+0,1*(1,22+2*2,14)+0,2*(0,88+2*2,0)</t>
  </si>
  <si>
    <t>"101"   (5,33+5,4)*2*3,5-1,61*3,15+4,0+0,3*((1,61+2*3,15)+(1,18+2*2,14))+0,35*(1,0+2*2,1)</t>
  </si>
  <si>
    <t>"102"   (3,01+3,55)*2*3,6+0,2*(1,18+2*2,14)</t>
  </si>
  <si>
    <t>"103"   (1,67+2,78)*2*3,6</t>
  </si>
  <si>
    <t>"104"   (3,08+2*4,02)*3,6+0,3*(1,75+2*2,0)+0,3*(0,93+2*2,1)</t>
  </si>
  <si>
    <t>"105"   (3,27+1,99)*2*3,6+0,2*(1,23+2*2,14)</t>
  </si>
  <si>
    <t>"106"   (1,71+2,01)*2*3,6</t>
  </si>
  <si>
    <t>"107"   (3,82+2*2,17)*3,6+0,3*(1,57+2*2,15)</t>
  </si>
  <si>
    <t>"109"  1,68*(3,6-2,0)</t>
  </si>
  <si>
    <t>"110"   3,75*3,62+(2,35+2,05)*1,1+2,35*3,62-1,51*3,05+4,0+0,2*(1,51+2*3,05)</t>
  </si>
  <si>
    <t>"111"   (2,75+2,6)*2*3,62-(2,75+0,8)*2,5+4,0</t>
  </si>
  <si>
    <t>"112"   (5,08+6,97)*2*3,6-1,5*3,06+4,0+0,3*((1,21+2*2,08)+(1,25+2*2,08))+0,2*(1,5+2*3,06)</t>
  </si>
  <si>
    <t>"odpočet - v místě nových sanačních omítek (otlučení ze 100%)"   -79,05</t>
  </si>
  <si>
    <t>415</t>
  </si>
  <si>
    <t>784121011</t>
  </si>
  <si>
    <t>Rozmývání podkladu po oškrabání malby v místnostech výšky do 3,80 m</t>
  </si>
  <si>
    <t>830</t>
  </si>
  <si>
    <t>784161301</t>
  </si>
  <si>
    <t>Lokální vyrovnání podkladu disperzní stěrkou, tloušťky do 3 mm, plochy do 0,1 m2 v místnostech výšky do 3,80 m</t>
  </si>
  <si>
    <t>832</t>
  </si>
  <si>
    <t>"předpokládaný rozsah práce"    80</t>
  </si>
  <si>
    <t>417</t>
  </si>
  <si>
    <t>784171101</t>
  </si>
  <si>
    <t>Zakrytí nemalovaných ploch (materiál ve specifikaci) včetně pozdějšího odkrytí podlah</t>
  </si>
  <si>
    <t>834</t>
  </si>
  <si>
    <t>"zakrývání podlah :"</t>
  </si>
  <si>
    <t>"001-005"   9,33+3,55+11,63+24,98+19,5</t>
  </si>
  <si>
    <t>"100-112"    11,15+29,61+10,39+4,83+12,77+6,51+3,44+8,69+1,8+3,24+10,98+7,58+35,28+29,49</t>
  </si>
  <si>
    <t>28323151</t>
  </si>
  <si>
    <t>papír separační potažený PE fólií</t>
  </si>
  <si>
    <t>836</t>
  </si>
  <si>
    <t>244,75*1,05</t>
  </si>
  <si>
    <t>419</t>
  </si>
  <si>
    <t>784171111</t>
  </si>
  <si>
    <t>Zakrytí nemalovaných ploch (materiál ve specifikaci) včetně pozdějšího odkrytí svislých ploch např. stěn, oken, dveří v místnostech výšky do 3,80</t>
  </si>
  <si>
    <t>838</t>
  </si>
  <si>
    <t>"zakrývání stáv. vybavení při provádění maleb (předpokládaný rozsah !)"   100,0</t>
  </si>
  <si>
    <t>58124844</t>
  </si>
  <si>
    <t>fólie pro malířské potřeby zakrývací tl 25µ 4x5m</t>
  </si>
  <si>
    <t>840</t>
  </si>
  <si>
    <t>100,0*1,05</t>
  </si>
  <si>
    <t>421</t>
  </si>
  <si>
    <t>784181111</t>
  </si>
  <si>
    <t>Penetrace podkladu jednonásobná základní silikátová v místnostech výšky do 3,80 m</t>
  </si>
  <si>
    <t>842</t>
  </si>
  <si>
    <t>784221101</t>
  </si>
  <si>
    <t>Malby z malířských směsí otěruvzdorných za sucha dvojnásobné, bílé za sucha otěruvzdorné dobře v místnostech výšky do 3,80 m</t>
  </si>
  <si>
    <t>844</t>
  </si>
  <si>
    <t>"1.NP - malba omítek stěn a SDK příček :"</t>
  </si>
  <si>
    <t>"104"   (3,08+4,02)*2*3,6+0,3*(1,75+2*2,0)+0,3*(0,93+2*2,1)</t>
  </si>
  <si>
    <t>"107"   (3,82+2,17)*2*3,6+0,3*(1,57+2*2,15)</t>
  </si>
  <si>
    <t>"108"   (2,05+1,0)*2*(3,6-2,0)</t>
  </si>
  <si>
    <t>"109"   (2,05+1,68)*2*(3,6-2,0)</t>
  </si>
  <si>
    <t>423</t>
  </si>
  <si>
    <t>784221151</t>
  </si>
  <si>
    <t>Malby z malířských směsí otěruvzdorných za sucha Příplatek k cenám dvojnásobných maleb na tónovacích automatech, v odstínu světlém</t>
  </si>
  <si>
    <t>846</t>
  </si>
  <si>
    <t>787</t>
  </si>
  <si>
    <t>Dokončovací práce - zasklívání</t>
  </si>
  <si>
    <t>787911111</t>
  </si>
  <si>
    <t>Zasklívání – ostatní práce montáž fólie na sklo bezpečnostní</t>
  </si>
  <si>
    <t>848</t>
  </si>
  <si>
    <t>"pro T01 v m.č 101"   1,15*2,14</t>
  </si>
  <si>
    <t>"pro T02"   1,08*2,14</t>
  </si>
  <si>
    <t>"pro T03"    1,65*2,0</t>
  </si>
  <si>
    <t>425</t>
  </si>
  <si>
    <t>634790191x</t>
  </si>
  <si>
    <t>fólie na sklo ochranná a bezpečnostní, neprůhledná</t>
  </si>
  <si>
    <t>850</t>
  </si>
  <si>
    <t>8,072*1,05</t>
  </si>
  <si>
    <t>998787101</t>
  </si>
  <si>
    <t>Přesun hmot pro zasklívání stanovený z hmotnosti přesunovaného materiálu vodorovná dopravní vzdálenost do 50 m v objektech výšky do 6 m</t>
  </si>
  <si>
    <t>852</t>
  </si>
  <si>
    <t>427</t>
  </si>
  <si>
    <t>998787181</t>
  </si>
  <si>
    <t>Přesun hmot pro zasklívání stanovený z hmotnosti přesunovaného materiálu Příplatek k cenám za přesun prováděný bez použití mechanizace pro jakoukoliv výšku objektu</t>
  </si>
  <si>
    <t>854</t>
  </si>
  <si>
    <t>Práce a dodávky M</t>
  </si>
  <si>
    <t>REV</t>
  </si>
  <si>
    <t>Revize</t>
  </si>
  <si>
    <t>REVI 01</t>
  </si>
  <si>
    <t>Revize vyvložkovaného stávající kominového průduchu.</t>
  </si>
  <si>
    <t>856</t>
  </si>
  <si>
    <t>ZPPO</t>
  </si>
  <si>
    <t xml:space="preserve">Vybavení prostředky požární ochrany </t>
  </si>
  <si>
    <t>429</t>
  </si>
  <si>
    <t>ZPPO 001</t>
  </si>
  <si>
    <t>Kompletní montáž + dodávka ručního hasícího přístroj s požární účinnost 21A vč. revize a držáku na zeď.</t>
  </si>
  <si>
    <t>858</t>
  </si>
  <si>
    <t>"101"   2</t>
  </si>
  <si>
    <t>1.2 - Elektroinstalace</t>
  </si>
  <si>
    <t>HSV - HSV</t>
  </si>
  <si>
    <t xml:space="preserve">    C21M - Elektromontáže</t>
  </si>
  <si>
    <t xml:space="preserve">    VC 7/32 - Rozvaděče</t>
  </si>
  <si>
    <t xml:space="preserve">    D1 - Materiály</t>
  </si>
  <si>
    <t xml:space="preserve">    D2 - Práce v HZS</t>
  </si>
  <si>
    <t>VRN - Vedlejší rozpočtové náklady</t>
  </si>
  <si>
    <t>C21M</t>
  </si>
  <si>
    <t>Elektromontáže</t>
  </si>
  <si>
    <t>210000000</t>
  </si>
  <si>
    <t>demontáže</t>
  </si>
  <si>
    <t>hodin</t>
  </si>
  <si>
    <t>-2005056819</t>
  </si>
  <si>
    <t>210000001</t>
  </si>
  <si>
    <t>elektromontáže</t>
  </si>
  <si>
    <t>-1831736489</t>
  </si>
  <si>
    <t>2.R</t>
  </si>
  <si>
    <t>Podíl přidružených výkonů z C21M a navázaného materiálu</t>
  </si>
  <si>
    <t>753255276</t>
  </si>
  <si>
    <t>3.R</t>
  </si>
  <si>
    <t>Provoz investora z C21M a navázaného materiálu</t>
  </si>
  <si>
    <t>-167157699</t>
  </si>
  <si>
    <t>VC 7/32</t>
  </si>
  <si>
    <t>Rozvaděče</t>
  </si>
  <si>
    <t>A-0121-0</t>
  </si>
  <si>
    <t>rozvaděč oceloplechový pod omítku min. 105 modulů</t>
  </si>
  <si>
    <t>-193105731</t>
  </si>
  <si>
    <t>B-1521-1</t>
  </si>
  <si>
    <t>připojení jednožil. vodiče do 200A</t>
  </si>
  <si>
    <t>-1671429200</t>
  </si>
  <si>
    <t>B-1525-1</t>
  </si>
  <si>
    <t>propojovací lišta 80A</t>
  </si>
  <si>
    <t>1122540557</t>
  </si>
  <si>
    <t>C-0116-1</t>
  </si>
  <si>
    <t>vypinač 160/3</t>
  </si>
  <si>
    <t>-535792025</t>
  </si>
  <si>
    <t>C-0145-1</t>
  </si>
  <si>
    <t>vypínač na panel 1.pol. 20A</t>
  </si>
  <si>
    <t>321921820</t>
  </si>
  <si>
    <t>C-0146-1</t>
  </si>
  <si>
    <t>přepínač na panel 1.pol. 20A</t>
  </si>
  <si>
    <t>-557386476</t>
  </si>
  <si>
    <t>E-0001-1</t>
  </si>
  <si>
    <t>jistič B6/1</t>
  </si>
  <si>
    <t>997520812</t>
  </si>
  <si>
    <t>E-0002-1</t>
  </si>
  <si>
    <t>jistič B10/1</t>
  </si>
  <si>
    <t>1768738756</t>
  </si>
  <si>
    <t>E-0003-1</t>
  </si>
  <si>
    <t>jistič B16/1</t>
  </si>
  <si>
    <t>2060282381</t>
  </si>
  <si>
    <t>E-0004-1</t>
  </si>
  <si>
    <t>jistič C16/1</t>
  </si>
  <si>
    <t>442698980</t>
  </si>
  <si>
    <t>E-0022-1</t>
  </si>
  <si>
    <t>jistič B16/3</t>
  </si>
  <si>
    <t>866141086</t>
  </si>
  <si>
    <t>E-0024-1</t>
  </si>
  <si>
    <t>jistič B25/3</t>
  </si>
  <si>
    <t>-1459323819</t>
  </si>
  <si>
    <t>E-0068-1</t>
  </si>
  <si>
    <t>proudový chránič 25/4/0,03</t>
  </si>
  <si>
    <t>1362111951</t>
  </si>
  <si>
    <t>E-0076-1</t>
  </si>
  <si>
    <t>proud. chr. s nadpr. ochr. 10/1N/0,03</t>
  </si>
  <si>
    <t>798969245</t>
  </si>
  <si>
    <t>E-0084-1</t>
  </si>
  <si>
    <t>svodič přepětí 3+0 typ1+2</t>
  </si>
  <si>
    <t>2045259286</t>
  </si>
  <si>
    <t>M-0361-1</t>
  </si>
  <si>
    <t>spínací hodiny digitální týdenní</t>
  </si>
  <si>
    <t>-2081445236</t>
  </si>
  <si>
    <t>S-0102-1</t>
  </si>
  <si>
    <t>svorkovnice N 15p modrá</t>
  </si>
  <si>
    <t>-495360362</t>
  </si>
  <si>
    <t>S-0103-1</t>
  </si>
  <si>
    <t>svorkovnice PE 15p zelená</t>
  </si>
  <si>
    <t>-1664393115</t>
  </si>
  <si>
    <t>D1</t>
  </si>
  <si>
    <t>Materiály</t>
  </si>
  <si>
    <t>00051</t>
  </si>
  <si>
    <t>krabice instalačnío 97 mm</t>
  </si>
  <si>
    <t>-3535083</t>
  </si>
  <si>
    <t>00060</t>
  </si>
  <si>
    <t>krabice instalační o 68 mm</t>
  </si>
  <si>
    <t>us</t>
  </si>
  <si>
    <t>-1912702383</t>
  </si>
  <si>
    <t>00062</t>
  </si>
  <si>
    <t>krabice odbočná s víčkem o 68 mm</t>
  </si>
  <si>
    <t>s</t>
  </si>
  <si>
    <t>1909693690</t>
  </si>
  <si>
    <t>00072</t>
  </si>
  <si>
    <t>krabice šedá na povrch prázdná  IP54  75x75x35mm</t>
  </si>
  <si>
    <t>-553889391</t>
  </si>
  <si>
    <t>00202</t>
  </si>
  <si>
    <t>trubka ohebná instalační o 20 mm</t>
  </si>
  <si>
    <t>-758933953</t>
  </si>
  <si>
    <t>00255</t>
  </si>
  <si>
    <t>lišta vkládací 20x25 vč. víka</t>
  </si>
  <si>
    <t>704495702</t>
  </si>
  <si>
    <t>00258</t>
  </si>
  <si>
    <t>lišta vkládací 40x20 vč. víka</t>
  </si>
  <si>
    <t>-1880534482</t>
  </si>
  <si>
    <t>00289</t>
  </si>
  <si>
    <t>žlab PVC bílý na povrch říře135 mm vč víka</t>
  </si>
  <si>
    <t>-1779373576</t>
  </si>
  <si>
    <t>00290</t>
  </si>
  <si>
    <t>ocelová přepážka do žlabu šíře 135 mm</t>
  </si>
  <si>
    <t>-1611138842</t>
  </si>
  <si>
    <t>00308</t>
  </si>
  <si>
    <t>krabice přístrojová Bettermann 2390/8 T</t>
  </si>
  <si>
    <t>1438660084</t>
  </si>
  <si>
    <t>00600</t>
  </si>
  <si>
    <t>kabel s Cu jádrem 2Ax1.5mm2</t>
  </si>
  <si>
    <t>-150989273</t>
  </si>
  <si>
    <t>00602</t>
  </si>
  <si>
    <t>kabel s Cu jádrem 3Ax1.5mm2</t>
  </si>
  <si>
    <t>-776148515</t>
  </si>
  <si>
    <t>00603</t>
  </si>
  <si>
    <t>kabel s Cu jádrem 3Bx1.5mm2</t>
  </si>
  <si>
    <t>1059790649</t>
  </si>
  <si>
    <t>00604</t>
  </si>
  <si>
    <t>kabel s Cu jádrem 3Cx1.5mm2</t>
  </si>
  <si>
    <t>856764717</t>
  </si>
  <si>
    <t>00606</t>
  </si>
  <si>
    <t>kabel s Cu jádrem 5Cx1.5mm2</t>
  </si>
  <si>
    <t>2027415369</t>
  </si>
  <si>
    <t>00624</t>
  </si>
  <si>
    <t>kabel s Cu jádrem 3Cx2,5mm2</t>
  </si>
  <si>
    <t>-230728820</t>
  </si>
  <si>
    <t>00626</t>
  </si>
  <si>
    <t>kabel s Cu jádrem 5Cx2.5mm2</t>
  </si>
  <si>
    <t>1870247219</t>
  </si>
  <si>
    <t>00660</t>
  </si>
  <si>
    <t>kabel s Cu jádrem 5Cx6mm2</t>
  </si>
  <si>
    <t>-1196508722</t>
  </si>
  <si>
    <t>00793</t>
  </si>
  <si>
    <t>slaněný vodič s Cu jádrem 6mm2 zelenožlutý</t>
  </si>
  <si>
    <t>-1099951136</t>
  </si>
  <si>
    <t>00795</t>
  </si>
  <si>
    <t>slaněný vodič s Cu jádrem 16mm2 zelenožlutý</t>
  </si>
  <si>
    <t>-160177025</t>
  </si>
  <si>
    <t>01062</t>
  </si>
  <si>
    <t>hmoždinka o 10 mm</t>
  </si>
  <si>
    <t>-1200909976</t>
  </si>
  <si>
    <t>01081</t>
  </si>
  <si>
    <t>hmoždinka 6x40 + vrut</t>
  </si>
  <si>
    <t>1938754543</t>
  </si>
  <si>
    <t>01100</t>
  </si>
  <si>
    <t>hodiny interiérové</t>
  </si>
  <si>
    <t>843699852</t>
  </si>
  <si>
    <t>01530</t>
  </si>
  <si>
    <t>vypínač jednopólový bílý komplet</t>
  </si>
  <si>
    <t>1797951183</t>
  </si>
  <si>
    <t>01531</t>
  </si>
  <si>
    <t>vypínač dvojpólový bílý komplet</t>
  </si>
  <si>
    <t>-1975762259</t>
  </si>
  <si>
    <t>01533</t>
  </si>
  <si>
    <t>přepínač střídavý bílý komplet</t>
  </si>
  <si>
    <t>85828603</t>
  </si>
  <si>
    <t>01615</t>
  </si>
  <si>
    <t>vypínač jednopólový na povrch   IP44 bílý</t>
  </si>
  <si>
    <t>-446791109</t>
  </si>
  <si>
    <t>01616</t>
  </si>
  <si>
    <t>vypínač dvojpólový na povrch   IP44 bílý</t>
  </si>
  <si>
    <t>2114133197</t>
  </si>
  <si>
    <t>01623</t>
  </si>
  <si>
    <t>soumrakový spínač IP65</t>
  </si>
  <si>
    <t>-1682308122</t>
  </si>
  <si>
    <t>01624</t>
  </si>
  <si>
    <t>časový spínač na ventilátor</t>
  </si>
  <si>
    <t>1752869767</t>
  </si>
  <si>
    <t>01810</t>
  </si>
  <si>
    <t>pásek vázací 100x2,5 mm</t>
  </si>
  <si>
    <t>592636475</t>
  </si>
  <si>
    <t>05012</t>
  </si>
  <si>
    <t>svítidlo LED přisazené 27W, 3000lm, 4000K, IP20, bílé</t>
  </si>
  <si>
    <t>10859779</t>
  </si>
  <si>
    <t>05013</t>
  </si>
  <si>
    <t>svítidlo LED přisazené, bílé, kulaté o 265 mm, 16W, IP65</t>
  </si>
  <si>
    <t>1404117842</t>
  </si>
  <si>
    <t>05019</t>
  </si>
  <si>
    <t>svítidlo LED přisazené 16W, 770lm, 4000K, IP54, bílé</t>
  </si>
  <si>
    <t>-1727340135</t>
  </si>
  <si>
    <t>05028</t>
  </si>
  <si>
    <t>svítidlo LED do rastru 39W, 3700lm, 3000K, IP20, bílé</t>
  </si>
  <si>
    <t>-1526552118</t>
  </si>
  <si>
    <t>05044</t>
  </si>
  <si>
    <t>svítidlo plastové LED přisazené 21W, 2500lm, 4000K, IP65</t>
  </si>
  <si>
    <t>-126727882</t>
  </si>
  <si>
    <t>05100</t>
  </si>
  <si>
    <t>svítidlo LED venkovní s držákem na zeď 32W, 3200lm, 4000K, IP65</t>
  </si>
  <si>
    <t>538199312</t>
  </si>
  <si>
    <t>05130</t>
  </si>
  <si>
    <t>svítidlo nouzové LED 60lm, 1. hod. IP42</t>
  </si>
  <si>
    <t>1917369477</t>
  </si>
  <si>
    <t>07040</t>
  </si>
  <si>
    <t>svorka 4x1,5</t>
  </si>
  <si>
    <t>-1444315434</t>
  </si>
  <si>
    <t>07044</t>
  </si>
  <si>
    <t>svorka 3x2,5</t>
  </si>
  <si>
    <t>-572177201</t>
  </si>
  <si>
    <t>09041</t>
  </si>
  <si>
    <t>zásuvka na povrch bílá  IP44</t>
  </si>
  <si>
    <t>913717822</t>
  </si>
  <si>
    <t>09050</t>
  </si>
  <si>
    <t>zásuvka 3f nástěnná 5x16A   IP44</t>
  </si>
  <si>
    <t>189271134</t>
  </si>
  <si>
    <t>09101</t>
  </si>
  <si>
    <t>zásuvka dvojitá zapuštěná bílá komplet</t>
  </si>
  <si>
    <t>-2040154161</t>
  </si>
  <si>
    <t>11200</t>
  </si>
  <si>
    <t>sádra stavební</t>
  </si>
  <si>
    <t>-1878179713</t>
  </si>
  <si>
    <t>20702</t>
  </si>
  <si>
    <t>plastová zapuštěná rozvodnice min. 36 modulů</t>
  </si>
  <si>
    <t>-850703484</t>
  </si>
  <si>
    <t>D2</t>
  </si>
  <si>
    <t>Práce v HZS</t>
  </si>
  <si>
    <t>Pol1</t>
  </si>
  <si>
    <t>Úprava stávajícího rozvaděče</t>
  </si>
  <si>
    <t>902955026</t>
  </si>
  <si>
    <t>Pol2</t>
  </si>
  <si>
    <t>Úklid pracoviště</t>
  </si>
  <si>
    <t>1117986860</t>
  </si>
  <si>
    <t>Pol3</t>
  </si>
  <si>
    <t>Revize elektro</t>
  </si>
  <si>
    <t>-560159799</t>
  </si>
  <si>
    <t>Pol4</t>
  </si>
  <si>
    <t>Pomocné a přípravné práce</t>
  </si>
  <si>
    <t>830002709</t>
  </si>
  <si>
    <t>Pol5</t>
  </si>
  <si>
    <t>Kontrola obvodů</t>
  </si>
  <si>
    <t>1504476344</t>
  </si>
  <si>
    <t>Pol6</t>
  </si>
  <si>
    <t>Vyhledání napojovacích bodů</t>
  </si>
  <si>
    <t>1582460095</t>
  </si>
  <si>
    <t>Pol7</t>
  </si>
  <si>
    <t>Přepojování</t>
  </si>
  <si>
    <t>-1449412398</t>
  </si>
  <si>
    <t>Pol8</t>
  </si>
  <si>
    <t>Úpravy stávající elektroinstalace</t>
  </si>
  <si>
    <t>1166138824</t>
  </si>
  <si>
    <t>Vedlejší rozpočtové náklady</t>
  </si>
  <si>
    <t>1.R</t>
  </si>
  <si>
    <t>GZS z C21M a navázaného materiálu</t>
  </si>
  <si>
    <t>591604359</t>
  </si>
  <si>
    <t>1.3 - Zdravotní technika</t>
  </si>
  <si>
    <t>721 - Zdravotechnika - vnitřní kanalizace</t>
  </si>
  <si>
    <t>722 - Zdravotechnika - vnitřní vodovod</t>
  </si>
  <si>
    <t>725 - Zdravotechnika - zařizovací předměty</t>
  </si>
  <si>
    <t>726 - Zdravotechnika - předstěnové instalace</t>
  </si>
  <si>
    <t xml:space="preserve">    01 - Ostatní</t>
  </si>
  <si>
    <t xml:space="preserve">    02 - Využití a likvidace dešťových vod</t>
  </si>
  <si>
    <t xml:space="preserve">    723 - Zdravotechnika - plynovod</t>
  </si>
  <si>
    <t>131251102</t>
  </si>
  <si>
    <t>Hloubení jam nezapažených v hornině třídy těžitelnosti I, skupiny 3 objem do 50 m3 strojně</t>
  </si>
  <si>
    <t>-1073656648</t>
  </si>
  <si>
    <t>132202102</t>
  </si>
  <si>
    <t>Hloubení rýh š do 600 mm v nesoudržných horninách tř. 3</t>
  </si>
  <si>
    <t>2017228296</t>
  </si>
  <si>
    <t>50*0,6*1,0</t>
  </si>
  <si>
    <t>161101101</t>
  </si>
  <si>
    <t>Svislé přemístění výkopku z horniny tř. 1 až 4 hl výkopu do 2,5 m</t>
  </si>
  <si>
    <t>-770402514</t>
  </si>
  <si>
    <t>162701105</t>
  </si>
  <si>
    <t>Vodorovné přemístění do 10000 m výkopku z horniny tř. 1 až 4</t>
  </si>
  <si>
    <t>-691124917</t>
  </si>
  <si>
    <t>171201201</t>
  </si>
  <si>
    <t>Uložení sypaniny na skládky</t>
  </si>
  <si>
    <t>644834247</t>
  </si>
  <si>
    <t>55+16</t>
  </si>
  <si>
    <t>171201202</t>
  </si>
  <si>
    <t>Skladné</t>
  </si>
  <si>
    <t>-1255350737</t>
  </si>
  <si>
    <t>Zásyp jam, šachet rýh nebo kolem objektů sypaninou se zhutněním - navážkou</t>
  </si>
  <si>
    <t>-1121921742</t>
  </si>
  <si>
    <t>50*0,6*0,5+20*2</t>
  </si>
  <si>
    <t>174201101</t>
  </si>
  <si>
    <t>Zásyp jam, šachet rýh nebo kolem objektů sypaninou bez zhutnění - původní štěrkodrtí</t>
  </si>
  <si>
    <t>1530059545</t>
  </si>
  <si>
    <t>50*0,6*0,5</t>
  </si>
  <si>
    <t>175101101</t>
  </si>
  <si>
    <t>Obsyp potrubí bez prohození sypaniny z hornin tř. 1 až 4 uloženým do 3 m od kraje výkopu</t>
  </si>
  <si>
    <t>-528764423</t>
  </si>
  <si>
    <t>50*0,6*0,3</t>
  </si>
  <si>
    <t>583312010</t>
  </si>
  <si>
    <t>kamenivo těžené stabilizační zemina</t>
  </si>
  <si>
    <t>-1849886775</t>
  </si>
  <si>
    <t>71*1,8</t>
  </si>
  <si>
    <t>583312000</t>
  </si>
  <si>
    <t>kamenivo těžené zásypový materiál</t>
  </si>
  <si>
    <t>1874688400</t>
  </si>
  <si>
    <t>451541111</t>
  </si>
  <si>
    <t>Lože pod potrubí a objekty otevřený výkop ze štěrkodrtě</t>
  </si>
  <si>
    <t>-2092833866</t>
  </si>
  <si>
    <t>50*0,6*0,2+20*0,5</t>
  </si>
  <si>
    <t>894812312.1</t>
  </si>
  <si>
    <t>Revizní a čistící šachta z PP typ DN 600/160 šachtové dno průtočné</t>
  </si>
  <si>
    <t>-1674597682</t>
  </si>
  <si>
    <t>894812312.2</t>
  </si>
  <si>
    <t>Revizní a čistící šachta z PP typ DN 600/160 šachtové dno průtočné 90°</t>
  </si>
  <si>
    <t>-720588392</t>
  </si>
  <si>
    <t>894812331</t>
  </si>
  <si>
    <t>Revizní a čistící šachta z PP DN 600 šachtová roura korugovaná světlé hloubky 1000 mm</t>
  </si>
  <si>
    <t>-1777534489</t>
  </si>
  <si>
    <t>894812332</t>
  </si>
  <si>
    <t>Revizní a čistící šachta z PP DN 600 šachtová roura korugovaná světlé hloubky 2000 mm</t>
  </si>
  <si>
    <t>-1294661512</t>
  </si>
  <si>
    <t>894812339</t>
  </si>
  <si>
    <t>Příplatek k rourám revizní a čistící šachty z PP DN 600 za uříznutí šachtové roury</t>
  </si>
  <si>
    <t>914724707</t>
  </si>
  <si>
    <t>894812353</t>
  </si>
  <si>
    <t>Revizní a čistící šachta z PP DN 600 poklop litinový do 12,5 t s betonovým prstencem a adaptérem</t>
  </si>
  <si>
    <t>1068815529</t>
  </si>
  <si>
    <t>721173315</t>
  </si>
  <si>
    <t>Potrubí kanalizační plastové dešťové systém PVC DN 110</t>
  </si>
  <si>
    <t>941089619</t>
  </si>
  <si>
    <t>721173316</t>
  </si>
  <si>
    <t>Potrubí kanalizační plastové dešťové systém PVC DN 125</t>
  </si>
  <si>
    <t>-469732294</t>
  </si>
  <si>
    <t>721173317</t>
  </si>
  <si>
    <t>Potrubí kanalizační plastové dešťové systém PVC DN 160</t>
  </si>
  <si>
    <t>-1464002280</t>
  </si>
  <si>
    <t>721173402</t>
  </si>
  <si>
    <t>Potrubí kanalizační plastové svodné systém PVC DN 125</t>
  </si>
  <si>
    <t>-297183849</t>
  </si>
  <si>
    <t>721173403</t>
  </si>
  <si>
    <t>Potrubí kanalizační plastové svodné systém PVC DN 160</t>
  </si>
  <si>
    <t>-1532857148</t>
  </si>
  <si>
    <t>721174025</t>
  </si>
  <si>
    <t>Potrubí kanalizační z PP odpadní DN 110</t>
  </si>
  <si>
    <t>-1653264786</t>
  </si>
  <si>
    <t>721174042</t>
  </si>
  <si>
    <t>Potrubí kanalizační z PP připojovací DN 40</t>
  </si>
  <si>
    <t>-1736178612</t>
  </si>
  <si>
    <t>Potrubí kanalizační z PP připojovací DN 50</t>
  </si>
  <si>
    <t>-2021177702</t>
  </si>
  <si>
    <t>721174045</t>
  </si>
  <si>
    <t>Potrubí kanalizační z PP připojovací DN 110</t>
  </si>
  <si>
    <t>-464391247</t>
  </si>
  <si>
    <t>Potrubí kanalizační z PP větrací DN 110</t>
  </si>
  <si>
    <t>1600329635</t>
  </si>
  <si>
    <t>721194104</t>
  </si>
  <si>
    <t>Vyvedení a upevnění odpadních výpustek DN 32 a DN 40</t>
  </si>
  <si>
    <t>-1638862425</t>
  </si>
  <si>
    <t>721194105</t>
  </si>
  <si>
    <t>Vyvedení a upevnění odpadních výpustek DN 50</t>
  </si>
  <si>
    <t>-1873981606</t>
  </si>
  <si>
    <t>721194109</t>
  </si>
  <si>
    <t>Vyvedení a upevnění odpadních výpustek DN 100</t>
  </si>
  <si>
    <t>-1806921277</t>
  </si>
  <si>
    <t>721242116</t>
  </si>
  <si>
    <t>Lapač střešních splavenin z PP se zápachovou klapkou a lapacím košem DN 125</t>
  </si>
  <si>
    <t>1760489031</t>
  </si>
  <si>
    <t>721290111</t>
  </si>
  <si>
    <t>Zkouška těsnosti potrubí kanalizace vodou do DN 125</t>
  </si>
  <si>
    <t>158507084</t>
  </si>
  <si>
    <t>721290112</t>
  </si>
  <si>
    <t>Zkouška těsnosti potrubí kanalizace vodou do DN 200</t>
  </si>
  <si>
    <t>-666048595</t>
  </si>
  <si>
    <t>721XK101</t>
  </si>
  <si>
    <t>Vtok se zápachovou zátkou - kuličkou - DN32 k pojistnému ventilu zásobníkového ohřívače</t>
  </si>
  <si>
    <t>199004638</t>
  </si>
  <si>
    <t>721XK102</t>
  </si>
  <si>
    <t>Zátkování hrdla potrubí kanalizačního</t>
  </si>
  <si>
    <t>568997329</t>
  </si>
  <si>
    <t>721XK103</t>
  </si>
  <si>
    <t>Kalové čerpadlo s plovákovým spínačem a drtičem, požadovaný výtlak min. 5m, napájení 230V vč. montáže</t>
  </si>
  <si>
    <t>1727068626</t>
  </si>
  <si>
    <t>721XK104</t>
  </si>
  <si>
    <t>Čistící kus kanalizace do potrubí PVC DN110 - PVC DN160</t>
  </si>
  <si>
    <t>-466515666</t>
  </si>
  <si>
    <t>721XK109</t>
  </si>
  <si>
    <t>Propojení na stávající potrubí kanalizace včetně použitého materiálu a přechodových tvarovek</t>
  </si>
  <si>
    <t>-2049751808</t>
  </si>
  <si>
    <t>Přesun hmot tonážní pro vnitřní kanalizace v objektech v do 6 m</t>
  </si>
  <si>
    <t>4647297</t>
  </si>
  <si>
    <t>998721193</t>
  </si>
  <si>
    <t>Příplatek k přesunu hmot tonážní 721 za zvětšený přesun do 500 m</t>
  </si>
  <si>
    <t>945329808</t>
  </si>
  <si>
    <t>Zdravotechnika - vnitřní vodovod</t>
  </si>
  <si>
    <t>722174002</t>
  </si>
  <si>
    <t>Potrubí vodovodní plastové PPR svar polyfuze PN 16 D 20 x 2,8 mm</t>
  </si>
  <si>
    <t>-508791225</t>
  </si>
  <si>
    <t>722174003</t>
  </si>
  <si>
    <t>Potrubí vodovodní plastové PPR svar polyfuze PN 16 D 25 x 3,5 mm</t>
  </si>
  <si>
    <t>2010487226</t>
  </si>
  <si>
    <t>722174004</t>
  </si>
  <si>
    <t>Potrubí vodovodní plastové PPR svar polyfuze PN 16 D 32 x 4,4 mm</t>
  </si>
  <si>
    <t>200337022</t>
  </si>
  <si>
    <t>722174005</t>
  </si>
  <si>
    <t>Potrubí vodovodní plastové PPR svar polyfuze PN 16 D 40 x 5,5 mm</t>
  </si>
  <si>
    <t>1351355836</t>
  </si>
  <si>
    <t>722181113</t>
  </si>
  <si>
    <t>Ochrana vodovodního potrubí plstěnými pásy do DN 25 mm</t>
  </si>
  <si>
    <t>276390921</t>
  </si>
  <si>
    <t>722181221</t>
  </si>
  <si>
    <t>Ochrana vodovodního potrubí přilepenými tepelně izolačními trubicemi z PE tl do 10 mm DN do 22 mm</t>
  </si>
  <si>
    <t>31687716</t>
  </si>
  <si>
    <t>722181222</t>
  </si>
  <si>
    <t>Ochrana vodovodního potrubí přilepenými tepelně izolačními trubicemi z PE tl do 10 mm DN do 42 mm</t>
  </si>
  <si>
    <t>-997331233</t>
  </si>
  <si>
    <t>722181231</t>
  </si>
  <si>
    <t>Ochrana vodovodního potrubí přilepenými tepelně izolačními trubicemi z PE tl do 15 mm DN do 22 mm</t>
  </si>
  <si>
    <t>1753713478</t>
  </si>
  <si>
    <t>722181252</t>
  </si>
  <si>
    <t>Ochrana vodovodního potrubí přilepenými tepelně izolačními trubicemi z PE tl do 25 mm DN do 42 mm</t>
  </si>
  <si>
    <t>-785818127</t>
  </si>
  <si>
    <t>722220151</t>
  </si>
  <si>
    <t>Nástěnka závitová plastová PPR PN 16 DN 16 x G 1/2</t>
  </si>
  <si>
    <t>-2074521028</t>
  </si>
  <si>
    <t>722220231</t>
  </si>
  <si>
    <t>Přechodka dGK PPR PN 20 D 20 x G 1/2 s kovovým vnitřním závitem</t>
  </si>
  <si>
    <t>-1403086610</t>
  </si>
  <si>
    <t>722220232</t>
  </si>
  <si>
    <t>Přechodka dGK PPR PN 20 D 25 x G 3/4 s kovovým vnitřním závitem</t>
  </si>
  <si>
    <t>-1759476627</t>
  </si>
  <si>
    <t>722220233</t>
  </si>
  <si>
    <t>Přechodka PPR PN 20 D 32 x G 1 s kovovým vnitřním závitem</t>
  </si>
  <si>
    <t>423371197</t>
  </si>
  <si>
    <t>722224115</t>
  </si>
  <si>
    <t>Kohout plnicí nebo vypouštěcí G 1/2 PN 10 s jedním závitem</t>
  </si>
  <si>
    <t>84308269</t>
  </si>
  <si>
    <t>722231074</t>
  </si>
  <si>
    <t>Ventil zpětný mosazný G 1 PN 10 do 110°C se dvěma závity</t>
  </si>
  <si>
    <t>279041153</t>
  </si>
  <si>
    <t>722231141</t>
  </si>
  <si>
    <t>Ventil závitový pojistný rohový G 1/2 / 6 bar vč. zpětného ventilu</t>
  </si>
  <si>
    <t>-852827744</t>
  </si>
  <si>
    <t>722232123</t>
  </si>
  <si>
    <t>Kohout kulový přímý G 3/4 PN 42 do 185°C plnoprůtokový vnitřní závit</t>
  </si>
  <si>
    <t>287711033</t>
  </si>
  <si>
    <t>722232124</t>
  </si>
  <si>
    <t>Kohout kulový přímý G 1 PN 42 do 185°C plnoprůtokový s koulí vnitřní závit</t>
  </si>
  <si>
    <t>-1584861779</t>
  </si>
  <si>
    <t>722262212</t>
  </si>
  <si>
    <t>Vodoměr závitový jednovtokový suchoběžný do 40°C G 1/2 x 110 mm Qn 1,5 m3/h horizontální</t>
  </si>
  <si>
    <t>-1765945210</t>
  </si>
  <si>
    <t>722290226</t>
  </si>
  <si>
    <t>Zkouška těsnosti vodovodního potrubí do DN 50</t>
  </si>
  <si>
    <t>-2081271156</t>
  </si>
  <si>
    <t>722290234</t>
  </si>
  <si>
    <t>Proplach a dezinfekce vodovodního potrubí do DN 80</t>
  </si>
  <si>
    <t>1979885725</t>
  </si>
  <si>
    <t>722XV101</t>
  </si>
  <si>
    <t>Napojení na stávající potrubí vodovodu.</t>
  </si>
  <si>
    <t>1543447425</t>
  </si>
  <si>
    <t>722XV102</t>
  </si>
  <si>
    <t>Zátkování potrubí vodovodu.</t>
  </si>
  <si>
    <t>-841895015</t>
  </si>
  <si>
    <t>722XV103</t>
  </si>
  <si>
    <t>Propojení na stávající potrubí studené vody včtně použitého materiálu a přechodových tvarovek</t>
  </si>
  <si>
    <t>-1277564963</t>
  </si>
  <si>
    <t>998722101</t>
  </si>
  <si>
    <t>Přesun hmot tonážní pro vnitřní vodovod v objektech v do 6 m</t>
  </si>
  <si>
    <t>-774093895</t>
  </si>
  <si>
    <t>998722193</t>
  </si>
  <si>
    <t>Příplatek k přesunu hmot tonážní 722 za zvětšený přesun do 500 m</t>
  </si>
  <si>
    <t>50359547</t>
  </si>
  <si>
    <t>725112021</t>
  </si>
  <si>
    <t>Klozet keramický závěsný na nosné stěny s hlubokým splachováním odpad vodorovný vč. klozetového sedátka</t>
  </si>
  <si>
    <t>882820278</t>
  </si>
  <si>
    <t>725211701</t>
  </si>
  <si>
    <t>Umývátko keramické stěnové 350 mm vč. připojovací sady a zápachové uzávěrky</t>
  </si>
  <si>
    <t>1475409542</t>
  </si>
  <si>
    <t>725241142</t>
  </si>
  <si>
    <t>Vanička sprchová akrylátová čtvrtkruhová 900x900 mm vč. zápachové uzávěrky</t>
  </si>
  <si>
    <t>-252064695</t>
  </si>
  <si>
    <t>725244523</t>
  </si>
  <si>
    <t>Zástěna sprchová rohová rámová se skleněnou výplní tl. 4 a 5 mm dveře posuvné dvoudílné vstup z rohu na vaničku 900x900 mm</t>
  </si>
  <si>
    <t>-248989286</t>
  </si>
  <si>
    <t>725311121</t>
  </si>
  <si>
    <t>Dřez jednoduchý nerezový se zápachovou uzávěrkou 570 x 570 mm, odkapávací plochou a miskou</t>
  </si>
  <si>
    <t>1046498523</t>
  </si>
  <si>
    <t>725813111</t>
  </si>
  <si>
    <t>Ventil rohový bez připojovací trubičky nebo flexi hadičky G 1/2</t>
  </si>
  <si>
    <t>1549456174</t>
  </si>
  <si>
    <t>725821325</t>
  </si>
  <si>
    <t>Baterie dřezová stojánková páková s otáčivým kulatým ústím a délkou ramínka 220 mm</t>
  </si>
  <si>
    <t>2012214660</t>
  </si>
  <si>
    <t>725822611</t>
  </si>
  <si>
    <t>Baterie umyvadlové stojánkové pákové bez výpusti</t>
  </si>
  <si>
    <t>-1901563491</t>
  </si>
  <si>
    <t>725841311</t>
  </si>
  <si>
    <t>Baterie sprchová nástěnná páková včetně sprchového setu</t>
  </si>
  <si>
    <t>-1964978565</t>
  </si>
  <si>
    <t>732331611</t>
  </si>
  <si>
    <t>Nádoba tlaková expanzní s membránou závitové připojení PN 0,6 o objemu 8 l</t>
  </si>
  <si>
    <t>1838087861</t>
  </si>
  <si>
    <t>998725101</t>
  </si>
  <si>
    <t>Přesun hmot tonážní pro zařizovací předměty v objektech v do 6 m</t>
  </si>
  <si>
    <t>-363003558</t>
  </si>
  <si>
    <t>998725193</t>
  </si>
  <si>
    <t>Příplatek k přesunu hmot tonážní 725 za zvětšený přesun do 500 m</t>
  </si>
  <si>
    <t>-2023451089</t>
  </si>
  <si>
    <t>Zdravotechnika - předstěnové instalace</t>
  </si>
  <si>
    <t>726111031</t>
  </si>
  <si>
    <t>Instalační předstěna - klozet s ovládáním zepředu v 1080 mm závěsný do masivní zděné kce</t>
  </si>
  <si>
    <t>-619962440</t>
  </si>
  <si>
    <t>726191001</t>
  </si>
  <si>
    <t>Zvukoizolační souprava pro klozet</t>
  </si>
  <si>
    <t>-546968179</t>
  </si>
  <si>
    <t>726191002</t>
  </si>
  <si>
    <t>Souprava pro předstěnovou montáž</t>
  </si>
  <si>
    <t>-1810270274</t>
  </si>
  <si>
    <t>998726111</t>
  </si>
  <si>
    <t>Přesun hmot tonážní pro instalační prefabrikáty v objektech v do 6 m</t>
  </si>
  <si>
    <t>656153406</t>
  </si>
  <si>
    <t>998726193</t>
  </si>
  <si>
    <t>Příplatek k přesunu hmot tonážní 726 za zvětšený přesun do 500 m</t>
  </si>
  <si>
    <t>-1763630345</t>
  </si>
  <si>
    <t>01</t>
  </si>
  <si>
    <t>Ostatní</t>
  </si>
  <si>
    <t>ZT01</t>
  </si>
  <si>
    <t>Stavební přípomoci, zhotovení drážek pro potrubí, sádrování, zahození drážek a stavební zapravení, oprava povrchů</t>
  </si>
  <si>
    <t>h</t>
  </si>
  <si>
    <t>1532718342</t>
  </si>
  <si>
    <t>ZT02</t>
  </si>
  <si>
    <t>Demontáže stávajícího zařízení - zařizovacích předmětů a potrubí vč. likvidace demontovaného materiálu a odvozu na skládku</t>
  </si>
  <si>
    <t>1950430583</t>
  </si>
  <si>
    <t>02</t>
  </si>
  <si>
    <t>Využití a likvidace dešťových vod</t>
  </si>
  <si>
    <t>02X101</t>
  </si>
  <si>
    <t>Kompletní sestavná jendotka využití dešťových vod s akumulační nádobou 1x 6500l, 1x akumulační nádrž samonosná z HDPE s pochozím poklopem, včetně kompletní filtrační šachty s filtračním košem na vstupu a hloubkou dna 2,0m</t>
  </si>
  <si>
    <t>1724858492</t>
  </si>
  <si>
    <t>02X102</t>
  </si>
  <si>
    <t>Podbetonováka z prostého betonu pod akumulační nádrž dešťových vod včetně hutněného štěrkového lože</t>
  </si>
  <si>
    <t>-229329552</t>
  </si>
  <si>
    <t>02X103</t>
  </si>
  <si>
    <t>Ponorné čerpadlo do akumulační nádrže - maximální výtlak 20m, maximální průtok 2 000 l/h včetně plovákového spínače - dodávka, instalalce a uvedneí do provozu</t>
  </si>
  <si>
    <t>-546124012</t>
  </si>
  <si>
    <t>02X104</t>
  </si>
  <si>
    <t>Rozvody závlahy potrubím PE32 v zemi včetně trubních dílů pro napojení rozprašovačů</t>
  </si>
  <si>
    <t>2128515827</t>
  </si>
  <si>
    <t>02X105</t>
  </si>
  <si>
    <t>Automatická rozprašovací hlavice domovní závlahy</t>
  </si>
  <si>
    <t>1075144242</t>
  </si>
  <si>
    <t>723</t>
  </si>
  <si>
    <t>Zdravotechnika - plynovod</t>
  </si>
  <si>
    <t>723150366</t>
  </si>
  <si>
    <t>Chránička D 44,5x2,6 mm</t>
  </si>
  <si>
    <t>-342922813</t>
  </si>
  <si>
    <t>723160204</t>
  </si>
  <si>
    <t>Přípojka k plynoměru spojované na závit bez ochozu G 1</t>
  </si>
  <si>
    <t>1441153485</t>
  </si>
  <si>
    <t>723160334</t>
  </si>
  <si>
    <t>Rozpěrka přípojek plynoměru G 1</t>
  </si>
  <si>
    <t>-2069930082</t>
  </si>
  <si>
    <t>723181024</t>
  </si>
  <si>
    <t>Potrubí měděné tvrdé spojované lisováním DN 25 ZTI</t>
  </si>
  <si>
    <t>1221683789</t>
  </si>
  <si>
    <t>723230104</t>
  </si>
  <si>
    <t>Kulový uzávěr přímý PN 5 G 1 FF s protipožární armaturou a 2x vnitřním závitem</t>
  </si>
  <si>
    <t>-298323484</t>
  </si>
  <si>
    <t>723231164</t>
  </si>
  <si>
    <t>Kohout kulový přímý G 1 PN 42 do 185°C plnoprůtokový vnitřní závit těžká řada</t>
  </si>
  <si>
    <t>-137589814</t>
  </si>
  <si>
    <t>723234311</t>
  </si>
  <si>
    <t>Regulátor tlaku plynu středotlaký jednostupňový výkon do 6 m3/hod pro zemní plyn</t>
  </si>
  <si>
    <t>1776586831</t>
  </si>
  <si>
    <t>723PLX01</t>
  </si>
  <si>
    <t>Revize  plynovodu</t>
  </si>
  <si>
    <t>-1105098554</t>
  </si>
  <si>
    <t>723PLX02</t>
  </si>
  <si>
    <t>Tlaková a pevnostní zkouška plynovodu</t>
  </si>
  <si>
    <t>1806661542</t>
  </si>
  <si>
    <t>723PLX03</t>
  </si>
  <si>
    <t>Stavební přípomoci a ostatní pomocné práce</t>
  </si>
  <si>
    <t>1143254926</t>
  </si>
  <si>
    <t>1.4 - Vytápění</t>
  </si>
  <si>
    <t xml:space="preserve">    01 - Demontáže stávajícího zařízení</t>
  </si>
  <si>
    <t xml:space="preserve">    731 - Ústřední vytápění - kotelny</t>
  </si>
  <si>
    <t xml:space="preserve">    733 - Ústřední vytápění - rozvodné potrubí</t>
  </si>
  <si>
    <t xml:space="preserve">    734 - Ústřední topení, armatury</t>
  </si>
  <si>
    <t xml:space="preserve">    735 - Ústřední vytápění - otopná tělesa</t>
  </si>
  <si>
    <t>Demontáže stávajícího zařízení</t>
  </si>
  <si>
    <t>01XPL</t>
  </si>
  <si>
    <t>Kompletní demontáže stávajícího zařízení pro vytápění staveb v rozsahu dle stávajícího stavu vč. stávajících zdrojů tepla, vybavení strojoven tepla, rozvodných potrubí, armatur a litinových článkových, případně ocelových těles</t>
  </si>
  <si>
    <t>1276046346</t>
  </si>
  <si>
    <t>713463131</t>
  </si>
  <si>
    <t>Montáž izolace tepelné potrubí potrubními pouzdry bez úpravy slepenými 1x tl izolace do 25 mm</t>
  </si>
  <si>
    <t>183278290</t>
  </si>
  <si>
    <t>93,6+31,2+23,4+7,8</t>
  </si>
  <si>
    <t>283770960</t>
  </si>
  <si>
    <t>izolace potrubí návleková z pěněného polyethylenu 15 x 20 mm pro topné systémy</t>
  </si>
  <si>
    <t>20786463</t>
  </si>
  <si>
    <t>72*1,3 "Přepočtené koeficientem množství</t>
  </si>
  <si>
    <t>283771060</t>
  </si>
  <si>
    <t>izolace potrubí návleková z pěněného polyethylenu 18 x 20 mm pro topné systémy</t>
  </si>
  <si>
    <t>-209938872</t>
  </si>
  <si>
    <t>24*1,3 "Přepočtené koeficientem množství</t>
  </si>
  <si>
    <t>283770450</t>
  </si>
  <si>
    <t>izolace potrubí návleková z pěněného polyethylenu 22 x 20 mm pro topné systémy</t>
  </si>
  <si>
    <t>294383790</t>
  </si>
  <si>
    <t>18*1,3 "Přepočtené koeficientem množství</t>
  </si>
  <si>
    <t>283770490</t>
  </si>
  <si>
    <t>izolace potrubí návleková z pěněného polyethylenu 28 x 25 mm pro topné systémy</t>
  </si>
  <si>
    <t>1313569514</t>
  </si>
  <si>
    <t>6*1,3 "Přepočtené koeficientem množství</t>
  </si>
  <si>
    <t>283771300</t>
  </si>
  <si>
    <t>spona na návlekovou izolaci</t>
  </si>
  <si>
    <t>209239400</t>
  </si>
  <si>
    <t>283771350</t>
  </si>
  <si>
    <t>páska samolepící na návlekovou izolaci po 20 m</t>
  </si>
  <si>
    <t>1932960356</t>
  </si>
  <si>
    <t>Přesun hmot tonážní pro izolace tepelné v objektech v do 6 m</t>
  </si>
  <si>
    <t>-269015654</t>
  </si>
  <si>
    <t>998713192</t>
  </si>
  <si>
    <t>Příplatek k přesunu hmot tonážní 713 za zvětšený přesun do 100 m</t>
  </si>
  <si>
    <t>-63960278</t>
  </si>
  <si>
    <t>731</t>
  </si>
  <si>
    <t>Ústřední vytápění - kotelny</t>
  </si>
  <si>
    <t>731242142</t>
  </si>
  <si>
    <t>Montáž kotle ocelového nástěnného na plyn kondenzačního provedení turbo do 28 kW s ohřevem TeV</t>
  </si>
  <si>
    <t>-593230526</t>
  </si>
  <si>
    <t>731341130</t>
  </si>
  <si>
    <t>Hadice napouštěcí pryžové D 16/23</t>
  </si>
  <si>
    <t>104290179</t>
  </si>
  <si>
    <t>731KOTX01</t>
  </si>
  <si>
    <t>Nástěnný plynový kondenzační kotel o výkonu 16,9kW s integrovaným nerezovým zásobníkem TV 75l, integrovanou expanzní nádobou 8l a integrovaným pojistným ventilem 3,0bar, Q=2,3kW - 16,9kW</t>
  </si>
  <si>
    <t>422715950</t>
  </si>
  <si>
    <t>731KOTX02</t>
  </si>
  <si>
    <t>Multifunkční prostorový regulátor programovatelný s čidlem teploty prostoru - čidlo venkovní teploty součástí kotle</t>
  </si>
  <si>
    <t>1413567996</t>
  </si>
  <si>
    <t>731KOX01</t>
  </si>
  <si>
    <t>Základní sada kouřovodu, koncentrické provedení odvodu spalin a přívodu spalovacího vzduchu přes střechu plast PP DN80 / 125 - obsahuje : trubka bez objímky - 1m, upevňovací držák, střešní průchodka, výdechová hlavice.</t>
  </si>
  <si>
    <t>1336992426</t>
  </si>
  <si>
    <t>731KOX02</t>
  </si>
  <si>
    <t>Stavební sada koncentrického odtahu spalin revizní trubka DN80/125</t>
  </si>
  <si>
    <t>-1591300076</t>
  </si>
  <si>
    <t>731KOX03</t>
  </si>
  <si>
    <t>Stavební sada koncentrického odtahu spalin - koleno DN80/125 87°</t>
  </si>
  <si>
    <t>2042334224</t>
  </si>
  <si>
    <t>731KOX04</t>
  </si>
  <si>
    <t>Stavební sada koncentrického odtahu spalin - koleno DN80/125 45°</t>
  </si>
  <si>
    <t>-714520582</t>
  </si>
  <si>
    <t>731KOX05</t>
  </si>
  <si>
    <t>Stavební sada koncentrického odtahu spalin - trubka 0,5m dlouhá DN80/125</t>
  </si>
  <si>
    <t>-1907424529</t>
  </si>
  <si>
    <t>731KOX06</t>
  </si>
  <si>
    <t>Stavební sada koncentrického odtahu spalin - trubka 1,0m dlouhá DN80/125</t>
  </si>
  <si>
    <t>-370963025</t>
  </si>
  <si>
    <t>731KOX07</t>
  </si>
  <si>
    <t>Stavební sada koncentrického odtahu spalin - trubka 2.0m dlouhá DN80/125</t>
  </si>
  <si>
    <t>-970713668</t>
  </si>
  <si>
    <t>731KOX08</t>
  </si>
  <si>
    <t>Stavební sada koncentrického odtahu spalin upevňovací třmen</t>
  </si>
  <si>
    <t>2026623418</t>
  </si>
  <si>
    <t>731KOX0101</t>
  </si>
  <si>
    <t>Montáž odkouření nástěnného kotle</t>
  </si>
  <si>
    <t>397607542</t>
  </si>
  <si>
    <t>731KOX0102</t>
  </si>
  <si>
    <t>Tlaková a provozní zkouška odkouření</t>
  </si>
  <si>
    <t>2018235742</t>
  </si>
  <si>
    <t>731KOX0103</t>
  </si>
  <si>
    <t>Montáž regulace plynového kotle vč. seřízení a použitého materiálu</t>
  </si>
  <si>
    <t>-177942344</t>
  </si>
  <si>
    <t>731KOX0104</t>
  </si>
  <si>
    <t>Uvedení do provozu plynového kotle a vstupní revize</t>
  </si>
  <si>
    <t>-814198135</t>
  </si>
  <si>
    <t>998731101</t>
  </si>
  <si>
    <t>Přesun hmot tonážní pro kotelny v objektech v do 6 m</t>
  </si>
  <si>
    <t>-1230628201</t>
  </si>
  <si>
    <t>998731193</t>
  </si>
  <si>
    <t>Příplatek k přesunu hmot 731 za zvětšený přesun do 500 m</t>
  </si>
  <si>
    <t>-1276882137</t>
  </si>
  <si>
    <t>733</t>
  </si>
  <si>
    <t>Ústřední vytápění - rozvodné potrubí</t>
  </si>
  <si>
    <t>733222102</t>
  </si>
  <si>
    <t>Potrubí měděné polotvrdé spojované měkkým pájením D 15x1</t>
  </si>
  <si>
    <t>1235861201</t>
  </si>
  <si>
    <t>72*1,2 "Přepočtené koeficientem množství</t>
  </si>
  <si>
    <t>733222103</t>
  </si>
  <si>
    <t>Potrubí měděné polotvrdé spojované měkkým pájením D 18x1</t>
  </si>
  <si>
    <t>-1419352928</t>
  </si>
  <si>
    <t>24*1,2 "Přepočtené koeficientem množství</t>
  </si>
  <si>
    <t>733222104</t>
  </si>
  <si>
    <t>Potrubí měděné polotvrdé spojované měkkým pájením D 22x1</t>
  </si>
  <si>
    <t>211272051</t>
  </si>
  <si>
    <t>18*1,2 "Přepočtené koeficientem množství</t>
  </si>
  <si>
    <t>733222105</t>
  </si>
  <si>
    <t>Potrubí měděné polotvrdé spojované měkkým pájením D 28x1,5</t>
  </si>
  <si>
    <t>1652548487</t>
  </si>
  <si>
    <t>6*1,2 "Přepočtené koeficientem množství</t>
  </si>
  <si>
    <t>733224222</t>
  </si>
  <si>
    <t>Příplatek k potrubí měděnému za zhotovení přípojky z trubek měděných D 15x1</t>
  </si>
  <si>
    <t>-917149970</t>
  </si>
  <si>
    <t>733224225</t>
  </si>
  <si>
    <t>Příplatek k potrubí měděnému za zhotovení přípojky z trubek měděných D 28x1,5</t>
  </si>
  <si>
    <t>1313298107</t>
  </si>
  <si>
    <t>733291101</t>
  </si>
  <si>
    <t>Zkouška těsnosti potrubí měděné do D 35x1,5</t>
  </si>
  <si>
    <t>-996889850</t>
  </si>
  <si>
    <t>72+28,8+21,6+7,2</t>
  </si>
  <si>
    <t>733XP01</t>
  </si>
  <si>
    <t>Topná, provozní a dilatační zkouška</t>
  </si>
  <si>
    <t>288610271</t>
  </si>
  <si>
    <t>733XP02</t>
  </si>
  <si>
    <t>Stavební přípomoci, vrtání, drážkování, sádrování</t>
  </si>
  <si>
    <t>-2072369093</t>
  </si>
  <si>
    <t>733XP03</t>
  </si>
  <si>
    <t>Montážní plošina přenosná</t>
  </si>
  <si>
    <t>776925360</t>
  </si>
  <si>
    <t>998733101</t>
  </si>
  <si>
    <t>Přesun hmot tonážní pro rozvody potrubí v objektech v do 6 m</t>
  </si>
  <si>
    <t>572487492</t>
  </si>
  <si>
    <t>998733193</t>
  </si>
  <si>
    <t>Příplatek k přesunu hmot tonážní 733 za zvětšený přesun do 500 m</t>
  </si>
  <si>
    <t>729630495</t>
  </si>
  <si>
    <t>Ústřední topení, armatury</t>
  </si>
  <si>
    <t>734211115</t>
  </si>
  <si>
    <t>Ventil závitový odvzdušňovací G 1/2 PN 10 do 120°C otopných těles</t>
  </si>
  <si>
    <t>283775337</t>
  </si>
  <si>
    <t>734291123</t>
  </si>
  <si>
    <t>Kohout plnící a vypouštěcí G 1/2 PN 6, TS 110°C závitový</t>
  </si>
  <si>
    <t>-550024539</t>
  </si>
  <si>
    <t>734291244</t>
  </si>
  <si>
    <t>Filtr závitový přímý G 1 PN 16 do 130°C s vnitřními závity</t>
  </si>
  <si>
    <t>-600571207</t>
  </si>
  <si>
    <t>734292715</t>
  </si>
  <si>
    <t>Kohout kulový přímý G 1 PN 42 do 185°C vnitřní závit</t>
  </si>
  <si>
    <t>-188434987</t>
  </si>
  <si>
    <t>734AX01.1</t>
  </si>
  <si>
    <t>Termostatická hlavice s regulačním rozsahem 6°C - 28°C otopných těles</t>
  </si>
  <si>
    <t>1415055482</t>
  </si>
  <si>
    <t>734AX01.2</t>
  </si>
  <si>
    <t>Termostatická hlavice s regulačním rozsahem 8°C - 26°C otopných těles - zabezpečená hlavice pro veřejné prostory - nastavení ovládacím klíčem</t>
  </si>
  <si>
    <t>-413401202</t>
  </si>
  <si>
    <t>734AX01.3</t>
  </si>
  <si>
    <t>Nastavovací klíč pro nastavení teploty na hlavici</t>
  </si>
  <si>
    <t>899327101</t>
  </si>
  <si>
    <t>734AX02</t>
  </si>
  <si>
    <t>Svěrné šroubení otopných těles pro měděné trubky 15x1 PN 6, TS 110°C</t>
  </si>
  <si>
    <t>220890171</t>
  </si>
  <si>
    <t>8*2</t>
  </si>
  <si>
    <t>734AX03</t>
  </si>
  <si>
    <t>Radiátorové H šroubení pro otopná tělesa se spodním připojením 1/2" rohové vč. vypouštění PN6, TS110°C</t>
  </si>
  <si>
    <t>-194824321</t>
  </si>
  <si>
    <t>734AX04</t>
  </si>
  <si>
    <t>Radiátorový ventil termostatický pro koupelnová tělesa 1/2" rohový s přednastavením pro 8 stupňů</t>
  </si>
  <si>
    <t>-563955706</t>
  </si>
  <si>
    <t>734AX05</t>
  </si>
  <si>
    <t>Radiátorové šroubení uzavírací a regulační pro koupelnová tělesa 1/2" rohové s vypouštěním</t>
  </si>
  <si>
    <t>733122906</t>
  </si>
  <si>
    <t>1658677361</t>
  </si>
  <si>
    <t>998734101</t>
  </si>
  <si>
    <t>Přesun hmot tonážní pro armatury v objektech v do 6 m</t>
  </si>
  <si>
    <t>-781812406</t>
  </si>
  <si>
    <t>735</t>
  </si>
  <si>
    <t>Ústřední vytápění - otopná tělesa</t>
  </si>
  <si>
    <t>735000912</t>
  </si>
  <si>
    <t>Vyregulování ventilu nebo šroubení dvojregulačního s termostatickým ovládáním</t>
  </si>
  <si>
    <t>-835951178</t>
  </si>
  <si>
    <t>5+1+1+1+1</t>
  </si>
  <si>
    <t>735159210</t>
  </si>
  <si>
    <t>Montáž otopných těles panelových dvouřadých délky do 1140 mm vč. uchycení</t>
  </si>
  <si>
    <t>-222042756</t>
  </si>
  <si>
    <t>1+4</t>
  </si>
  <si>
    <t>735159220</t>
  </si>
  <si>
    <t>Montáž otopných těles panelových dvouřadých délky do 1500 mm vč. uchycení</t>
  </si>
  <si>
    <t>-1462859141</t>
  </si>
  <si>
    <t>735159330</t>
  </si>
  <si>
    <t>Montáž otopných těles panelových třířadých délky do 1980 mm vč. uchycení</t>
  </si>
  <si>
    <t>463275475</t>
  </si>
  <si>
    <t>735164522</t>
  </si>
  <si>
    <t>Montáž otopného tělesa trubkového na stěny výšky tělesa přes 1340 mm</t>
  </si>
  <si>
    <t>1962586692</t>
  </si>
  <si>
    <t>735XOT00</t>
  </si>
  <si>
    <t>otopné těleso trubkové koupelnové se zvětšenou výhřevnou plochou a spodním středovým připojením V1820 x Š600</t>
  </si>
  <si>
    <t>1584673974</t>
  </si>
  <si>
    <t>735XOT01</t>
  </si>
  <si>
    <t>těleso otopné deskové s pravým spodním připojením a profilovanou čelní plochou typ22 V600 L800 mm</t>
  </si>
  <si>
    <t>1643010308</t>
  </si>
  <si>
    <t>735XOT02</t>
  </si>
  <si>
    <t>těleso otopné deskové s pravým spodním připojením a profilovanou čelní plochou typ22 V600 L1000 mm</t>
  </si>
  <si>
    <t>-818261087</t>
  </si>
  <si>
    <t>735XOT03</t>
  </si>
  <si>
    <t>těleso otopné deskové s pravým spodním připojením a profilovanou čelní plochou typ22 V600 L1200 mm</t>
  </si>
  <si>
    <t>869841305</t>
  </si>
  <si>
    <t>735XOT04</t>
  </si>
  <si>
    <t>těleso otopné deskové s pravým spodním připojením a profilovanou čelní plochou typ33 V600 L1800 mm</t>
  </si>
  <si>
    <t>-1196641774</t>
  </si>
  <si>
    <t>735191905</t>
  </si>
  <si>
    <t>Odvzdušnění otopných těles</t>
  </si>
  <si>
    <t>1695091838</t>
  </si>
  <si>
    <t>5+1+1+1</t>
  </si>
  <si>
    <t>735191910</t>
  </si>
  <si>
    <t>Napuštění vody do otopných těles</t>
  </si>
  <si>
    <t>-1834110605</t>
  </si>
  <si>
    <t>735MT01</t>
  </si>
  <si>
    <t>Poměrový měřič spotřeby tepla - indikátor topných nákladů pro instalaci na otopná tělesa v 1.NP - dodávka a montáž vč. kalibrace</t>
  </si>
  <si>
    <t>-529408323</t>
  </si>
  <si>
    <t>998735101</t>
  </si>
  <si>
    <t>Přesun hmot tonážní pro otopná tělesa v objektech v do 6 m</t>
  </si>
  <si>
    <t>-1040059185</t>
  </si>
  <si>
    <t>998735193</t>
  </si>
  <si>
    <t>Příplatek k přesunu hmot tonážní 735 za zvětšený přesun do 500 m</t>
  </si>
  <si>
    <t>-2065823258</t>
  </si>
  <si>
    <t>1.5 - Vzduchotechnika</t>
  </si>
  <si>
    <t xml:space="preserve">    751 - Vzduchotechnika</t>
  </si>
  <si>
    <t xml:space="preserve">      Zařízení č.1 - Větrání hygienického zázemí</t>
  </si>
  <si>
    <t xml:space="preserve">      Zařízení č.2 - Větrání skladu baterií</t>
  </si>
  <si>
    <t>751</t>
  </si>
  <si>
    <t>Zařízení č.1</t>
  </si>
  <si>
    <t>Větrání hygienického zázemí</t>
  </si>
  <si>
    <t>Odvodní radiální ventilátor se zpětnou klapkou s montáží do podhledu s doběhem ( Δp= 80 Pa, V=50 m3/h, 26 W, 230V)</t>
  </si>
  <si>
    <t>2052843900</t>
  </si>
  <si>
    <t>Odvodní radiální ventilátor se zpětnou klapkou s montáží do podhledu s doběhem ( Δp= 80 Pa, V=150 m3/h, 68 W, 230V)</t>
  </si>
  <si>
    <t>1043407207</t>
  </si>
  <si>
    <t>Pol9</t>
  </si>
  <si>
    <t>Protidešťová žaluzie pr. 125 mm</t>
  </si>
  <si>
    <t>435248686</t>
  </si>
  <si>
    <t>Pol10</t>
  </si>
  <si>
    <t>Ohebná Al hadice pro vzduchotechniká potrubí Ø 100</t>
  </si>
  <si>
    <t>1131918666</t>
  </si>
  <si>
    <t>Pol14</t>
  </si>
  <si>
    <t>Kruhové potrubí SPIRO Ø 100 z pozinkovaného plechu včetně tvarovek, montážního, závěsového, spojovacího a těsnícího materiálu</t>
  </si>
  <si>
    <t>-855926356</t>
  </si>
  <si>
    <t>Pol12</t>
  </si>
  <si>
    <t>Kruhové potrubí SPIRO Ø 125 z pozinkovaného plechu včetně tvarovek, montážního, závěsového, spojovacího a těsnícího materiálu</t>
  </si>
  <si>
    <t>1917124823</t>
  </si>
  <si>
    <t>Pol13</t>
  </si>
  <si>
    <t>Izolace tepelná z minerální vaty o tl. 40 mm s AL polepem</t>
  </si>
  <si>
    <t>-502034970</t>
  </si>
  <si>
    <t>Zařízení č.2</t>
  </si>
  <si>
    <t>Větrání skladu baterií</t>
  </si>
  <si>
    <t>Pol11</t>
  </si>
  <si>
    <t>Odvodní radiální ventilátor se zpětnou klapkou s montáží na stěnu s doběhem ( Δp= 50 Pa, V=100 m3/h, 26 W, 230V)</t>
  </si>
  <si>
    <t>-1616837300</t>
  </si>
  <si>
    <t>Pol15</t>
  </si>
  <si>
    <t>Protidešťová žaluzie pr. 100 mm</t>
  </si>
  <si>
    <t>-1402896317</t>
  </si>
  <si>
    <t>Pol11.1</t>
  </si>
  <si>
    <t>-1045603385</t>
  </si>
  <si>
    <t>1589035855</t>
  </si>
  <si>
    <t>Přesun hmot vnitrostaveništní</t>
  </si>
  <si>
    <t>-465643507</t>
  </si>
  <si>
    <t>Příplatek k přesunu hmot  za zvětšený přesun do 500 m</t>
  </si>
  <si>
    <t>1133570100</t>
  </si>
  <si>
    <t>Zprovoznění zařízení, zaregulování a uvedení do provozu</t>
  </si>
  <si>
    <t>-817773149</t>
  </si>
  <si>
    <t>Dopravní a režijní náklady</t>
  </si>
  <si>
    <t>-928804951</t>
  </si>
  <si>
    <t>Stavební přípomoce</t>
  </si>
  <si>
    <t>hod</t>
  </si>
  <si>
    <t>1725164306</t>
  </si>
  <si>
    <t>Spojovací, těsnící, závěsový a montážní materiál</t>
  </si>
  <si>
    <t>699795093</t>
  </si>
  <si>
    <t>1.6 - Kanalizační přípojka</t>
  </si>
  <si>
    <t>8 - Trubní vedení</t>
  </si>
  <si>
    <t xml:space="preserve">    99 - Přesun hmot pro zemní práce</t>
  </si>
  <si>
    <t>pc.K01</t>
  </si>
  <si>
    <t>Kompletní dodávka a instalace přečerpávací šachty DN1000 - ASIO AS PUMP 960/2500 EO/PPs, šachta je samonosná bez potřeby obetonování, PRO INSTALACI V CHODNÍKU, s prostupy pro potrubí a žebříkem - dodávka včetně čerpadla SIGMA LUTÍN 1 ¼“ EFRU</t>
  </si>
  <si>
    <t>-658005787</t>
  </si>
  <si>
    <t>pc.K02</t>
  </si>
  <si>
    <t>Vsazení odbočky do stávajícího potrubí tlakové kanalizace - kompletní dodávka a montáž - navrtávací odbočkový T-kus PE63 / PE40 s uzávěrem a zemní soupravou</t>
  </si>
  <si>
    <t>1874873786</t>
  </si>
  <si>
    <t>113154263</t>
  </si>
  <si>
    <t>Frézování živičného krytu tl 50 mm pruh š 2 m pl do 1000 m2 s překážkami v trase</t>
  </si>
  <si>
    <t>-859840641</t>
  </si>
  <si>
    <t>-1026319663</t>
  </si>
  <si>
    <t>-753761909</t>
  </si>
  <si>
    <t>5*0,6*1,5</t>
  </si>
  <si>
    <t>766693316</t>
  </si>
  <si>
    <t>Vodorovné přemístění do 10000 m výkopku z horniny tř. 1 až 4 - spodní vrstvy</t>
  </si>
  <si>
    <t>-849401595</t>
  </si>
  <si>
    <t>415307454</t>
  </si>
  <si>
    <t>2147453344</t>
  </si>
  <si>
    <t>Zásyp jam, šachet rýh nebo kolem objektů sypaninou se zhutněním</t>
  </si>
  <si>
    <t>241657742</t>
  </si>
  <si>
    <t>14,5-1,2-1,1</t>
  </si>
  <si>
    <t>2083754626</t>
  </si>
  <si>
    <t>5*0,6*0,4</t>
  </si>
  <si>
    <t>1809154047</t>
  </si>
  <si>
    <t>14,5*1,8</t>
  </si>
  <si>
    <t>1215549182</t>
  </si>
  <si>
    <t>215901101</t>
  </si>
  <si>
    <t>Zhutnění podloží z hornin soudržných do 92% PS nebo nesoudržných sypkých I(d) do 0,8</t>
  </si>
  <si>
    <t>1487089002</t>
  </si>
  <si>
    <t>90*2*2 " ve dvou vrstvách</t>
  </si>
  <si>
    <t>451573111</t>
  </si>
  <si>
    <t>Lože pod potrubí a objekty otevřený výkop ze štěrkopísku</t>
  </si>
  <si>
    <t>-595692309</t>
  </si>
  <si>
    <t>5*0,6*0,1+2*2*0,2</t>
  </si>
  <si>
    <t>564841111</t>
  </si>
  <si>
    <t>Podklad ze štěrkodrti ŠD  s rozprostřením a zhutněním, po zhutnění tl. 120 mm</t>
  </si>
  <si>
    <t>1033191866</t>
  </si>
  <si>
    <t>6*2</t>
  </si>
  <si>
    <t>573111112</t>
  </si>
  <si>
    <t>Postřik živičný infiltrační s posypem z asfaltu množství 1 kg/m2</t>
  </si>
  <si>
    <t>-226166925</t>
  </si>
  <si>
    <t>573211108</t>
  </si>
  <si>
    <t>Postřik živičný spojovací z asfaltu v množství 0,40 kg/m2</t>
  </si>
  <si>
    <t>1460800246</t>
  </si>
  <si>
    <t>576133111</t>
  </si>
  <si>
    <t>Asfaltový koberec mastixový SMA 8 (AKMJ)  s rozprostřením a se zhutněním v pruhu šířky do 3 m, po zhutnění tl. 40 mm</t>
  </si>
  <si>
    <t>-1536623730</t>
  </si>
  <si>
    <t>Přesun hmot pro zemní práce</t>
  </si>
  <si>
    <t>998276101</t>
  </si>
  <si>
    <t>Přesun hmot pro trubní vedení z trub z plastických hmot otevřený výkop</t>
  </si>
  <si>
    <t>-129771216</t>
  </si>
  <si>
    <t>0,016+2,269</t>
  </si>
  <si>
    <t>721173604.1</t>
  </si>
  <si>
    <t>Potrubí kanalizační z PE svodné PE 40x3.7 - SDR11 - PE100RC - dodávka a montáž</t>
  </si>
  <si>
    <t>1460159842</t>
  </si>
  <si>
    <t>2 - 2.NP</t>
  </si>
  <si>
    <t>2.1 - Stavební část</t>
  </si>
  <si>
    <t xml:space="preserve">    763B - Konstrukce suché výstavby - bourání</t>
  </si>
  <si>
    <t>340239212</t>
  </si>
  <si>
    <t>Zazdívka otvorů v příčkách nebo stěnách cihlami plnými pálenými plochy přes 1 m2 do 4 m2, tloušťky přes 100 mm</t>
  </si>
  <si>
    <t>"202 - bourání stávajících dveří - zazdívka dveří"   1,0*2,2</t>
  </si>
  <si>
    <t>611131101</t>
  </si>
  <si>
    <t>Podkladní a spojovací vrstva vnitřních omítaných ploch cementový postřik nanášený ručně celoplošně stropů</t>
  </si>
  <si>
    <t>"202 - 2x pletivo pod novou omítku stropů na stávající dřevěné podbíjení"  2*3,5</t>
  </si>
  <si>
    <t>611321142</t>
  </si>
  <si>
    <t>Omítka vápenocementová vnitřních ploch nanášená ručně dvouvrstvá, tloušťky jádrové omítky do 10 mm a tloušťky štuku do 3 mm štuková vodorovných konstrukcí stropů žebrových nebo osamělých trámů</t>
  </si>
  <si>
    <t>"202 - nová omítka stropů"  3,5</t>
  </si>
  <si>
    <t>611321191</t>
  </si>
  <si>
    <t>Omítka vápenocementová vnitřních ploch nanášená ručně Příplatek k cenám za každých dalších i započatých 5 mm tloušťky omítky přes 10 mm stropů</t>
  </si>
  <si>
    <t>"uvažovaná průměrná tl. omítek 25mm"  3,5*((25-10)/5)</t>
  </si>
  <si>
    <t>"pod nové omítky"   7,896+13,234</t>
  </si>
  <si>
    <t>612321141</t>
  </si>
  <si>
    <t>Omítka vápenocementová vnitřních ploch nanášená ručně dvouvrstvá, tloušťky jádrové omítky do 10 mm a tloušťky štuku do 3 mm štuková svislých konstrukcí stěn</t>
  </si>
  <si>
    <t>"202"   (1,72+2,05)*2*(3,06-2,0)-1,25*0,68-0,74*0,04+0,3*(1,25+2*0,68)</t>
  </si>
  <si>
    <t>612321191</t>
  </si>
  <si>
    <t>Omítka vápenocementová vnitřních ploch nanášená ručně Příplatek k cenám za každých dalších i započatých 5 mm tloušťky omítky přes 10 mm stěn</t>
  </si>
  <si>
    <t>"uvažovaná průměrná tl. omítek 25mm"  7,896*((25-10)/5)</t>
  </si>
  <si>
    <t>"202 - bourání stávajících dveří - zazdívka dveří - doplnění omtky z chodby"   1</t>
  </si>
  <si>
    <t>"209,210 - obnovení stávajících okenních otvorů"    2</t>
  </si>
  <si>
    <t>"202"   (1,72+2,05)*2*2,0-1,25*1,14-0,74*2,0+0,3*(1,25+2*1,14)</t>
  </si>
  <si>
    <t>"uvažovaná průměrná tl. omítek 25mm"   13,234*((25-10)/5)</t>
  </si>
  <si>
    <t>"209 - výměna okna (začištění u okna a parapetu)"    (1,18+1,83+0,25)*2</t>
  </si>
  <si>
    <t>"202,209,210 - nová okna - parapety"    0,5*(1,25+3*1,18)</t>
  </si>
  <si>
    <t>635211121</t>
  </si>
  <si>
    <t>Násyp lehký pod podlahy s udusáním a urovnáním povrchu z keramzitu</t>
  </si>
  <si>
    <t>"202 - nová skladba podlahy - násyp z keramzitu tl. cca 140mm pod desky OSB"    3,5*0,14</t>
  </si>
  <si>
    <t>"201,202,209,210"    4,11+3,5+22,52+22,74</t>
  </si>
  <si>
    <t>949101111</t>
  </si>
  <si>
    <t>Lešení pomocné pracovní pro objekty pozemních staveb pro zatížení do 150 kg/m2, o výšce lešeňové podlahy do 1,9 m</t>
  </si>
  <si>
    <t>"202,209,210"   3,5+3*1,5*1,5</t>
  </si>
  <si>
    <t>965044121</t>
  </si>
  <si>
    <t>Bourání mazanin betonových s potěrem nebo teracem tl. do 40 mm, s rabicovým pletivem ve střešních konstrukcích</t>
  </si>
  <si>
    <t>"202 - bourání stáv. betonového potěru s pletivem"  3,5</t>
  </si>
  <si>
    <t>965081213</t>
  </si>
  <si>
    <t>Bourání podlah z dlaždic bez podkladního lože nebo mazaniny, s jakoukoliv výplní spár keramických nebo xylolitových tl. do 10 mm, plochy přes 1 m2</t>
  </si>
  <si>
    <t>"202,204 (označení dle výkresů stávajících stavů) - bourání stáv. ker. dlažeb"   1,54+1,46</t>
  </si>
  <si>
    <t>965083122</t>
  </si>
  <si>
    <t>Odstranění násypu mezi stropními trámy tl. do 200 mm, plochy přes 2 m2</t>
  </si>
  <si>
    <t>"202 "   3,5*0,16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</si>
  <si>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</si>
  <si>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</si>
  <si>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"202 - vybourání stávajícího okna - vybourání parapetu"    0,45*2*0,8</t>
  </si>
  <si>
    <t>"209,210 - obnovení stávajících okenních otvorů - vybourání zazdívky"    2*0,3*2*1,83</t>
  </si>
  <si>
    <t>968062245</t>
  </si>
  <si>
    <t>Vybourání dřevěných rámů oken s křídly, dveřních zárubní, vrat, stěn, ostění nebo obkladů rámů oken s křídly jednoduchých, plochy do 2 m2</t>
  </si>
  <si>
    <t>"202 - vybourání stávajícího okna"    1,25*0,85</t>
  </si>
  <si>
    <t>"202 - bourání stávajících dveří"   0,88*2,1</t>
  </si>
  <si>
    <t>968082017</t>
  </si>
  <si>
    <t>Vybourání plastových rámů oken s křídly, dveřních zárubní, vrat rámu oken s křídly, plochy přes 2 do 4 m2</t>
  </si>
  <si>
    <t>"209 - vybourání stávajícího okna"    1,18*1,83</t>
  </si>
  <si>
    <t>971033561</t>
  </si>
  <si>
    <t>Vybourání otvorů ve zdivu základovém nebo nadzákladovém z cihel, tvárnic, příčkovek z cihel pálených na maltu vápennou nebo vápenocementovou plochy do 1 m2, tl. do 600 mm</t>
  </si>
  <si>
    <t>"202 - vybourání stávajícího okna - vybourání parapetu"    1,25*0,8*0,45</t>
  </si>
  <si>
    <t>971033641</t>
  </si>
  <si>
    <t>Vybourání otvorů ve zdivu základovém nebo nadzákladovém z cihel, tvárnic, příčkovek z cihel pálených na maltu vápennou nebo vápenocementovou plochy do 4 m2, tl. do 300 mm</t>
  </si>
  <si>
    <t>"209,210 - obnovení stávajících okenních otvorů - vybourání zazdívky"    2*1,18*1,83*0,3</t>
  </si>
  <si>
    <t>978012191</t>
  </si>
  <si>
    <t>Otlučení vápenných nebo vápenocementových omítek vnitřních ploch stropů rákosovaných, v rozsahu přes 50 do 100 %</t>
  </si>
  <si>
    <t>"202 - otlučení stávajících rákosových omítek stropů"   3,5</t>
  </si>
  <si>
    <t>"otlučení stávajících omítek stěn ze 100% :"</t>
  </si>
  <si>
    <t>"202"   (1,72+2,05)*2*3,06-1,25*1,82-0,74*2,04+0,3*(1,25+2*1,82)</t>
  </si>
  <si>
    <t>"dle kptl. 96+762B+763B+784"   5,943+0,105+0,435+0,019</t>
  </si>
  <si>
    <t>6,502*(25-1)</t>
  </si>
  <si>
    <t>"dle kptl. 96 (5%)+762B+763B+784"   0,05*5,943+0,105+0,435+0,019</t>
  </si>
  <si>
    <t>"dle kptl. 96 - 95%"   0,95*5,943</t>
  </si>
  <si>
    <t>"202 - nová skladba podlahy - kročejová izolace tl. 20mm"    3,5</t>
  </si>
  <si>
    <t>63151434</t>
  </si>
  <si>
    <t>deska tepelně izolační minerální plovoucích podlah λ=0,036-0,037 tl 20mm</t>
  </si>
  <si>
    <t>3,5*1,02</t>
  </si>
  <si>
    <t>713191133</t>
  </si>
  <si>
    <t>Montáž tepelné izolace stavebních konstrukcí - doplňky a konstrukční součásti podlah, stropů vrchem nebo střech překrytím fólií položenou volně s přelepením spojů</t>
  </si>
  <si>
    <t>"202 - nová skladba podlahy - difůzní folie na kročejovou izolaci"     3,5</t>
  </si>
  <si>
    <t>28329034</t>
  </si>
  <si>
    <t>fólie kontaktní (pouze na TI) difuzně propustná pro doplňkovou hydroizolační vrstvu, třívrstvá mikroporézní PP 115-121g/m2 s integrovanou samolepící páskou</t>
  </si>
  <si>
    <t>3,5*1,10</t>
  </si>
  <si>
    <t>762511266</t>
  </si>
  <si>
    <t>Podlahové konstrukce podkladové z dřevoštěpkových desek OSB jednovrstvých šroubovaných na pero a drážku nebroušených, tloušťky desky 22 mm</t>
  </si>
  <si>
    <t>"202 - nová skladba podlahy - 2x deska OSB tl. 22mm"   2*3,</t>
  </si>
  <si>
    <t>762526110</t>
  </si>
  <si>
    <t>Položení podlah položení polštářů pod podlahy osové vzdálenosti do 650 mm</t>
  </si>
  <si>
    <t>"2022 - nová skladba podlahy - nové povaly 100x80mm á 600mm pod desky OSB"   3,5</t>
  </si>
  <si>
    <t>605121251x</t>
  </si>
  <si>
    <t>hranol stavební řezivo průřezu do 120cm2 do dl 6m vč. napouštění  protihmyz. a protiplísňovou impregnací</t>
  </si>
  <si>
    <t>"202 - nová skladba podlahy - nové povaly 100x80mm á 600mm pod desky OSB :"</t>
  </si>
  <si>
    <t>"V případě, že budou zachovalé stávající povaly, je možné je použít - po jejich očištění a impregnaci ! "</t>
  </si>
  <si>
    <t>3,5*(1/0,600)*1,10*0,01*0,08*1,10</t>
  </si>
  <si>
    <t>762595001</t>
  </si>
  <si>
    <t>Spojovací prostředky podlah a podkladových konstrukcí hřebíky, vruty</t>
  </si>
  <si>
    <t>762811100</t>
  </si>
  <si>
    <t>Záklop stropů montáž (materiál ve specifikaci) z prken hrubých vrchního přesahovaného</t>
  </si>
  <si>
    <t>"202 - kontrola zhlaví stropních trámů - rozebrání stávajícího záklopu - zpětné doplnění - prkna tl. 30 mm"    3,5</t>
  </si>
  <si>
    <t>60511151x</t>
  </si>
  <si>
    <t>řezivo stavební - prkna omítaná tříděná tl 24-30mm, kvalita A vč. napouštění  protihmyz. a protiplísňovou impregnací</t>
  </si>
  <si>
    <t>"V případě, že budou zachovalá stávající prkna, je možné je použít - po jejich odhřebíkování očištění a impregnaci ! "</t>
  </si>
  <si>
    <t>"202 - kontrola zhlaví stropních trámů - rozebrání stávajícího záklopu - zpětné doplnění - prkna tl. 30 mm"    3,5*0,03*1,10</t>
  </si>
  <si>
    <t>762895000</t>
  </si>
  <si>
    <t>Spojovací prostředky záklopu stropů, stropnic, podbíjení hřebíky, svory</t>
  </si>
  <si>
    <t>"dle specifikace"    0,116/1,10</t>
  </si>
  <si>
    <t>"202 - dmtž stáv. podlahy z prken (spodní) vč. polšťářů  (Předpokládaný rozsah práce !)"    3,5</t>
  </si>
  <si>
    <t>762811811</t>
  </si>
  <si>
    <t>Demontáž záklopů stropů vrchních a zapuštěných z hrubých prken, tl. do 32 mm</t>
  </si>
  <si>
    <t>"202 - kontrola zhlaví stropních trámů - rozebrání stávajícího záklopu"    3,</t>
  </si>
  <si>
    <t>763121411</t>
  </si>
  <si>
    <t>Stěna předsazená ze sádrokartonových desek s nosnou konstrukcí z ocelových profilů CW, UW jednoduše opláštěná deskou standardní A tl. 12,5 mm bez izolace, EI 15, stěna tl. 62,5 mm, profil 50</t>
  </si>
  <si>
    <t>"210 - úprava podhledu u obnovovaného okna ve štítu (předpokládaná práce a její rozsah !)"  (1,7+2*1,1)*0,7</t>
  </si>
  <si>
    <t>"202 - předstěna pro WC"    1,4*1,4</t>
  </si>
  <si>
    <t>2,73+1,96</t>
  </si>
  <si>
    <t>763121751</t>
  </si>
  <si>
    <t>Stěna předsazená ze sádrokartonových desek Příplatek k cenám za plochu do 6 m2 jednotlivě</t>
  </si>
  <si>
    <t>763131411</t>
  </si>
  <si>
    <t>Podhled ze sádrokartonových desek dvouvrstvá zavěšená spodní konstrukce z ocelových profilů CD, UD jednoduše opláštěná deskou standardní A, tl. 12,5 mm, bez izolace</t>
  </si>
  <si>
    <t>"210 - úprava podhledu u obnovovaného okna ve štítu (předpokládaná práce a její rozsah !)"   2,0*3,0</t>
  </si>
  <si>
    <t>763131714</t>
  </si>
  <si>
    <t>Podhled ze sádrokartonových desek ostatní práce a konstrukce na podhledech ze sádrokartonových desek základní penetrační nátěr</t>
  </si>
  <si>
    <t>763B</t>
  </si>
  <si>
    <t>Konstrukce suché výstavby - bourání</t>
  </si>
  <si>
    <t>763111821</t>
  </si>
  <si>
    <t>Demontáž příček ze sádrokartonových desek s nosnou konstrukcí z ocelových profilů zdvojených mezibytových nebo instalačních, opláštění dvojité</t>
  </si>
  <si>
    <t>"202 - dmtž stáv. příčky"   1,72*3,25</t>
  </si>
  <si>
    <t>763131821</t>
  </si>
  <si>
    <t>Demontáž podhledu nebo samostatného požárního předělu ze sádrokartonových desek s nosnou konstrukcí dvouvrstvou z ocelových profilů, opláštění jednoduché</t>
  </si>
  <si>
    <t>"210 - úprava podhledu u obnovovaného okna ve štítu - dmtž části stáv. SDK podhledu (předpokládaná práce a její rozsah !)"   2,0*3,0</t>
  </si>
  <si>
    <t>3*1,18*1,83+1,25*1,82</t>
  </si>
  <si>
    <t>611T/28</t>
  </si>
  <si>
    <t>"T/28" - okno plastové  118x183cm. Kompletní provedení dle tabulky prvků (bez vnitřního parapetu -  je vykázán samostatně !).</t>
  </si>
  <si>
    <t>611T/30</t>
  </si>
  <si>
    <t>"T/30" - okno plastové  125x182cm. Kompletní provedení dle tabulky prvků (bez vnitřního parapetu -  je vykázán samostatně !).</t>
  </si>
  <si>
    <t>"pro T28,T30"   3*(1,18+1,83)*2+(1,25+1,82)*2</t>
  </si>
  <si>
    <t>76666-T22</t>
  </si>
  <si>
    <t>Kompletní provedení úprav stávajících dřevěných dveří a obložkové zárubně "T22", rozměr dveří 74x204cm. Provedení dle tabulky výrobků : zrepasovat, nové nátěry, kování (uvažovaná cenová relace kování cca 700 kč),dózický zámek.</t>
  </si>
  <si>
    <t>"209,210 - parapety nových oken"   3*1,23</t>
  </si>
  <si>
    <t>76691-91x</t>
  </si>
  <si>
    <t>Kompletní montáž + dodávka dřevěné zábrany pro zajištění květináčů na parapetu oken, dl. cca 105cm, kotveno na hmoždinky do ostění oken. Provedení dle P.D. vč. staveništního přesunu hmot.</t>
  </si>
  <si>
    <t>"2.NP - okna směrem k nástupišti"   4</t>
  </si>
  <si>
    <t>"202"    3,5</t>
  </si>
  <si>
    <t>776121411</t>
  </si>
  <si>
    <t>Příprava podkladu penetrace dvousložková podlah na dřevo (špachtlováním)</t>
  </si>
  <si>
    <t xml:space="preserve">"Předpokládaná práce a její rozsah " </t>
  </si>
  <si>
    <t>"202"  3,5</t>
  </si>
  <si>
    <t>776131111</t>
  </si>
  <si>
    <t>Příprava podkladu vyztužení podkladu armovacím pletivem ze skelných vláken</t>
  </si>
  <si>
    <t>776141121</t>
  </si>
  <si>
    <t>Příprava podkladu vyrovnání samonivelační stěrkou podlah min.pevnosti 30 MPa, tloušťky do 3 mm</t>
  </si>
  <si>
    <t>77623990x</t>
  </si>
  <si>
    <t>Kladení a lepení pásů podlahoviny vinylové protiskluzové se vsypem na disperzní lepidlo vč. svařování a dodání lepiddla,svařovací šňůry a tmele.</t>
  </si>
  <si>
    <t>"2.NP - nová skladba podlahy - protiskluzová podlahovina se vsypem :"</t>
  </si>
  <si>
    <t>"202"   3,5</t>
  </si>
  <si>
    <t>776421102x</t>
  </si>
  <si>
    <t>Montáž zakončení (soklíku) podlahové protiskluzové krytiny na zdivo z keramickým obkladem formou fabionu s použitím obrubového žlabu a čepcového těsnění (pro zdivo z keramickým obkladem). Součástí položky je i dodávka kontaktního lepidla.</t>
  </si>
  <si>
    <t>"202"   (1,72+2,05)*2-0,74</t>
  </si>
  <si>
    <t>776421103x</t>
  </si>
  <si>
    <t>Montáž zakončení (soklíku) podlahové krytiny na zdivo formou fabionu - příplatek za úpravu na rozích a v koutech.</t>
  </si>
  <si>
    <t>ks</t>
  </si>
  <si>
    <t>"202"   6</t>
  </si>
  <si>
    <t>284102490x</t>
  </si>
  <si>
    <t>homogenní protiskluzová (B, R10) vinylová podlahovina tl. 2mm , se vsypem křemičitých písků, s profilovanou povrchovou úpravou pro snazší údržbu a zajištění bezpečného pohybu s bosou nohou i s obuví</t>
  </si>
  <si>
    <t>"podlahy a soklíky"    (3,5+6,8*0,1)*1,15</t>
  </si>
  <si>
    <t>284102492x</t>
  </si>
  <si>
    <t>obrubový žlab o poloměru 20mm - plastový podkladový profil určený pro vytvoření přechodu podlahoviny k pokladu na stěnu.</t>
  </si>
  <si>
    <t>6,8*1,04</t>
  </si>
  <si>
    <t>284102494x</t>
  </si>
  <si>
    <t>čepcové těsnění určené pro zakončení podlahoviny na stěně s keramickým obkladem</t>
  </si>
  <si>
    <t>6,8*1,10</t>
  </si>
  <si>
    <t>12,934+0,48</t>
  </si>
  <si>
    <t>"202"   ((1,72+2,05)*2-0,74)*0,3+(0,9+0,6)*(1,8-0,3)</t>
  </si>
  <si>
    <t>"202"   5</t>
  </si>
  <si>
    <t>781131242</t>
  </si>
  <si>
    <t>Izolace stěny pod obklad izolace těsnícími izolačními pásy vnější roh</t>
  </si>
  <si>
    <t>"202"  1</t>
  </si>
  <si>
    <t>"202"   (1,72+2,05)*2-0,74+5*0,3+1,8</t>
  </si>
  <si>
    <t>"202"   (1,72+2,05)*2*2,0-1,25*1,14-0,74*2,0+0,3*(1,25+2*1,14)+1,2*0,15</t>
  </si>
  <si>
    <t>"odpočet - zrcadlo vlepené do obkladu"   -0,6*0,8</t>
  </si>
  <si>
    <t>12,934*1,10</t>
  </si>
  <si>
    <t>"202 - zrcadlo vlepené do obkladu"   0,6*0,8</t>
  </si>
  <si>
    <t>"202 - zrcadlo vlepené do obkladu"   1</t>
  </si>
  <si>
    <t>"202"   (1,25+2*1,14)+(1,2+0,15+1,2)</t>
  </si>
  <si>
    <t>"202"   (1,72+2,05)*2-1,25-0,74+0,3*2+(0,6+0,8)*2</t>
  </si>
  <si>
    <t>104,847-60,372</t>
  </si>
  <si>
    <t>"201 - stěna se zazdívanými dveřmi"   3,01*3,06-4,0</t>
  </si>
  <si>
    <t>"209 - stěny s novými okny"  (5,04+4,47)*3,06+0,25*2*(1,18+2*1,83)</t>
  </si>
  <si>
    <t>"210 - stěna s novým oknem"  4,5*2*2,36+1,7*0,7+0,25*(1,18+2*1,83)</t>
  </si>
  <si>
    <t>"předpokládaný rozsah práce"    15</t>
  </si>
  <si>
    <t>"201,202, část 209, část 210"  4,11+3,5+0,50*22,52+0,50*22,74</t>
  </si>
  <si>
    <t>30,24*1,05</t>
  </si>
  <si>
    <t>"zakrývání stáv, vybavení při provádění maleb (předpokládaný rozsah !)"   30,0</t>
  </si>
  <si>
    <t>30,0*1,05</t>
  </si>
  <si>
    <t>"malba omítek stropů :"</t>
  </si>
  <si>
    <t>"malba SDK podhledu :"</t>
  </si>
  <si>
    <t>"210"    22,74+2*(1,7+2*1,1)*0,7</t>
  </si>
  <si>
    <t>"201 - stěna se zazdívanými dveřmi"   3,01*3,06</t>
  </si>
  <si>
    <t>"202"   (1,72+2,05)*2*(3,06-2,0)+0,3*(1,25+2*0,68)</t>
  </si>
  <si>
    <t>"1.NP - malba omítek stěn"</t>
  </si>
  <si>
    <t>2.2 - Elektroinstalace</t>
  </si>
  <si>
    <t>27219624</t>
  </si>
  <si>
    <t>-549566598</t>
  </si>
  <si>
    <t>-1141882219</t>
  </si>
  <si>
    <t>-37688933</t>
  </si>
  <si>
    <t>B-1501-1</t>
  </si>
  <si>
    <t>připojení jednožil. vodiče do 60A</t>
  </si>
  <si>
    <t>2006098582</t>
  </si>
  <si>
    <t>B-1524-1</t>
  </si>
  <si>
    <t>propojovací lišta 63A  3P</t>
  </si>
  <si>
    <t>-1043842881</t>
  </si>
  <si>
    <t>C-0100-1</t>
  </si>
  <si>
    <t>vypinač 32/3 na lištu</t>
  </si>
  <si>
    <t>957126181</t>
  </si>
  <si>
    <t>-1568783303</t>
  </si>
  <si>
    <t>-750318643</t>
  </si>
  <si>
    <t>-1424184408</t>
  </si>
  <si>
    <t>H-0921-1</t>
  </si>
  <si>
    <t>relé instalační</t>
  </si>
  <si>
    <t>-1556337512</t>
  </si>
  <si>
    <t>-947896999</t>
  </si>
  <si>
    <t>924117271</t>
  </si>
  <si>
    <t>1190525956</t>
  </si>
  <si>
    <t>19609846</t>
  </si>
  <si>
    <t>-1725326697</t>
  </si>
  <si>
    <t>-1180968413</t>
  </si>
  <si>
    <t>1585580601</t>
  </si>
  <si>
    <t>1594701223</t>
  </si>
  <si>
    <t>-1028199073</t>
  </si>
  <si>
    <t>-257198559</t>
  </si>
  <si>
    <t>-1156828286</t>
  </si>
  <si>
    <t>195179780</t>
  </si>
  <si>
    <t>-2135821062</t>
  </si>
  <si>
    <t>-1761769030</t>
  </si>
  <si>
    <t>-10549590</t>
  </si>
  <si>
    <t>1706424356</t>
  </si>
  <si>
    <t>-817319107</t>
  </si>
  <si>
    <t>01513</t>
  </si>
  <si>
    <t>sporáková kominace.s krytem a instalační krabicí</t>
  </si>
  <si>
    <t>-1773018779</t>
  </si>
  <si>
    <t>1753916321</t>
  </si>
  <si>
    <t>-230124159</t>
  </si>
  <si>
    <t>-182892976</t>
  </si>
  <si>
    <t>svítidlo LED přisazené bílé kulaté o 265 mm 16W, IP65</t>
  </si>
  <si>
    <t>-1857097094</t>
  </si>
  <si>
    <t>svítidlo LED přisazené s čidlem 2x8W, IP20</t>
  </si>
  <si>
    <t>1530725350</t>
  </si>
  <si>
    <t>1067899491</t>
  </si>
  <si>
    <t>110463972</t>
  </si>
  <si>
    <t>-1526407652</t>
  </si>
  <si>
    <t>149140429</t>
  </si>
  <si>
    <t>-1775624670</t>
  </si>
  <si>
    <t>-1951696966</t>
  </si>
  <si>
    <t>2011649406</t>
  </si>
  <si>
    <t>7146481</t>
  </si>
  <si>
    <t>-2058503309</t>
  </si>
  <si>
    <t>1499150288</t>
  </si>
  <si>
    <t>-192996162</t>
  </si>
  <si>
    <t>-1353030118</t>
  </si>
  <si>
    <t>2.3 - Zdravotní technika</t>
  </si>
  <si>
    <t>2001284929</t>
  </si>
  <si>
    <t>1088382477</t>
  </si>
  <si>
    <t>732880631</t>
  </si>
  <si>
    <t>-1047521751</t>
  </si>
  <si>
    <t>165660767</t>
  </si>
  <si>
    <t>-1812435105</t>
  </si>
  <si>
    <t>Potrubí kanalizační z PP větrací systém DN 110</t>
  </si>
  <si>
    <t>1273904866</t>
  </si>
  <si>
    <t>-1887606823</t>
  </si>
  <si>
    <t>-1174199674</t>
  </si>
  <si>
    <t>1008041736</t>
  </si>
  <si>
    <t>721273153</t>
  </si>
  <si>
    <t>Hlavice ventilační polypropylen PP DN 110</t>
  </si>
  <si>
    <t>77637326</t>
  </si>
  <si>
    <t>-533912545</t>
  </si>
  <si>
    <t>18+6+3+6+15</t>
  </si>
  <si>
    <t>1977349914</t>
  </si>
  <si>
    <t>1850832474</t>
  </si>
  <si>
    <t>Podomítková zápachová uzávěrka DN40/50 pro pračky v kombinaci s připojením rozvodu vody (mosazná nástěnka 1/2“ vnitřní závit), připojovacím kolenem, montážní deska, montážní kryt a zátka v balení, krycí</t>
  </si>
  <si>
    <t>1661063253</t>
  </si>
  <si>
    <t>890579068</t>
  </si>
  <si>
    <t>942019138</t>
  </si>
  <si>
    <t>2040709097</t>
  </si>
  <si>
    <t>-453998260</t>
  </si>
  <si>
    <t>-1817137474</t>
  </si>
  <si>
    <t>702104951</t>
  </si>
  <si>
    <t>334821523</t>
  </si>
  <si>
    <t>-642371185</t>
  </si>
  <si>
    <t>1419287257</t>
  </si>
  <si>
    <t>-1518476459</t>
  </si>
  <si>
    <t>-619056939</t>
  </si>
  <si>
    <t>-1787085445</t>
  </si>
  <si>
    <t>1865610125</t>
  </si>
  <si>
    <t>1890677120</t>
  </si>
  <si>
    <t>211851264</t>
  </si>
  <si>
    <t>-750640886</t>
  </si>
  <si>
    <t>24+15</t>
  </si>
  <si>
    <t>-1184046890</t>
  </si>
  <si>
    <t>421294789</t>
  </si>
  <si>
    <t>-480159234</t>
  </si>
  <si>
    <t>-2137442387</t>
  </si>
  <si>
    <t>1519338881</t>
  </si>
  <si>
    <t>725231203</t>
  </si>
  <si>
    <t>Bidet bez armatur výtokových keramický závěsný se zápachovou uzávěrkou</t>
  </si>
  <si>
    <t>717683997</t>
  </si>
  <si>
    <t>725532101</t>
  </si>
  <si>
    <t>Elektrický ohřívač zásobníkový akumulační závěsný svislý 10,8 l / 2,2 kW - 230V tlakový včetně pojistného ventilu</t>
  </si>
  <si>
    <t>-1967820853</t>
  </si>
  <si>
    <t>1719694001</t>
  </si>
  <si>
    <t>-1787377641</t>
  </si>
  <si>
    <t>725823112</t>
  </si>
  <si>
    <t>Baterie bidetové stojánkové pákové s výpustí</t>
  </si>
  <si>
    <t>1510183637</t>
  </si>
  <si>
    <t>-1564252622</t>
  </si>
  <si>
    <t>677391892</t>
  </si>
  <si>
    <t>-455202534</t>
  </si>
  <si>
    <t>726111011</t>
  </si>
  <si>
    <t>Instalační předstěna - bidet s nastavitelnou hl do 160 mm do masivní zděné kce</t>
  </si>
  <si>
    <t>949739132</t>
  </si>
  <si>
    <t>-1467620340</t>
  </si>
  <si>
    <t>Zvukoizolační souprava pro klozet a bidet</t>
  </si>
  <si>
    <t>-1399456314</t>
  </si>
  <si>
    <t>-1099813016</t>
  </si>
  <si>
    <t>759311420</t>
  </si>
  <si>
    <t>-1487139344</t>
  </si>
  <si>
    <t>3 - Podkroví</t>
  </si>
  <si>
    <t>3.1 - Stavební část</t>
  </si>
  <si>
    <t>311231125</t>
  </si>
  <si>
    <t>Zdivo z cihel pálených nosné z cihel plných dl. 290 mm P 20 až 25, na maltu ze suché směsi 5 MPa</t>
  </si>
  <si>
    <t>"podkroví - nové dozdívky štítu"   2*2,7*(1,3+2,6)/2*0,3</t>
  </si>
  <si>
    <t>"podkroví - po vybourání stávajících dozdívek štítu z příček tl. 15cm"   0,15*2*(1,3+2,6)</t>
  </si>
  <si>
    <t>"podkroví - nové dozdívky štítu"   2*2,7*(1,3+2,6)/2</t>
  </si>
  <si>
    <t>"uvažovaná průměrná tl. omítek 25mm"  10,53*((25-10)/5)</t>
  </si>
  <si>
    <t>"oprava omítek (do 30%) stávajících komínů v podstřešním prostoru (předpokládaný rozsah práce !):"</t>
  </si>
  <si>
    <t>(2*0,4+0,55)*(1,9+2,15)/2+((0,55+1,28)*2-0,22-0,3)*(2,15+2,75)/2+(4*0,49-0,15-0,3)*(0,65+0,85)/2+((0,5+1,17)*2-3*0,15)*(3,1+3,7)/2</t>
  </si>
  <si>
    <t>"předpokládaný rozsah - 30%"    0,30*21,385</t>
  </si>
  <si>
    <t>"podkroví - začištění u nových oken a parapetů"    4*(0,63+1,20+0,15)*2</t>
  </si>
  <si>
    <t>"zakrývání vnějších výplní otvorů z vnitřní strany"   4*0,63*1,20</t>
  </si>
  <si>
    <t>"parapety nových oken"   0,2*(1,8+2*0,85)</t>
  </si>
  <si>
    <t>Vyklizení a vyčištění prostor podkroví od veškerého vybavení a uskladněných věcí před zahájením stavebních prací. Součástí položky je i staveništní přemístění, odvoz a likvidace těchto věcí a vybavení (uložení na skládce)</t>
  </si>
  <si>
    <t>"pro bourání stávajících a zdění  nových dozdívek štítu"   2*2,0*1,5</t>
  </si>
  <si>
    <t>"pro opravy omítek stávajících komínů v podstřešním prostoru (předpokládaný rozsah práce !):"</t>
  </si>
  <si>
    <t>(2*0,4+0,55+2*1,5)*1,5+(0,33+0,98+1,5+0,55+1,28+1,5)*1,5+(2*0,49+0,34+2*1,5+1,0)*1,5+(2*0,33+1,17+2*1,5+1,5)*1,5</t>
  </si>
  <si>
    <t>962031133</t>
  </si>
  <si>
    <t>Bourání příček z cihel, tvárnic nebo příčkovek z cihel pálených, plných nebo dutých na maltu vápennou nebo vápenocementovou, tl. do 150 mm</t>
  </si>
  <si>
    <t>"podkroví - vybourání stávajících dozdívek štítu z příček tl. 15cm"   2*2,7*(1,3+2,6)/2</t>
  </si>
  <si>
    <t>968062354</t>
  </si>
  <si>
    <t>Vybourání dřevěných rámů oken s křídly, dveřních zárubní, vrat, stěn, ostění nebo obkladů rámů oken s křídly dvojitých, plochy do 1 m2</t>
  </si>
  <si>
    <t>"podkroví - vybourání stáv. oken"    4*0,63*1,20</t>
  </si>
  <si>
    <t>973031824</t>
  </si>
  <si>
    <t>Vysekání výklenků nebo kapes ve zdivu z cihel na maltu vápennou nebo vápenocementovou kapes pro zavázání nových zdí, tl. do 300 mm</t>
  </si>
  <si>
    <t>"podkroví - nové dozdívky štítu"   2*(1,3+2,6)</t>
  </si>
  <si>
    <t xml:space="preserve">"301,302,304,306-308 (označení m. dle výkresu stáv. stavu) - otlučení stávajících rákosových omítek stropů"  </t>
  </si>
  <si>
    <t>"v místech kde se budou provádět opravy krovu (uvažováno 30% z celkové plochy)"  0,30*(11,62+14,38+10,54+23,44+20,52+11,21)</t>
  </si>
  <si>
    <t>"opravy omítek do 30% - výměra dle kptl. 6"    21,385</t>
  </si>
  <si>
    <t>997013212</t>
  </si>
  <si>
    <t>Vnitrostaveništní doprava suti a vybouraných hmot vodorovně do 50 m svisle ručně pro budovy a haly výšky přes 6 do 9 m</t>
  </si>
  <si>
    <t>"dle kptl. 96+762B"   4,635+0,257</t>
  </si>
  <si>
    <t>4,892*(25-1)</t>
  </si>
  <si>
    <t>"dle kptl. 96 (5%)+762B"   0,05*4,635+0,257</t>
  </si>
  <si>
    <t>"dle kptl. 96 - 95%"   0,95*4,635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</si>
  <si>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</si>
  <si>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</si>
  <si>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762841811</t>
  </si>
  <si>
    <t>Demontáž podbíjení obkladů stropů a střech sklonu do 60° z hrubých prken tl. do 35 mm bez omítky</t>
  </si>
  <si>
    <t xml:space="preserve">"301,302,304,306-308 (označení m. dle výkresu stáv. stavu) - otlučení stávajícího podbíjení stropů"  </t>
  </si>
  <si>
    <t>"v místech kde se budou provádět opravy krovu (uvažováno 20% z celkové plochy)"  0,20*(11,62+14,38+10,54+23,44+20,52+11,21)</t>
  </si>
  <si>
    <t>766622131</t>
  </si>
  <si>
    <t>Montáž oken plastových včetně montáže rámu plochy přes 1 m2 otevíravých do zdiva, výšky do 1,5 m</t>
  </si>
  <si>
    <t>4*0,63*1,20</t>
  </si>
  <si>
    <t>611T/29</t>
  </si>
  <si>
    <t>"T/29" - okno plastové  63x120cm. Kompletní provedení dle tabulky prvků (bez vnitřního parapetu -  je vykázán samostatně !).</t>
  </si>
  <si>
    <t>"pro T/29"  4*(0,63+1,2)*2</t>
  </si>
  <si>
    <t>76669-001x</t>
  </si>
  <si>
    <t>Kompletní montáž + dodávka vnitřních dřevotřískových parapetních desek š. cca 150mm, tl. 20mm (čelo v. 40mm).</t>
  </si>
  <si>
    <t>"301,302,307 - parapety nových oken"   2*0,85+1,8</t>
  </si>
  <si>
    <t>76699-T32</t>
  </si>
  <si>
    <t>Kompletní provedení opravy a nových nátěrů stávajích dřevěných schodů k výlezu na střechu, půdorysné rozměry 60x90cm.</t>
  </si>
  <si>
    <t>"306"    1</t>
  </si>
  <si>
    <t>998766102</t>
  </si>
  <si>
    <t>Přesun hmot pro konstrukce truhlářské stanovený z hmotnosti přesunovaného materiálu vodorovná dopravní vzdálenost do 50 m v objektech výšky přes 6 do 12 m</t>
  </si>
  <si>
    <t>784181001</t>
  </si>
  <si>
    <t>Pačokování jednonásobné v místnostech výšky do 3,80 m</t>
  </si>
  <si>
    <t>784312021</t>
  </si>
  <si>
    <t>Malby vápenné dvojnásobné, bílé v místnostech výšky do 3,80 m</t>
  </si>
  <si>
    <t>4 - Střecha + fasáda</t>
  </si>
  <si>
    <t>4.1. - Stavební část</t>
  </si>
  <si>
    <t xml:space="preserve">    97 - Podchycování konstrukcí</t>
  </si>
  <si>
    <t xml:space="preserve">    765 - Krytina skládaná</t>
  </si>
  <si>
    <t xml:space="preserve">    765B - Krytina skládaná - bourání</t>
  </si>
  <si>
    <t xml:space="preserve">    766B - Konstrukce truhlářské - bourání</t>
  </si>
  <si>
    <t xml:space="preserve">    767B - Konstrukce zámečnické - bourání</t>
  </si>
  <si>
    <t>316381116</t>
  </si>
  <si>
    <t>Komínové krycí desky z betonu tř. C 12/15 až C 16/20 s případnou konstrukční obvodovou výztuží včetně bednění, s potěrem nebo s povrchem vyhlazeným ve spádu k okrajům, s přesahem do 70 mm sešikmeným v podhledu proti zatékání, tl. přes 80 do 100 mm</t>
  </si>
  <si>
    <t>"oprava stávajícího komínového zdiva (v nadstřešní části) - nové komínové krycí desky"   2*0,65*1,25+2*0,65*0,65</t>
  </si>
  <si>
    <t>622131101</t>
  </si>
  <si>
    <t>Podkladní a spojovací vrstva vnějších omítaných ploch cementový postřik nanášený ručně celoplošně stěn</t>
  </si>
  <si>
    <t>622321141</t>
  </si>
  <si>
    <t>Omítka vápenocementová vnějších ploch nanášená ručně dvouvrstvá, tloušťky jádrové omítky do 15 mm a tloušťky štuku do 3 mm štuková stěn</t>
  </si>
  <si>
    <t>"nové vnější omítky :"</t>
  </si>
  <si>
    <t>"celkové plochy omítek :"</t>
  </si>
  <si>
    <t>"pohled z ulice"   (16,15-4*0,5)*(3,6+2,9)-(3*1,6+2,2)*2,3-3*1,5*2,0</t>
  </si>
  <si>
    <t>"pohled od kolejiště"    (16,15-2*0,5)*(3,6+2,9)-6,6*(2,3+2,7)/2-2*2,0*2,3-2*1,5*2,0-2,7*2,0</t>
  </si>
  <si>
    <t>"pohled od Liberce"    (10,1-2*0,5)*(3,6+2,9)-1,7*2,3-1,6*2,3-1,5*2,0</t>
  </si>
  <si>
    <t>"pohled od Frýdlantu"   (10,1-2*0,5)*(3,6+2,9)-2*1,6*2,3-2*1,5*2,0</t>
  </si>
  <si>
    <t>"odpočet - nové vnější sanační omítky"   -23,4</t>
  </si>
  <si>
    <t>"sokl stávajícího přístavku"   (2,4+2,7)*1,2</t>
  </si>
  <si>
    <t>622321191</t>
  </si>
  <si>
    <t>Omítka vápenocementová vnějších ploch nanášená ručně Příplatek k cenám za každých dalších i započatých 5 mm tloušťky omítky přes 15 mm stěn</t>
  </si>
  <si>
    <t>"uvažovaná průměrná tl. 30mm"   205,32*(30-15)/5</t>
  </si>
  <si>
    <t>622635042x</t>
  </si>
  <si>
    <t>Oprava spárování cihelného zdiva cementovou maltou včetně vysekání a vyčištění spár stěn, v rozsahu opravované plochy do 100 %. Případné poškozené zdivo bude nahrazeno cihelnými obkladovými pásky v imitaci zdiva nebo vytvořením imitace cihelného zdiva v o</t>
  </si>
  <si>
    <t>Oprava spárování cihelného zdiva cementovou maltou včetně vysekání a vyčištění spár stěn, v rozsahu opravované plochy do 100 %. Případné poškozené zdivo bude nahrazeno cihelnými obkladovými pásky v imitaci zdiva nebo vytvořením imitace cihelného zdiva v omítce pomocí šablon.</t>
  </si>
  <si>
    <t>"opravy spárování stávajícího zdiva z lícovýh cihel :"</t>
  </si>
  <si>
    <t>"pohled z ulice"   (16,15-4*0,5)*0,9+4*0,5*(3,6+2,9)+16,15*0,4+(4*1,8+2,5+2*1,6)*0,3</t>
  </si>
  <si>
    <t>"pohled od kolejiště"    (16,15-7,1-0,5-2*2,0)*0,9+2*0,5*(3,6+2,9)-0,5*2,1+16,15*0,4+(2*2,3+2*1,8+3,0)*0,3</t>
  </si>
  <si>
    <t>"pohled od Liberce"    (10,1-2*0,5-1,7)*0,9+2*0,5*(3,6+2,9)+10,1*0,4+(2,1+2*1,9)*0,3</t>
  </si>
  <si>
    <t>"pohled od Frýdlantu"   (10,1-2*0,5)*0,9+2*0,5*(3,6+2,9)+10,1*0,4+4*1,9*0,3</t>
  </si>
  <si>
    <t>"přípočet (20%) na členitost"   0,20*95,41</t>
  </si>
  <si>
    <t>622635095x</t>
  </si>
  <si>
    <t>Oprava spárování cihelného zdiva cementovou maltou včetně vysekání a vyčištění spár komínového nad střechou, v rozsahu opravované plochy do 100 %. Případné poškozené zdivo bude nahrazeno novým cihelným zdivem.</t>
  </si>
  <si>
    <t>"přespárování stávajícího komínového zdiva (v nadstřešní části)"   (0,45+1,05)*2*((2,3+1,8)/2+(1,5+1,1)/2)+2*4*0,45*(2,1+1,8)/2</t>
  </si>
  <si>
    <t>622645001</t>
  </si>
  <si>
    <t>Kamenické opracování povrchu pohledového betonu pemrlováním, rovných nebo zaoblených stěn</t>
  </si>
  <si>
    <t>"porovnávací položka pro očištění stávajícího vnějšího kamenného zdiva pemrlováním :"</t>
  </si>
  <si>
    <t>"pohled z ulice"   16,15*(0,5+0,25+0,3+0,4)+4*0,7*0,9+3*(1,6*2,3-1,1*2,05+0,2*(1,1+2,05)*2+0,05*(1,6+2*2,3))</t>
  </si>
  <si>
    <t>(2,2*2,3-1,7*2,05+0,2*(1,7+2,05)*2+0,05*(2,2+2*2,3))+3*(1,5*2,0-1,0*1,75+0,2*(1,0+1,75)*2+0,05*(1,5+2*2,0))</t>
  </si>
  <si>
    <t>"pohled od kolejiště"    (16,1-7,1-2,0)*0,25+16,1*(0,3+0,4)+0,7*0,9+2*0,4*0,9+(2,0*3,3-1,5*3,05+0,2*(1,5+2*3,05)+0,05*(2,0+2*3,5))</t>
  </si>
  <si>
    <t>(2,0*2,3-1,5*2,05+0,2*(1,5+2,05)*2+0,05*(2,0+2*2,3))+2*(1,5*2,0-1,0*1,75+0,2*(1,0+1,75)*2+0,05*(1,5+2*2,0))</t>
  </si>
  <si>
    <t>(2,7*2,0-2*1,0*1,75+0,2*2*(1,0+1,75)*2+0,05*(2,7+2*2,0))</t>
  </si>
  <si>
    <t>"pohled od Liberce"    10,1*(0,5+0,25+0,3+0,4)-1,7*0,25+2*0,7*0,9+(1,7*3,3-1,2*3,05+0,2*(1,2+2*3,05)+0,05*(1,7+2*3,3))</t>
  </si>
  <si>
    <t>(1,6*2,3-1,1*2,05+0,2*(1,1+2,05)*2+0,05*(1,6+2*2,3))+(1,5*2,0-1,0*1,75+0,2*(1,0+1,75)*2+0,05*(1,5+2*2,3))</t>
  </si>
  <si>
    <t>(1,7*1,35-2*0,63*1,2+0,1*2*(0,63+1,2)*2+0,05*(1,7+2*1,35))</t>
  </si>
  <si>
    <t>"pohled od Frýdlantu"   10,1*(0,5+0,25+0,3+0,4)+2*0,7*0,7</t>
  </si>
  <si>
    <t>2*(1,6*2,3-1,1*2,05+0,2*(1,1+2,05)*2+0,05*(1,6+2*2,3))+2*(1,5*2,0-1,0*1,75+0,2*(1,0+1,75)*2+0,05*(1,5+2*2,3))</t>
  </si>
  <si>
    <t>"přípočet (20%) na členitost"   0,20*132,888</t>
  </si>
  <si>
    <t>622821012</t>
  </si>
  <si>
    <t>Sanační omítka vnějších ploch stěn pro vlhké a zasolené zdivo, prováděná ve dvou vrstvách, tl. jádrové omítky do 30 mm ručně štuková</t>
  </si>
  <si>
    <t>"nové vnější sanační omítky :"</t>
  </si>
  <si>
    <t>"pohled z ulice"   (16,15-4*0,5)*1,0-(3*1,6+2,2)*1,0</t>
  </si>
  <si>
    <t>"pohled od kolejiště"    (16,15-7,1-0,5)*1,0-2*2,0*1,0</t>
  </si>
  <si>
    <t>"pohled od Liberce"    (10,1-2*0,5)*1,0-1,7*1,0-1,6*1,0</t>
  </si>
  <si>
    <t>"pohled od Frýdlantu"   (10,1-2*0,5)*1,0-2*1,6*1,0</t>
  </si>
  <si>
    <t>"zakrývání stávajícího vnějšího kamenného zdiva vč. vnějích výplní otvorů:"</t>
  </si>
  <si>
    <t>"pohled z ulice"   16,15*(0,5+0,25+0,3+0,4)+4*0,7*0,9+3*1,6*2,3+2,2*2,3+3*1,5*2,0</t>
  </si>
  <si>
    <t>"pohled od kolejiště"    (16,1-7,1)*0,25+16,1*(0,3+0,4)+2*2,0*3,3+2*1,5*2,0+2,7*2,0</t>
  </si>
  <si>
    <t>"pohled od Liberce"    10,1*(0,5+0,25+0,3+0,4)-1,7*0,25+2*0,7*0,9+1,7*3,3+1,6*2,3+1,5*2,0+1,7*1,35</t>
  </si>
  <si>
    <t>"pohled od Frýdlantu"   10,1*(0,5+0,25+0,3+0,4)+2*0,7*0,7+2*1,6*2,3+2*1,5*2,0+1,7*1,35</t>
  </si>
  <si>
    <t>"přípočet (20%) na členitost"   0,20*150,503</t>
  </si>
  <si>
    <t>"zakrývání stávajícího zdiva z lícovýh cihel"    114,492</t>
  </si>
  <si>
    <t>"nové vnější omítky"  205,32</t>
  </si>
  <si>
    <t>"opravy spárování stávajícího zdiva z lícovýh cihel"   114,492</t>
  </si>
  <si>
    <t>"očištění stávajícího vnějšího kamenného zdiva pemrlováním"    159,466</t>
  </si>
  <si>
    <t>"nové vnější sanační omítky"   23,4</t>
  </si>
  <si>
    <t>9539426271x</t>
  </si>
  <si>
    <t>Kompletní montáž + dodávka fasádního držáku na vlajku (nerezový fasádní držák na stěnu se základnou s třemi otvory na navrtání do fasády.</t>
  </si>
  <si>
    <t>95999-111x</t>
  </si>
  <si>
    <t>Kompletní provádění provizorního zakrývání konstrukce střechy po odstranění stávající střešní krytiny - zabezpečení proti dešti !!!</t>
  </si>
  <si>
    <t>941111131</t>
  </si>
  <si>
    <t>Montáž lešení řadového trubkového lehkého pracovního s podlahami s provozním zatížením tř. 3 do 200 kg/m2 šířky tř. W12 přes 1,2 do 1,5 m, výšky do 10 m</t>
  </si>
  <si>
    <t>"pohled z ulice"                (16,15+2*1,5)*(9,0-1,0)</t>
  </si>
  <si>
    <t>"pohled od kolejiště"     (16,15+2*1,5)*(9,0-1,0)</t>
  </si>
  <si>
    <t>"pohled od Liberce"         (10,1+2*1,5)*(9,0-1,0)+10,1*2,7/2</t>
  </si>
  <si>
    <t>"pohled od Frýdlantu"    (10,1+2*1,5)*(9,0-1,0)+10,1*2,7/2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</si>
  <si>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</si>
  <si>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</si>
  <si>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"uvažovaná doba - 3 měsíce"    3*30*543,27</t>
  </si>
  <si>
    <t>941112831</t>
  </si>
  <si>
    <t>Demontáž lešení řadového trubkového lehkého pracovního bez podlah s provozním zatížením tř. 3 do 200 kg/m2 šířky W12 přes 1,2 do 1,5 m, výšky do 10 m</t>
  </si>
  <si>
    <t>944611111</t>
  </si>
  <si>
    <t>Montáž ochranné plachty zavěšené na konstrukci lešení z textilie z umělých vláken</t>
  </si>
  <si>
    <t>693995x</t>
  </si>
  <si>
    <t>plachty ochranné na lešení 150g/m2</t>
  </si>
  <si>
    <t>543,27*1,05</t>
  </si>
  <si>
    <t>944611811</t>
  </si>
  <si>
    <t>Demontáž ochranné plachty zavěšené na konstrukci lešení z textilie z umělých vláken</t>
  </si>
  <si>
    <t>944711111</t>
  </si>
  <si>
    <t>Montáž záchytné stříšky zřizované současně s lehkým nebo těžkým lešením, šířky do 1,5 m</t>
  </si>
  <si>
    <t>"Předpokládaná práce a její rozsah !"    3*3,0</t>
  </si>
  <si>
    <t>944711211</t>
  </si>
  <si>
    <t>Montáž záchytné stříšky Příplatek za první a každý další den použití záchytné stříšky k ceně -1111</t>
  </si>
  <si>
    <t>"uvažovaná doba -  3měsíce"    3*30*9,0</t>
  </si>
  <si>
    <t>944711811</t>
  </si>
  <si>
    <t>Demontáž záchytné stříšky zřizované současně s lehkým nebo těžkým lešením, šířky do 1,5 m</t>
  </si>
  <si>
    <t>"Předpokládaný rozsahpráce !"</t>
  </si>
  <si>
    <t>"podkroví - lešení pro opravy a nátěry krovu"    15,5*7,0</t>
  </si>
  <si>
    <t>94999-01</t>
  </si>
  <si>
    <t>Dovoz a odvoz lešení na stavbu a ze stavby</t>
  </si>
  <si>
    <t>"porovnávací položka pro odsekání stávajících komínových krycích desek :</t>
  </si>
  <si>
    <t>"oprava stávajícího komínového zdiva (v nadstřešní části) - odsekání stávajících komínových krycích desek"   2*0,45*1,05+2*0,45*0,45</t>
  </si>
  <si>
    <t>976082131</t>
  </si>
  <si>
    <t>Vybourání drobných zámečnických a jiných konstrukcí objímek, držáků, věšáků, záclonových konzol, lustrových skob apod., ze zdiva cihelného</t>
  </si>
  <si>
    <t>"demontáž stávajících fasádních držáků na vlajku"   2</t>
  </si>
  <si>
    <t>"demontáž stávajících fasádních konzol a držáků pro přípojky elektro  a ostatní konzoly"   6</t>
  </si>
  <si>
    <t>9760723211x</t>
  </si>
  <si>
    <t>Demontáže stávající plechové informační tabule na fasádě rozměry cca 100x40cm</t>
  </si>
  <si>
    <t>"fasáda - dmtž informačních tabulí"    2</t>
  </si>
  <si>
    <t>9760723212x</t>
  </si>
  <si>
    <t>Demontáže stávající plechové informační tabule na fasádě s názvem stanice rozměry cca 300x60cm</t>
  </si>
  <si>
    <t>"fasáda - dmtž informačních tabulí"    4</t>
  </si>
  <si>
    <t>978015391</t>
  </si>
  <si>
    <t>Otlučení vápenných nebo vápenocementových omítek vnějších ploch s vyškrabáním spar a s očištěním zdiva stupně členitosti 1 a 2, v rozsahu přes 80 do 100 %</t>
  </si>
  <si>
    <t>"otlučení stáv. vnějších omítek ze 100% - výměra dle ploch nových omítek (dle kptl. 6)"   205,32+23,4</t>
  </si>
  <si>
    <t>997013213</t>
  </si>
  <si>
    <t>Vnitrostaveništní doprava suti a vybouraných hmot vodorovně do 50 m svisle ručně pro budovy a haly výšky přes 9 do 12 m</t>
  </si>
  <si>
    <t>"dle kptl. 96+712B+762B+764B+765B+766B+767B"   13,965+1,487+5,022+0,51+2,286+0,434+0,203</t>
  </si>
  <si>
    <t>23,907*(25-1)</t>
  </si>
  <si>
    <t>"dle kptl. 712B+762B+765B+766B"   1,487+5,022+2,286+0,434</t>
  </si>
  <si>
    <t>"dle kptl. 96"   13,965</t>
  </si>
  <si>
    <t>Podchycování konstrukcí</t>
  </si>
  <si>
    <t>975073111</t>
  </si>
  <si>
    <t>Jednostranné podchycení střešních vazníků dřevěnou výztuhou v. podchycení do 3,5 m a při zatížení hmotností do 1000 kg/m</t>
  </si>
  <si>
    <t>"střecha - výměna poškozených částí krovu - podchycení stávajícího krovu"    50</t>
  </si>
  <si>
    <t>"střecha - podkladní pás pod novou střešní krytinu"   2*18,2*6,81</t>
  </si>
  <si>
    <t>247,884*1,15</t>
  </si>
  <si>
    <t>247,884*0,04</t>
  </si>
  <si>
    <t>712300831</t>
  </si>
  <si>
    <t>Odstranění ze střech plochých do 10° krytiny povlakové jednovrstvé</t>
  </si>
  <si>
    <t>"střecha - dmtž stáv. podkladního pásu pod krytinou ze šindelů"   2*18,2*6,81</t>
  </si>
  <si>
    <t>762332932</t>
  </si>
  <si>
    <t>Doplnění střešní vazby řezivem - montáž (materiál ve specifikaci) nehoblovaným, průřezové plochy přes 120 do 224 cm2</t>
  </si>
  <si>
    <t>"výměna poškozených částí krovu - profily průřezové plochy do 224cm2"   50,0</t>
  </si>
  <si>
    <t>"výměna poškozených částí krovu - profily průřezové plochy do 224cm2"    50,0*0,0224*1,10</t>
  </si>
  <si>
    <t>762332933</t>
  </si>
  <si>
    <t>Doplnění střešní vazby řezivem - montáž (materiál ve specifikaci) nehoblovaným, průřezové plochy přes 224 do 288 cm2</t>
  </si>
  <si>
    <t>"výměna poškozených částí krovu - profily průřezové plochy do 288cm2"  20,0</t>
  </si>
  <si>
    <t>60512135</t>
  </si>
  <si>
    <t>hranol stavební řezivo průřezu do 288cm2 do dl 6m</t>
  </si>
  <si>
    <t>CS ÚRS 2018 02</t>
  </si>
  <si>
    <t>"výměna poškozených částí krovu - profily průřezové plochy do 288cm2"  20,0*0,0288*1,10</t>
  </si>
  <si>
    <t>762332934</t>
  </si>
  <si>
    <t>Doplnění střešní vazby řezivem - montáž (materiál ve specifikaci) nehoblovaným, průřezové plochy přes 288 do 450 cm2</t>
  </si>
  <si>
    <t>"výměna poškozených částí krovu - profily průřezové plochy do 450cm2"    15,0</t>
  </si>
  <si>
    <t>60512140</t>
  </si>
  <si>
    <t>hranol stavební řezivo průřezu do 450cm2 do dl 6m</t>
  </si>
  <si>
    <t>"výměna poškozených částí krovu - profily průřezové plochy do 450cm2"    15,0*0,045*1,0</t>
  </si>
  <si>
    <t>762341027</t>
  </si>
  <si>
    <t>Bednění a laťování bednění střech rovných sklonu do 60° s vyřezáním otvorů z dřevoštěpkových desek OSB šroubovaných na krokve na pero a drážku, tloušťky desky 25 mm</t>
  </si>
  <si>
    <t>"střecha - nové bednění střechy z desek OSB tl. 25mm"   2*18,2*6,81</t>
  </si>
  <si>
    <t>762341660</t>
  </si>
  <si>
    <t>Bednění a laťování montáž bednění štítových okapových říms, krajnic, závětrných prken a žaluzií ve spádu nebo rovnoběžně s okapem z palubek</t>
  </si>
  <si>
    <t>"střecha - bednění přesahů střechy - palubky tl. 19mm mezi krokve (ze spodní strany na nové bednění střechy z desek OSB)"   2*18,2*6,81-2*16,14*5,6</t>
  </si>
  <si>
    <t>61191155</t>
  </si>
  <si>
    <t>palubky obkladové smrk profil klasický 19x116mm jakost A/B</t>
  </si>
  <si>
    <t>"střecha - bednění přesahů střechy - palubky tl. 19mm"   67,116*1,15</t>
  </si>
  <si>
    <t>"dle specifikací"    (1,232+0,634+0,75)/1,10+77,183/1,15*0,019</t>
  </si>
  <si>
    <t>998762102</t>
  </si>
  <si>
    <t>Přesun hmot pro konstrukce tesařské stanovený z hmotnosti přesunovaného materiálu vodorovná dopravní vzdálenost do 50 m v objektech výšky přes 6 do 12 m</t>
  </si>
  <si>
    <t>762331921</t>
  </si>
  <si>
    <t>Vyřezání části střešní vazby vázané konstrukce krovů průřezové plochy řeziva přes 120 do 224 cm2, délky vyřezané části krovového prvku do 3 m</t>
  </si>
  <si>
    <t>762331931</t>
  </si>
  <si>
    <t>Vyřezání části střešní vazby vázané konstrukce krovů průřezové plochy řeziva přes 224 do 288 cm2, délky vyřezané části krovového prvku do 3 m</t>
  </si>
  <si>
    <t>762331941</t>
  </si>
  <si>
    <t>Vyřezání části střešní vazby vázané konstrukce krovů průřezové plochy řeziva přes 288 do 450 cm2, délky vyřezané části krovového prvku do 3 m</t>
  </si>
  <si>
    <t>762341811</t>
  </si>
  <si>
    <t>Demontáž bednění a laťování bednění střech rovných, obloukových, sklonu do 60° se všemi nadstřešními konstrukcemi z prken hrubých, hoblovaných tl. do 32 mm</t>
  </si>
  <si>
    <t>"střecha - dmtž stáv. bednění střechy"   2*18,2*6,81</t>
  </si>
  <si>
    <t>"střecha - nová střešní krytina - podkladní plech pod oplechování okapů, větraného hřebene a pod závětrné lišty"   2*18,2+2*18,2+2*2*6,81</t>
  </si>
  <si>
    <t>764041422</t>
  </si>
  <si>
    <t>Dilatační lišta z titanzinkového předzvětralého plechu připojovací, včetně tmelení rš 120 mm</t>
  </si>
  <si>
    <t>"střecha - připojovací lišty pro lemování komínů"   2*(0,45+1,2)*2+2*(0,45+0,5)*2</t>
  </si>
  <si>
    <t>"střecha - nová střešní krytina"   2*18,2*(6,81+0,2)</t>
  </si>
  <si>
    <t>764203152</t>
  </si>
  <si>
    <t>Montáž oplechování střešních prvků střešního výlezu střechy s krytinou skládanou nebo plechovou</t>
  </si>
  <si>
    <t>553T35</t>
  </si>
  <si>
    <t>"T35" - střešní výlez pro krytinu z titanzinekového plechu, rozměry 60x80cm</t>
  </si>
  <si>
    <t>764241407</t>
  </si>
  <si>
    <t>Oplechování střešních prvků z titanzinkového předzvětralého plechu hřebene větraného, včetně větrací mřížky rš 670 mm</t>
  </si>
  <si>
    <t>"střecha - nová střešní krytina - větraný hřeben"   18,2</t>
  </si>
  <si>
    <t>"střecha - nová střešní krytina  - závětrné lišty"   2*2*6,81</t>
  </si>
  <si>
    <t>"střecha - nová střešní krytina - okapové plochy"   2*18,2</t>
  </si>
  <si>
    <t>"střecha - nová střešní krytina - střešní zachytávače"   4*18,0</t>
  </si>
  <si>
    <t>764344412</t>
  </si>
  <si>
    <t>Lemování prostupů z titanzinkového předzvětralého plechu bez lišty, střech s krytinou skládanou nebo z plechu</t>
  </si>
  <si>
    <t>"střecha - lemování komínů"   2*((0,45+1,2)*2*0,4+4*0,2*0,2)+2*((0,45+0,5)*2*0,4+4*0,2*0,2)</t>
  </si>
  <si>
    <t>764346422</t>
  </si>
  <si>
    <t>Lemování ventilačních nástavců z titanzinkového předzvětralého plechu výšky do 1000 mm, se stříškou střech s krytinou skládanou mimo prejzovou nebo z plechu, průměru přes 75 do 100 mm</t>
  </si>
  <si>
    <t>"porovnávací položka pro :"</t>
  </si>
  <si>
    <t xml:space="preserve">"odvětrací hlavice pro odvětrací potrubí prům. 100mm pro odvětrání podlah v 1.NP vyvedené do stávajících komínových průduchů"  4 </t>
  </si>
  <si>
    <t>764346423</t>
  </si>
  <si>
    <t>Lemování ventilačních nástavců z titanzinkového předzvětralého plechu výšky do 1000 mm, se stříškou střech s krytinou skládanou mimo prejzovou nebo z plechu, průměru přes 100 do 150 mm</t>
  </si>
  <si>
    <t>"odvětrání kanalizace"   1</t>
  </si>
  <si>
    <t>"střecha - žlab (K03)"   2*18,2</t>
  </si>
  <si>
    <t>"střecha - žlab (K03) - kotlíky"   2*2</t>
  </si>
  <si>
    <t>"střecha - svody (K04,K05)"   2*4,4+2*7,6</t>
  </si>
  <si>
    <t>998764102</t>
  </si>
  <si>
    <t>Přesun hmot pro konstrukce klempířské stanovený z hmotnosti přesunovaného materiálu vodorovná dopravní vzdálenost do 50 m v objektech výšky přes 6 do 12 m</t>
  </si>
  <si>
    <t>764002801</t>
  </si>
  <si>
    <t>Demontáž klempířských konstrukcí závětrné lišty do suti</t>
  </si>
  <si>
    <t>"střecha - dmtž stáv. závětrných lišt"   2*2*6,81</t>
  </si>
  <si>
    <t>764002811</t>
  </si>
  <si>
    <t>Demontáž klempířských konstrukcí okapového plechu do suti, v krytině povlakové</t>
  </si>
  <si>
    <t>"střecha - dmtž stáv. oplechování okapů"   2*18,2</t>
  </si>
  <si>
    <t>764002821</t>
  </si>
  <si>
    <t>Demontáž klempířských konstrukcí střešního výlezu do suti</t>
  </si>
  <si>
    <t>"střecha - dmtž stáv. výlezů na střechu"   2</t>
  </si>
  <si>
    <t>764002881</t>
  </si>
  <si>
    <t>Demontáž klempířských konstrukcí lemování střešních prostupů do suti</t>
  </si>
  <si>
    <t>"střecha - dmtž stáv. lemování komínů"   2*((0,45+1,2)*2*0,4+4*0,2*0,2)+2*((0,45+0,5)*2*0,4+4*0,2*0,2)</t>
  </si>
  <si>
    <t>764004821</t>
  </si>
  <si>
    <t>Demontáž klempířských konstrukcí žlabu nástřešního do suti</t>
  </si>
  <si>
    <t>"střecha - dmtž stáv. žlabů"   2*18,2</t>
  </si>
  <si>
    <t>"střecha - dmtž stáv. svodů"   3*9,5+5,3</t>
  </si>
  <si>
    <t>765</t>
  </si>
  <si>
    <t>Krytina skládaná</t>
  </si>
  <si>
    <t>7651231112x</t>
  </si>
  <si>
    <t>Kompletní montáž + dodávka větracího pásu plastového pro odvětrání střechy v místě pozednic.</t>
  </si>
  <si>
    <t>"střecha - provětrávaná mřížka u pozednic"   2*16,15</t>
  </si>
  <si>
    <t>998765102</t>
  </si>
  <si>
    <t>Přesun hmot pro krytiny skládané stanovený z hmotnosti přesunovaného materiálu vodorovná dopravní vzdálenost do 50 m na objektech výšky přes 6 do 12 m</t>
  </si>
  <si>
    <t>765B</t>
  </si>
  <si>
    <t>Krytina skládaná - bourání</t>
  </si>
  <si>
    <t>765151801</t>
  </si>
  <si>
    <t>Demontáž krytiny bitumenové ze šindelů sklonu do 30° do suti</t>
  </si>
  <si>
    <t>"střecha - dmtž stáv. krytiny ze šindelů"   2*18,2*(6,81-0,2)</t>
  </si>
  <si>
    <t>765151805</t>
  </si>
  <si>
    <t>Demontáž krytiny bitumenové ze šindelů sklonu do 30° hřebene nebo nároží do suti</t>
  </si>
  <si>
    <t>"střecha - dmtž stáv. krytiny ze šindelů - hřeben"   18,2</t>
  </si>
  <si>
    <t>766412214</t>
  </si>
  <si>
    <t>Montáž obložení stěn plochy přes 1 m2 palubkami na pero a drážku z měkkého dřeva, šířky přes 100 mm</t>
  </si>
  <si>
    <t>"nové obložení štítů - palubky tl. 24mm"     2*(10,1*2,7/2-1,7*1,3)</t>
  </si>
  <si>
    <t>611911841x</t>
  </si>
  <si>
    <t>palubky obkladové smrk, profil klasický  24x146mm, jakost A/B</t>
  </si>
  <si>
    <t>"nové obložení štítů - palubky tl. 24mm"     22,85*1,15</t>
  </si>
  <si>
    <t>766417211</t>
  </si>
  <si>
    <t>Montáž obložení stěn rošt podkladový</t>
  </si>
  <si>
    <t>"nové obložení štítů - palubky tl. 24mm - rošt z latí 5x3cm á 50cm"    (1/0,50)*22,85*1,10</t>
  </si>
  <si>
    <t>60514114</t>
  </si>
  <si>
    <t>řezivo jehličnaté lať impregnovaná dl 4 m</t>
  </si>
  <si>
    <t>"nové obložení štítů - palubky tl. 24mm - rošt z latí 5x3cm á 50cm"    50,27*0,05*0,03*1,10</t>
  </si>
  <si>
    <t>766B</t>
  </si>
  <si>
    <t>Konstrukce truhlářské - bourání</t>
  </si>
  <si>
    <t>766411821</t>
  </si>
  <si>
    <t>Demontáž obložení stěn palubkami</t>
  </si>
  <si>
    <t>"demontáž stávajícího dřevěného obložení štítů"     2*(10,1*2,7/2-1,7*1,3)</t>
  </si>
  <si>
    <t>766411822</t>
  </si>
  <si>
    <t>Demontáž obložení stěn podkladových roštů</t>
  </si>
  <si>
    <t>767851199x</t>
  </si>
  <si>
    <t>Kompletní montáž + dodávka sestavy komínových lávek a systémových stupňů pro přístup k lávkám od výlezu na střechu. Provedení lávek vč. zábradlí, délky 215+660+168+145 cm, stupně v délce cca 400cm. provedení dle P.D. vč. veškrých spojovacích a kotevních p</t>
  </si>
  <si>
    <t>Kompletní montáž + dodávka sestavy komínových lávek a systémových stupňů pro přístup k lávkám od výlezu na střechu. Provedení lávek vč. zábradlí, délky 215+660+168+145 cm, stupně v délce cca 400cm. provedení dle P.D. vč. veškrých spojovacích a kotevních prvků a vč. staveništního přesunu hmot.</t>
  </si>
  <si>
    <t>767B</t>
  </si>
  <si>
    <t>Konstrukce zámečnické - bourání</t>
  </si>
  <si>
    <t>767851803</t>
  </si>
  <si>
    <t>Demontáž komínových lávek kompletní celé lávky</t>
  </si>
  <si>
    <t>"demontáž stávajících komínových lávek"    2,5+1,8+1,5</t>
  </si>
  <si>
    <t>258,653+363,942</t>
  </si>
  <si>
    <t>783201404x</t>
  </si>
  <si>
    <t>Příprava podkladu tesařských konstrukcí před provedením nátěru - očištěním pomoci dezinfikačního prostředku, který likviduje choroboplodné zárodky, bakterie a viry (včetně HIV a HBV), řasy a nižší houby, odstraňuje pachy.</t>
  </si>
  <si>
    <t>"nátěr stávajících konstrukcí krovu"   363,942</t>
  </si>
  <si>
    <t>"střecha - bednění přesahů střechy - palubky tl. 19mm mezi krokve - nátěr ze všech stran před montáží"   2,50*67,116*1,15</t>
  </si>
  <si>
    <t>"nové obložení štítů - palubky tl. 24mm - nátěr ze všech stran před montáží"    2,50*22,85*1,15</t>
  </si>
  <si>
    <t>783213111</t>
  </si>
  <si>
    <t>Napouštěcí nátěr tesařských konstrukcí zabudovaných do konstrukce proti dřevokazným houbám, hmyzu a plísním jednonásobný syntetický</t>
  </si>
  <si>
    <t>"nátěr stávajících konstrukcí krovu :"</t>
  </si>
  <si>
    <t>"pozednice"   2*18,2*(0,15+0,18)*2</t>
  </si>
  <si>
    <t>"vaznice"   2*18,2*(0,16+0,22)*2+2*16,0*4*0,16</t>
  </si>
  <si>
    <t>"vazné trámy"   5*10,0*4*0,2</t>
  </si>
  <si>
    <t>"krokve"    2*18*6,8*4*0,14</t>
  </si>
  <si>
    <t>"kleštiny"   5*2*(5,0+2*2,4)*(0,08+0,16)*2</t>
  </si>
  <si>
    <t>"vzpěry"    5*2*3,3*(0,14+0,18)*2</t>
  </si>
  <si>
    <t>"sloupky"   10*2,1*4*0,16</t>
  </si>
  <si>
    <t>"ostatní nevykázané konstrukce"    0,10*330,856</t>
  </si>
  <si>
    <t>783218101</t>
  </si>
  <si>
    <t>Lazurovací nátěr tesařských konstrukcí jednonásobný syntetický</t>
  </si>
  <si>
    <t>"střecha - bednění přesahů střechy - palubky tl. 19mm mezi krokve - nátěr z 1 strany (k OSB) před montáží"   67,116*1,15</t>
  </si>
  <si>
    <t>"nové obložení štítů - palubky tl. 24mm - nátěr z 1 strany (zadní) před montáží"    1,0*22,85*1,15</t>
  </si>
  <si>
    <t>"pohled z ulice - nátěr dvířek HUP"    2*0,7*1,4</t>
  </si>
  <si>
    <t>783823133</t>
  </si>
  <si>
    <t>Penetrační nátěr omítek hladkých omítek hladkých, zrnitých tenkovrstvých nebo štukových stupně členitosti 1 a 2 silikátový</t>
  </si>
  <si>
    <t>783823143</t>
  </si>
  <si>
    <t>Penetrační nátěr omítek hladkých zdiva lícového silikátový</t>
  </si>
  <si>
    <t>783826675</t>
  </si>
  <si>
    <t>Hydrofobizační nátěr omítek silikonový, transparentní, povrchů hrubých betonových povrchů nebo omítek hrubých, rýhovaných tenkovrstvých nebo škrábaných (břízolitových)</t>
  </si>
  <si>
    <t>"porovnávací položka pro hydrofobizační nátěr očištěného stávajícího vnějšího kamenného zdiva (dle kptl. 6)"   159,466</t>
  </si>
  <si>
    <t>783827423</t>
  </si>
  <si>
    <t>Krycí (ochranný ) nátěr omítek dvojnásobný hladkých omítek hladkých, zrnitých tenkovrstvých nebo štukových stupně členitosti 1 a 2 silikátový</t>
  </si>
  <si>
    <t>"nové vnější omítky- nátěr (výměra dle kptl. 6)"  205,32</t>
  </si>
  <si>
    <t>"nové vnější sanační omítky- nátěr (výměra dle kptl. 6)"   23,4</t>
  </si>
  <si>
    <t>783827503</t>
  </si>
  <si>
    <t>Krycí (ochranný ) nátěr omítek dvojnásobný hladkých zdiva lícového silikátový</t>
  </si>
  <si>
    <t>"opravy spárování stávajícího zdiva z lícovýh cihel - nátěr (výměra dle kptl. 6)"   114,492</t>
  </si>
  <si>
    <t>783897602x</t>
  </si>
  <si>
    <t>Krycí (ochranný ) nátěr omítek - Příplatek k cenám za zvýšenou pracnost a za barevné odstíny dvojnásobného nátěru (provedení dle architektonického návrhu v P.D.)</t>
  </si>
  <si>
    <t>228,72+114,492</t>
  </si>
  <si>
    <t>4.2. - Hromosvod</t>
  </si>
  <si>
    <t xml:space="preserve">    C46M - Zemní práce</t>
  </si>
  <si>
    <t>demontáže, vč. uložení materiálu na skládku</t>
  </si>
  <si>
    <t>628350414</t>
  </si>
  <si>
    <t>-916491817</t>
  </si>
  <si>
    <t>814811217</t>
  </si>
  <si>
    <t>-1417571152</t>
  </si>
  <si>
    <t>C46M</t>
  </si>
  <si>
    <t>000258</t>
  </si>
  <si>
    <t>kompl. výkop š. 35cm do hl. 70cm v trénu vč.záhozu a úpr. terénu</t>
  </si>
  <si>
    <t>2107896168</t>
  </si>
  <si>
    <t>4.R</t>
  </si>
  <si>
    <t>Podíl přidružených výkonů z C46M</t>
  </si>
  <si>
    <t>-127126302</t>
  </si>
  <si>
    <t>5.R</t>
  </si>
  <si>
    <t>-1985793041</t>
  </si>
  <si>
    <t>90302</t>
  </si>
  <si>
    <t>pásek pozinkovaný 30x4 mm</t>
  </si>
  <si>
    <t>161920790</t>
  </si>
  <si>
    <t>90311</t>
  </si>
  <si>
    <t>vodič pozinkovaný o 10 mm   (0,62 kg/m)</t>
  </si>
  <si>
    <t>-51684514</t>
  </si>
  <si>
    <t>90313</t>
  </si>
  <si>
    <t>vodič hliníkový o 8 mm</t>
  </si>
  <si>
    <t>-853908493</t>
  </si>
  <si>
    <t>90341</t>
  </si>
  <si>
    <t>podpěra - do zdi 200mm</t>
  </si>
  <si>
    <t>-800503016</t>
  </si>
  <si>
    <t>90349</t>
  </si>
  <si>
    <t>podpěra na hřeben</t>
  </si>
  <si>
    <t>-1832673117</t>
  </si>
  <si>
    <t>90355</t>
  </si>
  <si>
    <t>podpěra na svah</t>
  </si>
  <si>
    <t>-1132974792</t>
  </si>
  <si>
    <t>90360</t>
  </si>
  <si>
    <t>ochranná stříška</t>
  </si>
  <si>
    <t>19684296</t>
  </si>
  <si>
    <t>90368</t>
  </si>
  <si>
    <t>ochranná trubka 1,7 zinek</t>
  </si>
  <si>
    <t>-625805475</t>
  </si>
  <si>
    <t>90369</t>
  </si>
  <si>
    <t>držák ochranné trubky do zdiva</t>
  </si>
  <si>
    <t>1746267434</t>
  </si>
  <si>
    <t>90380</t>
  </si>
  <si>
    <t>svorka spojovací</t>
  </si>
  <si>
    <t>-1465727994</t>
  </si>
  <si>
    <t>90381</t>
  </si>
  <si>
    <t>svorka křížová</t>
  </si>
  <si>
    <t>-603882848</t>
  </si>
  <si>
    <t>90383</t>
  </si>
  <si>
    <t>svorka okapová</t>
  </si>
  <si>
    <t>731987196</t>
  </si>
  <si>
    <t>90384</t>
  </si>
  <si>
    <t>svorka zkušební</t>
  </si>
  <si>
    <t>-1563961643</t>
  </si>
  <si>
    <t>90387</t>
  </si>
  <si>
    <t>svorka pro spojení pásku a kulatiny</t>
  </si>
  <si>
    <t>757442368</t>
  </si>
  <si>
    <t>90390</t>
  </si>
  <si>
    <t>svorka pro připojení jímací tyče   20mm</t>
  </si>
  <si>
    <t>1762066361</t>
  </si>
  <si>
    <t>90415</t>
  </si>
  <si>
    <t>označovací štítek z umělé hmoty</t>
  </si>
  <si>
    <t>1402175954</t>
  </si>
  <si>
    <t>90420</t>
  </si>
  <si>
    <t>jímač trubkový 1 m bez závitu</t>
  </si>
  <si>
    <t>-31866061</t>
  </si>
  <si>
    <t>90431</t>
  </si>
  <si>
    <t>jímací tyč 3 m se závitem do dřeva</t>
  </si>
  <si>
    <t>-652057732</t>
  </si>
  <si>
    <t>-1932779416</t>
  </si>
  <si>
    <t>607876568</t>
  </si>
  <si>
    <t>-830304445</t>
  </si>
  <si>
    <t>1529934596</t>
  </si>
  <si>
    <t>779450506</t>
  </si>
  <si>
    <t>5 - Informační systém</t>
  </si>
  <si>
    <t xml:space="preserve">    INFS - Informační systém  </t>
  </si>
  <si>
    <t>INFS</t>
  </si>
  <si>
    <t xml:space="preserve">Informační systém  </t>
  </si>
  <si>
    <t>INFS-IS01</t>
  </si>
  <si>
    <t>Kompletní montáž + dodávka "IS1" - informační piktogramy - samolepka na prosklené stěně - 3x piktogram o velikosti 160x160mm. Provedení dle P.D.</t>
  </si>
  <si>
    <t>INFS-IS02</t>
  </si>
  <si>
    <t>Kompletní montáž + dodávka "IS2" - informační piktogramy - samolepka na prosklené stěně - 3x piktogram o velikosti 160x160mm. Provedení dle P.D.</t>
  </si>
  <si>
    <t>INFS-IS03</t>
  </si>
  <si>
    <t>Kompletní montáž + dodávka "IS3" - informační tabule s piktogramem železniční stanice - zastávka a názvem stanice "Mníšek u Liberce", celková velikost tabule cca 600x3400mm. Tabule bude uchycena na novou fasádu nad vchodem z ulice. Provedení dle P.D vč. s</t>
  </si>
  <si>
    <t>Kompletní montáž + dodávka "IS3" - informační tabule s piktogramem železniční stanice - zastávka a názvem stanice "Mníšek u Liberce", celková velikost tabule cca 600x3400mm. Tabule bude uchycena na novou fasádu nad vchodem z ulice. Provedení dle P.D vč. staveništního přesunu hmot, lešení nebo zvedací plošiny.</t>
  </si>
  <si>
    <t>INFS-IS04</t>
  </si>
  <si>
    <t>Kompletní montáž + dodávka "IS4" - informační tabule s piktogramem železniční stanice - zastávka a názvem stanice "Mníšek u Liberce", celková velikost tabule cca 600x3400mm. Tabule bude uchycena na nové ocelové konstrukci na střeše nového přístřešku ke ko</t>
  </si>
  <si>
    <t>Kompletní montáž + dodávka "IS4" - informační tabule s piktogramem železniční stanice - zastávka a názvem stanice "Mníšek u Liberce", celková velikost tabule cca 600x3400mm. Tabule bude uchycena na nové ocelové konstrukci na střeše nového přístřešku ke kolejišti. Provedení dle P.D vč. staveništního přesunu hmot, lešení nebo zvedací plošiny.</t>
  </si>
  <si>
    <t>INFS-IS05</t>
  </si>
  <si>
    <t xml:space="preserve">Kompletní montáž + dodávka "IS5" - informační tabule s názvem stanice "Mníšek u Liberce", celková velikost tabule cca 600x3000mm. Tabule bude uchycena na novou fasádu ve štítě budovy . Provedení dle P.D vč. staveništního přesunu hmot, lešení nebo zvedací </t>
  </si>
  <si>
    <t>Kompletní montáž + dodávka "IS5" - informační tabule s názvem stanice "Mníšek u Liberce", celková velikost tabule cca 600x3000mm. Tabule bude uchycena na novou fasádu ve štítě budovy . Provedení dle P.D vč. staveništního přesunu hmot, lešení nebo zvedací plošiny.</t>
  </si>
  <si>
    <t>INFS-IS06</t>
  </si>
  <si>
    <t>Kompletní montáž + dodávka "IS6" - informační tabule se směry odjezdů,. Provedení dle P.D vč. pomocné ocelové konstrukce pro uchycení , staveništního přesunu hmot, lešení nebo zvedací plošiny.</t>
  </si>
  <si>
    <t>INFS-IS08</t>
  </si>
  <si>
    <t>Kompletní montáž + dodávka "IS8" - informační piktogramy - orientační tabule na nosné ocelové konstrukci kotvené do zdiva na hmoždinky - 3x piktogram o velikosti 160x160mm. Provedení dle P.D.</t>
  </si>
  <si>
    <t>INFS-IS09</t>
  </si>
  <si>
    <t>Kompletní montáž + dodávka "IS9" - informační piktogramy - samolepka na prosklené stěně - 3x piktogram o velikosti 160x160mm. Provedení dle P.D.</t>
  </si>
  <si>
    <t>INFS-IS10</t>
  </si>
  <si>
    <t>Kompletní montáž + dodávka "IS10" - informační piktogramy - orientační tabule na nosné ocelové konstrukci kotvené do zdiva na hmoždinky - 3x piktogram o velikosti 160x160mm. Provedení dle P.D.</t>
  </si>
  <si>
    <t>INFS-IS11</t>
  </si>
  <si>
    <t>Kompletní montáž + dodávka "IS11" - informační piktogramy - orientační tabule na nosné ocelové konstrukci kotvené do zdiva na hmoždinky - 3x piktogram o velikosti 160x160mm. Provedení dle P.D.</t>
  </si>
  <si>
    <t>INFS-IS12</t>
  </si>
  <si>
    <t>Kompletní montáž + dodávka "IS12" - informační piktogramy - orientační tabule na nosné ocelové konstrukci kotvené do zdiva na hmoždinky - 5x piktogram o velikosti 160x160mm. Provedení dle P.D.</t>
  </si>
  <si>
    <t>INFS-IS13</t>
  </si>
  <si>
    <t>Kompletní montáž + dodávka "IS13" - informační piktogramy - orientační tabule na nosné ocelové konstrukci kotvené do zdiva na hmoždinky - 5x piktogram o velikosti 160x160mm. Provedení dle P.D.</t>
  </si>
  <si>
    <t>INFS-IS14</t>
  </si>
  <si>
    <t>Kompletní montáž + dodávka "IS14" - informační piktogramy - orientační tabule na nosné ocelové konstrukci kotvené do zdiva na hmoždinky - 6x piktogram o velikosti 160x160mm. Provedení dle P.D.</t>
  </si>
  <si>
    <t>INFS-X/01</t>
  </si>
  <si>
    <t>Kompletní montáž + dodávka X/01 - informační nástěnka. Provedení dle P.D vč. staveništního přesunu hmot.</t>
  </si>
  <si>
    <t>INFS-X/02</t>
  </si>
  <si>
    <t>Kompletní montáž + dodávka X/02 - vějířový informační klaprám. Provedení dle P.D vč. staveništního přesunu hmot.</t>
  </si>
  <si>
    <t>VRN - Vedlejší a ostatní ...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</si>
  <si>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</si>
  <si>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</si>
  <si>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</si>
  <si>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VRN1</t>
  </si>
  <si>
    <t>Průzkumné, geodetické a projektové práce</t>
  </si>
  <si>
    <t>VRN1-01</t>
  </si>
  <si>
    <t>Geodetické vytyčení a vyhledání všech dotčených podzemních zařízení od jednotlivých správců sítí s vyznačením polohy zařízení přímo na staveništi k tomu oprávněnou osobou před zahájením zemních prací.</t>
  </si>
  <si>
    <t>VRN1-02</t>
  </si>
  <si>
    <t>Geodetické vytyčení stavby k tomu oprávněnou osobou.</t>
  </si>
  <si>
    <t>VRN1-03</t>
  </si>
  <si>
    <t>Geodetické zaměření skutečného stavu provedení stavby k tomu oprávněnou osobou.</t>
  </si>
  <si>
    <t>VRN1-04</t>
  </si>
  <si>
    <t>Vyhotovení projektové dokumentace skutečného provedení stavby</t>
  </si>
  <si>
    <t>VRN3</t>
  </si>
  <si>
    <t>Zařízení staveniště</t>
  </si>
  <si>
    <t>VRN3-01</t>
  </si>
  <si>
    <t>Zařízení staveniště. Mimo jiné (stavební buňky, WC, provizorní oplocení atd...) obsahuje i provizorní lávky pro imobilní a veškeré provizorní protiprašné a protihlukové příčky.</t>
  </si>
  <si>
    <t>VRN7</t>
  </si>
  <si>
    <t>Provozní vlivy</t>
  </si>
  <si>
    <t>VRN7-01</t>
  </si>
  <si>
    <t>Provoz investora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</si>
</sst>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30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2021_03_17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Mníšek u Liberce ON-DSP, DPS oprava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17. 3. 2021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ROUND(AG95+AG102+AG106+AG108+AG111+AG112,2)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ROUND(AS95+AS102+AS106+AS108+AS111+AS112,2)</f>
        <v>0</v>
      </c>
      <c r="AT94" s="115">
        <f>ROUND(SUM(AV94:AW94),2)</f>
        <v>0</v>
      </c>
      <c r="AU94" s="116">
        <f>ROUND(AU95+AU102+AU106+AU108+AU111+AU112,5)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ROUND(AZ95+AZ102+AZ106+AZ108+AZ111+AZ112,2)</f>
        <v>0</v>
      </c>
      <c r="BA94" s="115">
        <f>ROUND(BA95+BA102+BA106+BA108+BA111+BA112,2)</f>
        <v>0</v>
      </c>
      <c r="BB94" s="115">
        <f>ROUND(BB95+BB102+BB106+BB108+BB111+BB112,2)</f>
        <v>0</v>
      </c>
      <c r="BC94" s="115">
        <f>ROUND(BC95+BC102+BC106+BC108+BC111+BC112,2)</f>
        <v>0</v>
      </c>
      <c r="BD94" s="117">
        <f>ROUND(BD95+BD102+BD106+BD108+BD111+BD112,2)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75</v>
      </c>
      <c r="BW94" s="118" t="s">
        <v>5</v>
      </c>
      <c r="BX94" s="118" t="s">
        <v>76</v>
      </c>
      <c r="CL94" s="118" t="s">
        <v>1</v>
      </c>
    </row>
    <row r="95" spans="1:91" s="7" customFormat="1" ht="24.75" customHeight="1">
      <c r="A95" s="7"/>
      <c r="B95" s="120"/>
      <c r="C95" s="121"/>
      <c r="D95" s="122" t="s">
        <v>77</v>
      </c>
      <c r="E95" s="122"/>
      <c r="F95" s="122"/>
      <c r="G95" s="122"/>
      <c r="H95" s="122"/>
      <c r="I95" s="123"/>
      <c r="J95" s="122" t="s">
        <v>78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ROUND(SUM(AG96:AG101),2)</f>
        <v>0</v>
      </c>
      <c r="AH95" s="123"/>
      <c r="AI95" s="123"/>
      <c r="AJ95" s="123"/>
      <c r="AK95" s="123"/>
      <c r="AL95" s="123"/>
      <c r="AM95" s="123"/>
      <c r="AN95" s="125">
        <f>SUM(AG95,AT95)</f>
        <v>0</v>
      </c>
      <c r="AO95" s="123"/>
      <c r="AP95" s="123"/>
      <c r="AQ95" s="126" t="s">
        <v>79</v>
      </c>
      <c r="AR95" s="127"/>
      <c r="AS95" s="128">
        <f>ROUND(SUM(AS96:AS101),2)</f>
        <v>0</v>
      </c>
      <c r="AT95" s="129">
        <f>ROUND(SUM(AV95:AW95),2)</f>
        <v>0</v>
      </c>
      <c r="AU95" s="130">
        <f>ROUND(SUM(AU96:AU101),5)</f>
        <v>0</v>
      </c>
      <c r="AV95" s="129">
        <f>ROUND(AZ95*L29,2)</f>
        <v>0</v>
      </c>
      <c r="AW95" s="129">
        <f>ROUND(BA95*L30,2)</f>
        <v>0</v>
      </c>
      <c r="AX95" s="129">
        <f>ROUND(BB95*L29,2)</f>
        <v>0</v>
      </c>
      <c r="AY95" s="129">
        <f>ROUND(BC95*L30,2)</f>
        <v>0</v>
      </c>
      <c r="AZ95" s="129">
        <f>ROUND(SUM(AZ96:AZ101),2)</f>
        <v>0</v>
      </c>
      <c r="BA95" s="129">
        <f>ROUND(SUM(BA96:BA101),2)</f>
        <v>0</v>
      </c>
      <c r="BB95" s="129">
        <f>ROUND(SUM(BB96:BB101),2)</f>
        <v>0</v>
      </c>
      <c r="BC95" s="129">
        <f>ROUND(SUM(BC96:BC101),2)</f>
        <v>0</v>
      </c>
      <c r="BD95" s="131">
        <f>ROUND(SUM(BD96:BD101),2)</f>
        <v>0</v>
      </c>
      <c r="BE95" s="7"/>
      <c r="BS95" s="132" t="s">
        <v>72</v>
      </c>
      <c r="BT95" s="132" t="s">
        <v>77</v>
      </c>
      <c r="BU95" s="132" t="s">
        <v>74</v>
      </c>
      <c r="BV95" s="132" t="s">
        <v>75</v>
      </c>
      <c r="BW95" s="132" t="s">
        <v>80</v>
      </c>
      <c r="BX95" s="132" t="s">
        <v>5</v>
      </c>
      <c r="CL95" s="132" t="s">
        <v>1</v>
      </c>
      <c r="CM95" s="132" t="s">
        <v>81</v>
      </c>
    </row>
    <row r="96" spans="1:90" s="4" customFormat="1" ht="16.5" customHeight="1">
      <c r="A96" s="133" t="s">
        <v>82</v>
      </c>
      <c r="B96" s="71"/>
      <c r="C96" s="134"/>
      <c r="D96" s="134"/>
      <c r="E96" s="135" t="s">
        <v>83</v>
      </c>
      <c r="F96" s="135"/>
      <c r="G96" s="135"/>
      <c r="H96" s="135"/>
      <c r="I96" s="135"/>
      <c r="J96" s="134"/>
      <c r="K96" s="135" t="s">
        <v>84</v>
      </c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6">
        <f>'1.1 - Stavební část'!J32</f>
        <v>0</v>
      </c>
      <c r="AH96" s="134"/>
      <c r="AI96" s="134"/>
      <c r="AJ96" s="134"/>
      <c r="AK96" s="134"/>
      <c r="AL96" s="134"/>
      <c r="AM96" s="134"/>
      <c r="AN96" s="136">
        <f>SUM(AG96,AT96)</f>
        <v>0</v>
      </c>
      <c r="AO96" s="134"/>
      <c r="AP96" s="134"/>
      <c r="AQ96" s="137" t="s">
        <v>85</v>
      </c>
      <c r="AR96" s="73"/>
      <c r="AS96" s="138">
        <v>0</v>
      </c>
      <c r="AT96" s="139">
        <f>ROUND(SUM(AV96:AW96),2)</f>
        <v>0</v>
      </c>
      <c r="AU96" s="140">
        <f>'1.1 - Stavební část'!P160</f>
        <v>0</v>
      </c>
      <c r="AV96" s="139">
        <f>'1.1 - Stavební část'!J35</f>
        <v>0</v>
      </c>
      <c r="AW96" s="139">
        <f>'1.1 - Stavební část'!J36</f>
        <v>0</v>
      </c>
      <c r="AX96" s="139">
        <f>'1.1 - Stavební část'!J37</f>
        <v>0</v>
      </c>
      <c r="AY96" s="139">
        <f>'1.1 - Stavební část'!J38</f>
        <v>0</v>
      </c>
      <c r="AZ96" s="139">
        <f>'1.1 - Stavební část'!F35</f>
        <v>0</v>
      </c>
      <c r="BA96" s="139">
        <f>'1.1 - Stavební část'!F36</f>
        <v>0</v>
      </c>
      <c r="BB96" s="139">
        <f>'1.1 - Stavební část'!F37</f>
        <v>0</v>
      </c>
      <c r="BC96" s="139">
        <f>'1.1 - Stavební část'!F38</f>
        <v>0</v>
      </c>
      <c r="BD96" s="141">
        <f>'1.1 - Stavební část'!F39</f>
        <v>0</v>
      </c>
      <c r="BE96" s="4"/>
      <c r="BT96" s="142" t="s">
        <v>81</v>
      </c>
      <c r="BV96" s="142" t="s">
        <v>75</v>
      </c>
      <c r="BW96" s="142" t="s">
        <v>86</v>
      </c>
      <c r="BX96" s="142" t="s">
        <v>80</v>
      </c>
      <c r="CL96" s="142" t="s">
        <v>1</v>
      </c>
    </row>
    <row r="97" spans="1:90" s="4" customFormat="1" ht="16.5" customHeight="1">
      <c r="A97" s="133" t="s">
        <v>82</v>
      </c>
      <c r="B97" s="71"/>
      <c r="C97" s="134"/>
      <c r="D97" s="134"/>
      <c r="E97" s="135" t="s">
        <v>87</v>
      </c>
      <c r="F97" s="135"/>
      <c r="G97" s="135"/>
      <c r="H97" s="135"/>
      <c r="I97" s="135"/>
      <c r="J97" s="134"/>
      <c r="K97" s="135" t="s">
        <v>88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'1.2 - Elektroinstalace'!J32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85</v>
      </c>
      <c r="AR97" s="73"/>
      <c r="AS97" s="138">
        <v>0</v>
      </c>
      <c r="AT97" s="139">
        <f>ROUND(SUM(AV97:AW97),2)</f>
        <v>0</v>
      </c>
      <c r="AU97" s="140">
        <f>'1.2 - Elektroinstalace'!P126</f>
        <v>0</v>
      </c>
      <c r="AV97" s="139">
        <f>'1.2 - Elektroinstalace'!J35</f>
        <v>0</v>
      </c>
      <c r="AW97" s="139">
        <f>'1.2 - Elektroinstalace'!J36</f>
        <v>0</v>
      </c>
      <c r="AX97" s="139">
        <f>'1.2 - Elektroinstalace'!J37</f>
        <v>0</v>
      </c>
      <c r="AY97" s="139">
        <f>'1.2 - Elektroinstalace'!J38</f>
        <v>0</v>
      </c>
      <c r="AZ97" s="139">
        <f>'1.2 - Elektroinstalace'!F35</f>
        <v>0</v>
      </c>
      <c r="BA97" s="139">
        <f>'1.2 - Elektroinstalace'!F36</f>
        <v>0</v>
      </c>
      <c r="BB97" s="139">
        <f>'1.2 - Elektroinstalace'!F37</f>
        <v>0</v>
      </c>
      <c r="BC97" s="139">
        <f>'1.2 - Elektroinstalace'!F38</f>
        <v>0</v>
      </c>
      <c r="BD97" s="141">
        <f>'1.2 - Elektroinstalace'!F39</f>
        <v>0</v>
      </c>
      <c r="BE97" s="4"/>
      <c r="BT97" s="142" t="s">
        <v>81</v>
      </c>
      <c r="BV97" s="142" t="s">
        <v>75</v>
      </c>
      <c r="BW97" s="142" t="s">
        <v>89</v>
      </c>
      <c r="BX97" s="142" t="s">
        <v>80</v>
      </c>
      <c r="CL97" s="142" t="s">
        <v>1</v>
      </c>
    </row>
    <row r="98" spans="1:90" s="4" customFormat="1" ht="16.5" customHeight="1">
      <c r="A98" s="133" t="s">
        <v>82</v>
      </c>
      <c r="B98" s="71"/>
      <c r="C98" s="134"/>
      <c r="D98" s="134"/>
      <c r="E98" s="135" t="s">
        <v>90</v>
      </c>
      <c r="F98" s="135"/>
      <c r="G98" s="135"/>
      <c r="H98" s="135"/>
      <c r="I98" s="135"/>
      <c r="J98" s="134"/>
      <c r="K98" s="135" t="s">
        <v>91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'1.3 - Zdravotní technika'!J32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85</v>
      </c>
      <c r="AR98" s="73"/>
      <c r="AS98" s="138">
        <v>0</v>
      </c>
      <c r="AT98" s="139">
        <f>ROUND(SUM(AV98:AW98),2)</f>
        <v>0</v>
      </c>
      <c r="AU98" s="140">
        <f>'1.3 - Zdravotní technika'!P132</f>
        <v>0</v>
      </c>
      <c r="AV98" s="139">
        <f>'1.3 - Zdravotní technika'!J35</f>
        <v>0</v>
      </c>
      <c r="AW98" s="139">
        <f>'1.3 - Zdravotní technika'!J36</f>
        <v>0</v>
      </c>
      <c r="AX98" s="139">
        <f>'1.3 - Zdravotní technika'!J37</f>
        <v>0</v>
      </c>
      <c r="AY98" s="139">
        <f>'1.3 - Zdravotní technika'!J38</f>
        <v>0</v>
      </c>
      <c r="AZ98" s="139">
        <f>'1.3 - Zdravotní technika'!F35</f>
        <v>0</v>
      </c>
      <c r="BA98" s="139">
        <f>'1.3 - Zdravotní technika'!F36</f>
        <v>0</v>
      </c>
      <c r="BB98" s="139">
        <f>'1.3 - Zdravotní technika'!F37</f>
        <v>0</v>
      </c>
      <c r="BC98" s="139">
        <f>'1.3 - Zdravotní technika'!F38</f>
        <v>0</v>
      </c>
      <c r="BD98" s="141">
        <f>'1.3 - Zdravotní technika'!F39</f>
        <v>0</v>
      </c>
      <c r="BE98" s="4"/>
      <c r="BT98" s="142" t="s">
        <v>81</v>
      </c>
      <c r="BV98" s="142" t="s">
        <v>75</v>
      </c>
      <c r="BW98" s="142" t="s">
        <v>92</v>
      </c>
      <c r="BX98" s="142" t="s">
        <v>80</v>
      </c>
      <c r="CL98" s="142" t="s">
        <v>1</v>
      </c>
    </row>
    <row r="99" spans="1:90" s="4" customFormat="1" ht="16.5" customHeight="1">
      <c r="A99" s="133" t="s">
        <v>82</v>
      </c>
      <c r="B99" s="71"/>
      <c r="C99" s="134"/>
      <c r="D99" s="134"/>
      <c r="E99" s="135" t="s">
        <v>93</v>
      </c>
      <c r="F99" s="135"/>
      <c r="G99" s="135"/>
      <c r="H99" s="135"/>
      <c r="I99" s="135"/>
      <c r="J99" s="134"/>
      <c r="K99" s="135" t="s">
        <v>94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'1.4 - Vytápění'!J32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85</v>
      </c>
      <c r="AR99" s="73"/>
      <c r="AS99" s="138">
        <v>0</v>
      </c>
      <c r="AT99" s="139">
        <f>ROUND(SUM(AV99:AW99),2)</f>
        <v>0</v>
      </c>
      <c r="AU99" s="140">
        <f>'1.4 - Vytápění'!P127</f>
        <v>0</v>
      </c>
      <c r="AV99" s="139">
        <f>'1.4 - Vytápění'!J35</f>
        <v>0</v>
      </c>
      <c r="AW99" s="139">
        <f>'1.4 - Vytápění'!J36</f>
        <v>0</v>
      </c>
      <c r="AX99" s="139">
        <f>'1.4 - Vytápění'!J37</f>
        <v>0</v>
      </c>
      <c r="AY99" s="139">
        <f>'1.4 - Vytápění'!J38</f>
        <v>0</v>
      </c>
      <c r="AZ99" s="139">
        <f>'1.4 - Vytápění'!F35</f>
        <v>0</v>
      </c>
      <c r="BA99" s="139">
        <f>'1.4 - Vytápění'!F36</f>
        <v>0</v>
      </c>
      <c r="BB99" s="139">
        <f>'1.4 - Vytápění'!F37</f>
        <v>0</v>
      </c>
      <c r="BC99" s="139">
        <f>'1.4 - Vytápění'!F38</f>
        <v>0</v>
      </c>
      <c r="BD99" s="141">
        <f>'1.4 - Vytápění'!F39</f>
        <v>0</v>
      </c>
      <c r="BE99" s="4"/>
      <c r="BT99" s="142" t="s">
        <v>81</v>
      </c>
      <c r="BV99" s="142" t="s">
        <v>75</v>
      </c>
      <c r="BW99" s="142" t="s">
        <v>95</v>
      </c>
      <c r="BX99" s="142" t="s">
        <v>80</v>
      </c>
      <c r="CL99" s="142" t="s">
        <v>1</v>
      </c>
    </row>
    <row r="100" spans="1:90" s="4" customFormat="1" ht="16.5" customHeight="1">
      <c r="A100" s="133" t="s">
        <v>82</v>
      </c>
      <c r="B100" s="71"/>
      <c r="C100" s="134"/>
      <c r="D100" s="134"/>
      <c r="E100" s="135" t="s">
        <v>96</v>
      </c>
      <c r="F100" s="135"/>
      <c r="G100" s="135"/>
      <c r="H100" s="135"/>
      <c r="I100" s="135"/>
      <c r="J100" s="134"/>
      <c r="K100" s="135" t="s">
        <v>97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'1.5 - Vzduchotechnika'!J32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85</v>
      </c>
      <c r="AR100" s="73"/>
      <c r="AS100" s="138">
        <v>0</v>
      </c>
      <c r="AT100" s="139">
        <f>ROUND(SUM(AV100:AW100),2)</f>
        <v>0</v>
      </c>
      <c r="AU100" s="140">
        <f>'1.5 - Vzduchotechnika'!P125</f>
        <v>0</v>
      </c>
      <c r="AV100" s="139">
        <f>'1.5 - Vzduchotechnika'!J35</f>
        <v>0</v>
      </c>
      <c r="AW100" s="139">
        <f>'1.5 - Vzduchotechnika'!J36</f>
        <v>0</v>
      </c>
      <c r="AX100" s="139">
        <f>'1.5 - Vzduchotechnika'!J37</f>
        <v>0</v>
      </c>
      <c r="AY100" s="139">
        <f>'1.5 - Vzduchotechnika'!J38</f>
        <v>0</v>
      </c>
      <c r="AZ100" s="139">
        <f>'1.5 - Vzduchotechnika'!F35</f>
        <v>0</v>
      </c>
      <c r="BA100" s="139">
        <f>'1.5 - Vzduchotechnika'!F36</f>
        <v>0</v>
      </c>
      <c r="BB100" s="139">
        <f>'1.5 - Vzduchotechnika'!F37</f>
        <v>0</v>
      </c>
      <c r="BC100" s="139">
        <f>'1.5 - Vzduchotechnika'!F38</f>
        <v>0</v>
      </c>
      <c r="BD100" s="141">
        <f>'1.5 - Vzduchotechnika'!F39</f>
        <v>0</v>
      </c>
      <c r="BE100" s="4"/>
      <c r="BT100" s="142" t="s">
        <v>81</v>
      </c>
      <c r="BV100" s="142" t="s">
        <v>75</v>
      </c>
      <c r="BW100" s="142" t="s">
        <v>98</v>
      </c>
      <c r="BX100" s="142" t="s">
        <v>80</v>
      </c>
      <c r="CL100" s="142" t="s">
        <v>1</v>
      </c>
    </row>
    <row r="101" spans="1:90" s="4" customFormat="1" ht="16.5" customHeight="1">
      <c r="A101" s="133" t="s">
        <v>82</v>
      </c>
      <c r="B101" s="71"/>
      <c r="C101" s="134"/>
      <c r="D101" s="134"/>
      <c r="E101" s="135" t="s">
        <v>99</v>
      </c>
      <c r="F101" s="135"/>
      <c r="G101" s="135"/>
      <c r="H101" s="135"/>
      <c r="I101" s="135"/>
      <c r="J101" s="134"/>
      <c r="K101" s="135" t="s">
        <v>100</v>
      </c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'1.6 - Kanalizační přípojka'!J32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85</v>
      </c>
      <c r="AR101" s="73"/>
      <c r="AS101" s="138">
        <v>0</v>
      </c>
      <c r="AT101" s="139">
        <f>ROUND(SUM(AV101:AW101),2)</f>
        <v>0</v>
      </c>
      <c r="AU101" s="140">
        <f>'1.6 - Kanalizační přípojka'!P128</f>
        <v>0</v>
      </c>
      <c r="AV101" s="139">
        <f>'1.6 - Kanalizační přípojka'!J35</f>
        <v>0</v>
      </c>
      <c r="AW101" s="139">
        <f>'1.6 - Kanalizační přípojka'!J36</f>
        <v>0</v>
      </c>
      <c r="AX101" s="139">
        <f>'1.6 - Kanalizační přípojka'!J37</f>
        <v>0</v>
      </c>
      <c r="AY101" s="139">
        <f>'1.6 - Kanalizační přípojka'!J38</f>
        <v>0</v>
      </c>
      <c r="AZ101" s="139">
        <f>'1.6 - Kanalizační přípojka'!F35</f>
        <v>0</v>
      </c>
      <c r="BA101" s="139">
        <f>'1.6 - Kanalizační přípojka'!F36</f>
        <v>0</v>
      </c>
      <c r="BB101" s="139">
        <f>'1.6 - Kanalizační přípojka'!F37</f>
        <v>0</v>
      </c>
      <c r="BC101" s="139">
        <f>'1.6 - Kanalizační přípojka'!F38</f>
        <v>0</v>
      </c>
      <c r="BD101" s="141">
        <f>'1.6 - Kanalizační přípojka'!F39</f>
        <v>0</v>
      </c>
      <c r="BE101" s="4"/>
      <c r="BT101" s="142" t="s">
        <v>81</v>
      </c>
      <c r="BV101" s="142" t="s">
        <v>75</v>
      </c>
      <c r="BW101" s="142" t="s">
        <v>101</v>
      </c>
      <c r="BX101" s="142" t="s">
        <v>80</v>
      </c>
      <c r="CL101" s="142" t="s">
        <v>1</v>
      </c>
    </row>
    <row r="102" spans="1:91" s="7" customFormat="1" ht="16.5" customHeight="1">
      <c r="A102" s="7"/>
      <c r="B102" s="120"/>
      <c r="C102" s="121"/>
      <c r="D102" s="122" t="s">
        <v>81</v>
      </c>
      <c r="E102" s="122"/>
      <c r="F102" s="122"/>
      <c r="G102" s="122"/>
      <c r="H102" s="122"/>
      <c r="I102" s="123"/>
      <c r="J102" s="122" t="s">
        <v>102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4">
        <f>ROUND(SUM(AG103:AG105),2)</f>
        <v>0</v>
      </c>
      <c r="AH102" s="123"/>
      <c r="AI102" s="123"/>
      <c r="AJ102" s="123"/>
      <c r="AK102" s="123"/>
      <c r="AL102" s="123"/>
      <c r="AM102" s="123"/>
      <c r="AN102" s="125">
        <f>SUM(AG102,AT102)</f>
        <v>0</v>
      </c>
      <c r="AO102" s="123"/>
      <c r="AP102" s="123"/>
      <c r="AQ102" s="126" t="s">
        <v>79</v>
      </c>
      <c r="AR102" s="127"/>
      <c r="AS102" s="128">
        <f>ROUND(SUM(AS103:AS105),2)</f>
        <v>0</v>
      </c>
      <c r="AT102" s="129">
        <f>ROUND(SUM(AV102:AW102),2)</f>
        <v>0</v>
      </c>
      <c r="AU102" s="130">
        <f>ROUND(SUM(AU103:AU105),5)</f>
        <v>0</v>
      </c>
      <c r="AV102" s="129">
        <f>ROUND(AZ102*L29,2)</f>
        <v>0</v>
      </c>
      <c r="AW102" s="129">
        <f>ROUND(BA102*L30,2)</f>
        <v>0</v>
      </c>
      <c r="AX102" s="129">
        <f>ROUND(BB102*L29,2)</f>
        <v>0</v>
      </c>
      <c r="AY102" s="129">
        <f>ROUND(BC102*L30,2)</f>
        <v>0</v>
      </c>
      <c r="AZ102" s="129">
        <f>ROUND(SUM(AZ103:AZ105),2)</f>
        <v>0</v>
      </c>
      <c r="BA102" s="129">
        <f>ROUND(SUM(BA103:BA105),2)</f>
        <v>0</v>
      </c>
      <c r="BB102" s="129">
        <f>ROUND(SUM(BB103:BB105),2)</f>
        <v>0</v>
      </c>
      <c r="BC102" s="129">
        <f>ROUND(SUM(BC103:BC105),2)</f>
        <v>0</v>
      </c>
      <c r="BD102" s="131">
        <f>ROUND(SUM(BD103:BD105),2)</f>
        <v>0</v>
      </c>
      <c r="BE102" s="7"/>
      <c r="BS102" s="132" t="s">
        <v>72</v>
      </c>
      <c r="BT102" s="132" t="s">
        <v>77</v>
      </c>
      <c r="BU102" s="132" t="s">
        <v>74</v>
      </c>
      <c r="BV102" s="132" t="s">
        <v>75</v>
      </c>
      <c r="BW102" s="132" t="s">
        <v>103</v>
      </c>
      <c r="BX102" s="132" t="s">
        <v>5</v>
      </c>
      <c r="CL102" s="132" t="s">
        <v>1</v>
      </c>
      <c r="CM102" s="132" t="s">
        <v>81</v>
      </c>
    </row>
    <row r="103" spans="1:90" s="4" customFormat="1" ht="16.5" customHeight="1">
      <c r="A103" s="133" t="s">
        <v>82</v>
      </c>
      <c r="B103" s="71"/>
      <c r="C103" s="134"/>
      <c r="D103" s="134"/>
      <c r="E103" s="135" t="s">
        <v>104</v>
      </c>
      <c r="F103" s="135"/>
      <c r="G103" s="135"/>
      <c r="H103" s="135"/>
      <c r="I103" s="135"/>
      <c r="J103" s="134"/>
      <c r="K103" s="135" t="s">
        <v>84</v>
      </c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6">
        <f>'2.1 - Stavební část'!J32</f>
        <v>0</v>
      </c>
      <c r="AH103" s="134"/>
      <c r="AI103" s="134"/>
      <c r="AJ103" s="134"/>
      <c r="AK103" s="134"/>
      <c r="AL103" s="134"/>
      <c r="AM103" s="134"/>
      <c r="AN103" s="136">
        <f>SUM(AG103,AT103)</f>
        <v>0</v>
      </c>
      <c r="AO103" s="134"/>
      <c r="AP103" s="134"/>
      <c r="AQ103" s="137" t="s">
        <v>85</v>
      </c>
      <c r="AR103" s="73"/>
      <c r="AS103" s="138">
        <v>0</v>
      </c>
      <c r="AT103" s="139">
        <f>ROUND(SUM(AV103:AW103),2)</f>
        <v>0</v>
      </c>
      <c r="AU103" s="140">
        <f>'2.1 - Stavební část'!P137</f>
        <v>0</v>
      </c>
      <c r="AV103" s="139">
        <f>'2.1 - Stavební část'!J35</f>
        <v>0</v>
      </c>
      <c r="AW103" s="139">
        <f>'2.1 - Stavební část'!J36</f>
        <v>0</v>
      </c>
      <c r="AX103" s="139">
        <f>'2.1 - Stavební část'!J37</f>
        <v>0</v>
      </c>
      <c r="AY103" s="139">
        <f>'2.1 - Stavební část'!J38</f>
        <v>0</v>
      </c>
      <c r="AZ103" s="139">
        <f>'2.1 - Stavební část'!F35</f>
        <v>0</v>
      </c>
      <c r="BA103" s="139">
        <f>'2.1 - Stavební část'!F36</f>
        <v>0</v>
      </c>
      <c r="BB103" s="139">
        <f>'2.1 - Stavební část'!F37</f>
        <v>0</v>
      </c>
      <c r="BC103" s="139">
        <f>'2.1 - Stavební část'!F38</f>
        <v>0</v>
      </c>
      <c r="BD103" s="141">
        <f>'2.1 - Stavební část'!F39</f>
        <v>0</v>
      </c>
      <c r="BE103" s="4"/>
      <c r="BT103" s="142" t="s">
        <v>81</v>
      </c>
      <c r="BV103" s="142" t="s">
        <v>75</v>
      </c>
      <c r="BW103" s="142" t="s">
        <v>105</v>
      </c>
      <c r="BX103" s="142" t="s">
        <v>103</v>
      </c>
      <c r="CL103" s="142" t="s">
        <v>1</v>
      </c>
    </row>
    <row r="104" spans="1:90" s="4" customFormat="1" ht="16.5" customHeight="1">
      <c r="A104" s="133" t="s">
        <v>82</v>
      </c>
      <c r="B104" s="71"/>
      <c r="C104" s="134"/>
      <c r="D104" s="134"/>
      <c r="E104" s="135" t="s">
        <v>106</v>
      </c>
      <c r="F104" s="135"/>
      <c r="G104" s="135"/>
      <c r="H104" s="135"/>
      <c r="I104" s="135"/>
      <c r="J104" s="134"/>
      <c r="K104" s="135" t="s">
        <v>88</v>
      </c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6">
        <f>'2.2 - Elektroinstalace'!J32</f>
        <v>0</v>
      </c>
      <c r="AH104" s="134"/>
      <c r="AI104" s="134"/>
      <c r="AJ104" s="134"/>
      <c r="AK104" s="134"/>
      <c r="AL104" s="134"/>
      <c r="AM104" s="134"/>
      <c r="AN104" s="136">
        <f>SUM(AG104,AT104)</f>
        <v>0</v>
      </c>
      <c r="AO104" s="134"/>
      <c r="AP104" s="134"/>
      <c r="AQ104" s="137" t="s">
        <v>85</v>
      </c>
      <c r="AR104" s="73"/>
      <c r="AS104" s="138">
        <v>0</v>
      </c>
      <c r="AT104" s="139">
        <f>ROUND(SUM(AV104:AW104),2)</f>
        <v>0</v>
      </c>
      <c r="AU104" s="140">
        <f>'2.2 - Elektroinstalace'!P126</f>
        <v>0</v>
      </c>
      <c r="AV104" s="139">
        <f>'2.2 - Elektroinstalace'!J35</f>
        <v>0</v>
      </c>
      <c r="AW104" s="139">
        <f>'2.2 - Elektroinstalace'!J36</f>
        <v>0</v>
      </c>
      <c r="AX104" s="139">
        <f>'2.2 - Elektroinstalace'!J37</f>
        <v>0</v>
      </c>
      <c r="AY104" s="139">
        <f>'2.2 - Elektroinstalace'!J38</f>
        <v>0</v>
      </c>
      <c r="AZ104" s="139">
        <f>'2.2 - Elektroinstalace'!F35</f>
        <v>0</v>
      </c>
      <c r="BA104" s="139">
        <f>'2.2 - Elektroinstalace'!F36</f>
        <v>0</v>
      </c>
      <c r="BB104" s="139">
        <f>'2.2 - Elektroinstalace'!F37</f>
        <v>0</v>
      </c>
      <c r="BC104" s="139">
        <f>'2.2 - Elektroinstalace'!F38</f>
        <v>0</v>
      </c>
      <c r="BD104" s="141">
        <f>'2.2 - Elektroinstalace'!F39</f>
        <v>0</v>
      </c>
      <c r="BE104" s="4"/>
      <c r="BT104" s="142" t="s">
        <v>81</v>
      </c>
      <c r="BV104" s="142" t="s">
        <v>75</v>
      </c>
      <c r="BW104" s="142" t="s">
        <v>107</v>
      </c>
      <c r="BX104" s="142" t="s">
        <v>103</v>
      </c>
      <c r="CL104" s="142" t="s">
        <v>1</v>
      </c>
    </row>
    <row r="105" spans="1:90" s="4" customFormat="1" ht="16.5" customHeight="1">
      <c r="A105" s="133" t="s">
        <v>82</v>
      </c>
      <c r="B105" s="71"/>
      <c r="C105" s="134"/>
      <c r="D105" s="134"/>
      <c r="E105" s="135" t="s">
        <v>108</v>
      </c>
      <c r="F105" s="135"/>
      <c r="G105" s="135"/>
      <c r="H105" s="135"/>
      <c r="I105" s="135"/>
      <c r="J105" s="134"/>
      <c r="K105" s="135" t="s">
        <v>91</v>
      </c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6">
        <f>'2.3 - Zdravotní technika'!J32</f>
        <v>0</v>
      </c>
      <c r="AH105" s="134"/>
      <c r="AI105" s="134"/>
      <c r="AJ105" s="134"/>
      <c r="AK105" s="134"/>
      <c r="AL105" s="134"/>
      <c r="AM105" s="134"/>
      <c r="AN105" s="136">
        <f>SUM(AG105,AT105)</f>
        <v>0</v>
      </c>
      <c r="AO105" s="134"/>
      <c r="AP105" s="134"/>
      <c r="AQ105" s="137" t="s">
        <v>85</v>
      </c>
      <c r="AR105" s="73"/>
      <c r="AS105" s="138">
        <v>0</v>
      </c>
      <c r="AT105" s="139">
        <f>ROUND(SUM(AV105:AW105),2)</f>
        <v>0</v>
      </c>
      <c r="AU105" s="140">
        <f>'2.3 - Zdravotní technika'!P126</f>
        <v>0</v>
      </c>
      <c r="AV105" s="139">
        <f>'2.3 - Zdravotní technika'!J35</f>
        <v>0</v>
      </c>
      <c r="AW105" s="139">
        <f>'2.3 - Zdravotní technika'!J36</f>
        <v>0</v>
      </c>
      <c r="AX105" s="139">
        <f>'2.3 - Zdravotní technika'!J37</f>
        <v>0</v>
      </c>
      <c r="AY105" s="139">
        <f>'2.3 - Zdravotní technika'!J38</f>
        <v>0</v>
      </c>
      <c r="AZ105" s="139">
        <f>'2.3 - Zdravotní technika'!F35</f>
        <v>0</v>
      </c>
      <c r="BA105" s="139">
        <f>'2.3 - Zdravotní technika'!F36</f>
        <v>0</v>
      </c>
      <c r="BB105" s="139">
        <f>'2.3 - Zdravotní technika'!F37</f>
        <v>0</v>
      </c>
      <c r="BC105" s="139">
        <f>'2.3 - Zdravotní technika'!F38</f>
        <v>0</v>
      </c>
      <c r="BD105" s="141">
        <f>'2.3 - Zdravotní technika'!F39</f>
        <v>0</v>
      </c>
      <c r="BE105" s="4"/>
      <c r="BT105" s="142" t="s">
        <v>81</v>
      </c>
      <c r="BV105" s="142" t="s">
        <v>75</v>
      </c>
      <c r="BW105" s="142" t="s">
        <v>109</v>
      </c>
      <c r="BX105" s="142" t="s">
        <v>103</v>
      </c>
      <c r="CL105" s="142" t="s">
        <v>1</v>
      </c>
    </row>
    <row r="106" spans="1:91" s="7" customFormat="1" ht="16.5" customHeight="1">
      <c r="A106" s="7"/>
      <c r="B106" s="120"/>
      <c r="C106" s="121"/>
      <c r="D106" s="122" t="s">
        <v>110</v>
      </c>
      <c r="E106" s="122"/>
      <c r="F106" s="122"/>
      <c r="G106" s="122"/>
      <c r="H106" s="122"/>
      <c r="I106" s="123"/>
      <c r="J106" s="122" t="s">
        <v>111</v>
      </c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4">
        <f>ROUND(AG107,2)</f>
        <v>0</v>
      </c>
      <c r="AH106" s="123"/>
      <c r="AI106" s="123"/>
      <c r="AJ106" s="123"/>
      <c r="AK106" s="123"/>
      <c r="AL106" s="123"/>
      <c r="AM106" s="123"/>
      <c r="AN106" s="125">
        <f>SUM(AG106,AT106)</f>
        <v>0</v>
      </c>
      <c r="AO106" s="123"/>
      <c r="AP106" s="123"/>
      <c r="AQ106" s="126" t="s">
        <v>79</v>
      </c>
      <c r="AR106" s="127"/>
      <c r="AS106" s="128">
        <f>ROUND(AS107,2)</f>
        <v>0</v>
      </c>
      <c r="AT106" s="129">
        <f>ROUND(SUM(AV106:AW106),2)</f>
        <v>0</v>
      </c>
      <c r="AU106" s="130">
        <f>ROUND(AU107,5)</f>
        <v>0</v>
      </c>
      <c r="AV106" s="129">
        <f>ROUND(AZ106*L29,2)</f>
        <v>0</v>
      </c>
      <c r="AW106" s="129">
        <f>ROUND(BA106*L30,2)</f>
        <v>0</v>
      </c>
      <c r="AX106" s="129">
        <f>ROUND(BB106*L29,2)</f>
        <v>0</v>
      </c>
      <c r="AY106" s="129">
        <f>ROUND(BC106*L30,2)</f>
        <v>0</v>
      </c>
      <c r="AZ106" s="129">
        <f>ROUND(AZ107,2)</f>
        <v>0</v>
      </c>
      <c r="BA106" s="129">
        <f>ROUND(BA107,2)</f>
        <v>0</v>
      </c>
      <c r="BB106" s="129">
        <f>ROUND(BB107,2)</f>
        <v>0</v>
      </c>
      <c r="BC106" s="129">
        <f>ROUND(BC107,2)</f>
        <v>0</v>
      </c>
      <c r="BD106" s="131">
        <f>ROUND(BD107,2)</f>
        <v>0</v>
      </c>
      <c r="BE106" s="7"/>
      <c r="BS106" s="132" t="s">
        <v>72</v>
      </c>
      <c r="BT106" s="132" t="s">
        <v>77</v>
      </c>
      <c r="BU106" s="132" t="s">
        <v>74</v>
      </c>
      <c r="BV106" s="132" t="s">
        <v>75</v>
      </c>
      <c r="BW106" s="132" t="s">
        <v>112</v>
      </c>
      <c r="BX106" s="132" t="s">
        <v>5</v>
      </c>
      <c r="CL106" s="132" t="s">
        <v>1</v>
      </c>
      <c r="CM106" s="132" t="s">
        <v>81</v>
      </c>
    </row>
    <row r="107" spans="1:90" s="4" customFormat="1" ht="16.5" customHeight="1">
      <c r="A107" s="133" t="s">
        <v>82</v>
      </c>
      <c r="B107" s="71"/>
      <c r="C107" s="134"/>
      <c r="D107" s="134"/>
      <c r="E107" s="135" t="s">
        <v>113</v>
      </c>
      <c r="F107" s="135"/>
      <c r="G107" s="135"/>
      <c r="H107" s="135"/>
      <c r="I107" s="135"/>
      <c r="J107" s="134"/>
      <c r="K107" s="135" t="s">
        <v>84</v>
      </c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6">
        <f>'3.1 - Stavební část'!J32</f>
        <v>0</v>
      </c>
      <c r="AH107" s="134"/>
      <c r="AI107" s="134"/>
      <c r="AJ107" s="134"/>
      <c r="AK107" s="134"/>
      <c r="AL107" s="134"/>
      <c r="AM107" s="134"/>
      <c r="AN107" s="136">
        <f>SUM(AG107,AT107)</f>
        <v>0</v>
      </c>
      <c r="AO107" s="134"/>
      <c r="AP107" s="134"/>
      <c r="AQ107" s="137" t="s">
        <v>85</v>
      </c>
      <c r="AR107" s="73"/>
      <c r="AS107" s="138">
        <v>0</v>
      </c>
      <c r="AT107" s="139">
        <f>ROUND(SUM(AV107:AW107),2)</f>
        <v>0</v>
      </c>
      <c r="AU107" s="140">
        <f>'3.1 - Stavební část'!P131</f>
        <v>0</v>
      </c>
      <c r="AV107" s="139">
        <f>'3.1 - Stavební část'!J35</f>
        <v>0</v>
      </c>
      <c r="AW107" s="139">
        <f>'3.1 - Stavební část'!J36</f>
        <v>0</v>
      </c>
      <c r="AX107" s="139">
        <f>'3.1 - Stavební část'!J37</f>
        <v>0</v>
      </c>
      <c r="AY107" s="139">
        <f>'3.1 - Stavební část'!J38</f>
        <v>0</v>
      </c>
      <c r="AZ107" s="139">
        <f>'3.1 - Stavební část'!F35</f>
        <v>0</v>
      </c>
      <c r="BA107" s="139">
        <f>'3.1 - Stavební část'!F36</f>
        <v>0</v>
      </c>
      <c r="BB107" s="139">
        <f>'3.1 - Stavební část'!F37</f>
        <v>0</v>
      </c>
      <c r="BC107" s="139">
        <f>'3.1 - Stavební část'!F38</f>
        <v>0</v>
      </c>
      <c r="BD107" s="141">
        <f>'3.1 - Stavební část'!F39</f>
        <v>0</v>
      </c>
      <c r="BE107" s="4"/>
      <c r="BT107" s="142" t="s">
        <v>81</v>
      </c>
      <c r="BV107" s="142" t="s">
        <v>75</v>
      </c>
      <c r="BW107" s="142" t="s">
        <v>114</v>
      </c>
      <c r="BX107" s="142" t="s">
        <v>112</v>
      </c>
      <c r="CL107" s="142" t="s">
        <v>1</v>
      </c>
    </row>
    <row r="108" spans="1:91" s="7" customFormat="1" ht="16.5" customHeight="1">
      <c r="A108" s="7"/>
      <c r="B108" s="120"/>
      <c r="C108" s="121"/>
      <c r="D108" s="122" t="s">
        <v>115</v>
      </c>
      <c r="E108" s="122"/>
      <c r="F108" s="122"/>
      <c r="G108" s="122"/>
      <c r="H108" s="122"/>
      <c r="I108" s="123"/>
      <c r="J108" s="122" t="s">
        <v>116</v>
      </c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4">
        <f>ROUND(SUM(AG109:AG110),2)</f>
        <v>0</v>
      </c>
      <c r="AH108" s="123"/>
      <c r="AI108" s="123"/>
      <c r="AJ108" s="123"/>
      <c r="AK108" s="123"/>
      <c r="AL108" s="123"/>
      <c r="AM108" s="123"/>
      <c r="AN108" s="125">
        <f>SUM(AG108,AT108)</f>
        <v>0</v>
      </c>
      <c r="AO108" s="123"/>
      <c r="AP108" s="123"/>
      <c r="AQ108" s="126" t="s">
        <v>79</v>
      </c>
      <c r="AR108" s="127"/>
      <c r="AS108" s="128">
        <f>ROUND(SUM(AS109:AS110),2)</f>
        <v>0</v>
      </c>
      <c r="AT108" s="129">
        <f>ROUND(SUM(AV108:AW108),2)</f>
        <v>0</v>
      </c>
      <c r="AU108" s="130">
        <f>ROUND(SUM(AU109:AU110),5)</f>
        <v>0</v>
      </c>
      <c r="AV108" s="129">
        <f>ROUND(AZ108*L29,2)</f>
        <v>0</v>
      </c>
      <c r="AW108" s="129">
        <f>ROUND(BA108*L30,2)</f>
        <v>0</v>
      </c>
      <c r="AX108" s="129">
        <f>ROUND(BB108*L29,2)</f>
        <v>0</v>
      </c>
      <c r="AY108" s="129">
        <f>ROUND(BC108*L30,2)</f>
        <v>0</v>
      </c>
      <c r="AZ108" s="129">
        <f>ROUND(SUM(AZ109:AZ110),2)</f>
        <v>0</v>
      </c>
      <c r="BA108" s="129">
        <f>ROUND(SUM(BA109:BA110),2)</f>
        <v>0</v>
      </c>
      <c r="BB108" s="129">
        <f>ROUND(SUM(BB109:BB110),2)</f>
        <v>0</v>
      </c>
      <c r="BC108" s="129">
        <f>ROUND(SUM(BC109:BC110),2)</f>
        <v>0</v>
      </c>
      <c r="BD108" s="131">
        <f>ROUND(SUM(BD109:BD110),2)</f>
        <v>0</v>
      </c>
      <c r="BE108" s="7"/>
      <c r="BS108" s="132" t="s">
        <v>72</v>
      </c>
      <c r="BT108" s="132" t="s">
        <v>77</v>
      </c>
      <c r="BU108" s="132" t="s">
        <v>74</v>
      </c>
      <c r="BV108" s="132" t="s">
        <v>75</v>
      </c>
      <c r="BW108" s="132" t="s">
        <v>117</v>
      </c>
      <c r="BX108" s="132" t="s">
        <v>5</v>
      </c>
      <c r="CL108" s="132" t="s">
        <v>1</v>
      </c>
      <c r="CM108" s="132" t="s">
        <v>81</v>
      </c>
    </row>
    <row r="109" spans="1:90" s="4" customFormat="1" ht="16.5" customHeight="1">
      <c r="A109" s="133" t="s">
        <v>82</v>
      </c>
      <c r="B109" s="71"/>
      <c r="C109" s="134"/>
      <c r="D109" s="134"/>
      <c r="E109" s="135" t="s">
        <v>118</v>
      </c>
      <c r="F109" s="135"/>
      <c r="G109" s="135"/>
      <c r="H109" s="135"/>
      <c r="I109" s="135"/>
      <c r="J109" s="134"/>
      <c r="K109" s="135" t="s">
        <v>84</v>
      </c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6">
        <f>'4.1. - Stavební část'!J32</f>
        <v>0</v>
      </c>
      <c r="AH109" s="134"/>
      <c r="AI109" s="134"/>
      <c r="AJ109" s="134"/>
      <c r="AK109" s="134"/>
      <c r="AL109" s="134"/>
      <c r="AM109" s="134"/>
      <c r="AN109" s="136">
        <f>SUM(AG109,AT109)</f>
        <v>0</v>
      </c>
      <c r="AO109" s="134"/>
      <c r="AP109" s="134"/>
      <c r="AQ109" s="137" t="s">
        <v>85</v>
      </c>
      <c r="AR109" s="73"/>
      <c r="AS109" s="138">
        <v>0</v>
      </c>
      <c r="AT109" s="139">
        <f>ROUND(SUM(AV109:AW109),2)</f>
        <v>0</v>
      </c>
      <c r="AU109" s="140">
        <f>'4.1. - Stavební část'!P142</f>
        <v>0</v>
      </c>
      <c r="AV109" s="139">
        <f>'4.1. - Stavební část'!J35</f>
        <v>0</v>
      </c>
      <c r="AW109" s="139">
        <f>'4.1. - Stavební část'!J36</f>
        <v>0</v>
      </c>
      <c r="AX109" s="139">
        <f>'4.1. - Stavební část'!J37</f>
        <v>0</v>
      </c>
      <c r="AY109" s="139">
        <f>'4.1. - Stavební část'!J38</f>
        <v>0</v>
      </c>
      <c r="AZ109" s="139">
        <f>'4.1. - Stavební část'!F35</f>
        <v>0</v>
      </c>
      <c r="BA109" s="139">
        <f>'4.1. - Stavební část'!F36</f>
        <v>0</v>
      </c>
      <c r="BB109" s="139">
        <f>'4.1. - Stavební část'!F37</f>
        <v>0</v>
      </c>
      <c r="BC109" s="139">
        <f>'4.1. - Stavební část'!F38</f>
        <v>0</v>
      </c>
      <c r="BD109" s="141">
        <f>'4.1. - Stavební část'!F39</f>
        <v>0</v>
      </c>
      <c r="BE109" s="4"/>
      <c r="BT109" s="142" t="s">
        <v>81</v>
      </c>
      <c r="BV109" s="142" t="s">
        <v>75</v>
      </c>
      <c r="BW109" s="142" t="s">
        <v>119</v>
      </c>
      <c r="BX109" s="142" t="s">
        <v>117</v>
      </c>
      <c r="CL109" s="142" t="s">
        <v>1</v>
      </c>
    </row>
    <row r="110" spans="1:90" s="4" customFormat="1" ht="16.5" customHeight="1">
      <c r="A110" s="133" t="s">
        <v>82</v>
      </c>
      <c r="B110" s="71"/>
      <c r="C110" s="134"/>
      <c r="D110" s="134"/>
      <c r="E110" s="135" t="s">
        <v>120</v>
      </c>
      <c r="F110" s="135"/>
      <c r="G110" s="135"/>
      <c r="H110" s="135"/>
      <c r="I110" s="135"/>
      <c r="J110" s="134"/>
      <c r="K110" s="135" t="s">
        <v>121</v>
      </c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6">
        <f>'4.2. - Hromosvod'!J32</f>
        <v>0</v>
      </c>
      <c r="AH110" s="134"/>
      <c r="AI110" s="134"/>
      <c r="AJ110" s="134"/>
      <c r="AK110" s="134"/>
      <c r="AL110" s="134"/>
      <c r="AM110" s="134"/>
      <c r="AN110" s="136">
        <f>SUM(AG110,AT110)</f>
        <v>0</v>
      </c>
      <c r="AO110" s="134"/>
      <c r="AP110" s="134"/>
      <c r="AQ110" s="137" t="s">
        <v>85</v>
      </c>
      <c r="AR110" s="73"/>
      <c r="AS110" s="138">
        <v>0</v>
      </c>
      <c r="AT110" s="139">
        <f>ROUND(SUM(AV110:AW110),2)</f>
        <v>0</v>
      </c>
      <c r="AU110" s="140">
        <f>'4.2. - Hromosvod'!P126</f>
        <v>0</v>
      </c>
      <c r="AV110" s="139">
        <f>'4.2. - Hromosvod'!J35</f>
        <v>0</v>
      </c>
      <c r="AW110" s="139">
        <f>'4.2. - Hromosvod'!J36</f>
        <v>0</v>
      </c>
      <c r="AX110" s="139">
        <f>'4.2. - Hromosvod'!J37</f>
        <v>0</v>
      </c>
      <c r="AY110" s="139">
        <f>'4.2. - Hromosvod'!J38</f>
        <v>0</v>
      </c>
      <c r="AZ110" s="139">
        <f>'4.2. - Hromosvod'!F35</f>
        <v>0</v>
      </c>
      <c r="BA110" s="139">
        <f>'4.2. - Hromosvod'!F36</f>
        <v>0</v>
      </c>
      <c r="BB110" s="139">
        <f>'4.2. - Hromosvod'!F37</f>
        <v>0</v>
      </c>
      <c r="BC110" s="139">
        <f>'4.2. - Hromosvod'!F38</f>
        <v>0</v>
      </c>
      <c r="BD110" s="141">
        <f>'4.2. - Hromosvod'!F39</f>
        <v>0</v>
      </c>
      <c r="BE110" s="4"/>
      <c r="BT110" s="142" t="s">
        <v>81</v>
      </c>
      <c r="BV110" s="142" t="s">
        <v>75</v>
      </c>
      <c r="BW110" s="142" t="s">
        <v>122</v>
      </c>
      <c r="BX110" s="142" t="s">
        <v>117</v>
      </c>
      <c r="CL110" s="142" t="s">
        <v>1</v>
      </c>
    </row>
    <row r="111" spans="1:91" s="7" customFormat="1" ht="16.5" customHeight="1">
      <c r="A111" s="133" t="s">
        <v>82</v>
      </c>
      <c r="B111" s="120"/>
      <c r="C111" s="121"/>
      <c r="D111" s="122" t="s">
        <v>123</v>
      </c>
      <c r="E111" s="122"/>
      <c r="F111" s="122"/>
      <c r="G111" s="122"/>
      <c r="H111" s="122"/>
      <c r="I111" s="123"/>
      <c r="J111" s="122" t="s">
        <v>124</v>
      </c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5">
        <f>'5 - Informační systém'!J30</f>
        <v>0</v>
      </c>
      <c r="AH111" s="123"/>
      <c r="AI111" s="123"/>
      <c r="AJ111" s="123"/>
      <c r="AK111" s="123"/>
      <c r="AL111" s="123"/>
      <c r="AM111" s="123"/>
      <c r="AN111" s="125">
        <f>SUM(AG111,AT111)</f>
        <v>0</v>
      </c>
      <c r="AO111" s="123"/>
      <c r="AP111" s="123"/>
      <c r="AQ111" s="126" t="s">
        <v>79</v>
      </c>
      <c r="AR111" s="127"/>
      <c r="AS111" s="128">
        <v>0</v>
      </c>
      <c r="AT111" s="129">
        <f>ROUND(SUM(AV111:AW111),2)</f>
        <v>0</v>
      </c>
      <c r="AU111" s="130">
        <f>'5 - Informační systém'!P118</f>
        <v>0</v>
      </c>
      <c r="AV111" s="129">
        <f>'5 - Informační systém'!J33</f>
        <v>0</v>
      </c>
      <c r="AW111" s="129">
        <f>'5 - Informační systém'!J34</f>
        <v>0</v>
      </c>
      <c r="AX111" s="129">
        <f>'5 - Informační systém'!J35</f>
        <v>0</v>
      </c>
      <c r="AY111" s="129">
        <f>'5 - Informační systém'!J36</f>
        <v>0</v>
      </c>
      <c r="AZ111" s="129">
        <f>'5 - Informační systém'!F33</f>
        <v>0</v>
      </c>
      <c r="BA111" s="129">
        <f>'5 - Informační systém'!F34</f>
        <v>0</v>
      </c>
      <c r="BB111" s="129">
        <f>'5 - Informační systém'!F35</f>
        <v>0</v>
      </c>
      <c r="BC111" s="129">
        <f>'5 - Informační systém'!F36</f>
        <v>0</v>
      </c>
      <c r="BD111" s="131">
        <f>'5 - Informační systém'!F37</f>
        <v>0</v>
      </c>
      <c r="BE111" s="7"/>
      <c r="BT111" s="132" t="s">
        <v>77</v>
      </c>
      <c r="BV111" s="132" t="s">
        <v>75</v>
      </c>
      <c r="BW111" s="132" t="s">
        <v>125</v>
      </c>
      <c r="BX111" s="132" t="s">
        <v>5</v>
      </c>
      <c r="CL111" s="132" t="s">
        <v>1</v>
      </c>
      <c r="CM111" s="132" t="s">
        <v>81</v>
      </c>
    </row>
    <row r="112" spans="1:91" s="7" customFormat="1" ht="16.5" customHeight="1">
      <c r="A112" s="133" t="s">
        <v>82</v>
      </c>
      <c r="B112" s="120"/>
      <c r="C112" s="121"/>
      <c r="D112" s="122" t="s">
        <v>126</v>
      </c>
      <c r="E112" s="122"/>
      <c r="F112" s="122"/>
      <c r="G112" s="122"/>
      <c r="H112" s="122"/>
      <c r="I112" s="123"/>
      <c r="J112" s="122" t="s">
        <v>127</v>
      </c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5">
        <f>'VRN - Vedlejší a ostatní ...'!J30</f>
        <v>0</v>
      </c>
      <c r="AH112" s="123"/>
      <c r="AI112" s="123"/>
      <c r="AJ112" s="123"/>
      <c r="AK112" s="123"/>
      <c r="AL112" s="123"/>
      <c r="AM112" s="123"/>
      <c r="AN112" s="125">
        <f>SUM(AG112,AT112)</f>
        <v>0</v>
      </c>
      <c r="AO112" s="123"/>
      <c r="AP112" s="123"/>
      <c r="AQ112" s="126" t="s">
        <v>79</v>
      </c>
      <c r="AR112" s="127"/>
      <c r="AS112" s="143">
        <v>0</v>
      </c>
      <c r="AT112" s="144">
        <f>ROUND(SUM(AV112:AW112),2)</f>
        <v>0</v>
      </c>
      <c r="AU112" s="145">
        <f>'VRN - Vedlejší a ostatní ...'!P120</f>
        <v>0</v>
      </c>
      <c r="AV112" s="144">
        <f>'VRN - Vedlejší a ostatní ...'!J33</f>
        <v>0</v>
      </c>
      <c r="AW112" s="144">
        <f>'VRN - Vedlejší a ostatní ...'!J34</f>
        <v>0</v>
      </c>
      <c r="AX112" s="144">
        <f>'VRN - Vedlejší a ostatní ...'!J35</f>
        <v>0</v>
      </c>
      <c r="AY112" s="144">
        <f>'VRN - Vedlejší a ostatní ...'!J36</f>
        <v>0</v>
      </c>
      <c r="AZ112" s="144">
        <f>'VRN - Vedlejší a ostatní ...'!F33</f>
        <v>0</v>
      </c>
      <c r="BA112" s="144">
        <f>'VRN - Vedlejší a ostatní ...'!F34</f>
        <v>0</v>
      </c>
      <c r="BB112" s="144">
        <f>'VRN - Vedlejší a ostatní ...'!F35</f>
        <v>0</v>
      </c>
      <c r="BC112" s="144">
        <f>'VRN - Vedlejší a ostatní ...'!F36</f>
        <v>0</v>
      </c>
      <c r="BD112" s="146">
        <f>'VRN - Vedlejší a ostatní ...'!F37</f>
        <v>0</v>
      </c>
      <c r="BE112" s="7"/>
      <c r="BT112" s="132" t="s">
        <v>77</v>
      </c>
      <c r="BV112" s="132" t="s">
        <v>75</v>
      </c>
      <c r="BW112" s="132" t="s">
        <v>128</v>
      </c>
      <c r="BX112" s="132" t="s">
        <v>5</v>
      </c>
      <c r="CL112" s="132" t="s">
        <v>1</v>
      </c>
      <c r="CM112" s="132" t="s">
        <v>81</v>
      </c>
    </row>
    <row r="113" spans="1:57" s="2" customFormat="1" ht="30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5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45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</sheetData>
  <sheetProtection password="CC35" sheet="1" objects="1" scenarios="1" formatColumns="0" formatRows="0"/>
  <mergeCells count="110">
    <mergeCell ref="C92:G92"/>
    <mergeCell ref="D95:H95"/>
    <mergeCell ref="D102:H102"/>
    <mergeCell ref="E101:I101"/>
    <mergeCell ref="E99:I99"/>
    <mergeCell ref="E97:I97"/>
    <mergeCell ref="E96:I96"/>
    <mergeCell ref="E100:I100"/>
    <mergeCell ref="E98:I98"/>
    <mergeCell ref="E103:I103"/>
    <mergeCell ref="E104:I104"/>
    <mergeCell ref="I92:AF92"/>
    <mergeCell ref="J102:AF102"/>
    <mergeCell ref="J95:AF95"/>
    <mergeCell ref="K100:AF100"/>
    <mergeCell ref="K97:AF97"/>
    <mergeCell ref="K98:AF98"/>
    <mergeCell ref="K99:AF99"/>
    <mergeCell ref="K96:AF96"/>
    <mergeCell ref="K101:AF101"/>
    <mergeCell ref="K103:AF103"/>
    <mergeCell ref="K104:AF104"/>
    <mergeCell ref="L85:AO85"/>
    <mergeCell ref="E105:I105"/>
    <mergeCell ref="K105:AF105"/>
    <mergeCell ref="D106:H106"/>
    <mergeCell ref="J106:AF106"/>
    <mergeCell ref="E107:I107"/>
    <mergeCell ref="K107:AF107"/>
    <mergeCell ref="D108:H108"/>
    <mergeCell ref="J108:AF108"/>
    <mergeCell ref="E109:I109"/>
    <mergeCell ref="K109:AF109"/>
    <mergeCell ref="E110:I110"/>
    <mergeCell ref="K110:AF110"/>
    <mergeCell ref="D111:H111"/>
    <mergeCell ref="J111:AF111"/>
    <mergeCell ref="D112:H112"/>
    <mergeCell ref="J112:AF112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G102:AM102"/>
    <mergeCell ref="AG99:AM99"/>
    <mergeCell ref="AG103:AM103"/>
    <mergeCell ref="AG100:AM100"/>
    <mergeCell ref="AG104:AM104"/>
    <mergeCell ref="AG98:AM98"/>
    <mergeCell ref="AG97:AM97"/>
    <mergeCell ref="AG96:AM96"/>
    <mergeCell ref="AG95:AM95"/>
    <mergeCell ref="AG92:AM92"/>
    <mergeCell ref="AM87:AN87"/>
    <mergeCell ref="AM89:AP89"/>
    <mergeCell ref="AM90:AP90"/>
    <mergeCell ref="AN104:AP104"/>
    <mergeCell ref="AN103:AP103"/>
    <mergeCell ref="AN92:AP92"/>
    <mergeCell ref="AN99:AP99"/>
    <mergeCell ref="AN95:AP95"/>
    <mergeCell ref="AN101:AP101"/>
    <mergeCell ref="AN100:AP100"/>
    <mergeCell ref="AN96:AP96"/>
    <mergeCell ref="AN97:AP97"/>
    <mergeCell ref="AN102:AP102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94:AP94"/>
  </mergeCells>
  <hyperlinks>
    <hyperlink ref="A96" location="'1.1 - Stavební část'!C2" display="/"/>
    <hyperlink ref="A97" location="'1.2 - Elektroinstalace'!C2" display="/"/>
    <hyperlink ref="A98" location="'1.3 - Zdravotní technika'!C2" display="/"/>
    <hyperlink ref="A99" location="'1.4 - Vytápění'!C2" display="/"/>
    <hyperlink ref="A100" location="'1.5 - Vzduchotechnika'!C2" display="/"/>
    <hyperlink ref="A101" location="'1.6 - Kanalizační přípojka'!C2" display="/"/>
    <hyperlink ref="A103" location="'2.1 - Stavební část'!C2" display="/"/>
    <hyperlink ref="A104" location="'2.2 - Elektroinstalace'!C2" display="/"/>
    <hyperlink ref="A105" location="'2.3 - Zdravotní technika'!C2" display="/"/>
    <hyperlink ref="A107" location="'3.1 - Stavební část'!C2" display="/"/>
    <hyperlink ref="A109" location="'4.1. - Stavební část'!C2" display="/"/>
    <hyperlink ref="A110" location="'4.2. - Hromosvod'!C2" display="/"/>
    <hyperlink ref="A111" location="'5 - Informační systém'!C2" display="/"/>
    <hyperlink ref="A112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81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Mníšek u Liberce ON-DSP, DPS oprava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3207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3463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17. 3. 2021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26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27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29</v>
      </c>
      <c r="E22" s="39"/>
      <c r="F22" s="39"/>
      <c r="G22" s="39"/>
      <c r="H22" s="39"/>
      <c r="I22" s="151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1" t="s">
        <v>26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31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26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32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33</v>
      </c>
      <c r="E32" s="39"/>
      <c r="F32" s="39"/>
      <c r="G32" s="39"/>
      <c r="H32" s="39"/>
      <c r="I32" s="39"/>
      <c r="J32" s="161">
        <f>ROUND(J126,2)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35</v>
      </c>
      <c r="G34" s="39"/>
      <c r="H34" s="39"/>
      <c r="I34" s="162" t="s">
        <v>34</v>
      </c>
      <c r="J34" s="162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37</v>
      </c>
      <c r="E35" s="151" t="s">
        <v>38</v>
      </c>
      <c r="F35" s="164">
        <f>ROUND((SUM(BE126:BE238)),2)</f>
        <v>0</v>
      </c>
      <c r="G35" s="39"/>
      <c r="H35" s="39"/>
      <c r="I35" s="165">
        <v>0.21</v>
      </c>
      <c r="J35" s="164">
        <f>ROUND(((SUM(BE126:BE238))*I35),2)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39</v>
      </c>
      <c r="F36" s="164">
        <f>ROUND((SUM(BF126:BF238)),2)</f>
        <v>0</v>
      </c>
      <c r="G36" s="39"/>
      <c r="H36" s="39"/>
      <c r="I36" s="165">
        <v>0.15</v>
      </c>
      <c r="J36" s="164">
        <f>ROUND(((SUM(BF126:BF238))*I36),2)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40</v>
      </c>
      <c r="F37" s="164">
        <f>ROUND((SUM(BG126:BG238)),2)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41</v>
      </c>
      <c r="F38" s="164">
        <f>ROUND((SUM(BH126:BH238)),2)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42</v>
      </c>
      <c r="F39" s="164">
        <f>ROUND((SUM(BI126:BI238)),2)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Mníšek u Liberce ON-DSP, DPS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3207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2.3 - Zdravotní technika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17. 3. 2021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29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152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2553</v>
      </c>
      <c r="E100" s="197"/>
      <c r="F100" s="197"/>
      <c r="G100" s="197"/>
      <c r="H100" s="197"/>
      <c r="I100" s="197"/>
      <c r="J100" s="198">
        <f>J128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9"/>
      <c r="C101" s="190"/>
      <c r="D101" s="191" t="s">
        <v>2549</v>
      </c>
      <c r="E101" s="192"/>
      <c r="F101" s="192"/>
      <c r="G101" s="192"/>
      <c r="H101" s="192"/>
      <c r="I101" s="192"/>
      <c r="J101" s="193">
        <f>J133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2550</v>
      </c>
      <c r="E102" s="192"/>
      <c r="F102" s="192"/>
      <c r="G102" s="192"/>
      <c r="H102" s="192"/>
      <c r="I102" s="192"/>
      <c r="J102" s="193">
        <f>J166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9"/>
      <c r="C103" s="190"/>
      <c r="D103" s="191" t="s">
        <v>2551</v>
      </c>
      <c r="E103" s="192"/>
      <c r="F103" s="192"/>
      <c r="G103" s="192"/>
      <c r="H103" s="192"/>
      <c r="I103" s="192"/>
      <c r="J103" s="193">
        <f>J205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9"/>
      <c r="C104" s="190"/>
      <c r="D104" s="191" t="s">
        <v>2552</v>
      </c>
      <c r="E104" s="192"/>
      <c r="F104" s="192"/>
      <c r="G104" s="192"/>
      <c r="H104" s="192"/>
      <c r="I104" s="192"/>
      <c r="J104" s="193">
        <f>J226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179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4" t="str">
        <f>E7</f>
        <v>Mníšek u Liberce ON-DSP, DPS oprava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130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184" t="s">
        <v>3207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132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E11</f>
        <v>2.3 - Zdravotní technika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 xml:space="preserve"> </v>
      </c>
      <c r="G120" s="41"/>
      <c r="H120" s="41"/>
      <c r="I120" s="33" t="s">
        <v>22</v>
      </c>
      <c r="J120" s="80" t="str">
        <f>IF(J14="","",J14)</f>
        <v>17. 3. 2021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E17</f>
        <v xml:space="preserve"> </v>
      </c>
      <c r="G122" s="41"/>
      <c r="H122" s="41"/>
      <c r="I122" s="33" t="s">
        <v>29</v>
      </c>
      <c r="J122" s="37" t="str">
        <f>E23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27</v>
      </c>
      <c r="D123" s="41"/>
      <c r="E123" s="41"/>
      <c r="F123" s="28" t="str">
        <f>IF(E20="","",E20)</f>
        <v>Vyplň údaj</v>
      </c>
      <c r="G123" s="41"/>
      <c r="H123" s="41"/>
      <c r="I123" s="33" t="s">
        <v>31</v>
      </c>
      <c r="J123" s="37" t="str">
        <f>E26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0"/>
      <c r="B125" s="201"/>
      <c r="C125" s="202" t="s">
        <v>180</v>
      </c>
      <c r="D125" s="203" t="s">
        <v>58</v>
      </c>
      <c r="E125" s="203" t="s">
        <v>54</v>
      </c>
      <c r="F125" s="203" t="s">
        <v>55</v>
      </c>
      <c r="G125" s="203" t="s">
        <v>181</v>
      </c>
      <c r="H125" s="203" t="s">
        <v>182</v>
      </c>
      <c r="I125" s="203" t="s">
        <v>183</v>
      </c>
      <c r="J125" s="203" t="s">
        <v>136</v>
      </c>
      <c r="K125" s="204" t="s">
        <v>184</v>
      </c>
      <c r="L125" s="205"/>
      <c r="M125" s="101" t="s">
        <v>1</v>
      </c>
      <c r="N125" s="102" t="s">
        <v>37</v>
      </c>
      <c r="O125" s="102" t="s">
        <v>185</v>
      </c>
      <c r="P125" s="102" t="s">
        <v>186</v>
      </c>
      <c r="Q125" s="102" t="s">
        <v>187</v>
      </c>
      <c r="R125" s="102" t="s">
        <v>188</v>
      </c>
      <c r="S125" s="102" t="s">
        <v>189</v>
      </c>
      <c r="T125" s="103" t="s">
        <v>190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9"/>
      <c r="B126" s="40"/>
      <c r="C126" s="108" t="s">
        <v>191</v>
      </c>
      <c r="D126" s="41"/>
      <c r="E126" s="41"/>
      <c r="F126" s="41"/>
      <c r="G126" s="41"/>
      <c r="H126" s="41"/>
      <c r="I126" s="41"/>
      <c r="J126" s="206">
        <f>BK126</f>
        <v>0</v>
      </c>
      <c r="K126" s="41"/>
      <c r="L126" s="45"/>
      <c r="M126" s="104"/>
      <c r="N126" s="207"/>
      <c r="O126" s="105"/>
      <c r="P126" s="208">
        <f>P127+P133+P166+P205+P226</f>
        <v>0</v>
      </c>
      <c r="Q126" s="105"/>
      <c r="R126" s="208">
        <f>R127+R133+R166+R205+R226</f>
        <v>0</v>
      </c>
      <c r="S126" s="105"/>
      <c r="T126" s="209">
        <f>T127+T133+T166+T205+T226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72</v>
      </c>
      <c r="AU126" s="18" t="s">
        <v>138</v>
      </c>
      <c r="BK126" s="210">
        <f>BK127+BK133+BK166+BK205+BK226</f>
        <v>0</v>
      </c>
    </row>
    <row r="127" spans="1:63" s="12" customFormat="1" ht="25.9" customHeight="1">
      <c r="A127" s="12"/>
      <c r="B127" s="211"/>
      <c r="C127" s="212"/>
      <c r="D127" s="213" t="s">
        <v>72</v>
      </c>
      <c r="E127" s="214" t="s">
        <v>1199</v>
      </c>
      <c r="F127" s="214" t="s">
        <v>1200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</f>
        <v>0</v>
      </c>
      <c r="Q127" s="219"/>
      <c r="R127" s="220">
        <f>R128</f>
        <v>0</v>
      </c>
      <c r="S127" s="219"/>
      <c r="T127" s="22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81</v>
      </c>
      <c r="AT127" s="223" t="s">
        <v>72</v>
      </c>
      <c r="AU127" s="223" t="s">
        <v>73</v>
      </c>
      <c r="AY127" s="222" t="s">
        <v>194</v>
      </c>
      <c r="BK127" s="224">
        <f>BK128</f>
        <v>0</v>
      </c>
    </row>
    <row r="128" spans="1:63" s="12" customFormat="1" ht="22.8" customHeight="1">
      <c r="A128" s="12"/>
      <c r="B128" s="211"/>
      <c r="C128" s="212"/>
      <c r="D128" s="213" t="s">
        <v>72</v>
      </c>
      <c r="E128" s="225" t="s">
        <v>2813</v>
      </c>
      <c r="F128" s="225" t="s">
        <v>2814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SUM(P129:P132)</f>
        <v>0</v>
      </c>
      <c r="Q128" s="219"/>
      <c r="R128" s="220">
        <f>SUM(R129:R132)</f>
        <v>0</v>
      </c>
      <c r="S128" s="219"/>
      <c r="T128" s="221">
        <f>SUM(T129:T132)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77</v>
      </c>
      <c r="AT128" s="223" t="s">
        <v>72</v>
      </c>
      <c r="AU128" s="223" t="s">
        <v>77</v>
      </c>
      <c r="AY128" s="222" t="s">
        <v>194</v>
      </c>
      <c r="BK128" s="224">
        <f>SUM(BK129:BK132)</f>
        <v>0</v>
      </c>
    </row>
    <row r="129" spans="1:65" s="2" customFormat="1" ht="12">
      <c r="A129" s="39"/>
      <c r="B129" s="40"/>
      <c r="C129" s="227" t="s">
        <v>450</v>
      </c>
      <c r="D129" s="227" t="s">
        <v>196</v>
      </c>
      <c r="E129" s="228" t="s">
        <v>2815</v>
      </c>
      <c r="F129" s="229" t="s">
        <v>2816</v>
      </c>
      <c r="G129" s="230" t="s">
        <v>2817</v>
      </c>
      <c r="H129" s="231">
        <v>16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38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115</v>
      </c>
      <c r="AT129" s="238" t="s">
        <v>196</v>
      </c>
      <c r="AU129" s="238" t="s">
        <v>81</v>
      </c>
      <c r="AY129" s="18" t="s">
        <v>194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77</v>
      </c>
      <c r="BK129" s="239">
        <f>ROUND(I129*H129,2)</f>
        <v>0</v>
      </c>
      <c r="BL129" s="18" t="s">
        <v>115</v>
      </c>
      <c r="BM129" s="238" t="s">
        <v>3464</v>
      </c>
    </row>
    <row r="130" spans="1:47" s="2" customFormat="1" ht="12">
      <c r="A130" s="39"/>
      <c r="B130" s="40"/>
      <c r="C130" s="41"/>
      <c r="D130" s="240" t="s">
        <v>201</v>
      </c>
      <c r="E130" s="41"/>
      <c r="F130" s="241" t="s">
        <v>2816</v>
      </c>
      <c r="G130" s="41"/>
      <c r="H130" s="41"/>
      <c r="I130" s="242"/>
      <c r="J130" s="41"/>
      <c r="K130" s="41"/>
      <c r="L130" s="45"/>
      <c r="M130" s="243"/>
      <c r="N130" s="24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201</v>
      </c>
      <c r="AU130" s="18" t="s">
        <v>81</v>
      </c>
    </row>
    <row r="131" spans="1:65" s="2" customFormat="1" ht="12">
      <c r="A131" s="39"/>
      <c r="B131" s="40"/>
      <c r="C131" s="227" t="s">
        <v>326</v>
      </c>
      <c r="D131" s="227" t="s">
        <v>196</v>
      </c>
      <c r="E131" s="228" t="s">
        <v>2819</v>
      </c>
      <c r="F131" s="229" t="s">
        <v>2820</v>
      </c>
      <c r="G131" s="230" t="s">
        <v>2817</v>
      </c>
      <c r="H131" s="231">
        <v>16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38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115</v>
      </c>
      <c r="AT131" s="238" t="s">
        <v>196</v>
      </c>
      <c r="AU131" s="238" t="s">
        <v>81</v>
      </c>
      <c r="AY131" s="18" t="s">
        <v>194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77</v>
      </c>
      <c r="BK131" s="239">
        <f>ROUND(I131*H131,2)</f>
        <v>0</v>
      </c>
      <c r="BL131" s="18" t="s">
        <v>115</v>
      </c>
      <c r="BM131" s="238" t="s">
        <v>3465</v>
      </c>
    </row>
    <row r="132" spans="1:47" s="2" customFormat="1" ht="12">
      <c r="A132" s="39"/>
      <c r="B132" s="40"/>
      <c r="C132" s="41"/>
      <c r="D132" s="240" t="s">
        <v>201</v>
      </c>
      <c r="E132" s="41"/>
      <c r="F132" s="241" t="s">
        <v>2820</v>
      </c>
      <c r="G132" s="41"/>
      <c r="H132" s="41"/>
      <c r="I132" s="242"/>
      <c r="J132" s="41"/>
      <c r="K132" s="41"/>
      <c r="L132" s="45"/>
      <c r="M132" s="243"/>
      <c r="N132" s="24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201</v>
      </c>
      <c r="AU132" s="18" t="s">
        <v>81</v>
      </c>
    </row>
    <row r="133" spans="1:63" s="12" customFormat="1" ht="25.9" customHeight="1">
      <c r="A133" s="12"/>
      <c r="B133" s="211"/>
      <c r="C133" s="212"/>
      <c r="D133" s="213" t="s">
        <v>72</v>
      </c>
      <c r="E133" s="214" t="s">
        <v>1379</v>
      </c>
      <c r="F133" s="214" t="s">
        <v>1380</v>
      </c>
      <c r="G133" s="212"/>
      <c r="H133" s="212"/>
      <c r="I133" s="215"/>
      <c r="J133" s="216">
        <f>BK133</f>
        <v>0</v>
      </c>
      <c r="K133" s="212"/>
      <c r="L133" s="217"/>
      <c r="M133" s="218"/>
      <c r="N133" s="219"/>
      <c r="O133" s="219"/>
      <c r="P133" s="220">
        <f>SUM(P134:P165)</f>
        <v>0</v>
      </c>
      <c r="Q133" s="219"/>
      <c r="R133" s="220">
        <f>SUM(R134:R165)</f>
        <v>0</v>
      </c>
      <c r="S133" s="219"/>
      <c r="T133" s="221">
        <f>SUM(T134:T165)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81</v>
      </c>
      <c r="AT133" s="223" t="s">
        <v>72</v>
      </c>
      <c r="AU133" s="223" t="s">
        <v>73</v>
      </c>
      <c r="AY133" s="222" t="s">
        <v>194</v>
      </c>
      <c r="BK133" s="224">
        <f>SUM(BK134:BK165)</f>
        <v>0</v>
      </c>
    </row>
    <row r="134" spans="1:65" s="2" customFormat="1" ht="16.5" customHeight="1">
      <c r="A134" s="39"/>
      <c r="B134" s="40"/>
      <c r="C134" s="227" t="s">
        <v>77</v>
      </c>
      <c r="D134" s="227" t="s">
        <v>196</v>
      </c>
      <c r="E134" s="228" t="s">
        <v>2631</v>
      </c>
      <c r="F134" s="229" t="s">
        <v>2632</v>
      </c>
      <c r="G134" s="230" t="s">
        <v>357</v>
      </c>
      <c r="H134" s="231">
        <v>18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38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239</v>
      </c>
      <c r="AT134" s="238" t="s">
        <v>196</v>
      </c>
      <c r="AU134" s="238" t="s">
        <v>77</v>
      </c>
      <c r="AY134" s="18" t="s">
        <v>194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77</v>
      </c>
      <c r="BK134" s="239">
        <f>ROUND(I134*H134,2)</f>
        <v>0</v>
      </c>
      <c r="BL134" s="18" t="s">
        <v>239</v>
      </c>
      <c r="BM134" s="238" t="s">
        <v>3466</v>
      </c>
    </row>
    <row r="135" spans="1:47" s="2" customFormat="1" ht="12">
      <c r="A135" s="39"/>
      <c r="B135" s="40"/>
      <c r="C135" s="41"/>
      <c r="D135" s="240" t="s">
        <v>201</v>
      </c>
      <c r="E135" s="41"/>
      <c r="F135" s="241" t="s">
        <v>2632</v>
      </c>
      <c r="G135" s="41"/>
      <c r="H135" s="41"/>
      <c r="I135" s="242"/>
      <c r="J135" s="41"/>
      <c r="K135" s="41"/>
      <c r="L135" s="45"/>
      <c r="M135" s="243"/>
      <c r="N135" s="244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201</v>
      </c>
      <c r="AU135" s="18" t="s">
        <v>77</v>
      </c>
    </row>
    <row r="136" spans="1:65" s="2" customFormat="1" ht="16.5" customHeight="1">
      <c r="A136" s="39"/>
      <c r="B136" s="40"/>
      <c r="C136" s="227" t="s">
        <v>81</v>
      </c>
      <c r="D136" s="227" t="s">
        <v>196</v>
      </c>
      <c r="E136" s="228" t="s">
        <v>2634</v>
      </c>
      <c r="F136" s="229" t="s">
        <v>2635</v>
      </c>
      <c r="G136" s="230" t="s">
        <v>357</v>
      </c>
      <c r="H136" s="231">
        <v>6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38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239</v>
      </c>
      <c r="AT136" s="238" t="s">
        <v>196</v>
      </c>
      <c r="AU136" s="238" t="s">
        <v>77</v>
      </c>
      <c r="AY136" s="18" t="s">
        <v>194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77</v>
      </c>
      <c r="BK136" s="239">
        <f>ROUND(I136*H136,2)</f>
        <v>0</v>
      </c>
      <c r="BL136" s="18" t="s">
        <v>239</v>
      </c>
      <c r="BM136" s="238" t="s">
        <v>3467</v>
      </c>
    </row>
    <row r="137" spans="1:47" s="2" customFormat="1" ht="12">
      <c r="A137" s="39"/>
      <c r="B137" s="40"/>
      <c r="C137" s="41"/>
      <c r="D137" s="240" t="s">
        <v>201</v>
      </c>
      <c r="E137" s="41"/>
      <c r="F137" s="241" t="s">
        <v>2635</v>
      </c>
      <c r="G137" s="41"/>
      <c r="H137" s="41"/>
      <c r="I137" s="242"/>
      <c r="J137" s="41"/>
      <c r="K137" s="41"/>
      <c r="L137" s="45"/>
      <c r="M137" s="243"/>
      <c r="N137" s="244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201</v>
      </c>
      <c r="AU137" s="18" t="s">
        <v>77</v>
      </c>
    </row>
    <row r="138" spans="1:65" s="2" customFormat="1" ht="16.5" customHeight="1">
      <c r="A138" s="39"/>
      <c r="B138" s="40"/>
      <c r="C138" s="227" t="s">
        <v>110</v>
      </c>
      <c r="D138" s="227" t="s">
        <v>196</v>
      </c>
      <c r="E138" s="228" t="s">
        <v>1381</v>
      </c>
      <c r="F138" s="229" t="s">
        <v>2637</v>
      </c>
      <c r="G138" s="230" t="s">
        <v>357</v>
      </c>
      <c r="H138" s="231">
        <v>3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38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239</v>
      </c>
      <c r="AT138" s="238" t="s">
        <v>196</v>
      </c>
      <c r="AU138" s="238" t="s">
        <v>77</v>
      </c>
      <c r="AY138" s="18" t="s">
        <v>194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77</v>
      </c>
      <c r="BK138" s="239">
        <f>ROUND(I138*H138,2)</f>
        <v>0</v>
      </c>
      <c r="BL138" s="18" t="s">
        <v>239</v>
      </c>
      <c r="BM138" s="238" t="s">
        <v>3468</v>
      </c>
    </row>
    <row r="139" spans="1:47" s="2" customFormat="1" ht="12">
      <c r="A139" s="39"/>
      <c r="B139" s="40"/>
      <c r="C139" s="41"/>
      <c r="D139" s="240" t="s">
        <v>201</v>
      </c>
      <c r="E139" s="41"/>
      <c r="F139" s="241" t="s">
        <v>2637</v>
      </c>
      <c r="G139" s="41"/>
      <c r="H139" s="41"/>
      <c r="I139" s="242"/>
      <c r="J139" s="41"/>
      <c r="K139" s="41"/>
      <c r="L139" s="45"/>
      <c r="M139" s="243"/>
      <c r="N139" s="244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201</v>
      </c>
      <c r="AU139" s="18" t="s">
        <v>77</v>
      </c>
    </row>
    <row r="140" spans="1:65" s="2" customFormat="1" ht="16.5" customHeight="1">
      <c r="A140" s="39"/>
      <c r="B140" s="40"/>
      <c r="C140" s="227" t="s">
        <v>115</v>
      </c>
      <c r="D140" s="227" t="s">
        <v>196</v>
      </c>
      <c r="E140" s="228" t="s">
        <v>2639</v>
      </c>
      <c r="F140" s="229" t="s">
        <v>2640</v>
      </c>
      <c r="G140" s="230" t="s">
        <v>357</v>
      </c>
      <c r="H140" s="231">
        <v>6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38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239</v>
      </c>
      <c r="AT140" s="238" t="s">
        <v>196</v>
      </c>
      <c r="AU140" s="238" t="s">
        <v>77</v>
      </c>
      <c r="AY140" s="18" t="s">
        <v>194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77</v>
      </c>
      <c r="BK140" s="239">
        <f>ROUND(I140*H140,2)</f>
        <v>0</v>
      </c>
      <c r="BL140" s="18" t="s">
        <v>239</v>
      </c>
      <c r="BM140" s="238" t="s">
        <v>3469</v>
      </c>
    </row>
    <row r="141" spans="1:47" s="2" customFormat="1" ht="12">
      <c r="A141" s="39"/>
      <c r="B141" s="40"/>
      <c r="C141" s="41"/>
      <c r="D141" s="240" t="s">
        <v>201</v>
      </c>
      <c r="E141" s="41"/>
      <c r="F141" s="241" t="s">
        <v>2640</v>
      </c>
      <c r="G141" s="41"/>
      <c r="H141" s="41"/>
      <c r="I141" s="242"/>
      <c r="J141" s="41"/>
      <c r="K141" s="41"/>
      <c r="L141" s="45"/>
      <c r="M141" s="243"/>
      <c r="N141" s="244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201</v>
      </c>
      <c r="AU141" s="18" t="s">
        <v>77</v>
      </c>
    </row>
    <row r="142" spans="1:65" s="2" customFormat="1" ht="16.5" customHeight="1">
      <c r="A142" s="39"/>
      <c r="B142" s="40"/>
      <c r="C142" s="227" t="s">
        <v>123</v>
      </c>
      <c r="D142" s="227" t="s">
        <v>196</v>
      </c>
      <c r="E142" s="228" t="s">
        <v>1386</v>
      </c>
      <c r="F142" s="229" t="s">
        <v>3470</v>
      </c>
      <c r="G142" s="230" t="s">
        <v>357</v>
      </c>
      <c r="H142" s="231">
        <v>15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38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239</v>
      </c>
      <c r="AT142" s="238" t="s">
        <v>196</v>
      </c>
      <c r="AU142" s="238" t="s">
        <v>77</v>
      </c>
      <c r="AY142" s="18" t="s">
        <v>194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77</v>
      </c>
      <c r="BK142" s="239">
        <f>ROUND(I142*H142,2)</f>
        <v>0</v>
      </c>
      <c r="BL142" s="18" t="s">
        <v>239</v>
      </c>
      <c r="BM142" s="238" t="s">
        <v>3471</v>
      </c>
    </row>
    <row r="143" spans="1:47" s="2" customFormat="1" ht="12">
      <c r="A143" s="39"/>
      <c r="B143" s="40"/>
      <c r="C143" s="41"/>
      <c r="D143" s="240" t="s">
        <v>201</v>
      </c>
      <c r="E143" s="41"/>
      <c r="F143" s="241" t="s">
        <v>3470</v>
      </c>
      <c r="G143" s="41"/>
      <c r="H143" s="41"/>
      <c r="I143" s="242"/>
      <c r="J143" s="41"/>
      <c r="K143" s="41"/>
      <c r="L143" s="45"/>
      <c r="M143" s="243"/>
      <c r="N143" s="244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201</v>
      </c>
      <c r="AU143" s="18" t="s">
        <v>77</v>
      </c>
    </row>
    <row r="144" spans="1:65" s="2" customFormat="1" ht="12">
      <c r="A144" s="39"/>
      <c r="B144" s="40"/>
      <c r="C144" s="227" t="s">
        <v>213</v>
      </c>
      <c r="D144" s="227" t="s">
        <v>196</v>
      </c>
      <c r="E144" s="228" t="s">
        <v>2644</v>
      </c>
      <c r="F144" s="229" t="s">
        <v>2645</v>
      </c>
      <c r="G144" s="230" t="s">
        <v>397</v>
      </c>
      <c r="H144" s="231">
        <v>2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38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239</v>
      </c>
      <c r="AT144" s="238" t="s">
        <v>196</v>
      </c>
      <c r="AU144" s="238" t="s">
        <v>77</v>
      </c>
      <c r="AY144" s="18" t="s">
        <v>194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77</v>
      </c>
      <c r="BK144" s="239">
        <f>ROUND(I144*H144,2)</f>
        <v>0</v>
      </c>
      <c r="BL144" s="18" t="s">
        <v>239</v>
      </c>
      <c r="BM144" s="238" t="s">
        <v>3472</v>
      </c>
    </row>
    <row r="145" spans="1:47" s="2" customFormat="1" ht="12">
      <c r="A145" s="39"/>
      <c r="B145" s="40"/>
      <c r="C145" s="41"/>
      <c r="D145" s="240" t="s">
        <v>201</v>
      </c>
      <c r="E145" s="41"/>
      <c r="F145" s="241" t="s">
        <v>2645</v>
      </c>
      <c r="G145" s="41"/>
      <c r="H145" s="41"/>
      <c r="I145" s="242"/>
      <c r="J145" s="41"/>
      <c r="K145" s="41"/>
      <c r="L145" s="45"/>
      <c r="M145" s="243"/>
      <c r="N145" s="244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201</v>
      </c>
      <c r="AU145" s="18" t="s">
        <v>77</v>
      </c>
    </row>
    <row r="146" spans="1:65" s="2" customFormat="1" ht="16.5" customHeight="1">
      <c r="A146" s="39"/>
      <c r="B146" s="40"/>
      <c r="C146" s="227" t="s">
        <v>231</v>
      </c>
      <c r="D146" s="227" t="s">
        <v>196</v>
      </c>
      <c r="E146" s="228" t="s">
        <v>2647</v>
      </c>
      <c r="F146" s="229" t="s">
        <v>2648</v>
      </c>
      <c r="G146" s="230" t="s">
        <v>397</v>
      </c>
      <c r="H146" s="231">
        <v>2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38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239</v>
      </c>
      <c r="AT146" s="238" t="s">
        <v>196</v>
      </c>
      <c r="AU146" s="238" t="s">
        <v>77</v>
      </c>
      <c r="AY146" s="18" t="s">
        <v>194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77</v>
      </c>
      <c r="BK146" s="239">
        <f>ROUND(I146*H146,2)</f>
        <v>0</v>
      </c>
      <c r="BL146" s="18" t="s">
        <v>239</v>
      </c>
      <c r="BM146" s="238" t="s">
        <v>3473</v>
      </c>
    </row>
    <row r="147" spans="1:47" s="2" customFormat="1" ht="12">
      <c r="A147" s="39"/>
      <c r="B147" s="40"/>
      <c r="C147" s="41"/>
      <c r="D147" s="240" t="s">
        <v>201</v>
      </c>
      <c r="E147" s="41"/>
      <c r="F147" s="241" t="s">
        <v>2648</v>
      </c>
      <c r="G147" s="41"/>
      <c r="H147" s="41"/>
      <c r="I147" s="242"/>
      <c r="J147" s="41"/>
      <c r="K147" s="41"/>
      <c r="L147" s="45"/>
      <c r="M147" s="243"/>
      <c r="N147" s="244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201</v>
      </c>
      <c r="AU147" s="18" t="s">
        <v>77</v>
      </c>
    </row>
    <row r="148" spans="1:65" s="2" customFormat="1" ht="21.75" customHeight="1">
      <c r="A148" s="39"/>
      <c r="B148" s="40"/>
      <c r="C148" s="227" t="s">
        <v>219</v>
      </c>
      <c r="D148" s="227" t="s">
        <v>196</v>
      </c>
      <c r="E148" s="228" t="s">
        <v>2650</v>
      </c>
      <c r="F148" s="229" t="s">
        <v>2651</v>
      </c>
      <c r="G148" s="230" t="s">
        <v>397</v>
      </c>
      <c r="H148" s="231">
        <v>1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38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239</v>
      </c>
      <c r="AT148" s="238" t="s">
        <v>196</v>
      </c>
      <c r="AU148" s="238" t="s">
        <v>77</v>
      </c>
      <c r="AY148" s="18" t="s">
        <v>194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77</v>
      </c>
      <c r="BK148" s="239">
        <f>ROUND(I148*H148,2)</f>
        <v>0</v>
      </c>
      <c r="BL148" s="18" t="s">
        <v>239</v>
      </c>
      <c r="BM148" s="238" t="s">
        <v>3474</v>
      </c>
    </row>
    <row r="149" spans="1:47" s="2" customFormat="1" ht="12">
      <c r="A149" s="39"/>
      <c r="B149" s="40"/>
      <c r="C149" s="41"/>
      <c r="D149" s="240" t="s">
        <v>201</v>
      </c>
      <c r="E149" s="41"/>
      <c r="F149" s="241" t="s">
        <v>2651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201</v>
      </c>
      <c r="AU149" s="18" t="s">
        <v>77</v>
      </c>
    </row>
    <row r="150" spans="1:65" s="2" customFormat="1" ht="16.5" customHeight="1">
      <c r="A150" s="39"/>
      <c r="B150" s="40"/>
      <c r="C150" s="227" t="s">
        <v>241</v>
      </c>
      <c r="D150" s="227" t="s">
        <v>196</v>
      </c>
      <c r="E150" s="228" t="s">
        <v>3475</v>
      </c>
      <c r="F150" s="229" t="s">
        <v>3476</v>
      </c>
      <c r="G150" s="230" t="s">
        <v>397</v>
      </c>
      <c r="H150" s="231">
        <v>1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38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239</v>
      </c>
      <c r="AT150" s="238" t="s">
        <v>196</v>
      </c>
      <c r="AU150" s="238" t="s">
        <v>77</v>
      </c>
      <c r="AY150" s="18" t="s">
        <v>194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77</v>
      </c>
      <c r="BK150" s="239">
        <f>ROUND(I150*H150,2)</f>
        <v>0</v>
      </c>
      <c r="BL150" s="18" t="s">
        <v>239</v>
      </c>
      <c r="BM150" s="238" t="s">
        <v>3477</v>
      </c>
    </row>
    <row r="151" spans="1:47" s="2" customFormat="1" ht="12">
      <c r="A151" s="39"/>
      <c r="B151" s="40"/>
      <c r="C151" s="41"/>
      <c r="D151" s="240" t="s">
        <v>201</v>
      </c>
      <c r="E151" s="41"/>
      <c r="F151" s="241" t="s">
        <v>3476</v>
      </c>
      <c r="G151" s="41"/>
      <c r="H151" s="41"/>
      <c r="I151" s="242"/>
      <c r="J151" s="41"/>
      <c r="K151" s="41"/>
      <c r="L151" s="45"/>
      <c r="M151" s="243"/>
      <c r="N151" s="244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201</v>
      </c>
      <c r="AU151" s="18" t="s">
        <v>77</v>
      </c>
    </row>
    <row r="152" spans="1:65" s="2" customFormat="1" ht="21.75" customHeight="1">
      <c r="A152" s="39"/>
      <c r="B152" s="40"/>
      <c r="C152" s="227" t="s">
        <v>223</v>
      </c>
      <c r="D152" s="227" t="s">
        <v>196</v>
      </c>
      <c r="E152" s="228" t="s">
        <v>2656</v>
      </c>
      <c r="F152" s="229" t="s">
        <v>2657</v>
      </c>
      <c r="G152" s="230" t="s">
        <v>357</v>
      </c>
      <c r="H152" s="231">
        <v>48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38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239</v>
      </c>
      <c r="AT152" s="238" t="s">
        <v>196</v>
      </c>
      <c r="AU152" s="238" t="s">
        <v>77</v>
      </c>
      <c r="AY152" s="18" t="s">
        <v>194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77</v>
      </c>
      <c r="BK152" s="239">
        <f>ROUND(I152*H152,2)</f>
        <v>0</v>
      </c>
      <c r="BL152" s="18" t="s">
        <v>239</v>
      </c>
      <c r="BM152" s="238" t="s">
        <v>3478</v>
      </c>
    </row>
    <row r="153" spans="1:47" s="2" customFormat="1" ht="12">
      <c r="A153" s="39"/>
      <c r="B153" s="40"/>
      <c r="C153" s="41"/>
      <c r="D153" s="240" t="s">
        <v>201</v>
      </c>
      <c r="E153" s="41"/>
      <c r="F153" s="241" t="s">
        <v>2657</v>
      </c>
      <c r="G153" s="41"/>
      <c r="H153" s="41"/>
      <c r="I153" s="242"/>
      <c r="J153" s="41"/>
      <c r="K153" s="41"/>
      <c r="L153" s="45"/>
      <c r="M153" s="243"/>
      <c r="N153" s="24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201</v>
      </c>
      <c r="AU153" s="18" t="s">
        <v>77</v>
      </c>
    </row>
    <row r="154" spans="1:51" s="14" customFormat="1" ht="12">
      <c r="A154" s="14"/>
      <c r="B154" s="255"/>
      <c r="C154" s="256"/>
      <c r="D154" s="240" t="s">
        <v>202</v>
      </c>
      <c r="E154" s="257" t="s">
        <v>1</v>
      </c>
      <c r="F154" s="258" t="s">
        <v>3479</v>
      </c>
      <c r="G154" s="256"/>
      <c r="H154" s="259">
        <v>48</v>
      </c>
      <c r="I154" s="260"/>
      <c r="J154" s="256"/>
      <c r="K154" s="256"/>
      <c r="L154" s="261"/>
      <c r="M154" s="262"/>
      <c r="N154" s="263"/>
      <c r="O154" s="263"/>
      <c r="P154" s="263"/>
      <c r="Q154" s="263"/>
      <c r="R154" s="263"/>
      <c r="S154" s="263"/>
      <c r="T154" s="26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5" t="s">
        <v>202</v>
      </c>
      <c r="AU154" s="265" t="s">
        <v>77</v>
      </c>
      <c r="AV154" s="14" t="s">
        <v>81</v>
      </c>
      <c r="AW154" s="14" t="s">
        <v>30</v>
      </c>
      <c r="AX154" s="14" t="s">
        <v>73</v>
      </c>
      <c r="AY154" s="265" t="s">
        <v>194</v>
      </c>
    </row>
    <row r="155" spans="1:51" s="15" customFormat="1" ht="12">
      <c r="A155" s="15"/>
      <c r="B155" s="266"/>
      <c r="C155" s="267"/>
      <c r="D155" s="240" t="s">
        <v>202</v>
      </c>
      <c r="E155" s="268" t="s">
        <v>1</v>
      </c>
      <c r="F155" s="269" t="s">
        <v>206</v>
      </c>
      <c r="G155" s="267"/>
      <c r="H155" s="270">
        <v>48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6" t="s">
        <v>202</v>
      </c>
      <c r="AU155" s="276" t="s">
        <v>77</v>
      </c>
      <c r="AV155" s="15" t="s">
        <v>115</v>
      </c>
      <c r="AW155" s="15" t="s">
        <v>30</v>
      </c>
      <c r="AX155" s="15" t="s">
        <v>77</v>
      </c>
      <c r="AY155" s="276" t="s">
        <v>194</v>
      </c>
    </row>
    <row r="156" spans="1:65" s="2" customFormat="1" ht="12">
      <c r="A156" s="39"/>
      <c r="B156" s="40"/>
      <c r="C156" s="288" t="s">
        <v>248</v>
      </c>
      <c r="D156" s="288" t="s">
        <v>282</v>
      </c>
      <c r="E156" s="289" t="s">
        <v>2662</v>
      </c>
      <c r="F156" s="290" t="s">
        <v>2663</v>
      </c>
      <c r="G156" s="291" t="s">
        <v>397</v>
      </c>
      <c r="H156" s="292">
        <v>1</v>
      </c>
      <c r="I156" s="293"/>
      <c r="J156" s="294">
        <f>ROUND(I156*H156,2)</f>
        <v>0</v>
      </c>
      <c r="K156" s="290" t="s">
        <v>1</v>
      </c>
      <c r="L156" s="295"/>
      <c r="M156" s="296" t="s">
        <v>1</v>
      </c>
      <c r="N156" s="297" t="s">
        <v>38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273</v>
      </c>
      <c r="AT156" s="238" t="s">
        <v>282</v>
      </c>
      <c r="AU156" s="238" t="s">
        <v>77</v>
      </c>
      <c r="AY156" s="18" t="s">
        <v>194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77</v>
      </c>
      <c r="BK156" s="239">
        <f>ROUND(I156*H156,2)</f>
        <v>0</v>
      </c>
      <c r="BL156" s="18" t="s">
        <v>239</v>
      </c>
      <c r="BM156" s="238" t="s">
        <v>3480</v>
      </c>
    </row>
    <row r="157" spans="1:47" s="2" customFormat="1" ht="12">
      <c r="A157" s="39"/>
      <c r="B157" s="40"/>
      <c r="C157" s="41"/>
      <c r="D157" s="240" t="s">
        <v>201</v>
      </c>
      <c r="E157" s="41"/>
      <c r="F157" s="241" t="s">
        <v>2663</v>
      </c>
      <c r="G157" s="41"/>
      <c r="H157" s="41"/>
      <c r="I157" s="242"/>
      <c r="J157" s="41"/>
      <c r="K157" s="41"/>
      <c r="L157" s="45"/>
      <c r="M157" s="243"/>
      <c r="N157" s="244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201</v>
      </c>
      <c r="AU157" s="18" t="s">
        <v>77</v>
      </c>
    </row>
    <row r="158" spans="1:65" s="2" customFormat="1" ht="16.5" customHeight="1">
      <c r="A158" s="39"/>
      <c r="B158" s="40"/>
      <c r="C158" s="288" t="s">
        <v>229</v>
      </c>
      <c r="D158" s="288" t="s">
        <v>282</v>
      </c>
      <c r="E158" s="289" t="s">
        <v>2665</v>
      </c>
      <c r="F158" s="290" t="s">
        <v>2666</v>
      </c>
      <c r="G158" s="291" t="s">
        <v>397</v>
      </c>
      <c r="H158" s="292">
        <v>1</v>
      </c>
      <c r="I158" s="293"/>
      <c r="J158" s="294">
        <f>ROUND(I158*H158,2)</f>
        <v>0</v>
      </c>
      <c r="K158" s="290" t="s">
        <v>1</v>
      </c>
      <c r="L158" s="295"/>
      <c r="M158" s="296" t="s">
        <v>1</v>
      </c>
      <c r="N158" s="297" t="s">
        <v>38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273</v>
      </c>
      <c r="AT158" s="238" t="s">
        <v>282</v>
      </c>
      <c r="AU158" s="238" t="s">
        <v>77</v>
      </c>
      <c r="AY158" s="18" t="s">
        <v>194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77</v>
      </c>
      <c r="BK158" s="239">
        <f>ROUND(I158*H158,2)</f>
        <v>0</v>
      </c>
      <c r="BL158" s="18" t="s">
        <v>239</v>
      </c>
      <c r="BM158" s="238" t="s">
        <v>3481</v>
      </c>
    </row>
    <row r="159" spans="1:47" s="2" customFormat="1" ht="12">
      <c r="A159" s="39"/>
      <c r="B159" s="40"/>
      <c r="C159" s="41"/>
      <c r="D159" s="240" t="s">
        <v>201</v>
      </c>
      <c r="E159" s="41"/>
      <c r="F159" s="241" t="s">
        <v>2666</v>
      </c>
      <c r="G159" s="41"/>
      <c r="H159" s="41"/>
      <c r="I159" s="242"/>
      <c r="J159" s="41"/>
      <c r="K159" s="41"/>
      <c r="L159" s="45"/>
      <c r="M159" s="243"/>
      <c r="N159" s="244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201</v>
      </c>
      <c r="AU159" s="18" t="s">
        <v>77</v>
      </c>
    </row>
    <row r="160" spans="1:65" s="2" customFormat="1" ht="55.5" customHeight="1">
      <c r="A160" s="39"/>
      <c r="B160" s="40"/>
      <c r="C160" s="288" t="s">
        <v>257</v>
      </c>
      <c r="D160" s="288" t="s">
        <v>282</v>
      </c>
      <c r="E160" s="289" t="s">
        <v>2668</v>
      </c>
      <c r="F160" s="290" t="s">
        <v>3482</v>
      </c>
      <c r="G160" s="291" t="s">
        <v>397</v>
      </c>
      <c r="H160" s="292">
        <v>1</v>
      </c>
      <c r="I160" s="293"/>
      <c r="J160" s="294">
        <f>ROUND(I160*H160,2)</f>
        <v>0</v>
      </c>
      <c r="K160" s="290" t="s">
        <v>1</v>
      </c>
      <c r="L160" s="295"/>
      <c r="M160" s="296" t="s">
        <v>1</v>
      </c>
      <c r="N160" s="297" t="s">
        <v>38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273</v>
      </c>
      <c r="AT160" s="238" t="s">
        <v>282</v>
      </c>
      <c r="AU160" s="238" t="s">
        <v>77</v>
      </c>
      <c r="AY160" s="18" t="s">
        <v>194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77</v>
      </c>
      <c r="BK160" s="239">
        <f>ROUND(I160*H160,2)</f>
        <v>0</v>
      </c>
      <c r="BL160" s="18" t="s">
        <v>239</v>
      </c>
      <c r="BM160" s="238" t="s">
        <v>3483</v>
      </c>
    </row>
    <row r="161" spans="1:47" s="2" customFormat="1" ht="12">
      <c r="A161" s="39"/>
      <c r="B161" s="40"/>
      <c r="C161" s="41"/>
      <c r="D161" s="240" t="s">
        <v>201</v>
      </c>
      <c r="E161" s="41"/>
      <c r="F161" s="241" t="s">
        <v>3482</v>
      </c>
      <c r="G161" s="41"/>
      <c r="H161" s="41"/>
      <c r="I161" s="242"/>
      <c r="J161" s="41"/>
      <c r="K161" s="41"/>
      <c r="L161" s="45"/>
      <c r="M161" s="243"/>
      <c r="N161" s="244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201</v>
      </c>
      <c r="AU161" s="18" t="s">
        <v>77</v>
      </c>
    </row>
    <row r="162" spans="1:65" s="2" customFormat="1" ht="12">
      <c r="A162" s="39"/>
      <c r="B162" s="40"/>
      <c r="C162" s="227" t="s">
        <v>234</v>
      </c>
      <c r="D162" s="227" t="s">
        <v>196</v>
      </c>
      <c r="E162" s="228" t="s">
        <v>1396</v>
      </c>
      <c r="F162" s="229" t="s">
        <v>2677</v>
      </c>
      <c r="G162" s="230" t="s">
        <v>268</v>
      </c>
      <c r="H162" s="231">
        <v>0.048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38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239</v>
      </c>
      <c r="AT162" s="238" t="s">
        <v>196</v>
      </c>
      <c r="AU162" s="238" t="s">
        <v>77</v>
      </c>
      <c r="AY162" s="18" t="s">
        <v>194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77</v>
      </c>
      <c r="BK162" s="239">
        <f>ROUND(I162*H162,2)</f>
        <v>0</v>
      </c>
      <c r="BL162" s="18" t="s">
        <v>239</v>
      </c>
      <c r="BM162" s="238" t="s">
        <v>3484</v>
      </c>
    </row>
    <row r="163" spans="1:47" s="2" customFormat="1" ht="12">
      <c r="A163" s="39"/>
      <c r="B163" s="40"/>
      <c r="C163" s="41"/>
      <c r="D163" s="240" t="s">
        <v>201</v>
      </c>
      <c r="E163" s="41"/>
      <c r="F163" s="241" t="s">
        <v>2677</v>
      </c>
      <c r="G163" s="41"/>
      <c r="H163" s="41"/>
      <c r="I163" s="242"/>
      <c r="J163" s="41"/>
      <c r="K163" s="41"/>
      <c r="L163" s="45"/>
      <c r="M163" s="243"/>
      <c r="N163" s="244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201</v>
      </c>
      <c r="AU163" s="18" t="s">
        <v>77</v>
      </c>
    </row>
    <row r="164" spans="1:65" s="2" customFormat="1" ht="12">
      <c r="A164" s="39"/>
      <c r="B164" s="40"/>
      <c r="C164" s="227" t="s">
        <v>8</v>
      </c>
      <c r="D164" s="227" t="s">
        <v>196</v>
      </c>
      <c r="E164" s="228" t="s">
        <v>2679</v>
      </c>
      <c r="F164" s="229" t="s">
        <v>2680</v>
      </c>
      <c r="G164" s="230" t="s">
        <v>268</v>
      </c>
      <c r="H164" s="231">
        <v>0.048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38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239</v>
      </c>
      <c r="AT164" s="238" t="s">
        <v>196</v>
      </c>
      <c r="AU164" s="238" t="s">
        <v>77</v>
      </c>
      <c r="AY164" s="18" t="s">
        <v>194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77</v>
      </c>
      <c r="BK164" s="239">
        <f>ROUND(I164*H164,2)</f>
        <v>0</v>
      </c>
      <c r="BL164" s="18" t="s">
        <v>239</v>
      </c>
      <c r="BM164" s="238" t="s">
        <v>3485</v>
      </c>
    </row>
    <row r="165" spans="1:47" s="2" customFormat="1" ht="12">
      <c r="A165" s="39"/>
      <c r="B165" s="40"/>
      <c r="C165" s="41"/>
      <c r="D165" s="240" t="s">
        <v>201</v>
      </c>
      <c r="E165" s="41"/>
      <c r="F165" s="241" t="s">
        <v>2680</v>
      </c>
      <c r="G165" s="41"/>
      <c r="H165" s="41"/>
      <c r="I165" s="242"/>
      <c r="J165" s="41"/>
      <c r="K165" s="41"/>
      <c r="L165" s="45"/>
      <c r="M165" s="243"/>
      <c r="N165" s="244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201</v>
      </c>
      <c r="AU165" s="18" t="s">
        <v>77</v>
      </c>
    </row>
    <row r="166" spans="1:63" s="12" customFormat="1" ht="25.9" customHeight="1">
      <c r="A166" s="12"/>
      <c r="B166" s="211"/>
      <c r="C166" s="212"/>
      <c r="D166" s="213" t="s">
        <v>72</v>
      </c>
      <c r="E166" s="214" t="s">
        <v>1953</v>
      </c>
      <c r="F166" s="214" t="s">
        <v>2682</v>
      </c>
      <c r="G166" s="212"/>
      <c r="H166" s="212"/>
      <c r="I166" s="215"/>
      <c r="J166" s="216">
        <f>BK166</f>
        <v>0</v>
      </c>
      <c r="K166" s="212"/>
      <c r="L166" s="217"/>
      <c r="M166" s="218"/>
      <c r="N166" s="219"/>
      <c r="O166" s="219"/>
      <c r="P166" s="220">
        <f>SUM(P167:P204)</f>
        <v>0</v>
      </c>
      <c r="Q166" s="219"/>
      <c r="R166" s="220">
        <f>SUM(R167:R204)</f>
        <v>0</v>
      </c>
      <c r="S166" s="219"/>
      <c r="T166" s="221">
        <f>SUM(T167:T204)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2" t="s">
        <v>81</v>
      </c>
      <c r="AT166" s="223" t="s">
        <v>72</v>
      </c>
      <c r="AU166" s="223" t="s">
        <v>73</v>
      </c>
      <c r="AY166" s="222" t="s">
        <v>194</v>
      </c>
      <c r="BK166" s="224">
        <f>SUM(BK167:BK204)</f>
        <v>0</v>
      </c>
    </row>
    <row r="167" spans="1:65" s="2" customFormat="1" ht="12">
      <c r="A167" s="39"/>
      <c r="B167" s="40"/>
      <c r="C167" s="227" t="s">
        <v>239</v>
      </c>
      <c r="D167" s="227" t="s">
        <v>196</v>
      </c>
      <c r="E167" s="228" t="s">
        <v>2683</v>
      </c>
      <c r="F167" s="229" t="s">
        <v>2684</v>
      </c>
      <c r="G167" s="230" t="s">
        <v>357</v>
      </c>
      <c r="H167" s="231">
        <v>24</v>
      </c>
      <c r="I167" s="232"/>
      <c r="J167" s="233">
        <f>ROUND(I167*H167,2)</f>
        <v>0</v>
      </c>
      <c r="K167" s="229" t="s">
        <v>1</v>
      </c>
      <c r="L167" s="45"/>
      <c r="M167" s="234" t="s">
        <v>1</v>
      </c>
      <c r="N167" s="235" t="s">
        <v>38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239</v>
      </c>
      <c r="AT167" s="238" t="s">
        <v>196</v>
      </c>
      <c r="AU167" s="238" t="s">
        <v>77</v>
      </c>
      <c r="AY167" s="18" t="s">
        <v>194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77</v>
      </c>
      <c r="BK167" s="239">
        <f>ROUND(I167*H167,2)</f>
        <v>0</v>
      </c>
      <c r="BL167" s="18" t="s">
        <v>239</v>
      </c>
      <c r="BM167" s="238" t="s">
        <v>3486</v>
      </c>
    </row>
    <row r="168" spans="1:47" s="2" customFormat="1" ht="12">
      <c r="A168" s="39"/>
      <c r="B168" s="40"/>
      <c r="C168" s="41"/>
      <c r="D168" s="240" t="s">
        <v>201</v>
      </c>
      <c r="E168" s="41"/>
      <c r="F168" s="241" t="s">
        <v>2684</v>
      </c>
      <c r="G168" s="41"/>
      <c r="H168" s="41"/>
      <c r="I168" s="242"/>
      <c r="J168" s="41"/>
      <c r="K168" s="41"/>
      <c r="L168" s="45"/>
      <c r="M168" s="243"/>
      <c r="N168" s="244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201</v>
      </c>
      <c r="AU168" s="18" t="s">
        <v>77</v>
      </c>
    </row>
    <row r="169" spans="1:65" s="2" customFormat="1" ht="12">
      <c r="A169" s="39"/>
      <c r="B169" s="40"/>
      <c r="C169" s="227" t="s">
        <v>281</v>
      </c>
      <c r="D169" s="227" t="s">
        <v>196</v>
      </c>
      <c r="E169" s="228" t="s">
        <v>2686</v>
      </c>
      <c r="F169" s="229" t="s">
        <v>2687</v>
      </c>
      <c r="G169" s="230" t="s">
        <v>357</v>
      </c>
      <c r="H169" s="231">
        <v>15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38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239</v>
      </c>
      <c r="AT169" s="238" t="s">
        <v>196</v>
      </c>
      <c r="AU169" s="238" t="s">
        <v>77</v>
      </c>
      <c r="AY169" s="18" t="s">
        <v>194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77</v>
      </c>
      <c r="BK169" s="239">
        <f>ROUND(I169*H169,2)</f>
        <v>0</v>
      </c>
      <c r="BL169" s="18" t="s">
        <v>239</v>
      </c>
      <c r="BM169" s="238" t="s">
        <v>3487</v>
      </c>
    </row>
    <row r="170" spans="1:47" s="2" customFormat="1" ht="12">
      <c r="A170" s="39"/>
      <c r="B170" s="40"/>
      <c r="C170" s="41"/>
      <c r="D170" s="240" t="s">
        <v>201</v>
      </c>
      <c r="E170" s="41"/>
      <c r="F170" s="241" t="s">
        <v>2687</v>
      </c>
      <c r="G170" s="41"/>
      <c r="H170" s="41"/>
      <c r="I170" s="242"/>
      <c r="J170" s="41"/>
      <c r="K170" s="41"/>
      <c r="L170" s="45"/>
      <c r="M170" s="243"/>
      <c r="N170" s="244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201</v>
      </c>
      <c r="AU170" s="18" t="s">
        <v>77</v>
      </c>
    </row>
    <row r="171" spans="1:65" s="2" customFormat="1" ht="12">
      <c r="A171" s="39"/>
      <c r="B171" s="40"/>
      <c r="C171" s="227" t="s">
        <v>244</v>
      </c>
      <c r="D171" s="227" t="s">
        <v>196</v>
      </c>
      <c r="E171" s="228" t="s">
        <v>2695</v>
      </c>
      <c r="F171" s="229" t="s">
        <v>2696</v>
      </c>
      <c r="G171" s="230" t="s">
        <v>357</v>
      </c>
      <c r="H171" s="231">
        <v>20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38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239</v>
      </c>
      <c r="AT171" s="238" t="s">
        <v>196</v>
      </c>
      <c r="AU171" s="238" t="s">
        <v>77</v>
      </c>
      <c r="AY171" s="18" t="s">
        <v>194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77</v>
      </c>
      <c r="BK171" s="239">
        <f>ROUND(I171*H171,2)</f>
        <v>0</v>
      </c>
      <c r="BL171" s="18" t="s">
        <v>239</v>
      </c>
      <c r="BM171" s="238" t="s">
        <v>3488</v>
      </c>
    </row>
    <row r="172" spans="1:47" s="2" customFormat="1" ht="12">
      <c r="A172" s="39"/>
      <c r="B172" s="40"/>
      <c r="C172" s="41"/>
      <c r="D172" s="240" t="s">
        <v>201</v>
      </c>
      <c r="E172" s="41"/>
      <c r="F172" s="241" t="s">
        <v>2696</v>
      </c>
      <c r="G172" s="41"/>
      <c r="H172" s="41"/>
      <c r="I172" s="242"/>
      <c r="J172" s="41"/>
      <c r="K172" s="41"/>
      <c r="L172" s="45"/>
      <c r="M172" s="243"/>
      <c r="N172" s="244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201</v>
      </c>
      <c r="AU172" s="18" t="s">
        <v>77</v>
      </c>
    </row>
    <row r="173" spans="1:65" s="2" customFormat="1" ht="33" customHeight="1">
      <c r="A173" s="39"/>
      <c r="B173" s="40"/>
      <c r="C173" s="227" t="s">
        <v>291</v>
      </c>
      <c r="D173" s="227" t="s">
        <v>196</v>
      </c>
      <c r="E173" s="228" t="s">
        <v>2698</v>
      </c>
      <c r="F173" s="229" t="s">
        <v>2699</v>
      </c>
      <c r="G173" s="230" t="s">
        <v>357</v>
      </c>
      <c r="H173" s="231">
        <v>16</v>
      </c>
      <c r="I173" s="232"/>
      <c r="J173" s="233">
        <f>ROUND(I173*H173,2)</f>
        <v>0</v>
      </c>
      <c r="K173" s="229" t="s">
        <v>1</v>
      </c>
      <c r="L173" s="45"/>
      <c r="M173" s="234" t="s">
        <v>1</v>
      </c>
      <c r="N173" s="235" t="s">
        <v>38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239</v>
      </c>
      <c r="AT173" s="238" t="s">
        <v>196</v>
      </c>
      <c r="AU173" s="238" t="s">
        <v>77</v>
      </c>
      <c r="AY173" s="18" t="s">
        <v>194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77</v>
      </c>
      <c r="BK173" s="239">
        <f>ROUND(I173*H173,2)</f>
        <v>0</v>
      </c>
      <c r="BL173" s="18" t="s">
        <v>239</v>
      </c>
      <c r="BM173" s="238" t="s">
        <v>3489</v>
      </c>
    </row>
    <row r="174" spans="1:47" s="2" customFormat="1" ht="12">
      <c r="A174" s="39"/>
      <c r="B174" s="40"/>
      <c r="C174" s="41"/>
      <c r="D174" s="240" t="s">
        <v>201</v>
      </c>
      <c r="E174" s="41"/>
      <c r="F174" s="241" t="s">
        <v>2699</v>
      </c>
      <c r="G174" s="41"/>
      <c r="H174" s="41"/>
      <c r="I174" s="242"/>
      <c r="J174" s="41"/>
      <c r="K174" s="41"/>
      <c r="L174" s="45"/>
      <c r="M174" s="243"/>
      <c r="N174" s="244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201</v>
      </c>
      <c r="AU174" s="18" t="s">
        <v>77</v>
      </c>
    </row>
    <row r="175" spans="1:65" s="2" customFormat="1" ht="33" customHeight="1">
      <c r="A175" s="39"/>
      <c r="B175" s="40"/>
      <c r="C175" s="227" t="s">
        <v>247</v>
      </c>
      <c r="D175" s="227" t="s">
        <v>196</v>
      </c>
      <c r="E175" s="228" t="s">
        <v>2701</v>
      </c>
      <c r="F175" s="229" t="s">
        <v>2702</v>
      </c>
      <c r="G175" s="230" t="s">
        <v>357</v>
      </c>
      <c r="H175" s="231">
        <v>15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38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239</v>
      </c>
      <c r="AT175" s="238" t="s">
        <v>196</v>
      </c>
      <c r="AU175" s="238" t="s">
        <v>77</v>
      </c>
      <c r="AY175" s="18" t="s">
        <v>194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77</v>
      </c>
      <c r="BK175" s="239">
        <f>ROUND(I175*H175,2)</f>
        <v>0</v>
      </c>
      <c r="BL175" s="18" t="s">
        <v>239</v>
      </c>
      <c r="BM175" s="238" t="s">
        <v>3490</v>
      </c>
    </row>
    <row r="176" spans="1:47" s="2" customFormat="1" ht="12">
      <c r="A176" s="39"/>
      <c r="B176" s="40"/>
      <c r="C176" s="41"/>
      <c r="D176" s="240" t="s">
        <v>201</v>
      </c>
      <c r="E176" s="41"/>
      <c r="F176" s="241" t="s">
        <v>2702</v>
      </c>
      <c r="G176" s="41"/>
      <c r="H176" s="41"/>
      <c r="I176" s="242"/>
      <c r="J176" s="41"/>
      <c r="K176" s="41"/>
      <c r="L176" s="45"/>
      <c r="M176" s="243"/>
      <c r="N176" s="244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201</v>
      </c>
      <c r="AU176" s="18" t="s">
        <v>77</v>
      </c>
    </row>
    <row r="177" spans="1:65" s="2" customFormat="1" ht="33" customHeight="1">
      <c r="A177" s="39"/>
      <c r="B177" s="40"/>
      <c r="C177" s="227" t="s">
        <v>7</v>
      </c>
      <c r="D177" s="227" t="s">
        <v>196</v>
      </c>
      <c r="E177" s="228" t="s">
        <v>2704</v>
      </c>
      <c r="F177" s="229" t="s">
        <v>2705</v>
      </c>
      <c r="G177" s="230" t="s">
        <v>357</v>
      </c>
      <c r="H177" s="231">
        <v>8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38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239</v>
      </c>
      <c r="AT177" s="238" t="s">
        <v>196</v>
      </c>
      <c r="AU177" s="238" t="s">
        <v>77</v>
      </c>
      <c r="AY177" s="18" t="s">
        <v>194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77</v>
      </c>
      <c r="BK177" s="239">
        <f>ROUND(I177*H177,2)</f>
        <v>0</v>
      </c>
      <c r="BL177" s="18" t="s">
        <v>239</v>
      </c>
      <c r="BM177" s="238" t="s">
        <v>3491</v>
      </c>
    </row>
    <row r="178" spans="1:47" s="2" customFormat="1" ht="12">
      <c r="A178" s="39"/>
      <c r="B178" s="40"/>
      <c r="C178" s="41"/>
      <c r="D178" s="240" t="s">
        <v>201</v>
      </c>
      <c r="E178" s="41"/>
      <c r="F178" s="241" t="s">
        <v>2705</v>
      </c>
      <c r="G178" s="41"/>
      <c r="H178" s="41"/>
      <c r="I178" s="242"/>
      <c r="J178" s="41"/>
      <c r="K178" s="41"/>
      <c r="L178" s="45"/>
      <c r="M178" s="243"/>
      <c r="N178" s="244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201</v>
      </c>
      <c r="AU178" s="18" t="s">
        <v>77</v>
      </c>
    </row>
    <row r="179" spans="1:65" s="2" customFormat="1" ht="21.75" customHeight="1">
      <c r="A179" s="39"/>
      <c r="B179" s="40"/>
      <c r="C179" s="227" t="s">
        <v>251</v>
      </c>
      <c r="D179" s="227" t="s">
        <v>196</v>
      </c>
      <c r="E179" s="228" t="s">
        <v>2710</v>
      </c>
      <c r="F179" s="229" t="s">
        <v>2711</v>
      </c>
      <c r="G179" s="230" t="s">
        <v>397</v>
      </c>
      <c r="H179" s="231">
        <v>6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38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239</v>
      </c>
      <c r="AT179" s="238" t="s">
        <v>196</v>
      </c>
      <c r="AU179" s="238" t="s">
        <v>77</v>
      </c>
      <c r="AY179" s="18" t="s">
        <v>194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77</v>
      </c>
      <c r="BK179" s="239">
        <f>ROUND(I179*H179,2)</f>
        <v>0</v>
      </c>
      <c r="BL179" s="18" t="s">
        <v>239</v>
      </c>
      <c r="BM179" s="238" t="s">
        <v>3492</v>
      </c>
    </row>
    <row r="180" spans="1:47" s="2" customFormat="1" ht="12">
      <c r="A180" s="39"/>
      <c r="B180" s="40"/>
      <c r="C180" s="41"/>
      <c r="D180" s="240" t="s">
        <v>201</v>
      </c>
      <c r="E180" s="41"/>
      <c r="F180" s="241" t="s">
        <v>2711</v>
      </c>
      <c r="G180" s="41"/>
      <c r="H180" s="41"/>
      <c r="I180" s="242"/>
      <c r="J180" s="41"/>
      <c r="K180" s="41"/>
      <c r="L180" s="45"/>
      <c r="M180" s="243"/>
      <c r="N180" s="244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201</v>
      </c>
      <c r="AU180" s="18" t="s">
        <v>77</v>
      </c>
    </row>
    <row r="181" spans="1:65" s="2" customFormat="1" ht="12">
      <c r="A181" s="39"/>
      <c r="B181" s="40"/>
      <c r="C181" s="227" t="s">
        <v>308</v>
      </c>
      <c r="D181" s="227" t="s">
        <v>196</v>
      </c>
      <c r="E181" s="228" t="s">
        <v>2713</v>
      </c>
      <c r="F181" s="229" t="s">
        <v>2714</v>
      </c>
      <c r="G181" s="230" t="s">
        <v>397</v>
      </c>
      <c r="H181" s="231">
        <v>2</v>
      </c>
      <c r="I181" s="232"/>
      <c r="J181" s="233">
        <f>ROUND(I181*H181,2)</f>
        <v>0</v>
      </c>
      <c r="K181" s="229" t="s">
        <v>1</v>
      </c>
      <c r="L181" s="45"/>
      <c r="M181" s="234" t="s">
        <v>1</v>
      </c>
      <c r="N181" s="235" t="s">
        <v>38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239</v>
      </c>
      <c r="AT181" s="238" t="s">
        <v>196</v>
      </c>
      <c r="AU181" s="238" t="s">
        <v>77</v>
      </c>
      <c r="AY181" s="18" t="s">
        <v>194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77</v>
      </c>
      <c r="BK181" s="239">
        <f>ROUND(I181*H181,2)</f>
        <v>0</v>
      </c>
      <c r="BL181" s="18" t="s">
        <v>239</v>
      </c>
      <c r="BM181" s="238" t="s">
        <v>3493</v>
      </c>
    </row>
    <row r="182" spans="1:47" s="2" customFormat="1" ht="12">
      <c r="A182" s="39"/>
      <c r="B182" s="40"/>
      <c r="C182" s="41"/>
      <c r="D182" s="240" t="s">
        <v>201</v>
      </c>
      <c r="E182" s="41"/>
      <c r="F182" s="241" t="s">
        <v>2714</v>
      </c>
      <c r="G182" s="41"/>
      <c r="H182" s="41"/>
      <c r="I182" s="242"/>
      <c r="J182" s="41"/>
      <c r="K182" s="41"/>
      <c r="L182" s="45"/>
      <c r="M182" s="243"/>
      <c r="N182" s="244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201</v>
      </c>
      <c r="AU182" s="18" t="s">
        <v>77</v>
      </c>
    </row>
    <row r="183" spans="1:65" s="2" customFormat="1" ht="12">
      <c r="A183" s="39"/>
      <c r="B183" s="40"/>
      <c r="C183" s="227" t="s">
        <v>255</v>
      </c>
      <c r="D183" s="227" t="s">
        <v>196</v>
      </c>
      <c r="E183" s="228" t="s">
        <v>2716</v>
      </c>
      <c r="F183" s="229" t="s">
        <v>2717</v>
      </c>
      <c r="G183" s="230" t="s">
        <v>397</v>
      </c>
      <c r="H183" s="231">
        <v>4</v>
      </c>
      <c r="I183" s="232"/>
      <c r="J183" s="233">
        <f>ROUND(I183*H183,2)</f>
        <v>0</v>
      </c>
      <c r="K183" s="229" t="s">
        <v>1</v>
      </c>
      <c r="L183" s="45"/>
      <c r="M183" s="234" t="s">
        <v>1</v>
      </c>
      <c r="N183" s="235" t="s">
        <v>38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239</v>
      </c>
      <c r="AT183" s="238" t="s">
        <v>196</v>
      </c>
      <c r="AU183" s="238" t="s">
        <v>77</v>
      </c>
      <c r="AY183" s="18" t="s">
        <v>194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77</v>
      </c>
      <c r="BK183" s="239">
        <f>ROUND(I183*H183,2)</f>
        <v>0</v>
      </c>
      <c r="BL183" s="18" t="s">
        <v>239</v>
      </c>
      <c r="BM183" s="238" t="s">
        <v>3494</v>
      </c>
    </row>
    <row r="184" spans="1:47" s="2" customFormat="1" ht="12">
      <c r="A184" s="39"/>
      <c r="B184" s="40"/>
      <c r="C184" s="41"/>
      <c r="D184" s="240" t="s">
        <v>201</v>
      </c>
      <c r="E184" s="41"/>
      <c r="F184" s="241" t="s">
        <v>2717</v>
      </c>
      <c r="G184" s="41"/>
      <c r="H184" s="41"/>
      <c r="I184" s="242"/>
      <c r="J184" s="41"/>
      <c r="K184" s="41"/>
      <c r="L184" s="45"/>
      <c r="M184" s="243"/>
      <c r="N184" s="244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201</v>
      </c>
      <c r="AU184" s="18" t="s">
        <v>77</v>
      </c>
    </row>
    <row r="185" spans="1:65" s="2" customFormat="1" ht="12">
      <c r="A185" s="39"/>
      <c r="B185" s="40"/>
      <c r="C185" s="227" t="s">
        <v>323</v>
      </c>
      <c r="D185" s="227" t="s">
        <v>196</v>
      </c>
      <c r="E185" s="228" t="s">
        <v>2722</v>
      </c>
      <c r="F185" s="229" t="s">
        <v>2723</v>
      </c>
      <c r="G185" s="230" t="s">
        <v>397</v>
      </c>
      <c r="H185" s="231">
        <v>2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38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239</v>
      </c>
      <c r="AT185" s="238" t="s">
        <v>196</v>
      </c>
      <c r="AU185" s="238" t="s">
        <v>77</v>
      </c>
      <c r="AY185" s="18" t="s">
        <v>194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77</v>
      </c>
      <c r="BK185" s="239">
        <f>ROUND(I185*H185,2)</f>
        <v>0</v>
      </c>
      <c r="BL185" s="18" t="s">
        <v>239</v>
      </c>
      <c r="BM185" s="238" t="s">
        <v>3495</v>
      </c>
    </row>
    <row r="186" spans="1:47" s="2" customFormat="1" ht="12">
      <c r="A186" s="39"/>
      <c r="B186" s="40"/>
      <c r="C186" s="41"/>
      <c r="D186" s="240" t="s">
        <v>201</v>
      </c>
      <c r="E186" s="41"/>
      <c r="F186" s="241" t="s">
        <v>2723</v>
      </c>
      <c r="G186" s="41"/>
      <c r="H186" s="41"/>
      <c r="I186" s="242"/>
      <c r="J186" s="41"/>
      <c r="K186" s="41"/>
      <c r="L186" s="45"/>
      <c r="M186" s="243"/>
      <c r="N186" s="244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201</v>
      </c>
      <c r="AU186" s="18" t="s">
        <v>77</v>
      </c>
    </row>
    <row r="187" spans="1:65" s="2" customFormat="1" ht="12">
      <c r="A187" s="39"/>
      <c r="B187" s="40"/>
      <c r="C187" s="227" t="s">
        <v>260</v>
      </c>
      <c r="D187" s="227" t="s">
        <v>196</v>
      </c>
      <c r="E187" s="228" t="s">
        <v>2728</v>
      </c>
      <c r="F187" s="229" t="s">
        <v>2729</v>
      </c>
      <c r="G187" s="230" t="s">
        <v>397</v>
      </c>
      <c r="H187" s="231">
        <v>1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38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239</v>
      </c>
      <c r="AT187" s="238" t="s">
        <v>196</v>
      </c>
      <c r="AU187" s="238" t="s">
        <v>77</v>
      </c>
      <c r="AY187" s="18" t="s">
        <v>194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77</v>
      </c>
      <c r="BK187" s="239">
        <f>ROUND(I187*H187,2)</f>
        <v>0</v>
      </c>
      <c r="BL187" s="18" t="s">
        <v>239</v>
      </c>
      <c r="BM187" s="238" t="s">
        <v>3496</v>
      </c>
    </row>
    <row r="188" spans="1:47" s="2" customFormat="1" ht="12">
      <c r="A188" s="39"/>
      <c r="B188" s="40"/>
      <c r="C188" s="41"/>
      <c r="D188" s="240" t="s">
        <v>201</v>
      </c>
      <c r="E188" s="41"/>
      <c r="F188" s="241" t="s">
        <v>2729</v>
      </c>
      <c r="G188" s="41"/>
      <c r="H188" s="41"/>
      <c r="I188" s="242"/>
      <c r="J188" s="41"/>
      <c r="K188" s="41"/>
      <c r="L188" s="45"/>
      <c r="M188" s="243"/>
      <c r="N188" s="244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201</v>
      </c>
      <c r="AU188" s="18" t="s">
        <v>77</v>
      </c>
    </row>
    <row r="189" spans="1:65" s="2" customFormat="1" ht="12">
      <c r="A189" s="39"/>
      <c r="B189" s="40"/>
      <c r="C189" s="227" t="s">
        <v>330</v>
      </c>
      <c r="D189" s="227" t="s">
        <v>196</v>
      </c>
      <c r="E189" s="228" t="s">
        <v>2731</v>
      </c>
      <c r="F189" s="229" t="s">
        <v>2732</v>
      </c>
      <c r="G189" s="230" t="s">
        <v>397</v>
      </c>
      <c r="H189" s="231">
        <v>6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38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239</v>
      </c>
      <c r="AT189" s="238" t="s">
        <v>196</v>
      </c>
      <c r="AU189" s="238" t="s">
        <v>77</v>
      </c>
      <c r="AY189" s="18" t="s">
        <v>194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77</v>
      </c>
      <c r="BK189" s="239">
        <f>ROUND(I189*H189,2)</f>
        <v>0</v>
      </c>
      <c r="BL189" s="18" t="s">
        <v>239</v>
      </c>
      <c r="BM189" s="238" t="s">
        <v>3497</v>
      </c>
    </row>
    <row r="190" spans="1:47" s="2" customFormat="1" ht="12">
      <c r="A190" s="39"/>
      <c r="B190" s="40"/>
      <c r="C190" s="41"/>
      <c r="D190" s="240" t="s">
        <v>201</v>
      </c>
      <c r="E190" s="41"/>
      <c r="F190" s="241" t="s">
        <v>2732</v>
      </c>
      <c r="G190" s="41"/>
      <c r="H190" s="41"/>
      <c r="I190" s="242"/>
      <c r="J190" s="41"/>
      <c r="K190" s="41"/>
      <c r="L190" s="45"/>
      <c r="M190" s="243"/>
      <c r="N190" s="244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201</v>
      </c>
      <c r="AU190" s="18" t="s">
        <v>77</v>
      </c>
    </row>
    <row r="191" spans="1:65" s="2" customFormat="1" ht="33" customHeight="1">
      <c r="A191" s="39"/>
      <c r="B191" s="40"/>
      <c r="C191" s="227" t="s">
        <v>265</v>
      </c>
      <c r="D191" s="227" t="s">
        <v>196</v>
      </c>
      <c r="E191" s="228" t="s">
        <v>2737</v>
      </c>
      <c r="F191" s="229" t="s">
        <v>2738</v>
      </c>
      <c r="G191" s="230" t="s">
        <v>397</v>
      </c>
      <c r="H191" s="231">
        <v>2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38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239</v>
      </c>
      <c r="AT191" s="238" t="s">
        <v>196</v>
      </c>
      <c r="AU191" s="238" t="s">
        <v>77</v>
      </c>
      <c r="AY191" s="18" t="s">
        <v>194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77</v>
      </c>
      <c r="BK191" s="239">
        <f>ROUND(I191*H191,2)</f>
        <v>0</v>
      </c>
      <c r="BL191" s="18" t="s">
        <v>239</v>
      </c>
      <c r="BM191" s="238" t="s">
        <v>3498</v>
      </c>
    </row>
    <row r="192" spans="1:47" s="2" customFormat="1" ht="12">
      <c r="A192" s="39"/>
      <c r="B192" s="40"/>
      <c r="C192" s="41"/>
      <c r="D192" s="240" t="s">
        <v>201</v>
      </c>
      <c r="E192" s="41"/>
      <c r="F192" s="241" t="s">
        <v>2738</v>
      </c>
      <c r="G192" s="41"/>
      <c r="H192" s="41"/>
      <c r="I192" s="242"/>
      <c r="J192" s="41"/>
      <c r="K192" s="41"/>
      <c r="L192" s="45"/>
      <c r="M192" s="243"/>
      <c r="N192" s="244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201</v>
      </c>
      <c r="AU192" s="18" t="s">
        <v>77</v>
      </c>
    </row>
    <row r="193" spans="1:65" s="2" customFormat="1" ht="16.5" customHeight="1">
      <c r="A193" s="39"/>
      <c r="B193" s="40"/>
      <c r="C193" s="227" t="s">
        <v>342</v>
      </c>
      <c r="D193" s="227" t="s">
        <v>196</v>
      </c>
      <c r="E193" s="228" t="s">
        <v>2740</v>
      </c>
      <c r="F193" s="229" t="s">
        <v>2741</v>
      </c>
      <c r="G193" s="230" t="s">
        <v>357</v>
      </c>
      <c r="H193" s="231">
        <v>39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38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239</v>
      </c>
      <c r="AT193" s="238" t="s">
        <v>196</v>
      </c>
      <c r="AU193" s="238" t="s">
        <v>77</v>
      </c>
      <c r="AY193" s="18" t="s">
        <v>194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77</v>
      </c>
      <c r="BK193" s="239">
        <f>ROUND(I193*H193,2)</f>
        <v>0</v>
      </c>
      <c r="BL193" s="18" t="s">
        <v>239</v>
      </c>
      <c r="BM193" s="238" t="s">
        <v>3499</v>
      </c>
    </row>
    <row r="194" spans="1:47" s="2" customFormat="1" ht="12">
      <c r="A194" s="39"/>
      <c r="B194" s="40"/>
      <c r="C194" s="41"/>
      <c r="D194" s="240" t="s">
        <v>201</v>
      </c>
      <c r="E194" s="41"/>
      <c r="F194" s="241" t="s">
        <v>2741</v>
      </c>
      <c r="G194" s="41"/>
      <c r="H194" s="41"/>
      <c r="I194" s="242"/>
      <c r="J194" s="41"/>
      <c r="K194" s="41"/>
      <c r="L194" s="45"/>
      <c r="M194" s="243"/>
      <c r="N194" s="244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201</v>
      </c>
      <c r="AU194" s="18" t="s">
        <v>77</v>
      </c>
    </row>
    <row r="195" spans="1:51" s="14" customFormat="1" ht="12">
      <c r="A195" s="14"/>
      <c r="B195" s="255"/>
      <c r="C195" s="256"/>
      <c r="D195" s="240" t="s">
        <v>202</v>
      </c>
      <c r="E195" s="257" t="s">
        <v>1</v>
      </c>
      <c r="F195" s="258" t="s">
        <v>3500</v>
      </c>
      <c r="G195" s="256"/>
      <c r="H195" s="259">
        <v>39</v>
      </c>
      <c r="I195" s="260"/>
      <c r="J195" s="256"/>
      <c r="K195" s="256"/>
      <c r="L195" s="261"/>
      <c r="M195" s="262"/>
      <c r="N195" s="263"/>
      <c r="O195" s="263"/>
      <c r="P195" s="263"/>
      <c r="Q195" s="263"/>
      <c r="R195" s="263"/>
      <c r="S195" s="263"/>
      <c r="T195" s="26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5" t="s">
        <v>202</v>
      </c>
      <c r="AU195" s="265" t="s">
        <v>77</v>
      </c>
      <c r="AV195" s="14" t="s">
        <v>81</v>
      </c>
      <c r="AW195" s="14" t="s">
        <v>30</v>
      </c>
      <c r="AX195" s="14" t="s">
        <v>73</v>
      </c>
      <c r="AY195" s="265" t="s">
        <v>194</v>
      </c>
    </row>
    <row r="196" spans="1:51" s="15" customFormat="1" ht="12">
      <c r="A196" s="15"/>
      <c r="B196" s="266"/>
      <c r="C196" s="267"/>
      <c r="D196" s="240" t="s">
        <v>202</v>
      </c>
      <c r="E196" s="268" t="s">
        <v>1</v>
      </c>
      <c r="F196" s="269" t="s">
        <v>206</v>
      </c>
      <c r="G196" s="267"/>
      <c r="H196" s="270">
        <v>39</v>
      </c>
      <c r="I196" s="271"/>
      <c r="J196" s="267"/>
      <c r="K196" s="267"/>
      <c r="L196" s="272"/>
      <c r="M196" s="273"/>
      <c r="N196" s="274"/>
      <c r="O196" s="274"/>
      <c r="P196" s="274"/>
      <c r="Q196" s="274"/>
      <c r="R196" s="274"/>
      <c r="S196" s="274"/>
      <c r="T196" s="27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6" t="s">
        <v>202</v>
      </c>
      <c r="AU196" s="276" t="s">
        <v>77</v>
      </c>
      <c r="AV196" s="15" t="s">
        <v>115</v>
      </c>
      <c r="AW196" s="15" t="s">
        <v>30</v>
      </c>
      <c r="AX196" s="15" t="s">
        <v>77</v>
      </c>
      <c r="AY196" s="276" t="s">
        <v>194</v>
      </c>
    </row>
    <row r="197" spans="1:65" s="2" customFormat="1" ht="21.75" customHeight="1">
      <c r="A197" s="39"/>
      <c r="B197" s="40"/>
      <c r="C197" s="227" t="s">
        <v>269</v>
      </c>
      <c r="D197" s="227" t="s">
        <v>196</v>
      </c>
      <c r="E197" s="228" t="s">
        <v>2743</v>
      </c>
      <c r="F197" s="229" t="s">
        <v>2744</v>
      </c>
      <c r="G197" s="230" t="s">
        <v>357</v>
      </c>
      <c r="H197" s="231">
        <v>39</v>
      </c>
      <c r="I197" s="232"/>
      <c r="J197" s="233">
        <f>ROUND(I197*H197,2)</f>
        <v>0</v>
      </c>
      <c r="K197" s="229" t="s">
        <v>1</v>
      </c>
      <c r="L197" s="45"/>
      <c r="M197" s="234" t="s">
        <v>1</v>
      </c>
      <c r="N197" s="235" t="s">
        <v>38</v>
      </c>
      <c r="O197" s="92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239</v>
      </c>
      <c r="AT197" s="238" t="s">
        <v>196</v>
      </c>
      <c r="AU197" s="238" t="s">
        <v>77</v>
      </c>
      <c r="AY197" s="18" t="s">
        <v>194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77</v>
      </c>
      <c r="BK197" s="239">
        <f>ROUND(I197*H197,2)</f>
        <v>0</v>
      </c>
      <c r="BL197" s="18" t="s">
        <v>239</v>
      </c>
      <c r="BM197" s="238" t="s">
        <v>3501</v>
      </c>
    </row>
    <row r="198" spans="1:47" s="2" customFormat="1" ht="12">
      <c r="A198" s="39"/>
      <c r="B198" s="40"/>
      <c r="C198" s="41"/>
      <c r="D198" s="240" t="s">
        <v>201</v>
      </c>
      <c r="E198" s="41"/>
      <c r="F198" s="241" t="s">
        <v>2744</v>
      </c>
      <c r="G198" s="41"/>
      <c r="H198" s="41"/>
      <c r="I198" s="242"/>
      <c r="J198" s="41"/>
      <c r="K198" s="41"/>
      <c r="L198" s="45"/>
      <c r="M198" s="243"/>
      <c r="N198" s="244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201</v>
      </c>
      <c r="AU198" s="18" t="s">
        <v>77</v>
      </c>
    </row>
    <row r="199" spans="1:51" s="14" customFormat="1" ht="12">
      <c r="A199" s="14"/>
      <c r="B199" s="255"/>
      <c r="C199" s="256"/>
      <c r="D199" s="240" t="s">
        <v>202</v>
      </c>
      <c r="E199" s="257" t="s">
        <v>1</v>
      </c>
      <c r="F199" s="258" t="s">
        <v>3500</v>
      </c>
      <c r="G199" s="256"/>
      <c r="H199" s="259">
        <v>39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5" t="s">
        <v>202</v>
      </c>
      <c r="AU199" s="265" t="s">
        <v>77</v>
      </c>
      <c r="AV199" s="14" t="s">
        <v>81</v>
      </c>
      <c r="AW199" s="14" t="s">
        <v>30</v>
      </c>
      <c r="AX199" s="14" t="s">
        <v>73</v>
      </c>
      <c r="AY199" s="265" t="s">
        <v>194</v>
      </c>
    </row>
    <row r="200" spans="1:51" s="15" customFormat="1" ht="12">
      <c r="A200" s="15"/>
      <c r="B200" s="266"/>
      <c r="C200" s="267"/>
      <c r="D200" s="240" t="s">
        <v>202</v>
      </c>
      <c r="E200" s="268" t="s">
        <v>1</v>
      </c>
      <c r="F200" s="269" t="s">
        <v>206</v>
      </c>
      <c r="G200" s="267"/>
      <c r="H200" s="270">
        <v>39</v>
      </c>
      <c r="I200" s="271"/>
      <c r="J200" s="267"/>
      <c r="K200" s="267"/>
      <c r="L200" s="272"/>
      <c r="M200" s="273"/>
      <c r="N200" s="274"/>
      <c r="O200" s="274"/>
      <c r="P200" s="274"/>
      <c r="Q200" s="274"/>
      <c r="R200" s="274"/>
      <c r="S200" s="274"/>
      <c r="T200" s="27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6" t="s">
        <v>202</v>
      </c>
      <c r="AU200" s="276" t="s">
        <v>77</v>
      </c>
      <c r="AV200" s="15" t="s">
        <v>115</v>
      </c>
      <c r="AW200" s="15" t="s">
        <v>30</v>
      </c>
      <c r="AX200" s="15" t="s">
        <v>77</v>
      </c>
      <c r="AY200" s="276" t="s">
        <v>194</v>
      </c>
    </row>
    <row r="201" spans="1:65" s="2" customFormat="1" ht="12">
      <c r="A201" s="39"/>
      <c r="B201" s="40"/>
      <c r="C201" s="227" t="s">
        <v>354</v>
      </c>
      <c r="D201" s="227" t="s">
        <v>196</v>
      </c>
      <c r="E201" s="228" t="s">
        <v>2755</v>
      </c>
      <c r="F201" s="229" t="s">
        <v>2756</v>
      </c>
      <c r="G201" s="230" t="s">
        <v>268</v>
      </c>
      <c r="H201" s="231">
        <v>0.049</v>
      </c>
      <c r="I201" s="232"/>
      <c r="J201" s="233">
        <f>ROUND(I201*H201,2)</f>
        <v>0</v>
      </c>
      <c r="K201" s="229" t="s">
        <v>1</v>
      </c>
      <c r="L201" s="45"/>
      <c r="M201" s="234" t="s">
        <v>1</v>
      </c>
      <c r="N201" s="235" t="s">
        <v>38</v>
      </c>
      <c r="O201" s="92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239</v>
      </c>
      <c r="AT201" s="238" t="s">
        <v>196</v>
      </c>
      <c r="AU201" s="238" t="s">
        <v>77</v>
      </c>
      <c r="AY201" s="18" t="s">
        <v>194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77</v>
      </c>
      <c r="BK201" s="239">
        <f>ROUND(I201*H201,2)</f>
        <v>0</v>
      </c>
      <c r="BL201" s="18" t="s">
        <v>239</v>
      </c>
      <c r="BM201" s="238" t="s">
        <v>3502</v>
      </c>
    </row>
    <row r="202" spans="1:47" s="2" customFormat="1" ht="12">
      <c r="A202" s="39"/>
      <c r="B202" s="40"/>
      <c r="C202" s="41"/>
      <c r="D202" s="240" t="s">
        <v>201</v>
      </c>
      <c r="E202" s="41"/>
      <c r="F202" s="241" t="s">
        <v>2756</v>
      </c>
      <c r="G202" s="41"/>
      <c r="H202" s="41"/>
      <c r="I202" s="242"/>
      <c r="J202" s="41"/>
      <c r="K202" s="41"/>
      <c r="L202" s="45"/>
      <c r="M202" s="243"/>
      <c r="N202" s="244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201</v>
      </c>
      <c r="AU202" s="18" t="s">
        <v>77</v>
      </c>
    </row>
    <row r="203" spans="1:65" s="2" customFormat="1" ht="12">
      <c r="A203" s="39"/>
      <c r="B203" s="40"/>
      <c r="C203" s="227" t="s">
        <v>273</v>
      </c>
      <c r="D203" s="227" t="s">
        <v>196</v>
      </c>
      <c r="E203" s="228" t="s">
        <v>2758</v>
      </c>
      <c r="F203" s="229" t="s">
        <v>2759</v>
      </c>
      <c r="G203" s="230" t="s">
        <v>268</v>
      </c>
      <c r="H203" s="231">
        <v>0.049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38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239</v>
      </c>
      <c r="AT203" s="238" t="s">
        <v>196</v>
      </c>
      <c r="AU203" s="238" t="s">
        <v>77</v>
      </c>
      <c r="AY203" s="18" t="s">
        <v>194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77</v>
      </c>
      <c r="BK203" s="239">
        <f>ROUND(I203*H203,2)</f>
        <v>0</v>
      </c>
      <c r="BL203" s="18" t="s">
        <v>239</v>
      </c>
      <c r="BM203" s="238" t="s">
        <v>3503</v>
      </c>
    </row>
    <row r="204" spans="1:47" s="2" customFormat="1" ht="12">
      <c r="A204" s="39"/>
      <c r="B204" s="40"/>
      <c r="C204" s="41"/>
      <c r="D204" s="240" t="s">
        <v>201</v>
      </c>
      <c r="E204" s="41"/>
      <c r="F204" s="241" t="s">
        <v>2759</v>
      </c>
      <c r="G204" s="41"/>
      <c r="H204" s="41"/>
      <c r="I204" s="242"/>
      <c r="J204" s="41"/>
      <c r="K204" s="41"/>
      <c r="L204" s="45"/>
      <c r="M204" s="243"/>
      <c r="N204" s="244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201</v>
      </c>
      <c r="AU204" s="18" t="s">
        <v>77</v>
      </c>
    </row>
    <row r="205" spans="1:63" s="12" customFormat="1" ht="25.9" customHeight="1">
      <c r="A205" s="12"/>
      <c r="B205" s="211"/>
      <c r="C205" s="212"/>
      <c r="D205" s="213" t="s">
        <v>72</v>
      </c>
      <c r="E205" s="214" t="s">
        <v>1402</v>
      </c>
      <c r="F205" s="214" t="s">
        <v>1403</v>
      </c>
      <c r="G205" s="212"/>
      <c r="H205" s="212"/>
      <c r="I205" s="215"/>
      <c r="J205" s="216">
        <f>BK205</f>
        <v>0</v>
      </c>
      <c r="K205" s="212"/>
      <c r="L205" s="217"/>
      <c r="M205" s="218"/>
      <c r="N205" s="219"/>
      <c r="O205" s="219"/>
      <c r="P205" s="220">
        <f>SUM(P206:P225)</f>
        <v>0</v>
      </c>
      <c r="Q205" s="219"/>
      <c r="R205" s="220">
        <f>SUM(R206:R225)</f>
        <v>0</v>
      </c>
      <c r="S205" s="219"/>
      <c r="T205" s="221">
        <f>SUM(T206:T225)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2" t="s">
        <v>81</v>
      </c>
      <c r="AT205" s="223" t="s">
        <v>72</v>
      </c>
      <c r="AU205" s="223" t="s">
        <v>73</v>
      </c>
      <c r="AY205" s="222" t="s">
        <v>194</v>
      </c>
      <c r="BK205" s="224">
        <f>SUM(BK206:BK225)</f>
        <v>0</v>
      </c>
    </row>
    <row r="206" spans="1:65" s="2" customFormat="1" ht="12">
      <c r="A206" s="39"/>
      <c r="B206" s="40"/>
      <c r="C206" s="227" t="s">
        <v>370</v>
      </c>
      <c r="D206" s="227" t="s">
        <v>196</v>
      </c>
      <c r="E206" s="228" t="s">
        <v>2761</v>
      </c>
      <c r="F206" s="229" t="s">
        <v>2762</v>
      </c>
      <c r="G206" s="230" t="s">
        <v>397</v>
      </c>
      <c r="H206" s="231">
        <v>1</v>
      </c>
      <c r="I206" s="232"/>
      <c r="J206" s="233">
        <f>ROUND(I206*H206,2)</f>
        <v>0</v>
      </c>
      <c r="K206" s="229" t="s">
        <v>1</v>
      </c>
      <c r="L206" s="45"/>
      <c r="M206" s="234" t="s">
        <v>1</v>
      </c>
      <c r="N206" s="235" t="s">
        <v>38</v>
      </c>
      <c r="O206" s="92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239</v>
      </c>
      <c r="AT206" s="238" t="s">
        <v>196</v>
      </c>
      <c r="AU206" s="238" t="s">
        <v>77</v>
      </c>
      <c r="AY206" s="18" t="s">
        <v>194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77</v>
      </c>
      <c r="BK206" s="239">
        <f>ROUND(I206*H206,2)</f>
        <v>0</v>
      </c>
      <c r="BL206" s="18" t="s">
        <v>239</v>
      </c>
      <c r="BM206" s="238" t="s">
        <v>3504</v>
      </c>
    </row>
    <row r="207" spans="1:47" s="2" customFormat="1" ht="12">
      <c r="A207" s="39"/>
      <c r="B207" s="40"/>
      <c r="C207" s="41"/>
      <c r="D207" s="240" t="s">
        <v>201</v>
      </c>
      <c r="E207" s="41"/>
      <c r="F207" s="241" t="s">
        <v>2762</v>
      </c>
      <c r="G207" s="41"/>
      <c r="H207" s="41"/>
      <c r="I207" s="242"/>
      <c r="J207" s="41"/>
      <c r="K207" s="41"/>
      <c r="L207" s="45"/>
      <c r="M207" s="243"/>
      <c r="N207" s="244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201</v>
      </c>
      <c r="AU207" s="18" t="s">
        <v>77</v>
      </c>
    </row>
    <row r="208" spans="1:65" s="2" customFormat="1" ht="12">
      <c r="A208" s="39"/>
      <c r="B208" s="40"/>
      <c r="C208" s="227" t="s">
        <v>285</v>
      </c>
      <c r="D208" s="227" t="s">
        <v>196</v>
      </c>
      <c r="E208" s="228" t="s">
        <v>2764</v>
      </c>
      <c r="F208" s="229" t="s">
        <v>2765</v>
      </c>
      <c r="G208" s="230" t="s">
        <v>397</v>
      </c>
      <c r="H208" s="231">
        <v>1</v>
      </c>
      <c r="I208" s="232"/>
      <c r="J208" s="233">
        <f>ROUND(I208*H208,2)</f>
        <v>0</v>
      </c>
      <c r="K208" s="229" t="s">
        <v>1</v>
      </c>
      <c r="L208" s="45"/>
      <c r="M208" s="234" t="s">
        <v>1</v>
      </c>
      <c r="N208" s="235" t="s">
        <v>38</v>
      </c>
      <c r="O208" s="92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239</v>
      </c>
      <c r="AT208" s="238" t="s">
        <v>196</v>
      </c>
      <c r="AU208" s="238" t="s">
        <v>77</v>
      </c>
      <c r="AY208" s="18" t="s">
        <v>194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77</v>
      </c>
      <c r="BK208" s="239">
        <f>ROUND(I208*H208,2)</f>
        <v>0</v>
      </c>
      <c r="BL208" s="18" t="s">
        <v>239</v>
      </c>
      <c r="BM208" s="238" t="s">
        <v>3505</v>
      </c>
    </row>
    <row r="209" spans="1:47" s="2" customFormat="1" ht="12">
      <c r="A209" s="39"/>
      <c r="B209" s="40"/>
      <c r="C209" s="41"/>
      <c r="D209" s="240" t="s">
        <v>201</v>
      </c>
      <c r="E209" s="41"/>
      <c r="F209" s="241" t="s">
        <v>2765</v>
      </c>
      <c r="G209" s="41"/>
      <c r="H209" s="41"/>
      <c r="I209" s="242"/>
      <c r="J209" s="41"/>
      <c r="K209" s="41"/>
      <c r="L209" s="45"/>
      <c r="M209" s="243"/>
      <c r="N209" s="244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201</v>
      </c>
      <c r="AU209" s="18" t="s">
        <v>77</v>
      </c>
    </row>
    <row r="210" spans="1:65" s="2" customFormat="1" ht="12">
      <c r="A210" s="39"/>
      <c r="B210" s="40"/>
      <c r="C210" s="227" t="s">
        <v>382</v>
      </c>
      <c r="D210" s="227" t="s">
        <v>196</v>
      </c>
      <c r="E210" s="228" t="s">
        <v>3506</v>
      </c>
      <c r="F210" s="229" t="s">
        <v>3507</v>
      </c>
      <c r="G210" s="230" t="s">
        <v>397</v>
      </c>
      <c r="H210" s="231">
        <v>1</v>
      </c>
      <c r="I210" s="232"/>
      <c r="J210" s="233">
        <f>ROUND(I210*H210,2)</f>
        <v>0</v>
      </c>
      <c r="K210" s="229" t="s">
        <v>1</v>
      </c>
      <c r="L210" s="45"/>
      <c r="M210" s="234" t="s">
        <v>1</v>
      </c>
      <c r="N210" s="235" t="s">
        <v>38</v>
      </c>
      <c r="O210" s="92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239</v>
      </c>
      <c r="AT210" s="238" t="s">
        <v>196</v>
      </c>
      <c r="AU210" s="238" t="s">
        <v>77</v>
      </c>
      <c r="AY210" s="18" t="s">
        <v>194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77</v>
      </c>
      <c r="BK210" s="239">
        <f>ROUND(I210*H210,2)</f>
        <v>0</v>
      </c>
      <c r="BL210" s="18" t="s">
        <v>239</v>
      </c>
      <c r="BM210" s="238" t="s">
        <v>3508</v>
      </c>
    </row>
    <row r="211" spans="1:47" s="2" customFormat="1" ht="12">
      <c r="A211" s="39"/>
      <c r="B211" s="40"/>
      <c r="C211" s="41"/>
      <c r="D211" s="240" t="s">
        <v>201</v>
      </c>
      <c r="E211" s="41"/>
      <c r="F211" s="241" t="s">
        <v>3507</v>
      </c>
      <c r="G211" s="41"/>
      <c r="H211" s="41"/>
      <c r="I211" s="242"/>
      <c r="J211" s="41"/>
      <c r="K211" s="41"/>
      <c r="L211" s="45"/>
      <c r="M211" s="243"/>
      <c r="N211" s="244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201</v>
      </c>
      <c r="AU211" s="18" t="s">
        <v>77</v>
      </c>
    </row>
    <row r="212" spans="1:65" s="2" customFormat="1" ht="12">
      <c r="A212" s="39"/>
      <c r="B212" s="40"/>
      <c r="C212" s="227" t="s">
        <v>289</v>
      </c>
      <c r="D212" s="227" t="s">
        <v>196</v>
      </c>
      <c r="E212" s="228" t="s">
        <v>3509</v>
      </c>
      <c r="F212" s="229" t="s">
        <v>3510</v>
      </c>
      <c r="G212" s="230" t="s">
        <v>397</v>
      </c>
      <c r="H212" s="231">
        <v>1</v>
      </c>
      <c r="I212" s="232"/>
      <c r="J212" s="233">
        <f>ROUND(I212*H212,2)</f>
        <v>0</v>
      </c>
      <c r="K212" s="229" t="s">
        <v>1</v>
      </c>
      <c r="L212" s="45"/>
      <c r="M212" s="234" t="s">
        <v>1</v>
      </c>
      <c r="N212" s="235" t="s">
        <v>38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239</v>
      </c>
      <c r="AT212" s="238" t="s">
        <v>196</v>
      </c>
      <c r="AU212" s="238" t="s">
        <v>77</v>
      </c>
      <c r="AY212" s="18" t="s">
        <v>194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77</v>
      </c>
      <c r="BK212" s="239">
        <f>ROUND(I212*H212,2)</f>
        <v>0</v>
      </c>
      <c r="BL212" s="18" t="s">
        <v>239</v>
      </c>
      <c r="BM212" s="238" t="s">
        <v>3511</v>
      </c>
    </row>
    <row r="213" spans="1:47" s="2" customFormat="1" ht="12">
      <c r="A213" s="39"/>
      <c r="B213" s="40"/>
      <c r="C213" s="41"/>
      <c r="D213" s="240" t="s">
        <v>201</v>
      </c>
      <c r="E213" s="41"/>
      <c r="F213" s="241" t="s">
        <v>3510</v>
      </c>
      <c r="G213" s="41"/>
      <c r="H213" s="41"/>
      <c r="I213" s="242"/>
      <c r="J213" s="41"/>
      <c r="K213" s="41"/>
      <c r="L213" s="45"/>
      <c r="M213" s="243"/>
      <c r="N213" s="244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201</v>
      </c>
      <c r="AU213" s="18" t="s">
        <v>77</v>
      </c>
    </row>
    <row r="214" spans="1:65" s="2" customFormat="1" ht="12">
      <c r="A214" s="39"/>
      <c r="B214" s="40"/>
      <c r="C214" s="227" t="s">
        <v>389</v>
      </c>
      <c r="D214" s="227" t="s">
        <v>196</v>
      </c>
      <c r="E214" s="228" t="s">
        <v>2776</v>
      </c>
      <c r="F214" s="229" t="s">
        <v>2777</v>
      </c>
      <c r="G214" s="230" t="s">
        <v>397</v>
      </c>
      <c r="H214" s="231">
        <v>4</v>
      </c>
      <c r="I214" s="232"/>
      <c r="J214" s="233">
        <f>ROUND(I214*H214,2)</f>
        <v>0</v>
      </c>
      <c r="K214" s="229" t="s">
        <v>1</v>
      </c>
      <c r="L214" s="45"/>
      <c r="M214" s="234" t="s">
        <v>1</v>
      </c>
      <c r="N214" s="235" t="s">
        <v>38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239</v>
      </c>
      <c r="AT214" s="238" t="s">
        <v>196</v>
      </c>
      <c r="AU214" s="238" t="s">
        <v>77</v>
      </c>
      <c r="AY214" s="18" t="s">
        <v>194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77</v>
      </c>
      <c r="BK214" s="239">
        <f>ROUND(I214*H214,2)</f>
        <v>0</v>
      </c>
      <c r="BL214" s="18" t="s">
        <v>239</v>
      </c>
      <c r="BM214" s="238" t="s">
        <v>3512</v>
      </c>
    </row>
    <row r="215" spans="1:47" s="2" customFormat="1" ht="12">
      <c r="A215" s="39"/>
      <c r="B215" s="40"/>
      <c r="C215" s="41"/>
      <c r="D215" s="240" t="s">
        <v>201</v>
      </c>
      <c r="E215" s="41"/>
      <c r="F215" s="241" t="s">
        <v>2777</v>
      </c>
      <c r="G215" s="41"/>
      <c r="H215" s="41"/>
      <c r="I215" s="242"/>
      <c r="J215" s="41"/>
      <c r="K215" s="41"/>
      <c r="L215" s="45"/>
      <c r="M215" s="243"/>
      <c r="N215" s="244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201</v>
      </c>
      <c r="AU215" s="18" t="s">
        <v>77</v>
      </c>
    </row>
    <row r="216" spans="1:65" s="2" customFormat="1" ht="21.75" customHeight="1">
      <c r="A216" s="39"/>
      <c r="B216" s="40"/>
      <c r="C216" s="227" t="s">
        <v>295</v>
      </c>
      <c r="D216" s="227" t="s">
        <v>196</v>
      </c>
      <c r="E216" s="228" t="s">
        <v>2782</v>
      </c>
      <c r="F216" s="229" t="s">
        <v>2783</v>
      </c>
      <c r="G216" s="230" t="s">
        <v>397</v>
      </c>
      <c r="H216" s="231">
        <v>1</v>
      </c>
      <c r="I216" s="232"/>
      <c r="J216" s="233">
        <f>ROUND(I216*H216,2)</f>
        <v>0</v>
      </c>
      <c r="K216" s="229" t="s">
        <v>1</v>
      </c>
      <c r="L216" s="45"/>
      <c r="M216" s="234" t="s">
        <v>1</v>
      </c>
      <c r="N216" s="235" t="s">
        <v>38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239</v>
      </c>
      <c r="AT216" s="238" t="s">
        <v>196</v>
      </c>
      <c r="AU216" s="238" t="s">
        <v>77</v>
      </c>
      <c r="AY216" s="18" t="s">
        <v>194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77</v>
      </c>
      <c r="BK216" s="239">
        <f>ROUND(I216*H216,2)</f>
        <v>0</v>
      </c>
      <c r="BL216" s="18" t="s">
        <v>239</v>
      </c>
      <c r="BM216" s="238" t="s">
        <v>3513</v>
      </c>
    </row>
    <row r="217" spans="1:47" s="2" customFormat="1" ht="12">
      <c r="A217" s="39"/>
      <c r="B217" s="40"/>
      <c r="C217" s="41"/>
      <c r="D217" s="240" t="s">
        <v>201</v>
      </c>
      <c r="E217" s="41"/>
      <c r="F217" s="241" t="s">
        <v>2783</v>
      </c>
      <c r="G217" s="41"/>
      <c r="H217" s="41"/>
      <c r="I217" s="242"/>
      <c r="J217" s="41"/>
      <c r="K217" s="41"/>
      <c r="L217" s="45"/>
      <c r="M217" s="243"/>
      <c r="N217" s="244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201</v>
      </c>
      <c r="AU217" s="18" t="s">
        <v>77</v>
      </c>
    </row>
    <row r="218" spans="1:65" s="2" customFormat="1" ht="16.5" customHeight="1">
      <c r="A218" s="39"/>
      <c r="B218" s="40"/>
      <c r="C218" s="227" t="s">
        <v>401</v>
      </c>
      <c r="D218" s="227" t="s">
        <v>196</v>
      </c>
      <c r="E218" s="228" t="s">
        <v>3514</v>
      </c>
      <c r="F218" s="229" t="s">
        <v>3515</v>
      </c>
      <c r="G218" s="230" t="s">
        <v>397</v>
      </c>
      <c r="H218" s="231">
        <v>1</v>
      </c>
      <c r="I218" s="232"/>
      <c r="J218" s="233">
        <f>ROUND(I218*H218,2)</f>
        <v>0</v>
      </c>
      <c r="K218" s="229" t="s">
        <v>1</v>
      </c>
      <c r="L218" s="45"/>
      <c r="M218" s="234" t="s">
        <v>1</v>
      </c>
      <c r="N218" s="235" t="s">
        <v>38</v>
      </c>
      <c r="O218" s="92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239</v>
      </c>
      <c r="AT218" s="238" t="s">
        <v>196</v>
      </c>
      <c r="AU218" s="238" t="s">
        <v>77</v>
      </c>
      <c r="AY218" s="18" t="s">
        <v>194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77</v>
      </c>
      <c r="BK218" s="239">
        <f>ROUND(I218*H218,2)</f>
        <v>0</v>
      </c>
      <c r="BL218" s="18" t="s">
        <v>239</v>
      </c>
      <c r="BM218" s="238" t="s">
        <v>3516</v>
      </c>
    </row>
    <row r="219" spans="1:47" s="2" customFormat="1" ht="12">
      <c r="A219" s="39"/>
      <c r="B219" s="40"/>
      <c r="C219" s="41"/>
      <c r="D219" s="240" t="s">
        <v>201</v>
      </c>
      <c r="E219" s="41"/>
      <c r="F219" s="241" t="s">
        <v>3515</v>
      </c>
      <c r="G219" s="41"/>
      <c r="H219" s="41"/>
      <c r="I219" s="242"/>
      <c r="J219" s="41"/>
      <c r="K219" s="41"/>
      <c r="L219" s="45"/>
      <c r="M219" s="243"/>
      <c r="N219" s="244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201</v>
      </c>
      <c r="AU219" s="18" t="s">
        <v>77</v>
      </c>
    </row>
    <row r="220" spans="1:65" s="2" customFormat="1" ht="12">
      <c r="A220" s="39"/>
      <c r="B220" s="40"/>
      <c r="C220" s="227" t="s">
        <v>299</v>
      </c>
      <c r="D220" s="227" t="s">
        <v>196</v>
      </c>
      <c r="E220" s="228" t="s">
        <v>2788</v>
      </c>
      <c r="F220" s="229" t="s">
        <v>2789</v>
      </c>
      <c r="G220" s="230" t="s">
        <v>397</v>
      </c>
      <c r="H220" s="231">
        <v>1</v>
      </c>
      <c r="I220" s="232"/>
      <c r="J220" s="233">
        <f>ROUND(I220*H220,2)</f>
        <v>0</v>
      </c>
      <c r="K220" s="229" t="s">
        <v>1</v>
      </c>
      <c r="L220" s="45"/>
      <c r="M220" s="234" t="s">
        <v>1</v>
      </c>
      <c r="N220" s="235" t="s">
        <v>38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239</v>
      </c>
      <c r="AT220" s="238" t="s">
        <v>196</v>
      </c>
      <c r="AU220" s="238" t="s">
        <v>77</v>
      </c>
      <c r="AY220" s="18" t="s">
        <v>194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77</v>
      </c>
      <c r="BK220" s="239">
        <f>ROUND(I220*H220,2)</f>
        <v>0</v>
      </c>
      <c r="BL220" s="18" t="s">
        <v>239</v>
      </c>
      <c r="BM220" s="238" t="s">
        <v>3517</v>
      </c>
    </row>
    <row r="221" spans="1:47" s="2" customFormat="1" ht="12">
      <c r="A221" s="39"/>
      <c r="B221" s="40"/>
      <c r="C221" s="41"/>
      <c r="D221" s="240" t="s">
        <v>201</v>
      </c>
      <c r="E221" s="41"/>
      <c r="F221" s="241" t="s">
        <v>2789</v>
      </c>
      <c r="G221" s="41"/>
      <c r="H221" s="41"/>
      <c r="I221" s="242"/>
      <c r="J221" s="41"/>
      <c r="K221" s="41"/>
      <c r="L221" s="45"/>
      <c r="M221" s="243"/>
      <c r="N221" s="244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201</v>
      </c>
      <c r="AU221" s="18" t="s">
        <v>77</v>
      </c>
    </row>
    <row r="222" spans="1:65" s="2" customFormat="1" ht="12">
      <c r="A222" s="39"/>
      <c r="B222" s="40"/>
      <c r="C222" s="227" t="s">
        <v>412</v>
      </c>
      <c r="D222" s="227" t="s">
        <v>196</v>
      </c>
      <c r="E222" s="228" t="s">
        <v>2791</v>
      </c>
      <c r="F222" s="229" t="s">
        <v>2792</v>
      </c>
      <c r="G222" s="230" t="s">
        <v>268</v>
      </c>
      <c r="H222" s="231">
        <v>0.071</v>
      </c>
      <c r="I222" s="232"/>
      <c r="J222" s="233">
        <f>ROUND(I222*H222,2)</f>
        <v>0</v>
      </c>
      <c r="K222" s="229" t="s">
        <v>1</v>
      </c>
      <c r="L222" s="45"/>
      <c r="M222" s="234" t="s">
        <v>1</v>
      </c>
      <c r="N222" s="235" t="s">
        <v>38</v>
      </c>
      <c r="O222" s="92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8" t="s">
        <v>239</v>
      </c>
      <c r="AT222" s="238" t="s">
        <v>196</v>
      </c>
      <c r="AU222" s="238" t="s">
        <v>77</v>
      </c>
      <c r="AY222" s="18" t="s">
        <v>194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8" t="s">
        <v>77</v>
      </c>
      <c r="BK222" s="239">
        <f>ROUND(I222*H222,2)</f>
        <v>0</v>
      </c>
      <c r="BL222" s="18" t="s">
        <v>239</v>
      </c>
      <c r="BM222" s="238" t="s">
        <v>3518</v>
      </c>
    </row>
    <row r="223" spans="1:47" s="2" customFormat="1" ht="12">
      <c r="A223" s="39"/>
      <c r="B223" s="40"/>
      <c r="C223" s="41"/>
      <c r="D223" s="240" t="s">
        <v>201</v>
      </c>
      <c r="E223" s="41"/>
      <c r="F223" s="241" t="s">
        <v>2792</v>
      </c>
      <c r="G223" s="41"/>
      <c r="H223" s="41"/>
      <c r="I223" s="242"/>
      <c r="J223" s="41"/>
      <c r="K223" s="41"/>
      <c r="L223" s="45"/>
      <c r="M223" s="243"/>
      <c r="N223" s="244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201</v>
      </c>
      <c r="AU223" s="18" t="s">
        <v>77</v>
      </c>
    </row>
    <row r="224" spans="1:65" s="2" customFormat="1" ht="12">
      <c r="A224" s="39"/>
      <c r="B224" s="40"/>
      <c r="C224" s="227" t="s">
        <v>302</v>
      </c>
      <c r="D224" s="227" t="s">
        <v>196</v>
      </c>
      <c r="E224" s="228" t="s">
        <v>2794</v>
      </c>
      <c r="F224" s="229" t="s">
        <v>2795</v>
      </c>
      <c r="G224" s="230" t="s">
        <v>268</v>
      </c>
      <c r="H224" s="231">
        <v>0.071</v>
      </c>
      <c r="I224" s="232"/>
      <c r="J224" s="233">
        <f>ROUND(I224*H224,2)</f>
        <v>0</v>
      </c>
      <c r="K224" s="229" t="s">
        <v>1</v>
      </c>
      <c r="L224" s="45"/>
      <c r="M224" s="234" t="s">
        <v>1</v>
      </c>
      <c r="N224" s="235" t="s">
        <v>38</v>
      </c>
      <c r="O224" s="92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239</v>
      </c>
      <c r="AT224" s="238" t="s">
        <v>196</v>
      </c>
      <c r="AU224" s="238" t="s">
        <v>77</v>
      </c>
      <c r="AY224" s="18" t="s">
        <v>194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77</v>
      </c>
      <c r="BK224" s="239">
        <f>ROUND(I224*H224,2)</f>
        <v>0</v>
      </c>
      <c r="BL224" s="18" t="s">
        <v>239</v>
      </c>
      <c r="BM224" s="238" t="s">
        <v>3519</v>
      </c>
    </row>
    <row r="225" spans="1:47" s="2" customFormat="1" ht="12">
      <c r="A225" s="39"/>
      <c r="B225" s="40"/>
      <c r="C225" s="41"/>
      <c r="D225" s="240" t="s">
        <v>201</v>
      </c>
      <c r="E225" s="41"/>
      <c r="F225" s="241" t="s">
        <v>2795</v>
      </c>
      <c r="G225" s="41"/>
      <c r="H225" s="41"/>
      <c r="I225" s="242"/>
      <c r="J225" s="41"/>
      <c r="K225" s="41"/>
      <c r="L225" s="45"/>
      <c r="M225" s="243"/>
      <c r="N225" s="244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201</v>
      </c>
      <c r="AU225" s="18" t="s">
        <v>77</v>
      </c>
    </row>
    <row r="226" spans="1:63" s="12" customFormat="1" ht="25.9" customHeight="1">
      <c r="A226" s="12"/>
      <c r="B226" s="211"/>
      <c r="C226" s="212"/>
      <c r="D226" s="213" t="s">
        <v>72</v>
      </c>
      <c r="E226" s="214" t="s">
        <v>1962</v>
      </c>
      <c r="F226" s="214" t="s">
        <v>2797</v>
      </c>
      <c r="G226" s="212"/>
      <c r="H226" s="212"/>
      <c r="I226" s="215"/>
      <c r="J226" s="216">
        <f>BK226</f>
        <v>0</v>
      </c>
      <c r="K226" s="212"/>
      <c r="L226" s="217"/>
      <c r="M226" s="218"/>
      <c r="N226" s="219"/>
      <c r="O226" s="219"/>
      <c r="P226" s="220">
        <f>SUM(P227:P238)</f>
        <v>0</v>
      </c>
      <c r="Q226" s="219"/>
      <c r="R226" s="220">
        <f>SUM(R227:R238)</f>
        <v>0</v>
      </c>
      <c r="S226" s="219"/>
      <c r="T226" s="221">
        <f>SUM(T227:T238)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2" t="s">
        <v>81</v>
      </c>
      <c r="AT226" s="223" t="s">
        <v>72</v>
      </c>
      <c r="AU226" s="223" t="s">
        <v>73</v>
      </c>
      <c r="AY226" s="222" t="s">
        <v>194</v>
      </c>
      <c r="BK226" s="224">
        <f>SUM(BK227:BK238)</f>
        <v>0</v>
      </c>
    </row>
    <row r="227" spans="1:65" s="2" customFormat="1" ht="12">
      <c r="A227" s="39"/>
      <c r="B227" s="40"/>
      <c r="C227" s="227" t="s">
        <v>419</v>
      </c>
      <c r="D227" s="227" t="s">
        <v>196</v>
      </c>
      <c r="E227" s="228" t="s">
        <v>3520</v>
      </c>
      <c r="F227" s="229" t="s">
        <v>3521</v>
      </c>
      <c r="G227" s="230" t="s">
        <v>397</v>
      </c>
      <c r="H227" s="231">
        <v>1</v>
      </c>
      <c r="I227" s="232"/>
      <c r="J227" s="233">
        <f>ROUND(I227*H227,2)</f>
        <v>0</v>
      </c>
      <c r="K227" s="229" t="s">
        <v>1</v>
      </c>
      <c r="L227" s="45"/>
      <c r="M227" s="234" t="s">
        <v>1</v>
      </c>
      <c r="N227" s="235" t="s">
        <v>38</v>
      </c>
      <c r="O227" s="92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239</v>
      </c>
      <c r="AT227" s="238" t="s">
        <v>196</v>
      </c>
      <c r="AU227" s="238" t="s">
        <v>77</v>
      </c>
      <c r="AY227" s="18" t="s">
        <v>194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77</v>
      </c>
      <c r="BK227" s="239">
        <f>ROUND(I227*H227,2)</f>
        <v>0</v>
      </c>
      <c r="BL227" s="18" t="s">
        <v>239</v>
      </c>
      <c r="BM227" s="238" t="s">
        <v>3522</v>
      </c>
    </row>
    <row r="228" spans="1:47" s="2" customFormat="1" ht="12">
      <c r="A228" s="39"/>
      <c r="B228" s="40"/>
      <c r="C228" s="41"/>
      <c r="D228" s="240" t="s">
        <v>201</v>
      </c>
      <c r="E228" s="41"/>
      <c r="F228" s="241" t="s">
        <v>3521</v>
      </c>
      <c r="G228" s="41"/>
      <c r="H228" s="41"/>
      <c r="I228" s="242"/>
      <c r="J228" s="41"/>
      <c r="K228" s="41"/>
      <c r="L228" s="45"/>
      <c r="M228" s="243"/>
      <c r="N228" s="244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201</v>
      </c>
      <c r="AU228" s="18" t="s">
        <v>77</v>
      </c>
    </row>
    <row r="229" spans="1:65" s="2" customFormat="1" ht="33" customHeight="1">
      <c r="A229" s="39"/>
      <c r="B229" s="40"/>
      <c r="C229" s="227" t="s">
        <v>306</v>
      </c>
      <c r="D229" s="227" t="s">
        <v>196</v>
      </c>
      <c r="E229" s="228" t="s">
        <v>2798</v>
      </c>
      <c r="F229" s="229" t="s">
        <v>2799</v>
      </c>
      <c r="G229" s="230" t="s">
        <v>397</v>
      </c>
      <c r="H229" s="231">
        <v>1</v>
      </c>
      <c r="I229" s="232"/>
      <c r="J229" s="233">
        <f>ROUND(I229*H229,2)</f>
        <v>0</v>
      </c>
      <c r="K229" s="229" t="s">
        <v>1</v>
      </c>
      <c r="L229" s="45"/>
      <c r="M229" s="234" t="s">
        <v>1</v>
      </c>
      <c r="N229" s="235" t="s">
        <v>38</v>
      </c>
      <c r="O229" s="92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8" t="s">
        <v>239</v>
      </c>
      <c r="AT229" s="238" t="s">
        <v>196</v>
      </c>
      <c r="AU229" s="238" t="s">
        <v>77</v>
      </c>
      <c r="AY229" s="18" t="s">
        <v>194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8" t="s">
        <v>77</v>
      </c>
      <c r="BK229" s="239">
        <f>ROUND(I229*H229,2)</f>
        <v>0</v>
      </c>
      <c r="BL229" s="18" t="s">
        <v>239</v>
      </c>
      <c r="BM229" s="238" t="s">
        <v>3523</v>
      </c>
    </row>
    <row r="230" spans="1:47" s="2" customFormat="1" ht="12">
      <c r="A230" s="39"/>
      <c r="B230" s="40"/>
      <c r="C230" s="41"/>
      <c r="D230" s="240" t="s">
        <v>201</v>
      </c>
      <c r="E230" s="41"/>
      <c r="F230" s="241" t="s">
        <v>2799</v>
      </c>
      <c r="G230" s="41"/>
      <c r="H230" s="41"/>
      <c r="I230" s="242"/>
      <c r="J230" s="41"/>
      <c r="K230" s="41"/>
      <c r="L230" s="45"/>
      <c r="M230" s="243"/>
      <c r="N230" s="244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201</v>
      </c>
      <c r="AU230" s="18" t="s">
        <v>77</v>
      </c>
    </row>
    <row r="231" spans="1:65" s="2" customFormat="1" ht="16.5" customHeight="1">
      <c r="A231" s="39"/>
      <c r="B231" s="40"/>
      <c r="C231" s="227" t="s">
        <v>429</v>
      </c>
      <c r="D231" s="227" t="s">
        <v>196</v>
      </c>
      <c r="E231" s="228" t="s">
        <v>2801</v>
      </c>
      <c r="F231" s="229" t="s">
        <v>3524</v>
      </c>
      <c r="G231" s="230" t="s">
        <v>397</v>
      </c>
      <c r="H231" s="231">
        <v>2</v>
      </c>
      <c r="I231" s="232"/>
      <c r="J231" s="233">
        <f>ROUND(I231*H231,2)</f>
        <v>0</v>
      </c>
      <c r="K231" s="229" t="s">
        <v>1</v>
      </c>
      <c r="L231" s="45"/>
      <c r="M231" s="234" t="s">
        <v>1</v>
      </c>
      <c r="N231" s="235" t="s">
        <v>38</v>
      </c>
      <c r="O231" s="92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239</v>
      </c>
      <c r="AT231" s="238" t="s">
        <v>196</v>
      </c>
      <c r="AU231" s="238" t="s">
        <v>77</v>
      </c>
      <c r="AY231" s="18" t="s">
        <v>194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77</v>
      </c>
      <c r="BK231" s="239">
        <f>ROUND(I231*H231,2)</f>
        <v>0</v>
      </c>
      <c r="BL231" s="18" t="s">
        <v>239</v>
      </c>
      <c r="BM231" s="238" t="s">
        <v>3525</v>
      </c>
    </row>
    <row r="232" spans="1:47" s="2" customFormat="1" ht="12">
      <c r="A232" s="39"/>
      <c r="B232" s="40"/>
      <c r="C232" s="41"/>
      <c r="D232" s="240" t="s">
        <v>201</v>
      </c>
      <c r="E232" s="41"/>
      <c r="F232" s="241" t="s">
        <v>3524</v>
      </c>
      <c r="G232" s="41"/>
      <c r="H232" s="41"/>
      <c r="I232" s="242"/>
      <c r="J232" s="41"/>
      <c r="K232" s="41"/>
      <c r="L232" s="45"/>
      <c r="M232" s="243"/>
      <c r="N232" s="244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201</v>
      </c>
      <c r="AU232" s="18" t="s">
        <v>77</v>
      </c>
    </row>
    <row r="233" spans="1:65" s="2" customFormat="1" ht="16.5" customHeight="1">
      <c r="A233" s="39"/>
      <c r="B233" s="40"/>
      <c r="C233" s="227" t="s">
        <v>312</v>
      </c>
      <c r="D233" s="227" t="s">
        <v>196</v>
      </c>
      <c r="E233" s="228" t="s">
        <v>2804</v>
      </c>
      <c r="F233" s="229" t="s">
        <v>2805</v>
      </c>
      <c r="G233" s="230" t="s">
        <v>397</v>
      </c>
      <c r="H233" s="231">
        <v>2</v>
      </c>
      <c r="I233" s="232"/>
      <c r="J233" s="233">
        <f>ROUND(I233*H233,2)</f>
        <v>0</v>
      </c>
      <c r="K233" s="229" t="s">
        <v>1</v>
      </c>
      <c r="L233" s="45"/>
      <c r="M233" s="234" t="s">
        <v>1</v>
      </c>
      <c r="N233" s="235" t="s">
        <v>38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239</v>
      </c>
      <c r="AT233" s="238" t="s">
        <v>196</v>
      </c>
      <c r="AU233" s="238" t="s">
        <v>77</v>
      </c>
      <c r="AY233" s="18" t="s">
        <v>194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77</v>
      </c>
      <c r="BK233" s="239">
        <f>ROUND(I233*H233,2)</f>
        <v>0</v>
      </c>
      <c r="BL233" s="18" t="s">
        <v>239</v>
      </c>
      <c r="BM233" s="238" t="s">
        <v>3526</v>
      </c>
    </row>
    <row r="234" spans="1:47" s="2" customFormat="1" ht="12">
      <c r="A234" s="39"/>
      <c r="B234" s="40"/>
      <c r="C234" s="41"/>
      <c r="D234" s="240" t="s">
        <v>201</v>
      </c>
      <c r="E234" s="41"/>
      <c r="F234" s="241" t="s">
        <v>2805</v>
      </c>
      <c r="G234" s="41"/>
      <c r="H234" s="41"/>
      <c r="I234" s="242"/>
      <c r="J234" s="41"/>
      <c r="K234" s="41"/>
      <c r="L234" s="45"/>
      <c r="M234" s="243"/>
      <c r="N234" s="244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201</v>
      </c>
      <c r="AU234" s="18" t="s">
        <v>77</v>
      </c>
    </row>
    <row r="235" spans="1:65" s="2" customFormat="1" ht="12">
      <c r="A235" s="39"/>
      <c r="B235" s="40"/>
      <c r="C235" s="227" t="s">
        <v>441</v>
      </c>
      <c r="D235" s="227" t="s">
        <v>196</v>
      </c>
      <c r="E235" s="228" t="s">
        <v>2807</v>
      </c>
      <c r="F235" s="229" t="s">
        <v>2808</v>
      </c>
      <c r="G235" s="230" t="s">
        <v>268</v>
      </c>
      <c r="H235" s="231">
        <v>0.014</v>
      </c>
      <c r="I235" s="232"/>
      <c r="J235" s="233">
        <f>ROUND(I235*H235,2)</f>
        <v>0</v>
      </c>
      <c r="K235" s="229" t="s">
        <v>1</v>
      </c>
      <c r="L235" s="45"/>
      <c r="M235" s="234" t="s">
        <v>1</v>
      </c>
      <c r="N235" s="235" t="s">
        <v>38</v>
      </c>
      <c r="O235" s="92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239</v>
      </c>
      <c r="AT235" s="238" t="s">
        <v>196</v>
      </c>
      <c r="AU235" s="238" t="s">
        <v>77</v>
      </c>
      <c r="AY235" s="18" t="s">
        <v>194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77</v>
      </c>
      <c r="BK235" s="239">
        <f>ROUND(I235*H235,2)</f>
        <v>0</v>
      </c>
      <c r="BL235" s="18" t="s">
        <v>239</v>
      </c>
      <c r="BM235" s="238" t="s">
        <v>3527</v>
      </c>
    </row>
    <row r="236" spans="1:47" s="2" customFormat="1" ht="12">
      <c r="A236" s="39"/>
      <c r="B236" s="40"/>
      <c r="C236" s="41"/>
      <c r="D236" s="240" t="s">
        <v>201</v>
      </c>
      <c r="E236" s="41"/>
      <c r="F236" s="241" t="s">
        <v>2808</v>
      </c>
      <c r="G236" s="41"/>
      <c r="H236" s="41"/>
      <c r="I236" s="242"/>
      <c r="J236" s="41"/>
      <c r="K236" s="41"/>
      <c r="L236" s="45"/>
      <c r="M236" s="243"/>
      <c r="N236" s="244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201</v>
      </c>
      <c r="AU236" s="18" t="s">
        <v>77</v>
      </c>
    </row>
    <row r="237" spans="1:65" s="2" customFormat="1" ht="12">
      <c r="A237" s="39"/>
      <c r="B237" s="40"/>
      <c r="C237" s="227" t="s">
        <v>316</v>
      </c>
      <c r="D237" s="227" t="s">
        <v>196</v>
      </c>
      <c r="E237" s="228" t="s">
        <v>2810</v>
      </c>
      <c r="F237" s="229" t="s">
        <v>2811</v>
      </c>
      <c r="G237" s="230" t="s">
        <v>268</v>
      </c>
      <c r="H237" s="231">
        <v>0.014</v>
      </c>
      <c r="I237" s="232"/>
      <c r="J237" s="233">
        <f>ROUND(I237*H237,2)</f>
        <v>0</v>
      </c>
      <c r="K237" s="229" t="s">
        <v>1</v>
      </c>
      <c r="L237" s="45"/>
      <c r="M237" s="234" t="s">
        <v>1</v>
      </c>
      <c r="N237" s="235" t="s">
        <v>38</v>
      </c>
      <c r="O237" s="92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8" t="s">
        <v>239</v>
      </c>
      <c r="AT237" s="238" t="s">
        <v>196</v>
      </c>
      <c r="AU237" s="238" t="s">
        <v>77</v>
      </c>
      <c r="AY237" s="18" t="s">
        <v>194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8" t="s">
        <v>77</v>
      </c>
      <c r="BK237" s="239">
        <f>ROUND(I237*H237,2)</f>
        <v>0</v>
      </c>
      <c r="BL237" s="18" t="s">
        <v>239</v>
      </c>
      <c r="BM237" s="238" t="s">
        <v>3528</v>
      </c>
    </row>
    <row r="238" spans="1:47" s="2" customFormat="1" ht="12">
      <c r="A238" s="39"/>
      <c r="B238" s="40"/>
      <c r="C238" s="41"/>
      <c r="D238" s="240" t="s">
        <v>201</v>
      </c>
      <c r="E238" s="41"/>
      <c r="F238" s="241" t="s">
        <v>2811</v>
      </c>
      <c r="G238" s="41"/>
      <c r="H238" s="41"/>
      <c r="I238" s="242"/>
      <c r="J238" s="41"/>
      <c r="K238" s="41"/>
      <c r="L238" s="45"/>
      <c r="M238" s="301"/>
      <c r="N238" s="302"/>
      <c r="O238" s="303"/>
      <c r="P238" s="303"/>
      <c r="Q238" s="303"/>
      <c r="R238" s="303"/>
      <c r="S238" s="303"/>
      <c r="T238" s="304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201</v>
      </c>
      <c r="AU238" s="18" t="s">
        <v>77</v>
      </c>
    </row>
    <row r="239" spans="1:31" s="2" customFormat="1" ht="6.95" customHeight="1">
      <c r="A239" s="39"/>
      <c r="B239" s="67"/>
      <c r="C239" s="68"/>
      <c r="D239" s="68"/>
      <c r="E239" s="68"/>
      <c r="F239" s="68"/>
      <c r="G239" s="68"/>
      <c r="H239" s="68"/>
      <c r="I239" s="68"/>
      <c r="J239" s="68"/>
      <c r="K239" s="68"/>
      <c r="L239" s="45"/>
      <c r="M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</row>
  </sheetData>
  <sheetProtection password="CC35" sheet="1" objects="1" scenarios="1" formatColumns="0" formatRows="0" autoFilter="0"/>
  <autoFilter ref="C125:K2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81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Mníšek u Liberce ON-DSP, DPS oprava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3529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3530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17. 3. 2021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26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27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29</v>
      </c>
      <c r="E22" s="39"/>
      <c r="F22" s="39"/>
      <c r="G22" s="39"/>
      <c r="H22" s="39"/>
      <c r="I22" s="151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1" t="s">
        <v>26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31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26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32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33</v>
      </c>
      <c r="E32" s="39"/>
      <c r="F32" s="39"/>
      <c r="G32" s="39"/>
      <c r="H32" s="39"/>
      <c r="I32" s="39"/>
      <c r="J32" s="161">
        <f>ROUND(J131,2)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35</v>
      </c>
      <c r="G34" s="39"/>
      <c r="H34" s="39"/>
      <c r="I34" s="162" t="s">
        <v>34</v>
      </c>
      <c r="J34" s="162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37</v>
      </c>
      <c r="E35" s="151" t="s">
        <v>38</v>
      </c>
      <c r="F35" s="164">
        <f>ROUND((SUM(BE131:BE270)),2)</f>
        <v>0</v>
      </c>
      <c r="G35" s="39"/>
      <c r="H35" s="39"/>
      <c r="I35" s="165">
        <v>0.21</v>
      </c>
      <c r="J35" s="164">
        <f>ROUND(((SUM(BE131:BE270))*I35),2)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39</v>
      </c>
      <c r="F36" s="164">
        <f>ROUND((SUM(BF131:BF270)),2)</f>
        <v>0</v>
      </c>
      <c r="G36" s="39"/>
      <c r="H36" s="39"/>
      <c r="I36" s="165">
        <v>0.15</v>
      </c>
      <c r="J36" s="164">
        <f>ROUND(((SUM(BF131:BF270))*I36),2)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40</v>
      </c>
      <c r="F37" s="164">
        <f>ROUND((SUM(BG131:BG270)),2)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41</v>
      </c>
      <c r="F38" s="164">
        <f>ROUND((SUM(BH131:BH270)),2)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42</v>
      </c>
      <c r="F39" s="164">
        <f>ROUND((SUM(BI131:BI270)),2)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Mníšek u Liberce ON-DSP, DPS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3529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3.1 - Stavební část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17. 3. 2021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29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J131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139</v>
      </c>
      <c r="E99" s="192"/>
      <c r="F99" s="192"/>
      <c r="G99" s="192"/>
      <c r="H99" s="192"/>
      <c r="I99" s="192"/>
      <c r="J99" s="193">
        <f>J132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142</v>
      </c>
      <c r="E100" s="197"/>
      <c r="F100" s="197"/>
      <c r="G100" s="197"/>
      <c r="H100" s="197"/>
      <c r="I100" s="197"/>
      <c r="J100" s="198">
        <f>J133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146</v>
      </c>
      <c r="E101" s="197"/>
      <c r="F101" s="197"/>
      <c r="G101" s="197"/>
      <c r="H101" s="197"/>
      <c r="I101" s="197"/>
      <c r="J101" s="198">
        <f>J138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148</v>
      </c>
      <c r="E102" s="197"/>
      <c r="F102" s="197"/>
      <c r="G102" s="197"/>
      <c r="H102" s="197"/>
      <c r="I102" s="197"/>
      <c r="J102" s="198">
        <f>J174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149</v>
      </c>
      <c r="E103" s="197"/>
      <c r="F103" s="197"/>
      <c r="G103" s="197"/>
      <c r="H103" s="197"/>
      <c r="I103" s="197"/>
      <c r="J103" s="198">
        <f>J177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150</v>
      </c>
      <c r="E104" s="197"/>
      <c r="F104" s="197"/>
      <c r="G104" s="197"/>
      <c r="H104" s="197"/>
      <c r="I104" s="197"/>
      <c r="J104" s="198">
        <f>J184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151</v>
      </c>
      <c r="E105" s="197"/>
      <c r="F105" s="197"/>
      <c r="G105" s="197"/>
      <c r="H105" s="197"/>
      <c r="I105" s="197"/>
      <c r="J105" s="198">
        <f>J227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9"/>
      <c r="C106" s="190"/>
      <c r="D106" s="191" t="s">
        <v>152</v>
      </c>
      <c r="E106" s="192"/>
      <c r="F106" s="192"/>
      <c r="G106" s="192"/>
      <c r="H106" s="192"/>
      <c r="I106" s="192"/>
      <c r="J106" s="193">
        <f>J230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5"/>
      <c r="C107" s="134"/>
      <c r="D107" s="196" t="s">
        <v>161</v>
      </c>
      <c r="E107" s="197"/>
      <c r="F107" s="197"/>
      <c r="G107" s="197"/>
      <c r="H107" s="197"/>
      <c r="I107" s="197"/>
      <c r="J107" s="198">
        <f>J231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4"/>
      <c r="D108" s="196" t="s">
        <v>165</v>
      </c>
      <c r="E108" s="197"/>
      <c r="F108" s="197"/>
      <c r="G108" s="197"/>
      <c r="H108" s="197"/>
      <c r="I108" s="197"/>
      <c r="J108" s="198">
        <f>J238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174</v>
      </c>
      <c r="E109" s="197"/>
      <c r="F109" s="197"/>
      <c r="G109" s="197"/>
      <c r="H109" s="197"/>
      <c r="I109" s="197"/>
      <c r="J109" s="198">
        <f>J262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179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84" t="str">
        <f>E7</f>
        <v>Mníšek u Liberce ON-DSP, DPS oprava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2:12" s="1" customFormat="1" ht="12" customHeight="1">
      <c r="B120" s="22"/>
      <c r="C120" s="33" t="s">
        <v>130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9"/>
      <c r="B121" s="40"/>
      <c r="C121" s="41"/>
      <c r="D121" s="41"/>
      <c r="E121" s="184" t="s">
        <v>3529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132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E11</f>
        <v>3.1 - Stavební část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F14</f>
        <v xml:space="preserve"> </v>
      </c>
      <c r="G125" s="41"/>
      <c r="H125" s="41"/>
      <c r="I125" s="33" t="s">
        <v>22</v>
      </c>
      <c r="J125" s="80" t="str">
        <f>IF(J14="","",J14)</f>
        <v>17. 3. 2021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24</v>
      </c>
      <c r="D127" s="41"/>
      <c r="E127" s="41"/>
      <c r="F127" s="28" t="str">
        <f>E17</f>
        <v xml:space="preserve"> </v>
      </c>
      <c r="G127" s="41"/>
      <c r="H127" s="41"/>
      <c r="I127" s="33" t="s">
        <v>29</v>
      </c>
      <c r="J127" s="37" t="str">
        <f>E23</f>
        <v xml:space="preserve"> 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27</v>
      </c>
      <c r="D128" s="41"/>
      <c r="E128" s="41"/>
      <c r="F128" s="28" t="str">
        <f>IF(E20="","",E20)</f>
        <v>Vyplň údaj</v>
      </c>
      <c r="G128" s="41"/>
      <c r="H128" s="41"/>
      <c r="I128" s="33" t="s">
        <v>31</v>
      </c>
      <c r="J128" s="37" t="str">
        <f>E26</f>
        <v xml:space="preserve"> 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00"/>
      <c r="B130" s="201"/>
      <c r="C130" s="202" t="s">
        <v>180</v>
      </c>
      <c r="D130" s="203" t="s">
        <v>58</v>
      </c>
      <c r="E130" s="203" t="s">
        <v>54</v>
      </c>
      <c r="F130" s="203" t="s">
        <v>55</v>
      </c>
      <c r="G130" s="203" t="s">
        <v>181</v>
      </c>
      <c r="H130" s="203" t="s">
        <v>182</v>
      </c>
      <c r="I130" s="203" t="s">
        <v>183</v>
      </c>
      <c r="J130" s="203" t="s">
        <v>136</v>
      </c>
      <c r="K130" s="204" t="s">
        <v>184</v>
      </c>
      <c r="L130" s="205"/>
      <c r="M130" s="101" t="s">
        <v>1</v>
      </c>
      <c r="N130" s="102" t="s">
        <v>37</v>
      </c>
      <c r="O130" s="102" t="s">
        <v>185</v>
      </c>
      <c r="P130" s="102" t="s">
        <v>186</v>
      </c>
      <c r="Q130" s="102" t="s">
        <v>187</v>
      </c>
      <c r="R130" s="102" t="s">
        <v>188</v>
      </c>
      <c r="S130" s="102" t="s">
        <v>189</v>
      </c>
      <c r="T130" s="103" t="s">
        <v>190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</row>
    <row r="131" spans="1:63" s="2" customFormat="1" ht="22.8" customHeight="1">
      <c r="A131" s="39"/>
      <c r="B131" s="40"/>
      <c r="C131" s="108" t="s">
        <v>191</v>
      </c>
      <c r="D131" s="41"/>
      <c r="E131" s="41"/>
      <c r="F131" s="41"/>
      <c r="G131" s="41"/>
      <c r="H131" s="41"/>
      <c r="I131" s="41"/>
      <c r="J131" s="206">
        <f>BK131</f>
        <v>0</v>
      </c>
      <c r="K131" s="41"/>
      <c r="L131" s="45"/>
      <c r="M131" s="104"/>
      <c r="N131" s="207"/>
      <c r="O131" s="105"/>
      <c r="P131" s="208">
        <f>P132+P230</f>
        <v>0</v>
      </c>
      <c r="Q131" s="105"/>
      <c r="R131" s="208">
        <f>R132+R230</f>
        <v>0</v>
      </c>
      <c r="S131" s="105"/>
      <c r="T131" s="209">
        <f>T132+T230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72</v>
      </c>
      <c r="AU131" s="18" t="s">
        <v>138</v>
      </c>
      <c r="BK131" s="210">
        <f>BK132+BK230</f>
        <v>0</v>
      </c>
    </row>
    <row r="132" spans="1:63" s="12" customFormat="1" ht="25.9" customHeight="1">
      <c r="A132" s="12"/>
      <c r="B132" s="211"/>
      <c r="C132" s="212"/>
      <c r="D132" s="213" t="s">
        <v>72</v>
      </c>
      <c r="E132" s="214" t="s">
        <v>192</v>
      </c>
      <c r="F132" s="214" t="s">
        <v>193</v>
      </c>
      <c r="G132" s="212"/>
      <c r="H132" s="212"/>
      <c r="I132" s="215"/>
      <c r="J132" s="216">
        <f>BK132</f>
        <v>0</v>
      </c>
      <c r="K132" s="212"/>
      <c r="L132" s="217"/>
      <c r="M132" s="218"/>
      <c r="N132" s="219"/>
      <c r="O132" s="219"/>
      <c r="P132" s="220">
        <f>P133+P138+P174+P177+P184+P227</f>
        <v>0</v>
      </c>
      <c r="Q132" s="219"/>
      <c r="R132" s="220">
        <f>R133+R138+R174+R177+R184+R227</f>
        <v>0</v>
      </c>
      <c r="S132" s="219"/>
      <c r="T132" s="221">
        <f>T133+T138+T174+T177+T184+T227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77</v>
      </c>
      <c r="AT132" s="223" t="s">
        <v>72</v>
      </c>
      <c r="AU132" s="223" t="s">
        <v>73</v>
      </c>
      <c r="AY132" s="222" t="s">
        <v>194</v>
      </c>
      <c r="BK132" s="224">
        <f>BK133+BK138+BK174+BK177+BK184+BK227</f>
        <v>0</v>
      </c>
    </row>
    <row r="133" spans="1:63" s="12" customFormat="1" ht="22.8" customHeight="1">
      <c r="A133" s="12"/>
      <c r="B133" s="211"/>
      <c r="C133" s="212"/>
      <c r="D133" s="213" t="s">
        <v>72</v>
      </c>
      <c r="E133" s="225" t="s">
        <v>110</v>
      </c>
      <c r="F133" s="225" t="s">
        <v>424</v>
      </c>
      <c r="G133" s="212"/>
      <c r="H133" s="212"/>
      <c r="I133" s="215"/>
      <c r="J133" s="226">
        <f>BK133</f>
        <v>0</v>
      </c>
      <c r="K133" s="212"/>
      <c r="L133" s="217"/>
      <c r="M133" s="218"/>
      <c r="N133" s="219"/>
      <c r="O133" s="219"/>
      <c r="P133" s="220">
        <f>SUM(P134:P137)</f>
        <v>0</v>
      </c>
      <c r="Q133" s="219"/>
      <c r="R133" s="220">
        <f>SUM(R134:R137)</f>
        <v>0</v>
      </c>
      <c r="S133" s="219"/>
      <c r="T133" s="221">
        <f>SUM(T134:T137)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77</v>
      </c>
      <c r="AT133" s="223" t="s">
        <v>72</v>
      </c>
      <c r="AU133" s="223" t="s">
        <v>77</v>
      </c>
      <c r="AY133" s="222" t="s">
        <v>194</v>
      </c>
      <c r="BK133" s="224">
        <f>SUM(BK134:BK137)</f>
        <v>0</v>
      </c>
    </row>
    <row r="134" spans="1:65" s="2" customFormat="1" ht="33" customHeight="1">
      <c r="A134" s="39"/>
      <c r="B134" s="40"/>
      <c r="C134" s="227" t="s">
        <v>77</v>
      </c>
      <c r="D134" s="227" t="s">
        <v>196</v>
      </c>
      <c r="E134" s="228" t="s">
        <v>3531</v>
      </c>
      <c r="F134" s="229" t="s">
        <v>3532</v>
      </c>
      <c r="G134" s="230" t="s">
        <v>199</v>
      </c>
      <c r="H134" s="231">
        <v>3.159</v>
      </c>
      <c r="I134" s="232"/>
      <c r="J134" s="233">
        <f>ROUND(I134*H134,2)</f>
        <v>0</v>
      </c>
      <c r="K134" s="229" t="s">
        <v>200</v>
      </c>
      <c r="L134" s="45"/>
      <c r="M134" s="234" t="s">
        <v>1</v>
      </c>
      <c r="N134" s="235" t="s">
        <v>38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115</v>
      </c>
      <c r="AT134" s="238" t="s">
        <v>196</v>
      </c>
      <c r="AU134" s="238" t="s">
        <v>81</v>
      </c>
      <c r="AY134" s="18" t="s">
        <v>194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77</v>
      </c>
      <c r="BK134" s="239">
        <f>ROUND(I134*H134,2)</f>
        <v>0</v>
      </c>
      <c r="BL134" s="18" t="s">
        <v>115</v>
      </c>
      <c r="BM134" s="238" t="s">
        <v>81</v>
      </c>
    </row>
    <row r="135" spans="1:47" s="2" customFormat="1" ht="12">
      <c r="A135" s="39"/>
      <c r="B135" s="40"/>
      <c r="C135" s="41"/>
      <c r="D135" s="240" t="s">
        <v>201</v>
      </c>
      <c r="E135" s="41"/>
      <c r="F135" s="241" t="s">
        <v>3532</v>
      </c>
      <c r="G135" s="41"/>
      <c r="H135" s="41"/>
      <c r="I135" s="242"/>
      <c r="J135" s="41"/>
      <c r="K135" s="41"/>
      <c r="L135" s="45"/>
      <c r="M135" s="243"/>
      <c r="N135" s="244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201</v>
      </c>
      <c r="AU135" s="18" t="s">
        <v>81</v>
      </c>
    </row>
    <row r="136" spans="1:51" s="14" customFormat="1" ht="12">
      <c r="A136" s="14"/>
      <c r="B136" s="255"/>
      <c r="C136" s="256"/>
      <c r="D136" s="240" t="s">
        <v>202</v>
      </c>
      <c r="E136" s="257" t="s">
        <v>1</v>
      </c>
      <c r="F136" s="258" t="s">
        <v>3533</v>
      </c>
      <c r="G136" s="256"/>
      <c r="H136" s="259">
        <v>3.159</v>
      </c>
      <c r="I136" s="260"/>
      <c r="J136" s="256"/>
      <c r="K136" s="256"/>
      <c r="L136" s="261"/>
      <c r="M136" s="262"/>
      <c r="N136" s="263"/>
      <c r="O136" s="263"/>
      <c r="P136" s="263"/>
      <c r="Q136" s="263"/>
      <c r="R136" s="263"/>
      <c r="S136" s="263"/>
      <c r="T136" s="26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5" t="s">
        <v>202</v>
      </c>
      <c r="AU136" s="265" t="s">
        <v>81</v>
      </c>
      <c r="AV136" s="14" t="s">
        <v>81</v>
      </c>
      <c r="AW136" s="14" t="s">
        <v>30</v>
      </c>
      <c r="AX136" s="14" t="s">
        <v>73</v>
      </c>
      <c r="AY136" s="265" t="s">
        <v>194</v>
      </c>
    </row>
    <row r="137" spans="1:51" s="15" customFormat="1" ht="12">
      <c r="A137" s="15"/>
      <c r="B137" s="266"/>
      <c r="C137" s="267"/>
      <c r="D137" s="240" t="s">
        <v>202</v>
      </c>
      <c r="E137" s="268" t="s">
        <v>1</v>
      </c>
      <c r="F137" s="269" t="s">
        <v>206</v>
      </c>
      <c r="G137" s="267"/>
      <c r="H137" s="270">
        <v>3.159</v>
      </c>
      <c r="I137" s="271"/>
      <c r="J137" s="267"/>
      <c r="K137" s="267"/>
      <c r="L137" s="272"/>
      <c r="M137" s="273"/>
      <c r="N137" s="274"/>
      <c r="O137" s="274"/>
      <c r="P137" s="274"/>
      <c r="Q137" s="274"/>
      <c r="R137" s="274"/>
      <c r="S137" s="274"/>
      <c r="T137" s="27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6" t="s">
        <v>202</v>
      </c>
      <c r="AU137" s="276" t="s">
        <v>81</v>
      </c>
      <c r="AV137" s="15" t="s">
        <v>115</v>
      </c>
      <c r="AW137" s="15" t="s">
        <v>30</v>
      </c>
      <c r="AX137" s="15" t="s">
        <v>77</v>
      </c>
      <c r="AY137" s="276" t="s">
        <v>194</v>
      </c>
    </row>
    <row r="138" spans="1:63" s="12" customFormat="1" ht="22.8" customHeight="1">
      <c r="A138" s="12"/>
      <c r="B138" s="211"/>
      <c r="C138" s="212"/>
      <c r="D138" s="213" t="s">
        <v>72</v>
      </c>
      <c r="E138" s="225" t="s">
        <v>213</v>
      </c>
      <c r="F138" s="225" t="s">
        <v>623</v>
      </c>
      <c r="G138" s="212"/>
      <c r="H138" s="212"/>
      <c r="I138" s="215"/>
      <c r="J138" s="226">
        <f>BK138</f>
        <v>0</v>
      </c>
      <c r="K138" s="212"/>
      <c r="L138" s="217"/>
      <c r="M138" s="218"/>
      <c r="N138" s="219"/>
      <c r="O138" s="219"/>
      <c r="P138" s="220">
        <f>SUM(P139:P173)</f>
        <v>0</v>
      </c>
      <c r="Q138" s="219"/>
      <c r="R138" s="220">
        <f>SUM(R139:R173)</f>
        <v>0</v>
      </c>
      <c r="S138" s="219"/>
      <c r="T138" s="221">
        <f>SUM(T139:T173)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2" t="s">
        <v>77</v>
      </c>
      <c r="AT138" s="223" t="s">
        <v>72</v>
      </c>
      <c r="AU138" s="223" t="s">
        <v>77</v>
      </c>
      <c r="AY138" s="222" t="s">
        <v>194</v>
      </c>
      <c r="BK138" s="224">
        <f>SUM(BK139:BK173)</f>
        <v>0</v>
      </c>
    </row>
    <row r="139" spans="1:65" s="2" customFormat="1" ht="33" customHeight="1">
      <c r="A139" s="39"/>
      <c r="B139" s="40"/>
      <c r="C139" s="227" t="s">
        <v>81</v>
      </c>
      <c r="D139" s="227" t="s">
        <v>196</v>
      </c>
      <c r="E139" s="228" t="s">
        <v>660</v>
      </c>
      <c r="F139" s="229" t="s">
        <v>661</v>
      </c>
      <c r="G139" s="230" t="s">
        <v>294</v>
      </c>
      <c r="H139" s="231">
        <v>10.53</v>
      </c>
      <c r="I139" s="232"/>
      <c r="J139" s="233">
        <f>ROUND(I139*H139,2)</f>
        <v>0</v>
      </c>
      <c r="K139" s="229" t="s">
        <v>200</v>
      </c>
      <c r="L139" s="45"/>
      <c r="M139" s="234" t="s">
        <v>1</v>
      </c>
      <c r="N139" s="235" t="s">
        <v>38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115</v>
      </c>
      <c r="AT139" s="238" t="s">
        <v>196</v>
      </c>
      <c r="AU139" s="238" t="s">
        <v>81</v>
      </c>
      <c r="AY139" s="18" t="s">
        <v>194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77</v>
      </c>
      <c r="BK139" s="239">
        <f>ROUND(I139*H139,2)</f>
        <v>0</v>
      </c>
      <c r="BL139" s="18" t="s">
        <v>115</v>
      </c>
      <c r="BM139" s="238" t="s">
        <v>115</v>
      </c>
    </row>
    <row r="140" spans="1:47" s="2" customFormat="1" ht="12">
      <c r="A140" s="39"/>
      <c r="B140" s="40"/>
      <c r="C140" s="41"/>
      <c r="D140" s="240" t="s">
        <v>201</v>
      </c>
      <c r="E140" s="41"/>
      <c r="F140" s="241" t="s">
        <v>661</v>
      </c>
      <c r="G140" s="41"/>
      <c r="H140" s="41"/>
      <c r="I140" s="242"/>
      <c r="J140" s="41"/>
      <c r="K140" s="41"/>
      <c r="L140" s="45"/>
      <c r="M140" s="243"/>
      <c r="N140" s="244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201</v>
      </c>
      <c r="AU140" s="18" t="s">
        <v>81</v>
      </c>
    </row>
    <row r="141" spans="1:65" s="2" customFormat="1" ht="21.75" customHeight="1">
      <c r="A141" s="39"/>
      <c r="B141" s="40"/>
      <c r="C141" s="227" t="s">
        <v>110</v>
      </c>
      <c r="D141" s="227" t="s">
        <v>196</v>
      </c>
      <c r="E141" s="228" t="s">
        <v>664</v>
      </c>
      <c r="F141" s="229" t="s">
        <v>665</v>
      </c>
      <c r="G141" s="230" t="s">
        <v>294</v>
      </c>
      <c r="H141" s="231">
        <v>1.17</v>
      </c>
      <c r="I141" s="232"/>
      <c r="J141" s="233">
        <f>ROUND(I141*H141,2)</f>
        <v>0</v>
      </c>
      <c r="K141" s="229" t="s">
        <v>200</v>
      </c>
      <c r="L141" s="45"/>
      <c r="M141" s="234" t="s">
        <v>1</v>
      </c>
      <c r="N141" s="235" t="s">
        <v>38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115</v>
      </c>
      <c r="AT141" s="238" t="s">
        <v>196</v>
      </c>
      <c r="AU141" s="238" t="s">
        <v>81</v>
      </c>
      <c r="AY141" s="18" t="s">
        <v>194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77</v>
      </c>
      <c r="BK141" s="239">
        <f>ROUND(I141*H141,2)</f>
        <v>0</v>
      </c>
      <c r="BL141" s="18" t="s">
        <v>115</v>
      </c>
      <c r="BM141" s="238" t="s">
        <v>213</v>
      </c>
    </row>
    <row r="142" spans="1:47" s="2" customFormat="1" ht="12">
      <c r="A142" s="39"/>
      <c r="B142" s="40"/>
      <c r="C142" s="41"/>
      <c r="D142" s="240" t="s">
        <v>201</v>
      </c>
      <c r="E142" s="41"/>
      <c r="F142" s="241" t="s">
        <v>665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201</v>
      </c>
      <c r="AU142" s="18" t="s">
        <v>81</v>
      </c>
    </row>
    <row r="143" spans="1:51" s="14" customFormat="1" ht="12">
      <c r="A143" s="14"/>
      <c r="B143" s="255"/>
      <c r="C143" s="256"/>
      <c r="D143" s="240" t="s">
        <v>202</v>
      </c>
      <c r="E143" s="257" t="s">
        <v>1</v>
      </c>
      <c r="F143" s="258" t="s">
        <v>3534</v>
      </c>
      <c r="G143" s="256"/>
      <c r="H143" s="259">
        <v>1.17</v>
      </c>
      <c r="I143" s="260"/>
      <c r="J143" s="256"/>
      <c r="K143" s="256"/>
      <c r="L143" s="261"/>
      <c r="M143" s="262"/>
      <c r="N143" s="263"/>
      <c r="O143" s="263"/>
      <c r="P143" s="263"/>
      <c r="Q143" s="263"/>
      <c r="R143" s="263"/>
      <c r="S143" s="263"/>
      <c r="T143" s="26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5" t="s">
        <v>202</v>
      </c>
      <c r="AU143" s="265" t="s">
        <v>81</v>
      </c>
      <c r="AV143" s="14" t="s">
        <v>81</v>
      </c>
      <c r="AW143" s="14" t="s">
        <v>30</v>
      </c>
      <c r="AX143" s="14" t="s">
        <v>73</v>
      </c>
      <c r="AY143" s="265" t="s">
        <v>194</v>
      </c>
    </row>
    <row r="144" spans="1:51" s="15" customFormat="1" ht="12">
      <c r="A144" s="15"/>
      <c r="B144" s="266"/>
      <c r="C144" s="267"/>
      <c r="D144" s="240" t="s">
        <v>202</v>
      </c>
      <c r="E144" s="268" t="s">
        <v>1</v>
      </c>
      <c r="F144" s="269" t="s">
        <v>206</v>
      </c>
      <c r="G144" s="267"/>
      <c r="H144" s="270">
        <v>1.17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6" t="s">
        <v>202</v>
      </c>
      <c r="AU144" s="276" t="s">
        <v>81</v>
      </c>
      <c r="AV144" s="15" t="s">
        <v>115</v>
      </c>
      <c r="AW144" s="15" t="s">
        <v>30</v>
      </c>
      <c r="AX144" s="15" t="s">
        <v>77</v>
      </c>
      <c r="AY144" s="276" t="s">
        <v>194</v>
      </c>
    </row>
    <row r="145" spans="1:65" s="2" customFormat="1" ht="44.25" customHeight="1">
      <c r="A145" s="39"/>
      <c r="B145" s="40"/>
      <c r="C145" s="227" t="s">
        <v>115</v>
      </c>
      <c r="D145" s="227" t="s">
        <v>196</v>
      </c>
      <c r="E145" s="228" t="s">
        <v>3223</v>
      </c>
      <c r="F145" s="229" t="s">
        <v>3224</v>
      </c>
      <c r="G145" s="230" t="s">
        <v>294</v>
      </c>
      <c r="H145" s="231">
        <v>10.53</v>
      </c>
      <c r="I145" s="232"/>
      <c r="J145" s="233">
        <f>ROUND(I145*H145,2)</f>
        <v>0</v>
      </c>
      <c r="K145" s="229" t="s">
        <v>200</v>
      </c>
      <c r="L145" s="45"/>
      <c r="M145" s="234" t="s">
        <v>1</v>
      </c>
      <c r="N145" s="235" t="s">
        <v>38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115</v>
      </c>
      <c r="AT145" s="238" t="s">
        <v>196</v>
      </c>
      <c r="AU145" s="238" t="s">
        <v>81</v>
      </c>
      <c r="AY145" s="18" t="s">
        <v>194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77</v>
      </c>
      <c r="BK145" s="239">
        <f>ROUND(I145*H145,2)</f>
        <v>0</v>
      </c>
      <c r="BL145" s="18" t="s">
        <v>115</v>
      </c>
      <c r="BM145" s="238" t="s">
        <v>219</v>
      </c>
    </row>
    <row r="146" spans="1:47" s="2" customFormat="1" ht="12">
      <c r="A146" s="39"/>
      <c r="B146" s="40"/>
      <c r="C146" s="41"/>
      <c r="D146" s="240" t="s">
        <v>201</v>
      </c>
      <c r="E146" s="41"/>
      <c r="F146" s="241" t="s">
        <v>3224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201</v>
      </c>
      <c r="AU146" s="18" t="s">
        <v>81</v>
      </c>
    </row>
    <row r="147" spans="1:51" s="14" customFormat="1" ht="12">
      <c r="A147" s="14"/>
      <c r="B147" s="255"/>
      <c r="C147" s="256"/>
      <c r="D147" s="240" t="s">
        <v>202</v>
      </c>
      <c r="E147" s="257" t="s">
        <v>1</v>
      </c>
      <c r="F147" s="258" t="s">
        <v>3535</v>
      </c>
      <c r="G147" s="256"/>
      <c r="H147" s="259">
        <v>10.53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5" t="s">
        <v>202</v>
      </c>
      <c r="AU147" s="265" t="s">
        <v>81</v>
      </c>
      <c r="AV147" s="14" t="s">
        <v>81</v>
      </c>
      <c r="AW147" s="14" t="s">
        <v>30</v>
      </c>
      <c r="AX147" s="14" t="s">
        <v>73</v>
      </c>
      <c r="AY147" s="265" t="s">
        <v>194</v>
      </c>
    </row>
    <row r="148" spans="1:51" s="15" customFormat="1" ht="12">
      <c r="A148" s="15"/>
      <c r="B148" s="266"/>
      <c r="C148" s="267"/>
      <c r="D148" s="240" t="s">
        <v>202</v>
      </c>
      <c r="E148" s="268" t="s">
        <v>1</v>
      </c>
      <c r="F148" s="269" t="s">
        <v>206</v>
      </c>
      <c r="G148" s="267"/>
      <c r="H148" s="270">
        <v>10.53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6" t="s">
        <v>202</v>
      </c>
      <c r="AU148" s="276" t="s">
        <v>81</v>
      </c>
      <c r="AV148" s="15" t="s">
        <v>115</v>
      </c>
      <c r="AW148" s="15" t="s">
        <v>30</v>
      </c>
      <c r="AX148" s="15" t="s">
        <v>77</v>
      </c>
      <c r="AY148" s="276" t="s">
        <v>194</v>
      </c>
    </row>
    <row r="149" spans="1:65" s="2" customFormat="1" ht="44.25" customHeight="1">
      <c r="A149" s="39"/>
      <c r="B149" s="40"/>
      <c r="C149" s="227" t="s">
        <v>123</v>
      </c>
      <c r="D149" s="227" t="s">
        <v>196</v>
      </c>
      <c r="E149" s="228" t="s">
        <v>3226</v>
      </c>
      <c r="F149" s="229" t="s">
        <v>3227</v>
      </c>
      <c r="G149" s="230" t="s">
        <v>294</v>
      </c>
      <c r="H149" s="231">
        <v>31.59</v>
      </c>
      <c r="I149" s="232"/>
      <c r="J149" s="233">
        <f>ROUND(I149*H149,2)</f>
        <v>0</v>
      </c>
      <c r="K149" s="229" t="s">
        <v>200</v>
      </c>
      <c r="L149" s="45"/>
      <c r="M149" s="234" t="s">
        <v>1</v>
      </c>
      <c r="N149" s="235" t="s">
        <v>38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115</v>
      </c>
      <c r="AT149" s="238" t="s">
        <v>196</v>
      </c>
      <c r="AU149" s="238" t="s">
        <v>81</v>
      </c>
      <c r="AY149" s="18" t="s">
        <v>194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77</v>
      </c>
      <c r="BK149" s="239">
        <f>ROUND(I149*H149,2)</f>
        <v>0</v>
      </c>
      <c r="BL149" s="18" t="s">
        <v>115</v>
      </c>
      <c r="BM149" s="238" t="s">
        <v>223</v>
      </c>
    </row>
    <row r="150" spans="1:47" s="2" customFormat="1" ht="12">
      <c r="A150" s="39"/>
      <c r="B150" s="40"/>
      <c r="C150" s="41"/>
      <c r="D150" s="240" t="s">
        <v>201</v>
      </c>
      <c r="E150" s="41"/>
      <c r="F150" s="241" t="s">
        <v>3227</v>
      </c>
      <c r="G150" s="41"/>
      <c r="H150" s="41"/>
      <c r="I150" s="242"/>
      <c r="J150" s="41"/>
      <c r="K150" s="41"/>
      <c r="L150" s="45"/>
      <c r="M150" s="243"/>
      <c r="N150" s="244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201</v>
      </c>
      <c r="AU150" s="18" t="s">
        <v>81</v>
      </c>
    </row>
    <row r="151" spans="1:51" s="14" customFormat="1" ht="12">
      <c r="A151" s="14"/>
      <c r="B151" s="255"/>
      <c r="C151" s="256"/>
      <c r="D151" s="240" t="s">
        <v>202</v>
      </c>
      <c r="E151" s="257" t="s">
        <v>1</v>
      </c>
      <c r="F151" s="258" t="s">
        <v>3536</v>
      </c>
      <c r="G151" s="256"/>
      <c r="H151" s="259">
        <v>31.59</v>
      </c>
      <c r="I151" s="260"/>
      <c r="J151" s="256"/>
      <c r="K151" s="256"/>
      <c r="L151" s="261"/>
      <c r="M151" s="262"/>
      <c r="N151" s="263"/>
      <c r="O151" s="263"/>
      <c r="P151" s="263"/>
      <c r="Q151" s="263"/>
      <c r="R151" s="263"/>
      <c r="S151" s="263"/>
      <c r="T151" s="26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5" t="s">
        <v>202</v>
      </c>
      <c r="AU151" s="265" t="s">
        <v>81</v>
      </c>
      <c r="AV151" s="14" t="s">
        <v>81</v>
      </c>
      <c r="AW151" s="14" t="s">
        <v>30</v>
      </c>
      <c r="AX151" s="14" t="s">
        <v>73</v>
      </c>
      <c r="AY151" s="265" t="s">
        <v>194</v>
      </c>
    </row>
    <row r="152" spans="1:51" s="15" customFormat="1" ht="12">
      <c r="A152" s="15"/>
      <c r="B152" s="266"/>
      <c r="C152" s="267"/>
      <c r="D152" s="240" t="s">
        <v>202</v>
      </c>
      <c r="E152" s="268" t="s">
        <v>1</v>
      </c>
      <c r="F152" s="269" t="s">
        <v>206</v>
      </c>
      <c r="G152" s="267"/>
      <c r="H152" s="270">
        <v>31.59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6" t="s">
        <v>202</v>
      </c>
      <c r="AU152" s="276" t="s">
        <v>81</v>
      </c>
      <c r="AV152" s="15" t="s">
        <v>115</v>
      </c>
      <c r="AW152" s="15" t="s">
        <v>30</v>
      </c>
      <c r="AX152" s="15" t="s">
        <v>77</v>
      </c>
      <c r="AY152" s="276" t="s">
        <v>194</v>
      </c>
    </row>
    <row r="153" spans="1:65" s="2" customFormat="1" ht="12">
      <c r="A153" s="39"/>
      <c r="B153" s="40"/>
      <c r="C153" s="227" t="s">
        <v>213</v>
      </c>
      <c r="D153" s="227" t="s">
        <v>196</v>
      </c>
      <c r="E153" s="228" t="s">
        <v>684</v>
      </c>
      <c r="F153" s="229" t="s">
        <v>685</v>
      </c>
      <c r="G153" s="230" t="s">
        <v>294</v>
      </c>
      <c r="H153" s="231">
        <v>21.385</v>
      </c>
      <c r="I153" s="232"/>
      <c r="J153" s="233">
        <f>ROUND(I153*H153,2)</f>
        <v>0</v>
      </c>
      <c r="K153" s="229" t="s">
        <v>200</v>
      </c>
      <c r="L153" s="45"/>
      <c r="M153" s="234" t="s">
        <v>1</v>
      </c>
      <c r="N153" s="235" t="s">
        <v>38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115</v>
      </c>
      <c r="AT153" s="238" t="s">
        <v>196</v>
      </c>
      <c r="AU153" s="238" t="s">
        <v>81</v>
      </c>
      <c r="AY153" s="18" t="s">
        <v>194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77</v>
      </c>
      <c r="BK153" s="239">
        <f>ROUND(I153*H153,2)</f>
        <v>0</v>
      </c>
      <c r="BL153" s="18" t="s">
        <v>115</v>
      </c>
      <c r="BM153" s="238" t="s">
        <v>229</v>
      </c>
    </row>
    <row r="154" spans="1:47" s="2" customFormat="1" ht="12">
      <c r="A154" s="39"/>
      <c r="B154" s="40"/>
      <c r="C154" s="41"/>
      <c r="D154" s="240" t="s">
        <v>201</v>
      </c>
      <c r="E154" s="41"/>
      <c r="F154" s="241" t="s">
        <v>685</v>
      </c>
      <c r="G154" s="41"/>
      <c r="H154" s="41"/>
      <c r="I154" s="242"/>
      <c r="J154" s="41"/>
      <c r="K154" s="41"/>
      <c r="L154" s="45"/>
      <c r="M154" s="243"/>
      <c r="N154" s="244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201</v>
      </c>
      <c r="AU154" s="18" t="s">
        <v>81</v>
      </c>
    </row>
    <row r="155" spans="1:51" s="13" customFormat="1" ht="12">
      <c r="A155" s="13"/>
      <c r="B155" s="245"/>
      <c r="C155" s="246"/>
      <c r="D155" s="240" t="s">
        <v>202</v>
      </c>
      <c r="E155" s="247" t="s">
        <v>1</v>
      </c>
      <c r="F155" s="248" t="s">
        <v>3537</v>
      </c>
      <c r="G155" s="246"/>
      <c r="H155" s="247" t="s">
        <v>1</v>
      </c>
      <c r="I155" s="249"/>
      <c r="J155" s="246"/>
      <c r="K155" s="246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202</v>
      </c>
      <c r="AU155" s="254" t="s">
        <v>81</v>
      </c>
      <c r="AV155" s="13" t="s">
        <v>77</v>
      </c>
      <c r="AW155" s="13" t="s">
        <v>30</v>
      </c>
      <c r="AX155" s="13" t="s">
        <v>73</v>
      </c>
      <c r="AY155" s="254" t="s">
        <v>194</v>
      </c>
    </row>
    <row r="156" spans="1:51" s="14" customFormat="1" ht="12">
      <c r="A156" s="14"/>
      <c r="B156" s="255"/>
      <c r="C156" s="256"/>
      <c r="D156" s="240" t="s">
        <v>202</v>
      </c>
      <c r="E156" s="257" t="s">
        <v>1</v>
      </c>
      <c r="F156" s="258" t="s">
        <v>3538</v>
      </c>
      <c r="G156" s="256"/>
      <c r="H156" s="259">
        <v>21.385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5" t="s">
        <v>202</v>
      </c>
      <c r="AU156" s="265" t="s">
        <v>81</v>
      </c>
      <c r="AV156" s="14" t="s">
        <v>81</v>
      </c>
      <c r="AW156" s="14" t="s">
        <v>30</v>
      </c>
      <c r="AX156" s="14" t="s">
        <v>73</v>
      </c>
      <c r="AY156" s="265" t="s">
        <v>194</v>
      </c>
    </row>
    <row r="157" spans="1:51" s="15" customFormat="1" ht="12">
      <c r="A157" s="15"/>
      <c r="B157" s="266"/>
      <c r="C157" s="267"/>
      <c r="D157" s="240" t="s">
        <v>202</v>
      </c>
      <c r="E157" s="268" t="s">
        <v>1</v>
      </c>
      <c r="F157" s="269" t="s">
        <v>206</v>
      </c>
      <c r="G157" s="267"/>
      <c r="H157" s="270">
        <v>21.385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6" t="s">
        <v>202</v>
      </c>
      <c r="AU157" s="276" t="s">
        <v>81</v>
      </c>
      <c r="AV157" s="15" t="s">
        <v>115</v>
      </c>
      <c r="AW157" s="15" t="s">
        <v>30</v>
      </c>
      <c r="AX157" s="15" t="s">
        <v>77</v>
      </c>
      <c r="AY157" s="276" t="s">
        <v>194</v>
      </c>
    </row>
    <row r="158" spans="1:65" s="2" customFormat="1" ht="12">
      <c r="A158" s="39"/>
      <c r="B158" s="40"/>
      <c r="C158" s="227" t="s">
        <v>231</v>
      </c>
      <c r="D158" s="227" t="s">
        <v>196</v>
      </c>
      <c r="E158" s="228" t="s">
        <v>701</v>
      </c>
      <c r="F158" s="229" t="s">
        <v>702</v>
      </c>
      <c r="G158" s="230" t="s">
        <v>294</v>
      </c>
      <c r="H158" s="231">
        <v>6.416</v>
      </c>
      <c r="I158" s="232"/>
      <c r="J158" s="233">
        <f>ROUND(I158*H158,2)</f>
        <v>0</v>
      </c>
      <c r="K158" s="229" t="s">
        <v>200</v>
      </c>
      <c r="L158" s="45"/>
      <c r="M158" s="234" t="s">
        <v>1</v>
      </c>
      <c r="N158" s="235" t="s">
        <v>38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115</v>
      </c>
      <c r="AT158" s="238" t="s">
        <v>196</v>
      </c>
      <c r="AU158" s="238" t="s">
        <v>81</v>
      </c>
      <c r="AY158" s="18" t="s">
        <v>194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77</v>
      </c>
      <c r="BK158" s="239">
        <f>ROUND(I158*H158,2)</f>
        <v>0</v>
      </c>
      <c r="BL158" s="18" t="s">
        <v>115</v>
      </c>
      <c r="BM158" s="238" t="s">
        <v>234</v>
      </c>
    </row>
    <row r="159" spans="1:47" s="2" customFormat="1" ht="12">
      <c r="A159" s="39"/>
      <c r="B159" s="40"/>
      <c r="C159" s="41"/>
      <c r="D159" s="240" t="s">
        <v>201</v>
      </c>
      <c r="E159" s="41"/>
      <c r="F159" s="241" t="s">
        <v>702</v>
      </c>
      <c r="G159" s="41"/>
      <c r="H159" s="41"/>
      <c r="I159" s="242"/>
      <c r="J159" s="41"/>
      <c r="K159" s="41"/>
      <c r="L159" s="45"/>
      <c r="M159" s="243"/>
      <c r="N159" s="244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201</v>
      </c>
      <c r="AU159" s="18" t="s">
        <v>81</v>
      </c>
    </row>
    <row r="160" spans="1:51" s="14" customFormat="1" ht="12">
      <c r="A160" s="14"/>
      <c r="B160" s="255"/>
      <c r="C160" s="256"/>
      <c r="D160" s="240" t="s">
        <v>202</v>
      </c>
      <c r="E160" s="257" t="s">
        <v>1</v>
      </c>
      <c r="F160" s="258" t="s">
        <v>3539</v>
      </c>
      <c r="G160" s="256"/>
      <c r="H160" s="259">
        <v>6.416</v>
      </c>
      <c r="I160" s="260"/>
      <c r="J160" s="256"/>
      <c r="K160" s="256"/>
      <c r="L160" s="261"/>
      <c r="M160" s="262"/>
      <c r="N160" s="263"/>
      <c r="O160" s="263"/>
      <c r="P160" s="263"/>
      <c r="Q160" s="263"/>
      <c r="R160" s="263"/>
      <c r="S160" s="263"/>
      <c r="T160" s="26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5" t="s">
        <v>202</v>
      </c>
      <c r="AU160" s="265" t="s">
        <v>81</v>
      </c>
      <c r="AV160" s="14" t="s">
        <v>81</v>
      </c>
      <c r="AW160" s="14" t="s">
        <v>30</v>
      </c>
      <c r="AX160" s="14" t="s">
        <v>73</v>
      </c>
      <c r="AY160" s="265" t="s">
        <v>194</v>
      </c>
    </row>
    <row r="161" spans="1:51" s="15" customFormat="1" ht="12">
      <c r="A161" s="15"/>
      <c r="B161" s="266"/>
      <c r="C161" s="267"/>
      <c r="D161" s="240" t="s">
        <v>202</v>
      </c>
      <c r="E161" s="268" t="s">
        <v>1</v>
      </c>
      <c r="F161" s="269" t="s">
        <v>206</v>
      </c>
      <c r="G161" s="267"/>
      <c r="H161" s="270">
        <v>6.416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6" t="s">
        <v>202</v>
      </c>
      <c r="AU161" s="276" t="s">
        <v>81</v>
      </c>
      <c r="AV161" s="15" t="s">
        <v>115</v>
      </c>
      <c r="AW161" s="15" t="s">
        <v>30</v>
      </c>
      <c r="AX161" s="15" t="s">
        <v>77</v>
      </c>
      <c r="AY161" s="276" t="s">
        <v>194</v>
      </c>
    </row>
    <row r="162" spans="1:65" s="2" customFormat="1" ht="12">
      <c r="A162" s="39"/>
      <c r="B162" s="40"/>
      <c r="C162" s="227" t="s">
        <v>219</v>
      </c>
      <c r="D162" s="227" t="s">
        <v>196</v>
      </c>
      <c r="E162" s="228" t="s">
        <v>738</v>
      </c>
      <c r="F162" s="229" t="s">
        <v>739</v>
      </c>
      <c r="G162" s="230" t="s">
        <v>357</v>
      </c>
      <c r="H162" s="231">
        <v>15.84</v>
      </c>
      <c r="I162" s="232"/>
      <c r="J162" s="233">
        <f>ROUND(I162*H162,2)</f>
        <v>0</v>
      </c>
      <c r="K162" s="229" t="s">
        <v>200</v>
      </c>
      <c r="L162" s="45"/>
      <c r="M162" s="234" t="s">
        <v>1</v>
      </c>
      <c r="N162" s="235" t="s">
        <v>38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115</v>
      </c>
      <c r="AT162" s="238" t="s">
        <v>196</v>
      </c>
      <c r="AU162" s="238" t="s">
        <v>81</v>
      </c>
      <c r="AY162" s="18" t="s">
        <v>194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77</v>
      </c>
      <c r="BK162" s="239">
        <f>ROUND(I162*H162,2)</f>
        <v>0</v>
      </c>
      <c r="BL162" s="18" t="s">
        <v>115</v>
      </c>
      <c r="BM162" s="238" t="s">
        <v>239</v>
      </c>
    </row>
    <row r="163" spans="1:47" s="2" customFormat="1" ht="12">
      <c r="A163" s="39"/>
      <c r="B163" s="40"/>
      <c r="C163" s="41"/>
      <c r="D163" s="240" t="s">
        <v>201</v>
      </c>
      <c r="E163" s="41"/>
      <c r="F163" s="241" t="s">
        <v>739</v>
      </c>
      <c r="G163" s="41"/>
      <c r="H163" s="41"/>
      <c r="I163" s="242"/>
      <c r="J163" s="41"/>
      <c r="K163" s="41"/>
      <c r="L163" s="45"/>
      <c r="M163" s="243"/>
      <c r="N163" s="244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201</v>
      </c>
      <c r="AU163" s="18" t="s">
        <v>81</v>
      </c>
    </row>
    <row r="164" spans="1:51" s="14" customFormat="1" ht="12">
      <c r="A164" s="14"/>
      <c r="B164" s="255"/>
      <c r="C164" s="256"/>
      <c r="D164" s="240" t="s">
        <v>202</v>
      </c>
      <c r="E164" s="257" t="s">
        <v>1</v>
      </c>
      <c r="F164" s="258" t="s">
        <v>3540</v>
      </c>
      <c r="G164" s="256"/>
      <c r="H164" s="259">
        <v>15.84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5" t="s">
        <v>202</v>
      </c>
      <c r="AU164" s="265" t="s">
        <v>81</v>
      </c>
      <c r="AV164" s="14" t="s">
        <v>81</v>
      </c>
      <c r="AW164" s="14" t="s">
        <v>30</v>
      </c>
      <c r="AX164" s="14" t="s">
        <v>73</v>
      </c>
      <c r="AY164" s="265" t="s">
        <v>194</v>
      </c>
    </row>
    <row r="165" spans="1:51" s="15" customFormat="1" ht="12">
      <c r="A165" s="15"/>
      <c r="B165" s="266"/>
      <c r="C165" s="267"/>
      <c r="D165" s="240" t="s">
        <v>202</v>
      </c>
      <c r="E165" s="268" t="s">
        <v>1</v>
      </c>
      <c r="F165" s="269" t="s">
        <v>206</v>
      </c>
      <c r="G165" s="267"/>
      <c r="H165" s="270">
        <v>15.84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6" t="s">
        <v>202</v>
      </c>
      <c r="AU165" s="276" t="s">
        <v>81</v>
      </c>
      <c r="AV165" s="15" t="s">
        <v>115</v>
      </c>
      <c r="AW165" s="15" t="s">
        <v>30</v>
      </c>
      <c r="AX165" s="15" t="s">
        <v>77</v>
      </c>
      <c r="AY165" s="276" t="s">
        <v>194</v>
      </c>
    </row>
    <row r="166" spans="1:65" s="2" customFormat="1" ht="12">
      <c r="A166" s="39"/>
      <c r="B166" s="40"/>
      <c r="C166" s="227" t="s">
        <v>241</v>
      </c>
      <c r="D166" s="227" t="s">
        <v>196</v>
      </c>
      <c r="E166" s="228" t="s">
        <v>748</v>
      </c>
      <c r="F166" s="229" t="s">
        <v>749</v>
      </c>
      <c r="G166" s="230" t="s">
        <v>294</v>
      </c>
      <c r="H166" s="231">
        <v>3.024</v>
      </c>
      <c r="I166" s="232"/>
      <c r="J166" s="233">
        <f>ROUND(I166*H166,2)</f>
        <v>0</v>
      </c>
      <c r="K166" s="229" t="s">
        <v>200</v>
      </c>
      <c r="L166" s="45"/>
      <c r="M166" s="234" t="s">
        <v>1</v>
      </c>
      <c r="N166" s="235" t="s">
        <v>38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115</v>
      </c>
      <c r="AT166" s="238" t="s">
        <v>196</v>
      </c>
      <c r="AU166" s="238" t="s">
        <v>81</v>
      </c>
      <c r="AY166" s="18" t="s">
        <v>194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77</v>
      </c>
      <c r="BK166" s="239">
        <f>ROUND(I166*H166,2)</f>
        <v>0</v>
      </c>
      <c r="BL166" s="18" t="s">
        <v>115</v>
      </c>
      <c r="BM166" s="238" t="s">
        <v>244</v>
      </c>
    </row>
    <row r="167" spans="1:47" s="2" customFormat="1" ht="12">
      <c r="A167" s="39"/>
      <c r="B167" s="40"/>
      <c r="C167" s="41"/>
      <c r="D167" s="240" t="s">
        <v>201</v>
      </c>
      <c r="E167" s="41"/>
      <c r="F167" s="241" t="s">
        <v>749</v>
      </c>
      <c r="G167" s="41"/>
      <c r="H167" s="41"/>
      <c r="I167" s="242"/>
      <c r="J167" s="41"/>
      <c r="K167" s="41"/>
      <c r="L167" s="45"/>
      <c r="M167" s="243"/>
      <c r="N167" s="244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201</v>
      </c>
      <c r="AU167" s="18" t="s">
        <v>81</v>
      </c>
    </row>
    <row r="168" spans="1:51" s="14" customFormat="1" ht="12">
      <c r="A168" s="14"/>
      <c r="B168" s="255"/>
      <c r="C168" s="256"/>
      <c r="D168" s="240" t="s">
        <v>202</v>
      </c>
      <c r="E168" s="257" t="s">
        <v>1</v>
      </c>
      <c r="F168" s="258" t="s">
        <v>3541</v>
      </c>
      <c r="G168" s="256"/>
      <c r="H168" s="259">
        <v>3.024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5" t="s">
        <v>202</v>
      </c>
      <c r="AU168" s="265" t="s">
        <v>81</v>
      </c>
      <c r="AV168" s="14" t="s">
        <v>81</v>
      </c>
      <c r="AW168" s="14" t="s">
        <v>30</v>
      </c>
      <c r="AX168" s="14" t="s">
        <v>73</v>
      </c>
      <c r="AY168" s="265" t="s">
        <v>194</v>
      </c>
    </row>
    <row r="169" spans="1:51" s="15" customFormat="1" ht="12">
      <c r="A169" s="15"/>
      <c r="B169" s="266"/>
      <c r="C169" s="267"/>
      <c r="D169" s="240" t="s">
        <v>202</v>
      </c>
      <c r="E169" s="268" t="s">
        <v>1</v>
      </c>
      <c r="F169" s="269" t="s">
        <v>206</v>
      </c>
      <c r="G169" s="267"/>
      <c r="H169" s="270">
        <v>3.024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6" t="s">
        <v>202</v>
      </c>
      <c r="AU169" s="276" t="s">
        <v>81</v>
      </c>
      <c r="AV169" s="15" t="s">
        <v>115</v>
      </c>
      <c r="AW169" s="15" t="s">
        <v>30</v>
      </c>
      <c r="AX169" s="15" t="s">
        <v>77</v>
      </c>
      <c r="AY169" s="276" t="s">
        <v>194</v>
      </c>
    </row>
    <row r="170" spans="1:65" s="2" customFormat="1" ht="33" customHeight="1">
      <c r="A170" s="39"/>
      <c r="B170" s="40"/>
      <c r="C170" s="227" t="s">
        <v>223</v>
      </c>
      <c r="D170" s="227" t="s">
        <v>196</v>
      </c>
      <c r="E170" s="228" t="s">
        <v>814</v>
      </c>
      <c r="F170" s="229" t="s">
        <v>815</v>
      </c>
      <c r="G170" s="230" t="s">
        <v>294</v>
      </c>
      <c r="H170" s="231">
        <v>0.7</v>
      </c>
      <c r="I170" s="232"/>
      <c r="J170" s="233">
        <f>ROUND(I170*H170,2)</f>
        <v>0</v>
      </c>
      <c r="K170" s="229" t="s">
        <v>200</v>
      </c>
      <c r="L170" s="45"/>
      <c r="M170" s="234" t="s">
        <v>1</v>
      </c>
      <c r="N170" s="235" t="s">
        <v>38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115</v>
      </c>
      <c r="AT170" s="238" t="s">
        <v>196</v>
      </c>
      <c r="AU170" s="238" t="s">
        <v>81</v>
      </c>
      <c r="AY170" s="18" t="s">
        <v>194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77</v>
      </c>
      <c r="BK170" s="239">
        <f>ROUND(I170*H170,2)</f>
        <v>0</v>
      </c>
      <c r="BL170" s="18" t="s">
        <v>115</v>
      </c>
      <c r="BM170" s="238" t="s">
        <v>247</v>
      </c>
    </row>
    <row r="171" spans="1:47" s="2" customFormat="1" ht="12">
      <c r="A171" s="39"/>
      <c r="B171" s="40"/>
      <c r="C171" s="41"/>
      <c r="D171" s="240" t="s">
        <v>201</v>
      </c>
      <c r="E171" s="41"/>
      <c r="F171" s="241" t="s">
        <v>815</v>
      </c>
      <c r="G171" s="41"/>
      <c r="H171" s="41"/>
      <c r="I171" s="242"/>
      <c r="J171" s="41"/>
      <c r="K171" s="41"/>
      <c r="L171" s="45"/>
      <c r="M171" s="243"/>
      <c r="N171" s="244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201</v>
      </c>
      <c r="AU171" s="18" t="s">
        <v>81</v>
      </c>
    </row>
    <row r="172" spans="1:51" s="14" customFormat="1" ht="12">
      <c r="A172" s="14"/>
      <c r="B172" s="255"/>
      <c r="C172" s="256"/>
      <c r="D172" s="240" t="s">
        <v>202</v>
      </c>
      <c r="E172" s="257" t="s">
        <v>1</v>
      </c>
      <c r="F172" s="258" t="s">
        <v>3542</v>
      </c>
      <c r="G172" s="256"/>
      <c r="H172" s="259">
        <v>0.7</v>
      </c>
      <c r="I172" s="260"/>
      <c r="J172" s="256"/>
      <c r="K172" s="256"/>
      <c r="L172" s="261"/>
      <c r="M172" s="262"/>
      <c r="N172" s="263"/>
      <c r="O172" s="263"/>
      <c r="P172" s="263"/>
      <c r="Q172" s="263"/>
      <c r="R172" s="263"/>
      <c r="S172" s="263"/>
      <c r="T172" s="26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5" t="s">
        <v>202</v>
      </c>
      <c r="AU172" s="265" t="s">
        <v>81</v>
      </c>
      <c r="AV172" s="14" t="s">
        <v>81</v>
      </c>
      <c r="AW172" s="14" t="s">
        <v>30</v>
      </c>
      <c r="AX172" s="14" t="s">
        <v>73</v>
      </c>
      <c r="AY172" s="265" t="s">
        <v>194</v>
      </c>
    </row>
    <row r="173" spans="1:51" s="15" customFormat="1" ht="12">
      <c r="A173" s="15"/>
      <c r="B173" s="266"/>
      <c r="C173" s="267"/>
      <c r="D173" s="240" t="s">
        <v>202</v>
      </c>
      <c r="E173" s="268" t="s">
        <v>1</v>
      </c>
      <c r="F173" s="269" t="s">
        <v>206</v>
      </c>
      <c r="G173" s="267"/>
      <c r="H173" s="270">
        <v>0.7</v>
      </c>
      <c r="I173" s="271"/>
      <c r="J173" s="267"/>
      <c r="K173" s="267"/>
      <c r="L173" s="272"/>
      <c r="M173" s="273"/>
      <c r="N173" s="274"/>
      <c r="O173" s="274"/>
      <c r="P173" s="274"/>
      <c r="Q173" s="274"/>
      <c r="R173" s="274"/>
      <c r="S173" s="274"/>
      <c r="T173" s="27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6" t="s">
        <v>202</v>
      </c>
      <c r="AU173" s="276" t="s">
        <v>81</v>
      </c>
      <c r="AV173" s="15" t="s">
        <v>115</v>
      </c>
      <c r="AW173" s="15" t="s">
        <v>30</v>
      </c>
      <c r="AX173" s="15" t="s">
        <v>77</v>
      </c>
      <c r="AY173" s="276" t="s">
        <v>194</v>
      </c>
    </row>
    <row r="174" spans="1:63" s="12" customFormat="1" ht="22.8" customHeight="1">
      <c r="A174" s="12"/>
      <c r="B174" s="211"/>
      <c r="C174" s="212"/>
      <c r="D174" s="213" t="s">
        <v>72</v>
      </c>
      <c r="E174" s="225" t="s">
        <v>241</v>
      </c>
      <c r="F174" s="225" t="s">
        <v>863</v>
      </c>
      <c r="G174" s="212"/>
      <c r="H174" s="212"/>
      <c r="I174" s="215"/>
      <c r="J174" s="226">
        <f>BK174</f>
        <v>0</v>
      </c>
      <c r="K174" s="212"/>
      <c r="L174" s="217"/>
      <c r="M174" s="218"/>
      <c r="N174" s="219"/>
      <c r="O174" s="219"/>
      <c r="P174" s="220">
        <f>SUM(P175:P176)</f>
        <v>0</v>
      </c>
      <c r="Q174" s="219"/>
      <c r="R174" s="220">
        <f>SUM(R175:R176)</f>
        <v>0</v>
      </c>
      <c r="S174" s="219"/>
      <c r="T174" s="221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2" t="s">
        <v>77</v>
      </c>
      <c r="AT174" s="223" t="s">
        <v>72</v>
      </c>
      <c r="AU174" s="223" t="s">
        <v>77</v>
      </c>
      <c r="AY174" s="222" t="s">
        <v>194</v>
      </c>
      <c r="BK174" s="224">
        <f>SUM(BK175:BK176)</f>
        <v>0</v>
      </c>
    </row>
    <row r="175" spans="1:65" s="2" customFormat="1" ht="12">
      <c r="A175" s="39"/>
      <c r="B175" s="40"/>
      <c r="C175" s="227" t="s">
        <v>248</v>
      </c>
      <c r="D175" s="227" t="s">
        <v>196</v>
      </c>
      <c r="E175" s="228" t="s">
        <v>1022</v>
      </c>
      <c r="F175" s="229" t="s">
        <v>3543</v>
      </c>
      <c r="G175" s="230" t="s">
        <v>919</v>
      </c>
      <c r="H175" s="231">
        <v>1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38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115</v>
      </c>
      <c r="AT175" s="238" t="s">
        <v>196</v>
      </c>
      <c r="AU175" s="238" t="s">
        <v>81</v>
      </c>
      <c r="AY175" s="18" t="s">
        <v>194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77</v>
      </c>
      <c r="BK175" s="239">
        <f>ROUND(I175*H175,2)</f>
        <v>0</v>
      </c>
      <c r="BL175" s="18" t="s">
        <v>115</v>
      </c>
      <c r="BM175" s="238" t="s">
        <v>251</v>
      </c>
    </row>
    <row r="176" spans="1:47" s="2" customFormat="1" ht="12">
      <c r="A176" s="39"/>
      <c r="B176" s="40"/>
      <c r="C176" s="41"/>
      <c r="D176" s="240" t="s">
        <v>201</v>
      </c>
      <c r="E176" s="41"/>
      <c r="F176" s="241" t="s">
        <v>3543</v>
      </c>
      <c r="G176" s="41"/>
      <c r="H176" s="41"/>
      <c r="I176" s="242"/>
      <c r="J176" s="41"/>
      <c r="K176" s="41"/>
      <c r="L176" s="45"/>
      <c r="M176" s="243"/>
      <c r="N176" s="244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201</v>
      </c>
      <c r="AU176" s="18" t="s">
        <v>81</v>
      </c>
    </row>
    <row r="177" spans="1:63" s="12" customFormat="1" ht="22.8" customHeight="1">
      <c r="A177" s="12"/>
      <c r="B177" s="211"/>
      <c r="C177" s="212"/>
      <c r="D177" s="213" t="s">
        <v>72</v>
      </c>
      <c r="E177" s="225" t="s">
        <v>444</v>
      </c>
      <c r="F177" s="225" t="s">
        <v>1029</v>
      </c>
      <c r="G177" s="212"/>
      <c r="H177" s="212"/>
      <c r="I177" s="215"/>
      <c r="J177" s="226">
        <f>BK177</f>
        <v>0</v>
      </c>
      <c r="K177" s="212"/>
      <c r="L177" s="217"/>
      <c r="M177" s="218"/>
      <c r="N177" s="219"/>
      <c r="O177" s="219"/>
      <c r="P177" s="220">
        <f>SUM(P178:P183)</f>
        <v>0</v>
      </c>
      <c r="Q177" s="219"/>
      <c r="R177" s="220">
        <f>SUM(R178:R183)</f>
        <v>0</v>
      </c>
      <c r="S177" s="219"/>
      <c r="T177" s="221">
        <f>SUM(T178:T183)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2" t="s">
        <v>77</v>
      </c>
      <c r="AT177" s="223" t="s">
        <v>72</v>
      </c>
      <c r="AU177" s="223" t="s">
        <v>77</v>
      </c>
      <c r="AY177" s="222" t="s">
        <v>194</v>
      </c>
      <c r="BK177" s="224">
        <f>SUM(BK178:BK183)</f>
        <v>0</v>
      </c>
    </row>
    <row r="178" spans="1:65" s="2" customFormat="1" ht="12">
      <c r="A178" s="39"/>
      <c r="B178" s="40"/>
      <c r="C178" s="227" t="s">
        <v>229</v>
      </c>
      <c r="D178" s="227" t="s">
        <v>196</v>
      </c>
      <c r="E178" s="228" t="s">
        <v>3239</v>
      </c>
      <c r="F178" s="229" t="s">
        <v>3240</v>
      </c>
      <c r="G178" s="230" t="s">
        <v>294</v>
      </c>
      <c r="H178" s="231">
        <v>39.21</v>
      </c>
      <c r="I178" s="232"/>
      <c r="J178" s="233">
        <f>ROUND(I178*H178,2)</f>
        <v>0</v>
      </c>
      <c r="K178" s="229" t="s">
        <v>200</v>
      </c>
      <c r="L178" s="45"/>
      <c r="M178" s="234" t="s">
        <v>1</v>
      </c>
      <c r="N178" s="235" t="s">
        <v>38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115</v>
      </c>
      <c r="AT178" s="238" t="s">
        <v>196</v>
      </c>
      <c r="AU178" s="238" t="s">
        <v>81</v>
      </c>
      <c r="AY178" s="18" t="s">
        <v>194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77</v>
      </c>
      <c r="BK178" s="239">
        <f>ROUND(I178*H178,2)</f>
        <v>0</v>
      </c>
      <c r="BL178" s="18" t="s">
        <v>115</v>
      </c>
      <c r="BM178" s="238" t="s">
        <v>255</v>
      </c>
    </row>
    <row r="179" spans="1:47" s="2" customFormat="1" ht="12">
      <c r="A179" s="39"/>
      <c r="B179" s="40"/>
      <c r="C179" s="41"/>
      <c r="D179" s="240" t="s">
        <v>201</v>
      </c>
      <c r="E179" s="41"/>
      <c r="F179" s="241" t="s">
        <v>3240</v>
      </c>
      <c r="G179" s="41"/>
      <c r="H179" s="41"/>
      <c r="I179" s="242"/>
      <c r="J179" s="41"/>
      <c r="K179" s="41"/>
      <c r="L179" s="45"/>
      <c r="M179" s="243"/>
      <c r="N179" s="244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201</v>
      </c>
      <c r="AU179" s="18" t="s">
        <v>81</v>
      </c>
    </row>
    <row r="180" spans="1:51" s="14" customFormat="1" ht="12">
      <c r="A180" s="14"/>
      <c r="B180" s="255"/>
      <c r="C180" s="256"/>
      <c r="D180" s="240" t="s">
        <v>202</v>
      </c>
      <c r="E180" s="257" t="s">
        <v>1</v>
      </c>
      <c r="F180" s="258" t="s">
        <v>3544</v>
      </c>
      <c r="G180" s="256"/>
      <c r="H180" s="259">
        <v>6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5" t="s">
        <v>202</v>
      </c>
      <c r="AU180" s="265" t="s">
        <v>81</v>
      </c>
      <c r="AV180" s="14" t="s">
        <v>81</v>
      </c>
      <c r="AW180" s="14" t="s">
        <v>30</v>
      </c>
      <c r="AX180" s="14" t="s">
        <v>73</v>
      </c>
      <c r="AY180" s="265" t="s">
        <v>194</v>
      </c>
    </row>
    <row r="181" spans="1:51" s="13" customFormat="1" ht="12">
      <c r="A181" s="13"/>
      <c r="B181" s="245"/>
      <c r="C181" s="246"/>
      <c r="D181" s="240" t="s">
        <v>202</v>
      </c>
      <c r="E181" s="247" t="s">
        <v>1</v>
      </c>
      <c r="F181" s="248" t="s">
        <v>3545</v>
      </c>
      <c r="G181" s="246"/>
      <c r="H181" s="247" t="s">
        <v>1</v>
      </c>
      <c r="I181" s="249"/>
      <c r="J181" s="246"/>
      <c r="K181" s="246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202</v>
      </c>
      <c r="AU181" s="254" t="s">
        <v>81</v>
      </c>
      <c r="AV181" s="13" t="s">
        <v>77</v>
      </c>
      <c r="AW181" s="13" t="s">
        <v>30</v>
      </c>
      <c r="AX181" s="13" t="s">
        <v>73</v>
      </c>
      <c r="AY181" s="254" t="s">
        <v>194</v>
      </c>
    </row>
    <row r="182" spans="1:51" s="14" customFormat="1" ht="12">
      <c r="A182" s="14"/>
      <c r="B182" s="255"/>
      <c r="C182" s="256"/>
      <c r="D182" s="240" t="s">
        <v>202</v>
      </c>
      <c r="E182" s="257" t="s">
        <v>1</v>
      </c>
      <c r="F182" s="258" t="s">
        <v>3546</v>
      </c>
      <c r="G182" s="256"/>
      <c r="H182" s="259">
        <v>33.21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5" t="s">
        <v>202</v>
      </c>
      <c r="AU182" s="265" t="s">
        <v>81</v>
      </c>
      <c r="AV182" s="14" t="s">
        <v>81</v>
      </c>
      <c r="AW182" s="14" t="s">
        <v>30</v>
      </c>
      <c r="AX182" s="14" t="s">
        <v>73</v>
      </c>
      <c r="AY182" s="265" t="s">
        <v>194</v>
      </c>
    </row>
    <row r="183" spans="1:51" s="15" customFormat="1" ht="12">
      <c r="A183" s="15"/>
      <c r="B183" s="266"/>
      <c r="C183" s="267"/>
      <c r="D183" s="240" t="s">
        <v>202</v>
      </c>
      <c r="E183" s="268" t="s">
        <v>1</v>
      </c>
      <c r="F183" s="269" t="s">
        <v>206</v>
      </c>
      <c r="G183" s="267"/>
      <c r="H183" s="270">
        <v>39.21</v>
      </c>
      <c r="I183" s="271"/>
      <c r="J183" s="267"/>
      <c r="K183" s="267"/>
      <c r="L183" s="272"/>
      <c r="M183" s="273"/>
      <c r="N183" s="274"/>
      <c r="O183" s="274"/>
      <c r="P183" s="274"/>
      <c r="Q183" s="274"/>
      <c r="R183" s="274"/>
      <c r="S183" s="274"/>
      <c r="T183" s="27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6" t="s">
        <v>202</v>
      </c>
      <c r="AU183" s="276" t="s">
        <v>81</v>
      </c>
      <c r="AV183" s="15" t="s">
        <v>115</v>
      </c>
      <c r="AW183" s="15" t="s">
        <v>30</v>
      </c>
      <c r="AX183" s="15" t="s">
        <v>77</v>
      </c>
      <c r="AY183" s="276" t="s">
        <v>194</v>
      </c>
    </row>
    <row r="184" spans="1:63" s="12" customFormat="1" ht="22.8" customHeight="1">
      <c r="A184" s="12"/>
      <c r="B184" s="211"/>
      <c r="C184" s="212"/>
      <c r="D184" s="213" t="s">
        <v>72</v>
      </c>
      <c r="E184" s="225" t="s">
        <v>448</v>
      </c>
      <c r="F184" s="225" t="s">
        <v>1036</v>
      </c>
      <c r="G184" s="212"/>
      <c r="H184" s="212"/>
      <c r="I184" s="215"/>
      <c r="J184" s="226">
        <f>BK184</f>
        <v>0</v>
      </c>
      <c r="K184" s="212"/>
      <c r="L184" s="217"/>
      <c r="M184" s="218"/>
      <c r="N184" s="219"/>
      <c r="O184" s="219"/>
      <c r="P184" s="220">
        <f>SUM(P185:P226)</f>
        <v>0</v>
      </c>
      <c r="Q184" s="219"/>
      <c r="R184" s="220">
        <f>SUM(R185:R226)</f>
        <v>0</v>
      </c>
      <c r="S184" s="219"/>
      <c r="T184" s="221">
        <f>SUM(T185:T226)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2" t="s">
        <v>77</v>
      </c>
      <c r="AT184" s="223" t="s">
        <v>72</v>
      </c>
      <c r="AU184" s="223" t="s">
        <v>77</v>
      </c>
      <c r="AY184" s="222" t="s">
        <v>194</v>
      </c>
      <c r="BK184" s="224">
        <f>SUM(BK185:BK226)</f>
        <v>0</v>
      </c>
    </row>
    <row r="185" spans="1:65" s="2" customFormat="1" ht="44.25" customHeight="1">
      <c r="A185" s="39"/>
      <c r="B185" s="40"/>
      <c r="C185" s="227" t="s">
        <v>257</v>
      </c>
      <c r="D185" s="227" t="s">
        <v>196</v>
      </c>
      <c r="E185" s="228" t="s">
        <v>3547</v>
      </c>
      <c r="F185" s="229" t="s">
        <v>3548</v>
      </c>
      <c r="G185" s="230" t="s">
        <v>294</v>
      </c>
      <c r="H185" s="231">
        <v>10.53</v>
      </c>
      <c r="I185" s="232"/>
      <c r="J185" s="233">
        <f>ROUND(I185*H185,2)</f>
        <v>0</v>
      </c>
      <c r="K185" s="229" t="s">
        <v>200</v>
      </c>
      <c r="L185" s="45"/>
      <c r="M185" s="234" t="s">
        <v>1</v>
      </c>
      <c r="N185" s="235" t="s">
        <v>38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115</v>
      </c>
      <c r="AT185" s="238" t="s">
        <v>196</v>
      </c>
      <c r="AU185" s="238" t="s">
        <v>81</v>
      </c>
      <c r="AY185" s="18" t="s">
        <v>194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77</v>
      </c>
      <c r="BK185" s="239">
        <f>ROUND(I185*H185,2)</f>
        <v>0</v>
      </c>
      <c r="BL185" s="18" t="s">
        <v>115</v>
      </c>
      <c r="BM185" s="238" t="s">
        <v>260</v>
      </c>
    </row>
    <row r="186" spans="1:47" s="2" customFormat="1" ht="12">
      <c r="A186" s="39"/>
      <c r="B186" s="40"/>
      <c r="C186" s="41"/>
      <c r="D186" s="240" t="s">
        <v>201</v>
      </c>
      <c r="E186" s="41"/>
      <c r="F186" s="241" t="s">
        <v>3548</v>
      </c>
      <c r="G186" s="41"/>
      <c r="H186" s="41"/>
      <c r="I186" s="242"/>
      <c r="J186" s="41"/>
      <c r="K186" s="41"/>
      <c r="L186" s="45"/>
      <c r="M186" s="243"/>
      <c r="N186" s="244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201</v>
      </c>
      <c r="AU186" s="18" t="s">
        <v>81</v>
      </c>
    </row>
    <row r="187" spans="1:51" s="14" customFormat="1" ht="12">
      <c r="A187" s="14"/>
      <c r="B187" s="255"/>
      <c r="C187" s="256"/>
      <c r="D187" s="240" t="s">
        <v>202</v>
      </c>
      <c r="E187" s="257" t="s">
        <v>1</v>
      </c>
      <c r="F187" s="258" t="s">
        <v>3549</v>
      </c>
      <c r="G187" s="256"/>
      <c r="H187" s="259">
        <v>10.53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5" t="s">
        <v>202</v>
      </c>
      <c r="AU187" s="265" t="s">
        <v>81</v>
      </c>
      <c r="AV187" s="14" t="s">
        <v>81</v>
      </c>
      <c r="AW187" s="14" t="s">
        <v>30</v>
      </c>
      <c r="AX187" s="14" t="s">
        <v>73</v>
      </c>
      <c r="AY187" s="265" t="s">
        <v>194</v>
      </c>
    </row>
    <row r="188" spans="1:51" s="15" customFormat="1" ht="12">
      <c r="A188" s="15"/>
      <c r="B188" s="266"/>
      <c r="C188" s="267"/>
      <c r="D188" s="240" t="s">
        <v>202</v>
      </c>
      <c r="E188" s="268" t="s">
        <v>1</v>
      </c>
      <c r="F188" s="269" t="s">
        <v>206</v>
      </c>
      <c r="G188" s="267"/>
      <c r="H188" s="270">
        <v>10.53</v>
      </c>
      <c r="I188" s="271"/>
      <c r="J188" s="267"/>
      <c r="K188" s="267"/>
      <c r="L188" s="272"/>
      <c r="M188" s="273"/>
      <c r="N188" s="274"/>
      <c r="O188" s="274"/>
      <c r="P188" s="274"/>
      <c r="Q188" s="274"/>
      <c r="R188" s="274"/>
      <c r="S188" s="274"/>
      <c r="T188" s="27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6" t="s">
        <v>202</v>
      </c>
      <c r="AU188" s="276" t="s">
        <v>81</v>
      </c>
      <c r="AV188" s="15" t="s">
        <v>115</v>
      </c>
      <c r="AW188" s="15" t="s">
        <v>30</v>
      </c>
      <c r="AX188" s="15" t="s">
        <v>77</v>
      </c>
      <c r="AY188" s="276" t="s">
        <v>194</v>
      </c>
    </row>
    <row r="189" spans="1:65" s="2" customFormat="1" ht="12">
      <c r="A189" s="39"/>
      <c r="B189" s="40"/>
      <c r="C189" s="227" t="s">
        <v>234</v>
      </c>
      <c r="D189" s="227" t="s">
        <v>196</v>
      </c>
      <c r="E189" s="228" t="s">
        <v>3550</v>
      </c>
      <c r="F189" s="229" t="s">
        <v>3551</v>
      </c>
      <c r="G189" s="230" t="s">
        <v>294</v>
      </c>
      <c r="H189" s="231">
        <v>3.024</v>
      </c>
      <c r="I189" s="232"/>
      <c r="J189" s="233">
        <f>ROUND(I189*H189,2)</f>
        <v>0</v>
      </c>
      <c r="K189" s="229" t="s">
        <v>200</v>
      </c>
      <c r="L189" s="45"/>
      <c r="M189" s="234" t="s">
        <v>1</v>
      </c>
      <c r="N189" s="235" t="s">
        <v>38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115</v>
      </c>
      <c r="AT189" s="238" t="s">
        <v>196</v>
      </c>
      <c r="AU189" s="238" t="s">
        <v>81</v>
      </c>
      <c r="AY189" s="18" t="s">
        <v>194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77</v>
      </c>
      <c r="BK189" s="239">
        <f>ROUND(I189*H189,2)</f>
        <v>0</v>
      </c>
      <c r="BL189" s="18" t="s">
        <v>115</v>
      </c>
      <c r="BM189" s="238" t="s">
        <v>265</v>
      </c>
    </row>
    <row r="190" spans="1:47" s="2" customFormat="1" ht="12">
      <c r="A190" s="39"/>
      <c r="B190" s="40"/>
      <c r="C190" s="41"/>
      <c r="D190" s="240" t="s">
        <v>201</v>
      </c>
      <c r="E190" s="41"/>
      <c r="F190" s="241" t="s">
        <v>3551</v>
      </c>
      <c r="G190" s="41"/>
      <c r="H190" s="41"/>
      <c r="I190" s="242"/>
      <c r="J190" s="41"/>
      <c r="K190" s="41"/>
      <c r="L190" s="45"/>
      <c r="M190" s="243"/>
      <c r="N190" s="244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201</v>
      </c>
      <c r="AU190" s="18" t="s">
        <v>81</v>
      </c>
    </row>
    <row r="191" spans="1:51" s="14" customFormat="1" ht="12">
      <c r="A191" s="14"/>
      <c r="B191" s="255"/>
      <c r="C191" s="256"/>
      <c r="D191" s="240" t="s">
        <v>202</v>
      </c>
      <c r="E191" s="257" t="s">
        <v>1</v>
      </c>
      <c r="F191" s="258" t="s">
        <v>3552</v>
      </c>
      <c r="G191" s="256"/>
      <c r="H191" s="259">
        <v>3.024</v>
      </c>
      <c r="I191" s="260"/>
      <c r="J191" s="256"/>
      <c r="K191" s="256"/>
      <c r="L191" s="261"/>
      <c r="M191" s="262"/>
      <c r="N191" s="263"/>
      <c r="O191" s="263"/>
      <c r="P191" s="263"/>
      <c r="Q191" s="263"/>
      <c r="R191" s="263"/>
      <c r="S191" s="263"/>
      <c r="T191" s="26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5" t="s">
        <v>202</v>
      </c>
      <c r="AU191" s="265" t="s">
        <v>81</v>
      </c>
      <c r="AV191" s="14" t="s">
        <v>81</v>
      </c>
      <c r="AW191" s="14" t="s">
        <v>30</v>
      </c>
      <c r="AX191" s="14" t="s">
        <v>73</v>
      </c>
      <c r="AY191" s="265" t="s">
        <v>194</v>
      </c>
    </row>
    <row r="192" spans="1:51" s="15" customFormat="1" ht="12">
      <c r="A192" s="15"/>
      <c r="B192" s="266"/>
      <c r="C192" s="267"/>
      <c r="D192" s="240" t="s">
        <v>202</v>
      </c>
      <c r="E192" s="268" t="s">
        <v>1</v>
      </c>
      <c r="F192" s="269" t="s">
        <v>206</v>
      </c>
      <c r="G192" s="267"/>
      <c r="H192" s="270">
        <v>3.024</v>
      </c>
      <c r="I192" s="271"/>
      <c r="J192" s="267"/>
      <c r="K192" s="267"/>
      <c r="L192" s="272"/>
      <c r="M192" s="273"/>
      <c r="N192" s="274"/>
      <c r="O192" s="274"/>
      <c r="P192" s="274"/>
      <c r="Q192" s="274"/>
      <c r="R192" s="274"/>
      <c r="S192" s="274"/>
      <c r="T192" s="27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6" t="s">
        <v>202</v>
      </c>
      <c r="AU192" s="276" t="s">
        <v>81</v>
      </c>
      <c r="AV192" s="15" t="s">
        <v>115</v>
      </c>
      <c r="AW192" s="15" t="s">
        <v>30</v>
      </c>
      <c r="AX192" s="15" t="s">
        <v>77</v>
      </c>
      <c r="AY192" s="276" t="s">
        <v>194</v>
      </c>
    </row>
    <row r="193" spans="1:65" s="2" customFormat="1" ht="12">
      <c r="A193" s="39"/>
      <c r="B193" s="40"/>
      <c r="C193" s="227" t="s">
        <v>8</v>
      </c>
      <c r="D193" s="227" t="s">
        <v>196</v>
      </c>
      <c r="E193" s="228" t="s">
        <v>3553</v>
      </c>
      <c r="F193" s="229" t="s">
        <v>3554</v>
      </c>
      <c r="G193" s="230" t="s">
        <v>357</v>
      </c>
      <c r="H193" s="231">
        <v>7.8</v>
      </c>
      <c r="I193" s="232"/>
      <c r="J193" s="233">
        <f>ROUND(I193*H193,2)</f>
        <v>0</v>
      </c>
      <c r="K193" s="229" t="s">
        <v>200</v>
      </c>
      <c r="L193" s="45"/>
      <c r="M193" s="234" t="s">
        <v>1</v>
      </c>
      <c r="N193" s="235" t="s">
        <v>38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115</v>
      </c>
      <c r="AT193" s="238" t="s">
        <v>196</v>
      </c>
      <c r="AU193" s="238" t="s">
        <v>81</v>
      </c>
      <c r="AY193" s="18" t="s">
        <v>194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77</v>
      </c>
      <c r="BK193" s="239">
        <f>ROUND(I193*H193,2)</f>
        <v>0</v>
      </c>
      <c r="BL193" s="18" t="s">
        <v>115</v>
      </c>
      <c r="BM193" s="238" t="s">
        <v>269</v>
      </c>
    </row>
    <row r="194" spans="1:47" s="2" customFormat="1" ht="12">
      <c r="A194" s="39"/>
      <c r="B194" s="40"/>
      <c r="C194" s="41"/>
      <c r="D194" s="240" t="s">
        <v>201</v>
      </c>
      <c r="E194" s="41"/>
      <c r="F194" s="241" t="s">
        <v>3554</v>
      </c>
      <c r="G194" s="41"/>
      <c r="H194" s="41"/>
      <c r="I194" s="242"/>
      <c r="J194" s="41"/>
      <c r="K194" s="41"/>
      <c r="L194" s="45"/>
      <c r="M194" s="243"/>
      <c r="N194" s="244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201</v>
      </c>
      <c r="AU194" s="18" t="s">
        <v>81</v>
      </c>
    </row>
    <row r="195" spans="1:51" s="14" customFormat="1" ht="12">
      <c r="A195" s="14"/>
      <c r="B195" s="255"/>
      <c r="C195" s="256"/>
      <c r="D195" s="240" t="s">
        <v>202</v>
      </c>
      <c r="E195" s="257" t="s">
        <v>1</v>
      </c>
      <c r="F195" s="258" t="s">
        <v>3555</v>
      </c>
      <c r="G195" s="256"/>
      <c r="H195" s="259">
        <v>7.8</v>
      </c>
      <c r="I195" s="260"/>
      <c r="J195" s="256"/>
      <c r="K195" s="256"/>
      <c r="L195" s="261"/>
      <c r="M195" s="262"/>
      <c r="N195" s="263"/>
      <c r="O195" s="263"/>
      <c r="P195" s="263"/>
      <c r="Q195" s="263"/>
      <c r="R195" s="263"/>
      <c r="S195" s="263"/>
      <c r="T195" s="26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5" t="s">
        <v>202</v>
      </c>
      <c r="AU195" s="265" t="s">
        <v>81</v>
      </c>
      <c r="AV195" s="14" t="s">
        <v>81</v>
      </c>
      <c r="AW195" s="14" t="s">
        <v>30</v>
      </c>
      <c r="AX195" s="14" t="s">
        <v>73</v>
      </c>
      <c r="AY195" s="265" t="s">
        <v>194</v>
      </c>
    </row>
    <row r="196" spans="1:51" s="15" customFormat="1" ht="12">
      <c r="A196" s="15"/>
      <c r="B196" s="266"/>
      <c r="C196" s="267"/>
      <c r="D196" s="240" t="s">
        <v>202</v>
      </c>
      <c r="E196" s="268" t="s">
        <v>1</v>
      </c>
      <c r="F196" s="269" t="s">
        <v>206</v>
      </c>
      <c r="G196" s="267"/>
      <c r="H196" s="270">
        <v>7.8</v>
      </c>
      <c r="I196" s="271"/>
      <c r="J196" s="267"/>
      <c r="K196" s="267"/>
      <c r="L196" s="272"/>
      <c r="M196" s="273"/>
      <c r="N196" s="274"/>
      <c r="O196" s="274"/>
      <c r="P196" s="274"/>
      <c r="Q196" s="274"/>
      <c r="R196" s="274"/>
      <c r="S196" s="274"/>
      <c r="T196" s="27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6" t="s">
        <v>202</v>
      </c>
      <c r="AU196" s="276" t="s">
        <v>81</v>
      </c>
      <c r="AV196" s="15" t="s">
        <v>115</v>
      </c>
      <c r="AW196" s="15" t="s">
        <v>30</v>
      </c>
      <c r="AX196" s="15" t="s">
        <v>77</v>
      </c>
      <c r="AY196" s="276" t="s">
        <v>194</v>
      </c>
    </row>
    <row r="197" spans="1:65" s="2" customFormat="1" ht="12">
      <c r="A197" s="39"/>
      <c r="B197" s="40"/>
      <c r="C197" s="227" t="s">
        <v>239</v>
      </c>
      <c r="D197" s="227" t="s">
        <v>196</v>
      </c>
      <c r="E197" s="228" t="s">
        <v>3268</v>
      </c>
      <c r="F197" s="229" t="s">
        <v>3269</v>
      </c>
      <c r="G197" s="230" t="s">
        <v>294</v>
      </c>
      <c r="H197" s="231">
        <v>27.513</v>
      </c>
      <c r="I197" s="232"/>
      <c r="J197" s="233">
        <f>ROUND(I197*H197,2)</f>
        <v>0</v>
      </c>
      <c r="K197" s="229" t="s">
        <v>200</v>
      </c>
      <c r="L197" s="45"/>
      <c r="M197" s="234" t="s">
        <v>1</v>
      </c>
      <c r="N197" s="235" t="s">
        <v>38</v>
      </c>
      <c r="O197" s="92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115</v>
      </c>
      <c r="AT197" s="238" t="s">
        <v>196</v>
      </c>
      <c r="AU197" s="238" t="s">
        <v>81</v>
      </c>
      <c r="AY197" s="18" t="s">
        <v>194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77</v>
      </c>
      <c r="BK197" s="239">
        <f>ROUND(I197*H197,2)</f>
        <v>0</v>
      </c>
      <c r="BL197" s="18" t="s">
        <v>115</v>
      </c>
      <c r="BM197" s="238" t="s">
        <v>273</v>
      </c>
    </row>
    <row r="198" spans="1:47" s="2" customFormat="1" ht="12">
      <c r="A198" s="39"/>
      <c r="B198" s="40"/>
      <c r="C198" s="41"/>
      <c r="D198" s="240" t="s">
        <v>201</v>
      </c>
      <c r="E198" s="41"/>
      <c r="F198" s="241" t="s">
        <v>3269</v>
      </c>
      <c r="G198" s="41"/>
      <c r="H198" s="41"/>
      <c r="I198" s="242"/>
      <c r="J198" s="41"/>
      <c r="K198" s="41"/>
      <c r="L198" s="45"/>
      <c r="M198" s="243"/>
      <c r="N198" s="244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201</v>
      </c>
      <c r="AU198" s="18" t="s">
        <v>81</v>
      </c>
    </row>
    <row r="199" spans="1:51" s="13" customFormat="1" ht="12">
      <c r="A199" s="13"/>
      <c r="B199" s="245"/>
      <c r="C199" s="246"/>
      <c r="D199" s="240" t="s">
        <v>202</v>
      </c>
      <c r="E199" s="247" t="s">
        <v>1</v>
      </c>
      <c r="F199" s="248" t="s">
        <v>632</v>
      </c>
      <c r="G199" s="246"/>
      <c r="H199" s="247" t="s">
        <v>1</v>
      </c>
      <c r="I199" s="249"/>
      <c r="J199" s="246"/>
      <c r="K199" s="246"/>
      <c r="L199" s="250"/>
      <c r="M199" s="251"/>
      <c r="N199" s="252"/>
      <c r="O199" s="252"/>
      <c r="P199" s="252"/>
      <c r="Q199" s="252"/>
      <c r="R199" s="252"/>
      <c r="S199" s="252"/>
      <c r="T199" s="25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4" t="s">
        <v>202</v>
      </c>
      <c r="AU199" s="254" t="s">
        <v>81</v>
      </c>
      <c r="AV199" s="13" t="s">
        <v>77</v>
      </c>
      <c r="AW199" s="13" t="s">
        <v>30</v>
      </c>
      <c r="AX199" s="13" t="s">
        <v>73</v>
      </c>
      <c r="AY199" s="254" t="s">
        <v>194</v>
      </c>
    </row>
    <row r="200" spans="1:51" s="13" customFormat="1" ht="12">
      <c r="A200" s="13"/>
      <c r="B200" s="245"/>
      <c r="C200" s="246"/>
      <c r="D200" s="240" t="s">
        <v>202</v>
      </c>
      <c r="E200" s="247" t="s">
        <v>1</v>
      </c>
      <c r="F200" s="248" t="s">
        <v>3556</v>
      </c>
      <c r="G200" s="246"/>
      <c r="H200" s="247" t="s">
        <v>1</v>
      </c>
      <c r="I200" s="249"/>
      <c r="J200" s="246"/>
      <c r="K200" s="246"/>
      <c r="L200" s="250"/>
      <c r="M200" s="251"/>
      <c r="N200" s="252"/>
      <c r="O200" s="252"/>
      <c r="P200" s="252"/>
      <c r="Q200" s="252"/>
      <c r="R200" s="252"/>
      <c r="S200" s="252"/>
      <c r="T200" s="25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4" t="s">
        <v>202</v>
      </c>
      <c r="AU200" s="254" t="s">
        <v>81</v>
      </c>
      <c r="AV200" s="13" t="s">
        <v>77</v>
      </c>
      <c r="AW200" s="13" t="s">
        <v>30</v>
      </c>
      <c r="AX200" s="13" t="s">
        <v>73</v>
      </c>
      <c r="AY200" s="254" t="s">
        <v>194</v>
      </c>
    </row>
    <row r="201" spans="1:51" s="14" customFormat="1" ht="12">
      <c r="A201" s="14"/>
      <c r="B201" s="255"/>
      <c r="C201" s="256"/>
      <c r="D201" s="240" t="s">
        <v>202</v>
      </c>
      <c r="E201" s="257" t="s">
        <v>1</v>
      </c>
      <c r="F201" s="258" t="s">
        <v>3557</v>
      </c>
      <c r="G201" s="256"/>
      <c r="H201" s="259">
        <v>27.513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5" t="s">
        <v>202</v>
      </c>
      <c r="AU201" s="265" t="s">
        <v>81</v>
      </c>
      <c r="AV201" s="14" t="s">
        <v>81</v>
      </c>
      <c r="AW201" s="14" t="s">
        <v>30</v>
      </c>
      <c r="AX201" s="14" t="s">
        <v>73</v>
      </c>
      <c r="AY201" s="265" t="s">
        <v>194</v>
      </c>
    </row>
    <row r="202" spans="1:51" s="15" customFormat="1" ht="12">
      <c r="A202" s="15"/>
      <c r="B202" s="266"/>
      <c r="C202" s="267"/>
      <c r="D202" s="240" t="s">
        <v>202</v>
      </c>
      <c r="E202" s="268" t="s">
        <v>1</v>
      </c>
      <c r="F202" s="269" t="s">
        <v>206</v>
      </c>
      <c r="G202" s="267"/>
      <c r="H202" s="270">
        <v>27.513</v>
      </c>
      <c r="I202" s="271"/>
      <c r="J202" s="267"/>
      <c r="K202" s="267"/>
      <c r="L202" s="272"/>
      <c r="M202" s="273"/>
      <c r="N202" s="274"/>
      <c r="O202" s="274"/>
      <c r="P202" s="274"/>
      <c r="Q202" s="274"/>
      <c r="R202" s="274"/>
      <c r="S202" s="274"/>
      <c r="T202" s="27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6" t="s">
        <v>202</v>
      </c>
      <c r="AU202" s="276" t="s">
        <v>81</v>
      </c>
      <c r="AV202" s="15" t="s">
        <v>115</v>
      </c>
      <c r="AW202" s="15" t="s">
        <v>30</v>
      </c>
      <c r="AX202" s="15" t="s">
        <v>77</v>
      </c>
      <c r="AY202" s="276" t="s">
        <v>194</v>
      </c>
    </row>
    <row r="203" spans="1:65" s="2" customFormat="1" ht="12">
      <c r="A203" s="39"/>
      <c r="B203" s="40"/>
      <c r="C203" s="227" t="s">
        <v>281</v>
      </c>
      <c r="D203" s="227" t="s">
        <v>196</v>
      </c>
      <c r="E203" s="228" t="s">
        <v>1156</v>
      </c>
      <c r="F203" s="229" t="s">
        <v>1157</v>
      </c>
      <c r="G203" s="230" t="s">
        <v>294</v>
      </c>
      <c r="H203" s="231">
        <v>21.385</v>
      </c>
      <c r="I203" s="232"/>
      <c r="J203" s="233">
        <f>ROUND(I203*H203,2)</f>
        <v>0</v>
      </c>
      <c r="K203" s="229" t="s">
        <v>200</v>
      </c>
      <c r="L203" s="45"/>
      <c r="M203" s="234" t="s">
        <v>1</v>
      </c>
      <c r="N203" s="235" t="s">
        <v>38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115</v>
      </c>
      <c r="AT203" s="238" t="s">
        <v>196</v>
      </c>
      <c r="AU203" s="238" t="s">
        <v>81</v>
      </c>
      <c r="AY203" s="18" t="s">
        <v>194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77</v>
      </c>
      <c r="BK203" s="239">
        <f>ROUND(I203*H203,2)</f>
        <v>0</v>
      </c>
      <c r="BL203" s="18" t="s">
        <v>115</v>
      </c>
      <c r="BM203" s="238" t="s">
        <v>285</v>
      </c>
    </row>
    <row r="204" spans="1:47" s="2" customFormat="1" ht="12">
      <c r="A204" s="39"/>
      <c r="B204" s="40"/>
      <c r="C204" s="41"/>
      <c r="D204" s="240" t="s">
        <v>201</v>
      </c>
      <c r="E204" s="41"/>
      <c r="F204" s="241" t="s">
        <v>1157</v>
      </c>
      <c r="G204" s="41"/>
      <c r="H204" s="41"/>
      <c r="I204" s="242"/>
      <c r="J204" s="41"/>
      <c r="K204" s="41"/>
      <c r="L204" s="45"/>
      <c r="M204" s="243"/>
      <c r="N204" s="244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201</v>
      </c>
      <c r="AU204" s="18" t="s">
        <v>81</v>
      </c>
    </row>
    <row r="205" spans="1:51" s="14" customFormat="1" ht="12">
      <c r="A205" s="14"/>
      <c r="B205" s="255"/>
      <c r="C205" s="256"/>
      <c r="D205" s="240" t="s">
        <v>202</v>
      </c>
      <c r="E205" s="257" t="s">
        <v>1</v>
      </c>
      <c r="F205" s="258" t="s">
        <v>3558</v>
      </c>
      <c r="G205" s="256"/>
      <c r="H205" s="259">
        <v>21.385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5" t="s">
        <v>202</v>
      </c>
      <c r="AU205" s="265" t="s">
        <v>81</v>
      </c>
      <c r="AV205" s="14" t="s">
        <v>81</v>
      </c>
      <c r="AW205" s="14" t="s">
        <v>30</v>
      </c>
      <c r="AX205" s="14" t="s">
        <v>73</v>
      </c>
      <c r="AY205" s="265" t="s">
        <v>194</v>
      </c>
    </row>
    <row r="206" spans="1:51" s="15" customFormat="1" ht="12">
      <c r="A206" s="15"/>
      <c r="B206" s="266"/>
      <c r="C206" s="267"/>
      <c r="D206" s="240" t="s">
        <v>202</v>
      </c>
      <c r="E206" s="268" t="s">
        <v>1</v>
      </c>
      <c r="F206" s="269" t="s">
        <v>206</v>
      </c>
      <c r="G206" s="267"/>
      <c r="H206" s="270">
        <v>21.385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6" t="s">
        <v>202</v>
      </c>
      <c r="AU206" s="276" t="s">
        <v>81</v>
      </c>
      <c r="AV206" s="15" t="s">
        <v>115</v>
      </c>
      <c r="AW206" s="15" t="s">
        <v>30</v>
      </c>
      <c r="AX206" s="15" t="s">
        <v>77</v>
      </c>
      <c r="AY206" s="276" t="s">
        <v>194</v>
      </c>
    </row>
    <row r="207" spans="1:65" s="2" customFormat="1" ht="12">
      <c r="A207" s="39"/>
      <c r="B207" s="40"/>
      <c r="C207" s="227" t="s">
        <v>244</v>
      </c>
      <c r="D207" s="227" t="s">
        <v>196</v>
      </c>
      <c r="E207" s="228" t="s">
        <v>3559</v>
      </c>
      <c r="F207" s="229" t="s">
        <v>3560</v>
      </c>
      <c r="G207" s="230" t="s">
        <v>268</v>
      </c>
      <c r="H207" s="231">
        <v>4.892</v>
      </c>
      <c r="I207" s="232"/>
      <c r="J207" s="233">
        <f>ROUND(I207*H207,2)</f>
        <v>0</v>
      </c>
      <c r="K207" s="229" t="s">
        <v>200</v>
      </c>
      <c r="L207" s="45"/>
      <c r="M207" s="234" t="s">
        <v>1</v>
      </c>
      <c r="N207" s="235" t="s">
        <v>38</v>
      </c>
      <c r="O207" s="92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115</v>
      </c>
      <c r="AT207" s="238" t="s">
        <v>196</v>
      </c>
      <c r="AU207" s="238" t="s">
        <v>81</v>
      </c>
      <c r="AY207" s="18" t="s">
        <v>194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77</v>
      </c>
      <c r="BK207" s="239">
        <f>ROUND(I207*H207,2)</f>
        <v>0</v>
      </c>
      <c r="BL207" s="18" t="s">
        <v>115</v>
      </c>
      <c r="BM207" s="238" t="s">
        <v>289</v>
      </c>
    </row>
    <row r="208" spans="1:47" s="2" customFormat="1" ht="12">
      <c r="A208" s="39"/>
      <c r="B208" s="40"/>
      <c r="C208" s="41"/>
      <c r="D208" s="240" t="s">
        <v>201</v>
      </c>
      <c r="E208" s="41"/>
      <c r="F208" s="241" t="s">
        <v>3560</v>
      </c>
      <c r="G208" s="41"/>
      <c r="H208" s="41"/>
      <c r="I208" s="242"/>
      <c r="J208" s="41"/>
      <c r="K208" s="41"/>
      <c r="L208" s="45"/>
      <c r="M208" s="243"/>
      <c r="N208" s="244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201</v>
      </c>
      <c r="AU208" s="18" t="s">
        <v>81</v>
      </c>
    </row>
    <row r="209" spans="1:51" s="14" customFormat="1" ht="12">
      <c r="A209" s="14"/>
      <c r="B209" s="255"/>
      <c r="C209" s="256"/>
      <c r="D209" s="240" t="s">
        <v>202</v>
      </c>
      <c r="E209" s="257" t="s">
        <v>1</v>
      </c>
      <c r="F209" s="258" t="s">
        <v>3561</v>
      </c>
      <c r="G209" s="256"/>
      <c r="H209" s="259">
        <v>4.892</v>
      </c>
      <c r="I209" s="260"/>
      <c r="J209" s="256"/>
      <c r="K209" s="256"/>
      <c r="L209" s="261"/>
      <c r="M209" s="262"/>
      <c r="N209" s="263"/>
      <c r="O209" s="263"/>
      <c r="P209" s="263"/>
      <c r="Q209" s="263"/>
      <c r="R209" s="263"/>
      <c r="S209" s="263"/>
      <c r="T209" s="26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5" t="s">
        <v>202</v>
      </c>
      <c r="AU209" s="265" t="s">
        <v>81</v>
      </c>
      <c r="AV209" s="14" t="s">
        <v>81</v>
      </c>
      <c r="AW209" s="14" t="s">
        <v>30</v>
      </c>
      <c r="AX209" s="14" t="s">
        <v>73</v>
      </c>
      <c r="AY209" s="265" t="s">
        <v>194</v>
      </c>
    </row>
    <row r="210" spans="1:51" s="15" customFormat="1" ht="12">
      <c r="A210" s="15"/>
      <c r="B210" s="266"/>
      <c r="C210" s="267"/>
      <c r="D210" s="240" t="s">
        <v>202</v>
      </c>
      <c r="E210" s="268" t="s">
        <v>1</v>
      </c>
      <c r="F210" s="269" t="s">
        <v>206</v>
      </c>
      <c r="G210" s="267"/>
      <c r="H210" s="270">
        <v>4.892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6" t="s">
        <v>202</v>
      </c>
      <c r="AU210" s="276" t="s">
        <v>81</v>
      </c>
      <c r="AV210" s="15" t="s">
        <v>115</v>
      </c>
      <c r="AW210" s="15" t="s">
        <v>30</v>
      </c>
      <c r="AX210" s="15" t="s">
        <v>77</v>
      </c>
      <c r="AY210" s="276" t="s">
        <v>194</v>
      </c>
    </row>
    <row r="211" spans="1:65" s="2" customFormat="1" ht="33" customHeight="1">
      <c r="A211" s="39"/>
      <c r="B211" s="40"/>
      <c r="C211" s="227" t="s">
        <v>291</v>
      </c>
      <c r="D211" s="227" t="s">
        <v>196</v>
      </c>
      <c r="E211" s="228" t="s">
        <v>1174</v>
      </c>
      <c r="F211" s="229" t="s">
        <v>1175</v>
      </c>
      <c r="G211" s="230" t="s">
        <v>268</v>
      </c>
      <c r="H211" s="231">
        <v>4.892</v>
      </c>
      <c r="I211" s="232"/>
      <c r="J211" s="233">
        <f>ROUND(I211*H211,2)</f>
        <v>0</v>
      </c>
      <c r="K211" s="229" t="s">
        <v>200</v>
      </c>
      <c r="L211" s="45"/>
      <c r="M211" s="234" t="s">
        <v>1</v>
      </c>
      <c r="N211" s="235" t="s">
        <v>38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115</v>
      </c>
      <c r="AT211" s="238" t="s">
        <v>196</v>
      </c>
      <c r="AU211" s="238" t="s">
        <v>81</v>
      </c>
      <c r="AY211" s="18" t="s">
        <v>194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77</v>
      </c>
      <c r="BK211" s="239">
        <f>ROUND(I211*H211,2)</f>
        <v>0</v>
      </c>
      <c r="BL211" s="18" t="s">
        <v>115</v>
      </c>
      <c r="BM211" s="238" t="s">
        <v>295</v>
      </c>
    </row>
    <row r="212" spans="1:47" s="2" customFormat="1" ht="12">
      <c r="A212" s="39"/>
      <c r="B212" s="40"/>
      <c r="C212" s="41"/>
      <c r="D212" s="240" t="s">
        <v>201</v>
      </c>
      <c r="E212" s="41"/>
      <c r="F212" s="241" t="s">
        <v>1175</v>
      </c>
      <c r="G212" s="41"/>
      <c r="H212" s="41"/>
      <c r="I212" s="242"/>
      <c r="J212" s="41"/>
      <c r="K212" s="41"/>
      <c r="L212" s="45"/>
      <c r="M212" s="243"/>
      <c r="N212" s="244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201</v>
      </c>
      <c r="AU212" s="18" t="s">
        <v>81</v>
      </c>
    </row>
    <row r="213" spans="1:51" s="14" customFormat="1" ht="12">
      <c r="A213" s="14"/>
      <c r="B213" s="255"/>
      <c r="C213" s="256"/>
      <c r="D213" s="240" t="s">
        <v>202</v>
      </c>
      <c r="E213" s="257" t="s">
        <v>1</v>
      </c>
      <c r="F213" s="258" t="s">
        <v>3561</v>
      </c>
      <c r="G213" s="256"/>
      <c r="H213" s="259">
        <v>4.892</v>
      </c>
      <c r="I213" s="260"/>
      <c r="J213" s="256"/>
      <c r="K213" s="256"/>
      <c r="L213" s="261"/>
      <c r="M213" s="262"/>
      <c r="N213" s="263"/>
      <c r="O213" s="263"/>
      <c r="P213" s="263"/>
      <c r="Q213" s="263"/>
      <c r="R213" s="263"/>
      <c r="S213" s="263"/>
      <c r="T213" s="26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5" t="s">
        <v>202</v>
      </c>
      <c r="AU213" s="265" t="s">
        <v>81</v>
      </c>
      <c r="AV213" s="14" t="s">
        <v>81</v>
      </c>
      <c r="AW213" s="14" t="s">
        <v>30</v>
      </c>
      <c r="AX213" s="14" t="s">
        <v>73</v>
      </c>
      <c r="AY213" s="265" t="s">
        <v>194</v>
      </c>
    </row>
    <row r="214" spans="1:51" s="15" customFormat="1" ht="12">
      <c r="A214" s="15"/>
      <c r="B214" s="266"/>
      <c r="C214" s="267"/>
      <c r="D214" s="240" t="s">
        <v>202</v>
      </c>
      <c r="E214" s="268" t="s">
        <v>1</v>
      </c>
      <c r="F214" s="269" t="s">
        <v>206</v>
      </c>
      <c r="G214" s="267"/>
      <c r="H214" s="270">
        <v>4.892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6" t="s">
        <v>202</v>
      </c>
      <c r="AU214" s="276" t="s">
        <v>81</v>
      </c>
      <c r="AV214" s="15" t="s">
        <v>115</v>
      </c>
      <c r="AW214" s="15" t="s">
        <v>30</v>
      </c>
      <c r="AX214" s="15" t="s">
        <v>77</v>
      </c>
      <c r="AY214" s="276" t="s">
        <v>194</v>
      </c>
    </row>
    <row r="215" spans="1:65" s="2" customFormat="1" ht="44.25" customHeight="1">
      <c r="A215" s="39"/>
      <c r="B215" s="40"/>
      <c r="C215" s="227" t="s">
        <v>247</v>
      </c>
      <c r="D215" s="227" t="s">
        <v>196</v>
      </c>
      <c r="E215" s="228" t="s">
        <v>1178</v>
      </c>
      <c r="F215" s="229" t="s">
        <v>1179</v>
      </c>
      <c r="G215" s="230" t="s">
        <v>268</v>
      </c>
      <c r="H215" s="231">
        <v>117.408</v>
      </c>
      <c r="I215" s="232"/>
      <c r="J215" s="233">
        <f>ROUND(I215*H215,2)</f>
        <v>0</v>
      </c>
      <c r="K215" s="229" t="s">
        <v>200</v>
      </c>
      <c r="L215" s="45"/>
      <c r="M215" s="234" t="s">
        <v>1</v>
      </c>
      <c r="N215" s="235" t="s">
        <v>38</v>
      </c>
      <c r="O215" s="92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115</v>
      </c>
      <c r="AT215" s="238" t="s">
        <v>196</v>
      </c>
      <c r="AU215" s="238" t="s">
        <v>81</v>
      </c>
      <c r="AY215" s="18" t="s">
        <v>194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77</v>
      </c>
      <c r="BK215" s="239">
        <f>ROUND(I215*H215,2)</f>
        <v>0</v>
      </c>
      <c r="BL215" s="18" t="s">
        <v>115</v>
      </c>
      <c r="BM215" s="238" t="s">
        <v>299</v>
      </c>
    </row>
    <row r="216" spans="1:47" s="2" customFormat="1" ht="12">
      <c r="A216" s="39"/>
      <c r="B216" s="40"/>
      <c r="C216" s="41"/>
      <c r="D216" s="240" t="s">
        <v>201</v>
      </c>
      <c r="E216" s="41"/>
      <c r="F216" s="241" t="s">
        <v>1179</v>
      </c>
      <c r="G216" s="41"/>
      <c r="H216" s="41"/>
      <c r="I216" s="242"/>
      <c r="J216" s="41"/>
      <c r="K216" s="41"/>
      <c r="L216" s="45"/>
      <c r="M216" s="243"/>
      <c r="N216" s="244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201</v>
      </c>
      <c r="AU216" s="18" t="s">
        <v>81</v>
      </c>
    </row>
    <row r="217" spans="1:51" s="14" customFormat="1" ht="12">
      <c r="A217" s="14"/>
      <c r="B217" s="255"/>
      <c r="C217" s="256"/>
      <c r="D217" s="240" t="s">
        <v>202</v>
      </c>
      <c r="E217" s="257" t="s">
        <v>1</v>
      </c>
      <c r="F217" s="258" t="s">
        <v>3562</v>
      </c>
      <c r="G217" s="256"/>
      <c r="H217" s="259">
        <v>117.408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5" t="s">
        <v>202</v>
      </c>
      <c r="AU217" s="265" t="s">
        <v>81</v>
      </c>
      <c r="AV217" s="14" t="s">
        <v>81</v>
      </c>
      <c r="AW217" s="14" t="s">
        <v>30</v>
      </c>
      <c r="AX217" s="14" t="s">
        <v>73</v>
      </c>
      <c r="AY217" s="265" t="s">
        <v>194</v>
      </c>
    </row>
    <row r="218" spans="1:51" s="15" customFormat="1" ht="12">
      <c r="A218" s="15"/>
      <c r="B218" s="266"/>
      <c r="C218" s="267"/>
      <c r="D218" s="240" t="s">
        <v>202</v>
      </c>
      <c r="E218" s="268" t="s">
        <v>1</v>
      </c>
      <c r="F218" s="269" t="s">
        <v>206</v>
      </c>
      <c r="G218" s="267"/>
      <c r="H218" s="270">
        <v>117.408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6" t="s">
        <v>202</v>
      </c>
      <c r="AU218" s="276" t="s">
        <v>81</v>
      </c>
      <c r="AV218" s="15" t="s">
        <v>115</v>
      </c>
      <c r="AW218" s="15" t="s">
        <v>30</v>
      </c>
      <c r="AX218" s="15" t="s">
        <v>77</v>
      </c>
      <c r="AY218" s="276" t="s">
        <v>194</v>
      </c>
    </row>
    <row r="219" spans="1:65" s="2" customFormat="1" ht="44.25" customHeight="1">
      <c r="A219" s="39"/>
      <c r="B219" s="40"/>
      <c r="C219" s="227" t="s">
        <v>7</v>
      </c>
      <c r="D219" s="227" t="s">
        <v>196</v>
      </c>
      <c r="E219" s="228" t="s">
        <v>1182</v>
      </c>
      <c r="F219" s="229" t="s">
        <v>1183</v>
      </c>
      <c r="G219" s="230" t="s">
        <v>268</v>
      </c>
      <c r="H219" s="231">
        <v>0.489</v>
      </c>
      <c r="I219" s="232"/>
      <c r="J219" s="233">
        <f>ROUND(I219*H219,2)</f>
        <v>0</v>
      </c>
      <c r="K219" s="229" t="s">
        <v>200</v>
      </c>
      <c r="L219" s="45"/>
      <c r="M219" s="234" t="s">
        <v>1</v>
      </c>
      <c r="N219" s="235" t="s">
        <v>38</v>
      </c>
      <c r="O219" s="92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115</v>
      </c>
      <c r="AT219" s="238" t="s">
        <v>196</v>
      </c>
      <c r="AU219" s="238" t="s">
        <v>81</v>
      </c>
      <c r="AY219" s="18" t="s">
        <v>194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77</v>
      </c>
      <c r="BK219" s="239">
        <f>ROUND(I219*H219,2)</f>
        <v>0</v>
      </c>
      <c r="BL219" s="18" t="s">
        <v>115</v>
      </c>
      <c r="BM219" s="238" t="s">
        <v>302</v>
      </c>
    </row>
    <row r="220" spans="1:47" s="2" customFormat="1" ht="12">
      <c r="A220" s="39"/>
      <c r="B220" s="40"/>
      <c r="C220" s="41"/>
      <c r="D220" s="240" t="s">
        <v>201</v>
      </c>
      <c r="E220" s="41"/>
      <c r="F220" s="241" t="s">
        <v>1183</v>
      </c>
      <c r="G220" s="41"/>
      <c r="H220" s="41"/>
      <c r="I220" s="242"/>
      <c r="J220" s="41"/>
      <c r="K220" s="41"/>
      <c r="L220" s="45"/>
      <c r="M220" s="243"/>
      <c r="N220" s="244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201</v>
      </c>
      <c r="AU220" s="18" t="s">
        <v>81</v>
      </c>
    </row>
    <row r="221" spans="1:51" s="14" customFormat="1" ht="12">
      <c r="A221" s="14"/>
      <c r="B221" s="255"/>
      <c r="C221" s="256"/>
      <c r="D221" s="240" t="s">
        <v>202</v>
      </c>
      <c r="E221" s="257" t="s">
        <v>1</v>
      </c>
      <c r="F221" s="258" t="s">
        <v>3563</v>
      </c>
      <c r="G221" s="256"/>
      <c r="H221" s="259">
        <v>0.489</v>
      </c>
      <c r="I221" s="260"/>
      <c r="J221" s="256"/>
      <c r="K221" s="256"/>
      <c r="L221" s="261"/>
      <c r="M221" s="262"/>
      <c r="N221" s="263"/>
      <c r="O221" s="263"/>
      <c r="P221" s="263"/>
      <c r="Q221" s="263"/>
      <c r="R221" s="263"/>
      <c r="S221" s="263"/>
      <c r="T221" s="26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5" t="s">
        <v>202</v>
      </c>
      <c r="AU221" s="265" t="s">
        <v>81</v>
      </c>
      <c r="AV221" s="14" t="s">
        <v>81</v>
      </c>
      <c r="AW221" s="14" t="s">
        <v>30</v>
      </c>
      <c r="AX221" s="14" t="s">
        <v>73</v>
      </c>
      <c r="AY221" s="265" t="s">
        <v>194</v>
      </c>
    </row>
    <row r="222" spans="1:51" s="15" customFormat="1" ht="12">
      <c r="A222" s="15"/>
      <c r="B222" s="266"/>
      <c r="C222" s="267"/>
      <c r="D222" s="240" t="s">
        <v>202</v>
      </c>
      <c r="E222" s="268" t="s">
        <v>1</v>
      </c>
      <c r="F222" s="269" t="s">
        <v>206</v>
      </c>
      <c r="G222" s="267"/>
      <c r="H222" s="270">
        <v>0.489</v>
      </c>
      <c r="I222" s="271"/>
      <c r="J222" s="267"/>
      <c r="K222" s="267"/>
      <c r="L222" s="272"/>
      <c r="M222" s="273"/>
      <c r="N222" s="274"/>
      <c r="O222" s="274"/>
      <c r="P222" s="274"/>
      <c r="Q222" s="274"/>
      <c r="R222" s="274"/>
      <c r="S222" s="274"/>
      <c r="T222" s="27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6" t="s">
        <v>202</v>
      </c>
      <c r="AU222" s="276" t="s">
        <v>81</v>
      </c>
      <c r="AV222" s="15" t="s">
        <v>115</v>
      </c>
      <c r="AW222" s="15" t="s">
        <v>30</v>
      </c>
      <c r="AX222" s="15" t="s">
        <v>77</v>
      </c>
      <c r="AY222" s="276" t="s">
        <v>194</v>
      </c>
    </row>
    <row r="223" spans="1:65" s="2" customFormat="1" ht="44.25" customHeight="1">
      <c r="A223" s="39"/>
      <c r="B223" s="40"/>
      <c r="C223" s="227" t="s">
        <v>251</v>
      </c>
      <c r="D223" s="227" t="s">
        <v>196</v>
      </c>
      <c r="E223" s="228" t="s">
        <v>1190</v>
      </c>
      <c r="F223" s="229" t="s">
        <v>1191</v>
      </c>
      <c r="G223" s="230" t="s">
        <v>268</v>
      </c>
      <c r="H223" s="231">
        <v>4.403</v>
      </c>
      <c r="I223" s="232"/>
      <c r="J223" s="233">
        <f>ROUND(I223*H223,2)</f>
        <v>0</v>
      </c>
      <c r="K223" s="229" t="s">
        <v>200</v>
      </c>
      <c r="L223" s="45"/>
      <c r="M223" s="234" t="s">
        <v>1</v>
      </c>
      <c r="N223" s="235" t="s">
        <v>38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115</v>
      </c>
      <c r="AT223" s="238" t="s">
        <v>196</v>
      </c>
      <c r="AU223" s="238" t="s">
        <v>81</v>
      </c>
      <c r="AY223" s="18" t="s">
        <v>194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77</v>
      </c>
      <c r="BK223" s="239">
        <f>ROUND(I223*H223,2)</f>
        <v>0</v>
      </c>
      <c r="BL223" s="18" t="s">
        <v>115</v>
      </c>
      <c r="BM223" s="238" t="s">
        <v>306</v>
      </c>
    </row>
    <row r="224" spans="1:47" s="2" customFormat="1" ht="12">
      <c r="A224" s="39"/>
      <c r="B224" s="40"/>
      <c r="C224" s="41"/>
      <c r="D224" s="240" t="s">
        <v>201</v>
      </c>
      <c r="E224" s="41"/>
      <c r="F224" s="241" t="s">
        <v>1191</v>
      </c>
      <c r="G224" s="41"/>
      <c r="H224" s="41"/>
      <c r="I224" s="242"/>
      <c r="J224" s="41"/>
      <c r="K224" s="41"/>
      <c r="L224" s="45"/>
      <c r="M224" s="243"/>
      <c r="N224" s="244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201</v>
      </c>
      <c r="AU224" s="18" t="s">
        <v>81</v>
      </c>
    </row>
    <row r="225" spans="1:51" s="14" customFormat="1" ht="12">
      <c r="A225" s="14"/>
      <c r="B225" s="255"/>
      <c r="C225" s="256"/>
      <c r="D225" s="240" t="s">
        <v>202</v>
      </c>
      <c r="E225" s="257" t="s">
        <v>1</v>
      </c>
      <c r="F225" s="258" t="s">
        <v>3564</v>
      </c>
      <c r="G225" s="256"/>
      <c r="H225" s="259">
        <v>4.403</v>
      </c>
      <c r="I225" s="260"/>
      <c r="J225" s="256"/>
      <c r="K225" s="256"/>
      <c r="L225" s="261"/>
      <c r="M225" s="262"/>
      <c r="N225" s="263"/>
      <c r="O225" s="263"/>
      <c r="P225" s="263"/>
      <c r="Q225" s="263"/>
      <c r="R225" s="263"/>
      <c r="S225" s="263"/>
      <c r="T225" s="26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5" t="s">
        <v>202</v>
      </c>
      <c r="AU225" s="265" t="s">
        <v>81</v>
      </c>
      <c r="AV225" s="14" t="s">
        <v>81</v>
      </c>
      <c r="AW225" s="14" t="s">
        <v>30</v>
      </c>
      <c r="AX225" s="14" t="s">
        <v>73</v>
      </c>
      <c r="AY225" s="265" t="s">
        <v>194</v>
      </c>
    </row>
    <row r="226" spans="1:51" s="15" customFormat="1" ht="12">
      <c r="A226" s="15"/>
      <c r="B226" s="266"/>
      <c r="C226" s="267"/>
      <c r="D226" s="240" t="s">
        <v>202</v>
      </c>
      <c r="E226" s="268" t="s">
        <v>1</v>
      </c>
      <c r="F226" s="269" t="s">
        <v>206</v>
      </c>
      <c r="G226" s="267"/>
      <c r="H226" s="270">
        <v>4.403</v>
      </c>
      <c r="I226" s="271"/>
      <c r="J226" s="267"/>
      <c r="K226" s="267"/>
      <c r="L226" s="272"/>
      <c r="M226" s="273"/>
      <c r="N226" s="274"/>
      <c r="O226" s="274"/>
      <c r="P226" s="274"/>
      <c r="Q226" s="274"/>
      <c r="R226" s="274"/>
      <c r="S226" s="274"/>
      <c r="T226" s="27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6" t="s">
        <v>202</v>
      </c>
      <c r="AU226" s="276" t="s">
        <v>81</v>
      </c>
      <c r="AV226" s="15" t="s">
        <v>115</v>
      </c>
      <c r="AW226" s="15" t="s">
        <v>30</v>
      </c>
      <c r="AX226" s="15" t="s">
        <v>77</v>
      </c>
      <c r="AY226" s="276" t="s">
        <v>194</v>
      </c>
    </row>
    <row r="227" spans="1:63" s="12" customFormat="1" ht="22.8" customHeight="1">
      <c r="A227" s="12"/>
      <c r="B227" s="211"/>
      <c r="C227" s="212"/>
      <c r="D227" s="213" t="s">
        <v>72</v>
      </c>
      <c r="E227" s="225" t="s">
        <v>700</v>
      </c>
      <c r="F227" s="225" t="s">
        <v>1194</v>
      </c>
      <c r="G227" s="212"/>
      <c r="H227" s="212"/>
      <c r="I227" s="215"/>
      <c r="J227" s="226">
        <f>BK227</f>
        <v>0</v>
      </c>
      <c r="K227" s="212"/>
      <c r="L227" s="217"/>
      <c r="M227" s="218"/>
      <c r="N227" s="219"/>
      <c r="O227" s="219"/>
      <c r="P227" s="220">
        <f>SUM(P228:P229)</f>
        <v>0</v>
      </c>
      <c r="Q227" s="219"/>
      <c r="R227" s="220">
        <f>SUM(R228:R229)</f>
        <v>0</v>
      </c>
      <c r="S227" s="219"/>
      <c r="T227" s="221">
        <f>SUM(T228:T229)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22" t="s">
        <v>77</v>
      </c>
      <c r="AT227" s="223" t="s">
        <v>72</v>
      </c>
      <c r="AU227" s="223" t="s">
        <v>77</v>
      </c>
      <c r="AY227" s="222" t="s">
        <v>194</v>
      </c>
      <c r="BK227" s="224">
        <f>SUM(BK228:BK229)</f>
        <v>0</v>
      </c>
    </row>
    <row r="228" spans="1:65" s="2" customFormat="1" ht="55.5" customHeight="1">
      <c r="A228" s="39"/>
      <c r="B228" s="40"/>
      <c r="C228" s="227" t="s">
        <v>308</v>
      </c>
      <c r="D228" s="227" t="s">
        <v>196</v>
      </c>
      <c r="E228" s="228" t="s">
        <v>3565</v>
      </c>
      <c r="F228" s="229" t="s">
        <v>3566</v>
      </c>
      <c r="G228" s="230" t="s">
        <v>268</v>
      </c>
      <c r="H228" s="231">
        <v>6.203</v>
      </c>
      <c r="I228" s="232"/>
      <c r="J228" s="233">
        <f>ROUND(I228*H228,2)</f>
        <v>0</v>
      </c>
      <c r="K228" s="229" t="s">
        <v>200</v>
      </c>
      <c r="L228" s="45"/>
      <c r="M228" s="234" t="s">
        <v>1</v>
      </c>
      <c r="N228" s="235" t="s">
        <v>38</v>
      </c>
      <c r="O228" s="92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8" t="s">
        <v>115</v>
      </c>
      <c r="AT228" s="238" t="s">
        <v>196</v>
      </c>
      <c r="AU228" s="238" t="s">
        <v>81</v>
      </c>
      <c r="AY228" s="18" t="s">
        <v>194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8" t="s">
        <v>77</v>
      </c>
      <c r="BK228" s="239">
        <f>ROUND(I228*H228,2)</f>
        <v>0</v>
      </c>
      <c r="BL228" s="18" t="s">
        <v>115</v>
      </c>
      <c r="BM228" s="238" t="s">
        <v>312</v>
      </c>
    </row>
    <row r="229" spans="1:47" s="2" customFormat="1" ht="12">
      <c r="A229" s="39"/>
      <c r="B229" s="40"/>
      <c r="C229" s="41"/>
      <c r="D229" s="240" t="s">
        <v>201</v>
      </c>
      <c r="E229" s="41"/>
      <c r="F229" s="241" t="s">
        <v>3566</v>
      </c>
      <c r="G229" s="41"/>
      <c r="H229" s="41"/>
      <c r="I229" s="242"/>
      <c r="J229" s="41"/>
      <c r="K229" s="41"/>
      <c r="L229" s="45"/>
      <c r="M229" s="243"/>
      <c r="N229" s="244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201</v>
      </c>
      <c r="AU229" s="18" t="s">
        <v>81</v>
      </c>
    </row>
    <row r="230" spans="1:63" s="12" customFormat="1" ht="25.9" customHeight="1">
      <c r="A230" s="12"/>
      <c r="B230" s="211"/>
      <c r="C230" s="212"/>
      <c r="D230" s="213" t="s">
        <v>72</v>
      </c>
      <c r="E230" s="214" t="s">
        <v>1199</v>
      </c>
      <c r="F230" s="214" t="s">
        <v>1200</v>
      </c>
      <c r="G230" s="212"/>
      <c r="H230" s="212"/>
      <c r="I230" s="215"/>
      <c r="J230" s="216">
        <f>BK230</f>
        <v>0</v>
      </c>
      <c r="K230" s="212"/>
      <c r="L230" s="217"/>
      <c r="M230" s="218"/>
      <c r="N230" s="219"/>
      <c r="O230" s="219"/>
      <c r="P230" s="220">
        <f>P231+P238+P262</f>
        <v>0</v>
      </c>
      <c r="Q230" s="219"/>
      <c r="R230" s="220">
        <f>R231+R238+R262</f>
        <v>0</v>
      </c>
      <c r="S230" s="219"/>
      <c r="T230" s="221">
        <f>T231+T238+T262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2" t="s">
        <v>81</v>
      </c>
      <c r="AT230" s="223" t="s">
        <v>72</v>
      </c>
      <c r="AU230" s="223" t="s">
        <v>73</v>
      </c>
      <c r="AY230" s="222" t="s">
        <v>194</v>
      </c>
      <c r="BK230" s="224">
        <f>BK231+BK238+BK262</f>
        <v>0</v>
      </c>
    </row>
    <row r="231" spans="1:63" s="12" customFormat="1" ht="22.8" customHeight="1">
      <c r="A231" s="12"/>
      <c r="B231" s="211"/>
      <c r="C231" s="212"/>
      <c r="D231" s="213" t="s">
        <v>72</v>
      </c>
      <c r="E231" s="225" t="s">
        <v>1553</v>
      </c>
      <c r="F231" s="225" t="s">
        <v>1554</v>
      </c>
      <c r="G231" s="212"/>
      <c r="H231" s="212"/>
      <c r="I231" s="215"/>
      <c r="J231" s="226">
        <f>BK231</f>
        <v>0</v>
      </c>
      <c r="K231" s="212"/>
      <c r="L231" s="217"/>
      <c r="M231" s="218"/>
      <c r="N231" s="219"/>
      <c r="O231" s="219"/>
      <c r="P231" s="220">
        <f>SUM(P232:P237)</f>
        <v>0</v>
      </c>
      <c r="Q231" s="219"/>
      <c r="R231" s="220">
        <f>SUM(R232:R237)</f>
        <v>0</v>
      </c>
      <c r="S231" s="219"/>
      <c r="T231" s="221">
        <f>SUM(T232:T237)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22" t="s">
        <v>77</v>
      </c>
      <c r="AT231" s="223" t="s">
        <v>72</v>
      </c>
      <c r="AU231" s="223" t="s">
        <v>77</v>
      </c>
      <c r="AY231" s="222" t="s">
        <v>194</v>
      </c>
      <c r="BK231" s="224">
        <f>SUM(BK232:BK237)</f>
        <v>0</v>
      </c>
    </row>
    <row r="232" spans="1:65" s="2" customFormat="1" ht="33" customHeight="1">
      <c r="A232" s="39"/>
      <c r="B232" s="40"/>
      <c r="C232" s="227" t="s">
        <v>255</v>
      </c>
      <c r="D232" s="227" t="s">
        <v>196</v>
      </c>
      <c r="E232" s="228" t="s">
        <v>3567</v>
      </c>
      <c r="F232" s="229" t="s">
        <v>3568</v>
      </c>
      <c r="G232" s="230" t="s">
        <v>294</v>
      </c>
      <c r="H232" s="231">
        <v>18.342</v>
      </c>
      <c r="I232" s="232"/>
      <c r="J232" s="233">
        <f>ROUND(I232*H232,2)</f>
        <v>0</v>
      </c>
      <c r="K232" s="229" t="s">
        <v>200</v>
      </c>
      <c r="L232" s="45"/>
      <c r="M232" s="234" t="s">
        <v>1</v>
      </c>
      <c r="N232" s="235" t="s">
        <v>38</v>
      </c>
      <c r="O232" s="92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8" t="s">
        <v>115</v>
      </c>
      <c r="AT232" s="238" t="s">
        <v>196</v>
      </c>
      <c r="AU232" s="238" t="s">
        <v>81</v>
      </c>
      <c r="AY232" s="18" t="s">
        <v>194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8" t="s">
        <v>77</v>
      </c>
      <c r="BK232" s="239">
        <f>ROUND(I232*H232,2)</f>
        <v>0</v>
      </c>
      <c r="BL232" s="18" t="s">
        <v>115</v>
      </c>
      <c r="BM232" s="238" t="s">
        <v>316</v>
      </c>
    </row>
    <row r="233" spans="1:47" s="2" customFormat="1" ht="12">
      <c r="A233" s="39"/>
      <c r="B233" s="40"/>
      <c r="C233" s="41"/>
      <c r="D233" s="240" t="s">
        <v>201</v>
      </c>
      <c r="E233" s="41"/>
      <c r="F233" s="241" t="s">
        <v>3568</v>
      </c>
      <c r="G233" s="41"/>
      <c r="H233" s="41"/>
      <c r="I233" s="242"/>
      <c r="J233" s="41"/>
      <c r="K233" s="41"/>
      <c r="L233" s="45"/>
      <c r="M233" s="243"/>
      <c r="N233" s="244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201</v>
      </c>
      <c r="AU233" s="18" t="s">
        <v>81</v>
      </c>
    </row>
    <row r="234" spans="1:51" s="13" customFormat="1" ht="12">
      <c r="A234" s="13"/>
      <c r="B234" s="245"/>
      <c r="C234" s="246"/>
      <c r="D234" s="240" t="s">
        <v>202</v>
      </c>
      <c r="E234" s="247" t="s">
        <v>1</v>
      </c>
      <c r="F234" s="248" t="s">
        <v>632</v>
      </c>
      <c r="G234" s="246"/>
      <c r="H234" s="247" t="s">
        <v>1</v>
      </c>
      <c r="I234" s="249"/>
      <c r="J234" s="246"/>
      <c r="K234" s="246"/>
      <c r="L234" s="250"/>
      <c r="M234" s="251"/>
      <c r="N234" s="252"/>
      <c r="O234" s="252"/>
      <c r="P234" s="252"/>
      <c r="Q234" s="252"/>
      <c r="R234" s="252"/>
      <c r="S234" s="252"/>
      <c r="T234" s="25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4" t="s">
        <v>202</v>
      </c>
      <c r="AU234" s="254" t="s">
        <v>81</v>
      </c>
      <c r="AV234" s="13" t="s">
        <v>77</v>
      </c>
      <c r="AW234" s="13" t="s">
        <v>30</v>
      </c>
      <c r="AX234" s="13" t="s">
        <v>73</v>
      </c>
      <c r="AY234" s="254" t="s">
        <v>194</v>
      </c>
    </row>
    <row r="235" spans="1:51" s="13" customFormat="1" ht="12">
      <c r="A235" s="13"/>
      <c r="B235" s="245"/>
      <c r="C235" s="246"/>
      <c r="D235" s="240" t="s">
        <v>202</v>
      </c>
      <c r="E235" s="247" t="s">
        <v>1</v>
      </c>
      <c r="F235" s="248" t="s">
        <v>3569</v>
      </c>
      <c r="G235" s="246"/>
      <c r="H235" s="247" t="s">
        <v>1</v>
      </c>
      <c r="I235" s="249"/>
      <c r="J235" s="246"/>
      <c r="K235" s="246"/>
      <c r="L235" s="250"/>
      <c r="M235" s="251"/>
      <c r="N235" s="252"/>
      <c r="O235" s="252"/>
      <c r="P235" s="252"/>
      <c r="Q235" s="252"/>
      <c r="R235" s="252"/>
      <c r="S235" s="252"/>
      <c r="T235" s="25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4" t="s">
        <v>202</v>
      </c>
      <c r="AU235" s="254" t="s">
        <v>81</v>
      </c>
      <c r="AV235" s="13" t="s">
        <v>77</v>
      </c>
      <c r="AW235" s="13" t="s">
        <v>30</v>
      </c>
      <c r="AX235" s="13" t="s">
        <v>73</v>
      </c>
      <c r="AY235" s="254" t="s">
        <v>194</v>
      </c>
    </row>
    <row r="236" spans="1:51" s="14" customFormat="1" ht="12">
      <c r="A236" s="14"/>
      <c r="B236" s="255"/>
      <c r="C236" s="256"/>
      <c r="D236" s="240" t="s">
        <v>202</v>
      </c>
      <c r="E236" s="257" t="s">
        <v>1</v>
      </c>
      <c r="F236" s="258" t="s">
        <v>3570</v>
      </c>
      <c r="G236" s="256"/>
      <c r="H236" s="259">
        <v>18.342</v>
      </c>
      <c r="I236" s="260"/>
      <c r="J236" s="256"/>
      <c r="K236" s="256"/>
      <c r="L236" s="261"/>
      <c r="M236" s="262"/>
      <c r="N236" s="263"/>
      <c r="O236" s="263"/>
      <c r="P236" s="263"/>
      <c r="Q236" s="263"/>
      <c r="R236" s="263"/>
      <c r="S236" s="263"/>
      <c r="T236" s="26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5" t="s">
        <v>202</v>
      </c>
      <c r="AU236" s="265" t="s">
        <v>81</v>
      </c>
      <c r="AV236" s="14" t="s">
        <v>81</v>
      </c>
      <c r="AW236" s="14" t="s">
        <v>30</v>
      </c>
      <c r="AX236" s="14" t="s">
        <v>73</v>
      </c>
      <c r="AY236" s="265" t="s">
        <v>194</v>
      </c>
    </row>
    <row r="237" spans="1:51" s="15" customFormat="1" ht="12">
      <c r="A237" s="15"/>
      <c r="B237" s="266"/>
      <c r="C237" s="267"/>
      <c r="D237" s="240" t="s">
        <v>202</v>
      </c>
      <c r="E237" s="268" t="s">
        <v>1</v>
      </c>
      <c r="F237" s="269" t="s">
        <v>206</v>
      </c>
      <c r="G237" s="267"/>
      <c r="H237" s="270">
        <v>18.342</v>
      </c>
      <c r="I237" s="271"/>
      <c r="J237" s="267"/>
      <c r="K237" s="267"/>
      <c r="L237" s="272"/>
      <c r="M237" s="273"/>
      <c r="N237" s="274"/>
      <c r="O237" s="274"/>
      <c r="P237" s="274"/>
      <c r="Q237" s="274"/>
      <c r="R237" s="274"/>
      <c r="S237" s="274"/>
      <c r="T237" s="27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76" t="s">
        <v>202</v>
      </c>
      <c r="AU237" s="276" t="s">
        <v>81</v>
      </c>
      <c r="AV237" s="15" t="s">
        <v>115</v>
      </c>
      <c r="AW237" s="15" t="s">
        <v>30</v>
      </c>
      <c r="AX237" s="15" t="s">
        <v>77</v>
      </c>
      <c r="AY237" s="276" t="s">
        <v>194</v>
      </c>
    </row>
    <row r="238" spans="1:63" s="12" customFormat="1" ht="22.8" customHeight="1">
      <c r="A238" s="12"/>
      <c r="B238" s="211"/>
      <c r="C238" s="212"/>
      <c r="D238" s="213" t="s">
        <v>72</v>
      </c>
      <c r="E238" s="225" t="s">
        <v>1681</v>
      </c>
      <c r="F238" s="225" t="s">
        <v>1682</v>
      </c>
      <c r="G238" s="212"/>
      <c r="H238" s="212"/>
      <c r="I238" s="215"/>
      <c r="J238" s="226">
        <f>BK238</f>
        <v>0</v>
      </c>
      <c r="K238" s="212"/>
      <c r="L238" s="217"/>
      <c r="M238" s="218"/>
      <c r="N238" s="219"/>
      <c r="O238" s="219"/>
      <c r="P238" s="220">
        <f>SUM(P239:P261)</f>
        <v>0</v>
      </c>
      <c r="Q238" s="219"/>
      <c r="R238" s="220">
        <f>SUM(R239:R261)</f>
        <v>0</v>
      </c>
      <c r="S238" s="219"/>
      <c r="T238" s="221">
        <f>SUM(T239:T261)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2" t="s">
        <v>81</v>
      </c>
      <c r="AT238" s="223" t="s">
        <v>72</v>
      </c>
      <c r="AU238" s="223" t="s">
        <v>77</v>
      </c>
      <c r="AY238" s="222" t="s">
        <v>194</v>
      </c>
      <c r="BK238" s="224">
        <f>SUM(BK239:BK261)</f>
        <v>0</v>
      </c>
    </row>
    <row r="239" spans="1:65" s="2" customFormat="1" ht="33" customHeight="1">
      <c r="A239" s="39"/>
      <c r="B239" s="40"/>
      <c r="C239" s="227" t="s">
        <v>323</v>
      </c>
      <c r="D239" s="227" t="s">
        <v>196</v>
      </c>
      <c r="E239" s="228" t="s">
        <v>3571</v>
      </c>
      <c r="F239" s="229" t="s">
        <v>3572</v>
      </c>
      <c r="G239" s="230" t="s">
        <v>294</v>
      </c>
      <c r="H239" s="231">
        <v>3.024</v>
      </c>
      <c r="I239" s="232"/>
      <c r="J239" s="233">
        <f>ROUND(I239*H239,2)</f>
        <v>0</v>
      </c>
      <c r="K239" s="229" t="s">
        <v>200</v>
      </c>
      <c r="L239" s="45"/>
      <c r="M239" s="234" t="s">
        <v>1</v>
      </c>
      <c r="N239" s="235" t="s">
        <v>38</v>
      </c>
      <c r="O239" s="92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239</v>
      </c>
      <c r="AT239" s="238" t="s">
        <v>196</v>
      </c>
      <c r="AU239" s="238" t="s">
        <v>81</v>
      </c>
      <c r="AY239" s="18" t="s">
        <v>194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77</v>
      </c>
      <c r="BK239" s="239">
        <f>ROUND(I239*H239,2)</f>
        <v>0</v>
      </c>
      <c r="BL239" s="18" t="s">
        <v>239</v>
      </c>
      <c r="BM239" s="238" t="s">
        <v>326</v>
      </c>
    </row>
    <row r="240" spans="1:47" s="2" customFormat="1" ht="12">
      <c r="A240" s="39"/>
      <c r="B240" s="40"/>
      <c r="C240" s="41"/>
      <c r="D240" s="240" t="s">
        <v>201</v>
      </c>
      <c r="E240" s="41"/>
      <c r="F240" s="241" t="s">
        <v>3572</v>
      </c>
      <c r="G240" s="41"/>
      <c r="H240" s="41"/>
      <c r="I240" s="242"/>
      <c r="J240" s="41"/>
      <c r="K240" s="41"/>
      <c r="L240" s="45"/>
      <c r="M240" s="243"/>
      <c r="N240" s="244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201</v>
      </c>
      <c r="AU240" s="18" t="s">
        <v>81</v>
      </c>
    </row>
    <row r="241" spans="1:51" s="14" customFormat="1" ht="12">
      <c r="A241" s="14"/>
      <c r="B241" s="255"/>
      <c r="C241" s="256"/>
      <c r="D241" s="240" t="s">
        <v>202</v>
      </c>
      <c r="E241" s="257" t="s">
        <v>1</v>
      </c>
      <c r="F241" s="258" t="s">
        <v>3573</v>
      </c>
      <c r="G241" s="256"/>
      <c r="H241" s="259">
        <v>3.024</v>
      </c>
      <c r="I241" s="260"/>
      <c r="J241" s="256"/>
      <c r="K241" s="256"/>
      <c r="L241" s="261"/>
      <c r="M241" s="262"/>
      <c r="N241" s="263"/>
      <c r="O241" s="263"/>
      <c r="P241" s="263"/>
      <c r="Q241" s="263"/>
      <c r="R241" s="263"/>
      <c r="S241" s="263"/>
      <c r="T241" s="26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5" t="s">
        <v>202</v>
      </c>
      <c r="AU241" s="265" t="s">
        <v>81</v>
      </c>
      <c r="AV241" s="14" t="s">
        <v>81</v>
      </c>
      <c r="AW241" s="14" t="s">
        <v>30</v>
      </c>
      <c r="AX241" s="14" t="s">
        <v>73</v>
      </c>
      <c r="AY241" s="265" t="s">
        <v>194</v>
      </c>
    </row>
    <row r="242" spans="1:51" s="15" customFormat="1" ht="12">
      <c r="A242" s="15"/>
      <c r="B242" s="266"/>
      <c r="C242" s="267"/>
      <c r="D242" s="240" t="s">
        <v>202</v>
      </c>
      <c r="E242" s="268" t="s">
        <v>1</v>
      </c>
      <c r="F242" s="269" t="s">
        <v>206</v>
      </c>
      <c r="G242" s="267"/>
      <c r="H242" s="270">
        <v>3.024</v>
      </c>
      <c r="I242" s="271"/>
      <c r="J242" s="267"/>
      <c r="K242" s="267"/>
      <c r="L242" s="272"/>
      <c r="M242" s="273"/>
      <c r="N242" s="274"/>
      <c r="O242" s="274"/>
      <c r="P242" s="274"/>
      <c r="Q242" s="274"/>
      <c r="R242" s="274"/>
      <c r="S242" s="274"/>
      <c r="T242" s="27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76" t="s">
        <v>202</v>
      </c>
      <c r="AU242" s="276" t="s">
        <v>81</v>
      </c>
      <c r="AV242" s="15" t="s">
        <v>115</v>
      </c>
      <c r="AW242" s="15" t="s">
        <v>30</v>
      </c>
      <c r="AX242" s="15" t="s">
        <v>77</v>
      </c>
      <c r="AY242" s="276" t="s">
        <v>194</v>
      </c>
    </row>
    <row r="243" spans="1:65" s="2" customFormat="1" ht="12">
      <c r="A243" s="39"/>
      <c r="B243" s="40"/>
      <c r="C243" s="288" t="s">
        <v>260</v>
      </c>
      <c r="D243" s="288" t="s">
        <v>282</v>
      </c>
      <c r="E243" s="289" t="s">
        <v>3574</v>
      </c>
      <c r="F243" s="290" t="s">
        <v>3575</v>
      </c>
      <c r="G243" s="291" t="s">
        <v>397</v>
      </c>
      <c r="H243" s="292">
        <v>4</v>
      </c>
      <c r="I243" s="293"/>
      <c r="J243" s="294">
        <f>ROUND(I243*H243,2)</f>
        <v>0</v>
      </c>
      <c r="K243" s="290" t="s">
        <v>1</v>
      </c>
      <c r="L243" s="295"/>
      <c r="M243" s="296" t="s">
        <v>1</v>
      </c>
      <c r="N243" s="297" t="s">
        <v>38</v>
      </c>
      <c r="O243" s="92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273</v>
      </c>
      <c r="AT243" s="238" t="s">
        <v>282</v>
      </c>
      <c r="AU243" s="238" t="s">
        <v>81</v>
      </c>
      <c r="AY243" s="18" t="s">
        <v>194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77</v>
      </c>
      <c r="BK243" s="239">
        <f>ROUND(I243*H243,2)</f>
        <v>0</v>
      </c>
      <c r="BL243" s="18" t="s">
        <v>239</v>
      </c>
      <c r="BM243" s="238" t="s">
        <v>329</v>
      </c>
    </row>
    <row r="244" spans="1:47" s="2" customFormat="1" ht="12">
      <c r="A244" s="39"/>
      <c r="B244" s="40"/>
      <c r="C244" s="41"/>
      <c r="D244" s="240" t="s">
        <v>201</v>
      </c>
      <c r="E244" s="41"/>
      <c r="F244" s="241" t="s">
        <v>3575</v>
      </c>
      <c r="G244" s="41"/>
      <c r="H244" s="41"/>
      <c r="I244" s="242"/>
      <c r="J244" s="41"/>
      <c r="K244" s="41"/>
      <c r="L244" s="45"/>
      <c r="M244" s="243"/>
      <c r="N244" s="244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201</v>
      </c>
      <c r="AU244" s="18" t="s">
        <v>81</v>
      </c>
    </row>
    <row r="245" spans="1:65" s="2" customFormat="1" ht="12">
      <c r="A245" s="39"/>
      <c r="B245" s="40"/>
      <c r="C245" s="227" t="s">
        <v>330</v>
      </c>
      <c r="D245" s="227" t="s">
        <v>196</v>
      </c>
      <c r="E245" s="228" t="s">
        <v>1701</v>
      </c>
      <c r="F245" s="229" t="s">
        <v>1702</v>
      </c>
      <c r="G245" s="230" t="s">
        <v>357</v>
      </c>
      <c r="H245" s="231">
        <v>14.64</v>
      </c>
      <c r="I245" s="232"/>
      <c r="J245" s="233">
        <f>ROUND(I245*H245,2)</f>
        <v>0</v>
      </c>
      <c r="K245" s="229" t="s">
        <v>200</v>
      </c>
      <c r="L245" s="45"/>
      <c r="M245" s="234" t="s">
        <v>1</v>
      </c>
      <c r="N245" s="235" t="s">
        <v>38</v>
      </c>
      <c r="O245" s="92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239</v>
      </c>
      <c r="AT245" s="238" t="s">
        <v>196</v>
      </c>
      <c r="AU245" s="238" t="s">
        <v>81</v>
      </c>
      <c r="AY245" s="18" t="s">
        <v>194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77</v>
      </c>
      <c r="BK245" s="239">
        <f>ROUND(I245*H245,2)</f>
        <v>0</v>
      </c>
      <c r="BL245" s="18" t="s">
        <v>239</v>
      </c>
      <c r="BM245" s="238" t="s">
        <v>333</v>
      </c>
    </row>
    <row r="246" spans="1:47" s="2" customFormat="1" ht="12">
      <c r="A246" s="39"/>
      <c r="B246" s="40"/>
      <c r="C246" s="41"/>
      <c r="D246" s="240" t="s">
        <v>201</v>
      </c>
      <c r="E246" s="41"/>
      <c r="F246" s="241" t="s">
        <v>1702</v>
      </c>
      <c r="G246" s="41"/>
      <c r="H246" s="41"/>
      <c r="I246" s="242"/>
      <c r="J246" s="41"/>
      <c r="K246" s="41"/>
      <c r="L246" s="45"/>
      <c r="M246" s="243"/>
      <c r="N246" s="244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201</v>
      </c>
      <c r="AU246" s="18" t="s">
        <v>81</v>
      </c>
    </row>
    <row r="247" spans="1:51" s="13" customFormat="1" ht="12">
      <c r="A247" s="13"/>
      <c r="B247" s="245"/>
      <c r="C247" s="246"/>
      <c r="D247" s="240" t="s">
        <v>202</v>
      </c>
      <c r="E247" s="247" t="s">
        <v>1</v>
      </c>
      <c r="F247" s="248" t="s">
        <v>399</v>
      </c>
      <c r="G247" s="246"/>
      <c r="H247" s="247" t="s">
        <v>1</v>
      </c>
      <c r="I247" s="249"/>
      <c r="J247" s="246"/>
      <c r="K247" s="246"/>
      <c r="L247" s="250"/>
      <c r="M247" s="251"/>
      <c r="N247" s="252"/>
      <c r="O247" s="252"/>
      <c r="P247" s="252"/>
      <c r="Q247" s="252"/>
      <c r="R247" s="252"/>
      <c r="S247" s="252"/>
      <c r="T247" s="25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4" t="s">
        <v>202</v>
      </c>
      <c r="AU247" s="254" t="s">
        <v>81</v>
      </c>
      <c r="AV247" s="13" t="s">
        <v>77</v>
      </c>
      <c r="AW247" s="13" t="s">
        <v>30</v>
      </c>
      <c r="AX247" s="13" t="s">
        <v>73</v>
      </c>
      <c r="AY247" s="254" t="s">
        <v>194</v>
      </c>
    </row>
    <row r="248" spans="1:51" s="14" customFormat="1" ht="12">
      <c r="A248" s="14"/>
      <c r="B248" s="255"/>
      <c r="C248" s="256"/>
      <c r="D248" s="240" t="s">
        <v>202</v>
      </c>
      <c r="E248" s="257" t="s">
        <v>1</v>
      </c>
      <c r="F248" s="258" t="s">
        <v>3576</v>
      </c>
      <c r="G248" s="256"/>
      <c r="H248" s="259">
        <v>14.64</v>
      </c>
      <c r="I248" s="260"/>
      <c r="J248" s="256"/>
      <c r="K248" s="256"/>
      <c r="L248" s="261"/>
      <c r="M248" s="262"/>
      <c r="N248" s="263"/>
      <c r="O248" s="263"/>
      <c r="P248" s="263"/>
      <c r="Q248" s="263"/>
      <c r="R248" s="263"/>
      <c r="S248" s="263"/>
      <c r="T248" s="26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5" t="s">
        <v>202</v>
      </c>
      <c r="AU248" s="265" t="s">
        <v>81</v>
      </c>
      <c r="AV248" s="14" t="s">
        <v>81</v>
      </c>
      <c r="AW248" s="14" t="s">
        <v>30</v>
      </c>
      <c r="AX248" s="14" t="s">
        <v>73</v>
      </c>
      <c r="AY248" s="265" t="s">
        <v>194</v>
      </c>
    </row>
    <row r="249" spans="1:51" s="15" customFormat="1" ht="12">
      <c r="A249" s="15"/>
      <c r="B249" s="266"/>
      <c r="C249" s="267"/>
      <c r="D249" s="240" t="s">
        <v>202</v>
      </c>
      <c r="E249" s="268" t="s">
        <v>1</v>
      </c>
      <c r="F249" s="269" t="s">
        <v>206</v>
      </c>
      <c r="G249" s="267"/>
      <c r="H249" s="270">
        <v>14.64</v>
      </c>
      <c r="I249" s="271"/>
      <c r="J249" s="267"/>
      <c r="K249" s="267"/>
      <c r="L249" s="272"/>
      <c r="M249" s="273"/>
      <c r="N249" s="274"/>
      <c r="O249" s="274"/>
      <c r="P249" s="274"/>
      <c r="Q249" s="274"/>
      <c r="R249" s="274"/>
      <c r="S249" s="274"/>
      <c r="T249" s="27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6" t="s">
        <v>202</v>
      </c>
      <c r="AU249" s="276" t="s">
        <v>81</v>
      </c>
      <c r="AV249" s="15" t="s">
        <v>115</v>
      </c>
      <c r="AW249" s="15" t="s">
        <v>30</v>
      </c>
      <c r="AX249" s="15" t="s">
        <v>77</v>
      </c>
      <c r="AY249" s="276" t="s">
        <v>194</v>
      </c>
    </row>
    <row r="250" spans="1:65" s="2" customFormat="1" ht="12">
      <c r="A250" s="39"/>
      <c r="B250" s="40"/>
      <c r="C250" s="227" t="s">
        <v>265</v>
      </c>
      <c r="D250" s="227" t="s">
        <v>196</v>
      </c>
      <c r="E250" s="228" t="s">
        <v>3577</v>
      </c>
      <c r="F250" s="229" t="s">
        <v>3578</v>
      </c>
      <c r="G250" s="230" t="s">
        <v>357</v>
      </c>
      <c r="H250" s="231">
        <v>3.5</v>
      </c>
      <c r="I250" s="232"/>
      <c r="J250" s="233">
        <f>ROUND(I250*H250,2)</f>
        <v>0</v>
      </c>
      <c r="K250" s="229" t="s">
        <v>1</v>
      </c>
      <c r="L250" s="45"/>
      <c r="M250" s="234" t="s">
        <v>1</v>
      </c>
      <c r="N250" s="235" t="s">
        <v>38</v>
      </c>
      <c r="O250" s="92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8" t="s">
        <v>239</v>
      </c>
      <c r="AT250" s="238" t="s">
        <v>196</v>
      </c>
      <c r="AU250" s="238" t="s">
        <v>81</v>
      </c>
      <c r="AY250" s="18" t="s">
        <v>194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8" t="s">
        <v>77</v>
      </c>
      <c r="BK250" s="239">
        <f>ROUND(I250*H250,2)</f>
        <v>0</v>
      </c>
      <c r="BL250" s="18" t="s">
        <v>239</v>
      </c>
      <c r="BM250" s="238" t="s">
        <v>338</v>
      </c>
    </row>
    <row r="251" spans="1:47" s="2" customFormat="1" ht="12">
      <c r="A251" s="39"/>
      <c r="B251" s="40"/>
      <c r="C251" s="41"/>
      <c r="D251" s="240" t="s">
        <v>201</v>
      </c>
      <c r="E251" s="41"/>
      <c r="F251" s="241" t="s">
        <v>3578</v>
      </c>
      <c r="G251" s="41"/>
      <c r="H251" s="41"/>
      <c r="I251" s="242"/>
      <c r="J251" s="41"/>
      <c r="K251" s="41"/>
      <c r="L251" s="45"/>
      <c r="M251" s="243"/>
      <c r="N251" s="244"/>
      <c r="O251" s="92"/>
      <c r="P251" s="92"/>
      <c r="Q251" s="92"/>
      <c r="R251" s="92"/>
      <c r="S251" s="92"/>
      <c r="T251" s="93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201</v>
      </c>
      <c r="AU251" s="18" t="s">
        <v>81</v>
      </c>
    </row>
    <row r="252" spans="1:51" s="14" customFormat="1" ht="12">
      <c r="A252" s="14"/>
      <c r="B252" s="255"/>
      <c r="C252" s="256"/>
      <c r="D252" s="240" t="s">
        <v>202</v>
      </c>
      <c r="E252" s="257" t="s">
        <v>1</v>
      </c>
      <c r="F252" s="258" t="s">
        <v>3579</v>
      </c>
      <c r="G252" s="256"/>
      <c r="H252" s="259">
        <v>3.5</v>
      </c>
      <c r="I252" s="260"/>
      <c r="J252" s="256"/>
      <c r="K252" s="256"/>
      <c r="L252" s="261"/>
      <c r="M252" s="262"/>
      <c r="N252" s="263"/>
      <c r="O252" s="263"/>
      <c r="P252" s="263"/>
      <c r="Q252" s="263"/>
      <c r="R252" s="263"/>
      <c r="S252" s="263"/>
      <c r="T252" s="26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5" t="s">
        <v>202</v>
      </c>
      <c r="AU252" s="265" t="s">
        <v>81</v>
      </c>
      <c r="AV252" s="14" t="s">
        <v>81</v>
      </c>
      <c r="AW252" s="14" t="s">
        <v>30</v>
      </c>
      <c r="AX252" s="14" t="s">
        <v>73</v>
      </c>
      <c r="AY252" s="265" t="s">
        <v>194</v>
      </c>
    </row>
    <row r="253" spans="1:51" s="15" customFormat="1" ht="12">
      <c r="A253" s="15"/>
      <c r="B253" s="266"/>
      <c r="C253" s="267"/>
      <c r="D253" s="240" t="s">
        <v>202</v>
      </c>
      <c r="E253" s="268" t="s">
        <v>1</v>
      </c>
      <c r="F253" s="269" t="s">
        <v>206</v>
      </c>
      <c r="G253" s="267"/>
      <c r="H253" s="270">
        <v>3.5</v>
      </c>
      <c r="I253" s="271"/>
      <c r="J253" s="267"/>
      <c r="K253" s="267"/>
      <c r="L253" s="272"/>
      <c r="M253" s="273"/>
      <c r="N253" s="274"/>
      <c r="O253" s="274"/>
      <c r="P253" s="274"/>
      <c r="Q253" s="274"/>
      <c r="R253" s="274"/>
      <c r="S253" s="274"/>
      <c r="T253" s="27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6" t="s">
        <v>202</v>
      </c>
      <c r="AU253" s="276" t="s">
        <v>81</v>
      </c>
      <c r="AV253" s="15" t="s">
        <v>115</v>
      </c>
      <c r="AW253" s="15" t="s">
        <v>30</v>
      </c>
      <c r="AX253" s="15" t="s">
        <v>77</v>
      </c>
      <c r="AY253" s="276" t="s">
        <v>194</v>
      </c>
    </row>
    <row r="254" spans="1:65" s="2" customFormat="1" ht="12">
      <c r="A254" s="39"/>
      <c r="B254" s="40"/>
      <c r="C254" s="227" t="s">
        <v>342</v>
      </c>
      <c r="D254" s="227" t="s">
        <v>196</v>
      </c>
      <c r="E254" s="228" t="s">
        <v>3580</v>
      </c>
      <c r="F254" s="229" t="s">
        <v>3581</v>
      </c>
      <c r="G254" s="230" t="s">
        <v>397</v>
      </c>
      <c r="H254" s="231">
        <v>1</v>
      </c>
      <c r="I254" s="232"/>
      <c r="J254" s="233">
        <f>ROUND(I254*H254,2)</f>
        <v>0</v>
      </c>
      <c r="K254" s="229" t="s">
        <v>1</v>
      </c>
      <c r="L254" s="45"/>
      <c r="M254" s="234" t="s">
        <v>1</v>
      </c>
      <c r="N254" s="235" t="s">
        <v>38</v>
      </c>
      <c r="O254" s="92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8" t="s">
        <v>239</v>
      </c>
      <c r="AT254" s="238" t="s">
        <v>196</v>
      </c>
      <c r="AU254" s="238" t="s">
        <v>81</v>
      </c>
      <c r="AY254" s="18" t="s">
        <v>194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8" t="s">
        <v>77</v>
      </c>
      <c r="BK254" s="239">
        <f>ROUND(I254*H254,2)</f>
        <v>0</v>
      </c>
      <c r="BL254" s="18" t="s">
        <v>239</v>
      </c>
      <c r="BM254" s="238" t="s">
        <v>345</v>
      </c>
    </row>
    <row r="255" spans="1:47" s="2" customFormat="1" ht="12">
      <c r="A255" s="39"/>
      <c r="B255" s="40"/>
      <c r="C255" s="41"/>
      <c r="D255" s="240" t="s">
        <v>201</v>
      </c>
      <c r="E255" s="41"/>
      <c r="F255" s="241" t="s">
        <v>3581</v>
      </c>
      <c r="G255" s="41"/>
      <c r="H255" s="41"/>
      <c r="I255" s="242"/>
      <c r="J255" s="41"/>
      <c r="K255" s="41"/>
      <c r="L255" s="45"/>
      <c r="M255" s="243"/>
      <c r="N255" s="244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201</v>
      </c>
      <c r="AU255" s="18" t="s">
        <v>81</v>
      </c>
    </row>
    <row r="256" spans="1:51" s="14" customFormat="1" ht="12">
      <c r="A256" s="14"/>
      <c r="B256" s="255"/>
      <c r="C256" s="256"/>
      <c r="D256" s="240" t="s">
        <v>202</v>
      </c>
      <c r="E256" s="257" t="s">
        <v>1</v>
      </c>
      <c r="F256" s="258" t="s">
        <v>3582</v>
      </c>
      <c r="G256" s="256"/>
      <c r="H256" s="259">
        <v>1</v>
      </c>
      <c r="I256" s="260"/>
      <c r="J256" s="256"/>
      <c r="K256" s="256"/>
      <c r="L256" s="261"/>
      <c r="M256" s="262"/>
      <c r="N256" s="263"/>
      <c r="O256" s="263"/>
      <c r="P256" s="263"/>
      <c r="Q256" s="263"/>
      <c r="R256" s="263"/>
      <c r="S256" s="263"/>
      <c r="T256" s="26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5" t="s">
        <v>202</v>
      </c>
      <c r="AU256" s="265" t="s">
        <v>81</v>
      </c>
      <c r="AV256" s="14" t="s">
        <v>81</v>
      </c>
      <c r="AW256" s="14" t="s">
        <v>30</v>
      </c>
      <c r="AX256" s="14" t="s">
        <v>73</v>
      </c>
      <c r="AY256" s="265" t="s">
        <v>194</v>
      </c>
    </row>
    <row r="257" spans="1:51" s="15" customFormat="1" ht="12">
      <c r="A257" s="15"/>
      <c r="B257" s="266"/>
      <c r="C257" s="267"/>
      <c r="D257" s="240" t="s">
        <v>202</v>
      </c>
      <c r="E257" s="268" t="s">
        <v>1</v>
      </c>
      <c r="F257" s="269" t="s">
        <v>206</v>
      </c>
      <c r="G257" s="267"/>
      <c r="H257" s="270">
        <v>1</v>
      </c>
      <c r="I257" s="271"/>
      <c r="J257" s="267"/>
      <c r="K257" s="267"/>
      <c r="L257" s="272"/>
      <c r="M257" s="273"/>
      <c r="N257" s="274"/>
      <c r="O257" s="274"/>
      <c r="P257" s="274"/>
      <c r="Q257" s="274"/>
      <c r="R257" s="274"/>
      <c r="S257" s="274"/>
      <c r="T257" s="27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6" t="s">
        <v>202</v>
      </c>
      <c r="AU257" s="276" t="s">
        <v>81</v>
      </c>
      <c r="AV257" s="15" t="s">
        <v>115</v>
      </c>
      <c r="AW257" s="15" t="s">
        <v>30</v>
      </c>
      <c r="AX257" s="15" t="s">
        <v>77</v>
      </c>
      <c r="AY257" s="276" t="s">
        <v>194</v>
      </c>
    </row>
    <row r="258" spans="1:65" s="2" customFormat="1" ht="12">
      <c r="A258" s="39"/>
      <c r="B258" s="40"/>
      <c r="C258" s="227" t="s">
        <v>269</v>
      </c>
      <c r="D258" s="227" t="s">
        <v>196</v>
      </c>
      <c r="E258" s="228" t="s">
        <v>3583</v>
      </c>
      <c r="F258" s="229" t="s">
        <v>3584</v>
      </c>
      <c r="G258" s="230" t="s">
        <v>268</v>
      </c>
      <c r="H258" s="231">
        <v>0.137</v>
      </c>
      <c r="I258" s="232"/>
      <c r="J258" s="233">
        <f>ROUND(I258*H258,2)</f>
        <v>0</v>
      </c>
      <c r="K258" s="229" t="s">
        <v>200</v>
      </c>
      <c r="L258" s="45"/>
      <c r="M258" s="234" t="s">
        <v>1</v>
      </c>
      <c r="N258" s="235" t="s">
        <v>38</v>
      </c>
      <c r="O258" s="92"/>
      <c r="P258" s="236">
        <f>O258*H258</f>
        <v>0</v>
      </c>
      <c r="Q258" s="236">
        <v>0</v>
      </c>
      <c r="R258" s="236">
        <f>Q258*H258</f>
        <v>0</v>
      </c>
      <c r="S258" s="236">
        <v>0</v>
      </c>
      <c r="T258" s="237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8" t="s">
        <v>239</v>
      </c>
      <c r="AT258" s="238" t="s">
        <v>196</v>
      </c>
      <c r="AU258" s="238" t="s">
        <v>81</v>
      </c>
      <c r="AY258" s="18" t="s">
        <v>194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8" t="s">
        <v>77</v>
      </c>
      <c r="BK258" s="239">
        <f>ROUND(I258*H258,2)</f>
        <v>0</v>
      </c>
      <c r="BL258" s="18" t="s">
        <v>239</v>
      </c>
      <c r="BM258" s="238" t="s">
        <v>352</v>
      </c>
    </row>
    <row r="259" spans="1:47" s="2" customFormat="1" ht="12">
      <c r="A259" s="39"/>
      <c r="B259" s="40"/>
      <c r="C259" s="41"/>
      <c r="D259" s="240" t="s">
        <v>201</v>
      </c>
      <c r="E259" s="41"/>
      <c r="F259" s="241" t="s">
        <v>3584</v>
      </c>
      <c r="G259" s="41"/>
      <c r="H259" s="41"/>
      <c r="I259" s="242"/>
      <c r="J259" s="41"/>
      <c r="K259" s="41"/>
      <c r="L259" s="45"/>
      <c r="M259" s="243"/>
      <c r="N259" s="244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201</v>
      </c>
      <c r="AU259" s="18" t="s">
        <v>81</v>
      </c>
    </row>
    <row r="260" spans="1:65" s="2" customFormat="1" ht="12">
      <c r="A260" s="39"/>
      <c r="B260" s="40"/>
      <c r="C260" s="227" t="s">
        <v>354</v>
      </c>
      <c r="D260" s="227" t="s">
        <v>196</v>
      </c>
      <c r="E260" s="228" t="s">
        <v>1769</v>
      </c>
      <c r="F260" s="229" t="s">
        <v>1770</v>
      </c>
      <c r="G260" s="230" t="s">
        <v>268</v>
      </c>
      <c r="H260" s="231">
        <v>0.137</v>
      </c>
      <c r="I260" s="232"/>
      <c r="J260" s="233">
        <f>ROUND(I260*H260,2)</f>
        <v>0</v>
      </c>
      <c r="K260" s="229" t="s">
        <v>200</v>
      </c>
      <c r="L260" s="45"/>
      <c r="M260" s="234" t="s">
        <v>1</v>
      </c>
      <c r="N260" s="235" t="s">
        <v>38</v>
      </c>
      <c r="O260" s="92"/>
      <c r="P260" s="236">
        <f>O260*H260</f>
        <v>0</v>
      </c>
      <c r="Q260" s="236">
        <v>0</v>
      </c>
      <c r="R260" s="236">
        <f>Q260*H260</f>
        <v>0</v>
      </c>
      <c r="S260" s="236">
        <v>0</v>
      </c>
      <c r="T260" s="237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8" t="s">
        <v>239</v>
      </c>
      <c r="AT260" s="238" t="s">
        <v>196</v>
      </c>
      <c r="AU260" s="238" t="s">
        <v>81</v>
      </c>
      <c r="AY260" s="18" t="s">
        <v>194</v>
      </c>
      <c r="BE260" s="239">
        <f>IF(N260="základní",J260,0)</f>
        <v>0</v>
      </c>
      <c r="BF260" s="239">
        <f>IF(N260="snížená",J260,0)</f>
        <v>0</v>
      </c>
      <c r="BG260" s="239">
        <f>IF(N260="zákl. přenesená",J260,0)</f>
        <v>0</v>
      </c>
      <c r="BH260" s="239">
        <f>IF(N260="sníž. přenesená",J260,0)</f>
        <v>0</v>
      </c>
      <c r="BI260" s="239">
        <f>IF(N260="nulová",J260,0)</f>
        <v>0</v>
      </c>
      <c r="BJ260" s="18" t="s">
        <v>77</v>
      </c>
      <c r="BK260" s="239">
        <f>ROUND(I260*H260,2)</f>
        <v>0</v>
      </c>
      <c r="BL260" s="18" t="s">
        <v>239</v>
      </c>
      <c r="BM260" s="238" t="s">
        <v>358</v>
      </c>
    </row>
    <row r="261" spans="1:47" s="2" customFormat="1" ht="12">
      <c r="A261" s="39"/>
      <c r="B261" s="40"/>
      <c r="C261" s="41"/>
      <c r="D261" s="240" t="s">
        <v>201</v>
      </c>
      <c r="E261" s="41"/>
      <c r="F261" s="241" t="s">
        <v>1770</v>
      </c>
      <c r="G261" s="41"/>
      <c r="H261" s="41"/>
      <c r="I261" s="242"/>
      <c r="J261" s="41"/>
      <c r="K261" s="41"/>
      <c r="L261" s="45"/>
      <c r="M261" s="243"/>
      <c r="N261" s="244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201</v>
      </c>
      <c r="AU261" s="18" t="s">
        <v>81</v>
      </c>
    </row>
    <row r="262" spans="1:63" s="12" customFormat="1" ht="22.8" customHeight="1">
      <c r="A262" s="12"/>
      <c r="B262" s="211"/>
      <c r="C262" s="212"/>
      <c r="D262" s="213" t="s">
        <v>72</v>
      </c>
      <c r="E262" s="225" t="s">
        <v>2099</v>
      </c>
      <c r="F262" s="225" t="s">
        <v>2198</v>
      </c>
      <c r="G262" s="212"/>
      <c r="H262" s="212"/>
      <c r="I262" s="215"/>
      <c r="J262" s="226">
        <f>BK262</f>
        <v>0</v>
      </c>
      <c r="K262" s="212"/>
      <c r="L262" s="217"/>
      <c r="M262" s="218"/>
      <c r="N262" s="219"/>
      <c r="O262" s="219"/>
      <c r="P262" s="220">
        <f>SUM(P263:P270)</f>
        <v>0</v>
      </c>
      <c r="Q262" s="219"/>
      <c r="R262" s="220">
        <f>SUM(R263:R270)</f>
        <v>0</v>
      </c>
      <c r="S262" s="219"/>
      <c r="T262" s="221">
        <f>SUM(T263:T270)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22" t="s">
        <v>81</v>
      </c>
      <c r="AT262" s="223" t="s">
        <v>72</v>
      </c>
      <c r="AU262" s="223" t="s">
        <v>77</v>
      </c>
      <c r="AY262" s="222" t="s">
        <v>194</v>
      </c>
      <c r="BK262" s="224">
        <f>SUM(BK263:BK270)</f>
        <v>0</v>
      </c>
    </row>
    <row r="263" spans="1:65" s="2" customFormat="1" ht="12">
      <c r="A263" s="39"/>
      <c r="B263" s="40"/>
      <c r="C263" s="227" t="s">
        <v>273</v>
      </c>
      <c r="D263" s="227" t="s">
        <v>196</v>
      </c>
      <c r="E263" s="228" t="s">
        <v>3585</v>
      </c>
      <c r="F263" s="229" t="s">
        <v>3586</v>
      </c>
      <c r="G263" s="230" t="s">
        <v>294</v>
      </c>
      <c r="H263" s="231">
        <v>31.915</v>
      </c>
      <c r="I263" s="232"/>
      <c r="J263" s="233">
        <f>ROUND(I263*H263,2)</f>
        <v>0</v>
      </c>
      <c r="K263" s="229" t="s">
        <v>200</v>
      </c>
      <c r="L263" s="45"/>
      <c r="M263" s="234" t="s">
        <v>1</v>
      </c>
      <c r="N263" s="235" t="s">
        <v>38</v>
      </c>
      <c r="O263" s="92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8" t="s">
        <v>239</v>
      </c>
      <c r="AT263" s="238" t="s">
        <v>196</v>
      </c>
      <c r="AU263" s="238" t="s">
        <v>81</v>
      </c>
      <c r="AY263" s="18" t="s">
        <v>194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8" t="s">
        <v>77</v>
      </c>
      <c r="BK263" s="239">
        <f>ROUND(I263*H263,2)</f>
        <v>0</v>
      </c>
      <c r="BL263" s="18" t="s">
        <v>239</v>
      </c>
      <c r="BM263" s="238" t="s">
        <v>363</v>
      </c>
    </row>
    <row r="264" spans="1:47" s="2" customFormat="1" ht="12">
      <c r="A264" s="39"/>
      <c r="B264" s="40"/>
      <c r="C264" s="41"/>
      <c r="D264" s="240" t="s">
        <v>201</v>
      </c>
      <c r="E264" s="41"/>
      <c r="F264" s="241" t="s">
        <v>3586</v>
      </c>
      <c r="G264" s="41"/>
      <c r="H264" s="41"/>
      <c r="I264" s="242"/>
      <c r="J264" s="41"/>
      <c r="K264" s="41"/>
      <c r="L264" s="45"/>
      <c r="M264" s="243"/>
      <c r="N264" s="244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201</v>
      </c>
      <c r="AU264" s="18" t="s">
        <v>81</v>
      </c>
    </row>
    <row r="265" spans="1:65" s="2" customFormat="1" ht="12">
      <c r="A265" s="39"/>
      <c r="B265" s="40"/>
      <c r="C265" s="227" t="s">
        <v>370</v>
      </c>
      <c r="D265" s="227" t="s">
        <v>196</v>
      </c>
      <c r="E265" s="228" t="s">
        <v>3587</v>
      </c>
      <c r="F265" s="229" t="s">
        <v>3588</v>
      </c>
      <c r="G265" s="230" t="s">
        <v>294</v>
      </c>
      <c r="H265" s="231">
        <v>31.915</v>
      </c>
      <c r="I265" s="232"/>
      <c r="J265" s="233">
        <f>ROUND(I265*H265,2)</f>
        <v>0</v>
      </c>
      <c r="K265" s="229" t="s">
        <v>200</v>
      </c>
      <c r="L265" s="45"/>
      <c r="M265" s="234" t="s">
        <v>1</v>
      </c>
      <c r="N265" s="235" t="s">
        <v>38</v>
      </c>
      <c r="O265" s="92"/>
      <c r="P265" s="236">
        <f>O265*H265</f>
        <v>0</v>
      </c>
      <c r="Q265" s="236">
        <v>0</v>
      </c>
      <c r="R265" s="236">
        <f>Q265*H265</f>
        <v>0</v>
      </c>
      <c r="S265" s="236">
        <v>0</v>
      </c>
      <c r="T265" s="23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8" t="s">
        <v>239</v>
      </c>
      <c r="AT265" s="238" t="s">
        <v>196</v>
      </c>
      <c r="AU265" s="238" t="s">
        <v>81</v>
      </c>
      <c r="AY265" s="18" t="s">
        <v>194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8" t="s">
        <v>77</v>
      </c>
      <c r="BK265" s="239">
        <f>ROUND(I265*H265,2)</f>
        <v>0</v>
      </c>
      <c r="BL265" s="18" t="s">
        <v>239</v>
      </c>
      <c r="BM265" s="238" t="s">
        <v>373</v>
      </c>
    </row>
    <row r="266" spans="1:47" s="2" customFormat="1" ht="12">
      <c r="A266" s="39"/>
      <c r="B266" s="40"/>
      <c r="C266" s="41"/>
      <c r="D266" s="240" t="s">
        <v>201</v>
      </c>
      <c r="E266" s="41"/>
      <c r="F266" s="241" t="s">
        <v>3588</v>
      </c>
      <c r="G266" s="41"/>
      <c r="H266" s="41"/>
      <c r="I266" s="242"/>
      <c r="J266" s="41"/>
      <c r="K266" s="41"/>
      <c r="L266" s="45"/>
      <c r="M266" s="243"/>
      <c r="N266" s="244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201</v>
      </c>
      <c r="AU266" s="18" t="s">
        <v>81</v>
      </c>
    </row>
    <row r="267" spans="1:51" s="14" customFormat="1" ht="12">
      <c r="A267" s="14"/>
      <c r="B267" s="255"/>
      <c r="C267" s="256"/>
      <c r="D267" s="240" t="s">
        <v>202</v>
      </c>
      <c r="E267" s="257" t="s">
        <v>1</v>
      </c>
      <c r="F267" s="258" t="s">
        <v>3535</v>
      </c>
      <c r="G267" s="256"/>
      <c r="H267" s="259">
        <v>10.53</v>
      </c>
      <c r="I267" s="260"/>
      <c r="J267" s="256"/>
      <c r="K267" s="256"/>
      <c r="L267" s="261"/>
      <c r="M267" s="262"/>
      <c r="N267" s="263"/>
      <c r="O267" s="263"/>
      <c r="P267" s="263"/>
      <c r="Q267" s="263"/>
      <c r="R267" s="263"/>
      <c r="S267" s="263"/>
      <c r="T267" s="26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5" t="s">
        <v>202</v>
      </c>
      <c r="AU267" s="265" t="s">
        <v>81</v>
      </c>
      <c r="AV267" s="14" t="s">
        <v>81</v>
      </c>
      <c r="AW267" s="14" t="s">
        <v>30</v>
      </c>
      <c r="AX267" s="14" t="s">
        <v>73</v>
      </c>
      <c r="AY267" s="265" t="s">
        <v>194</v>
      </c>
    </row>
    <row r="268" spans="1:51" s="13" customFormat="1" ht="12">
      <c r="A268" s="13"/>
      <c r="B268" s="245"/>
      <c r="C268" s="246"/>
      <c r="D268" s="240" t="s">
        <v>202</v>
      </c>
      <c r="E268" s="247" t="s">
        <v>1</v>
      </c>
      <c r="F268" s="248" t="s">
        <v>3537</v>
      </c>
      <c r="G268" s="246"/>
      <c r="H268" s="247" t="s">
        <v>1</v>
      </c>
      <c r="I268" s="249"/>
      <c r="J268" s="246"/>
      <c r="K268" s="246"/>
      <c r="L268" s="250"/>
      <c r="M268" s="251"/>
      <c r="N268" s="252"/>
      <c r="O268" s="252"/>
      <c r="P268" s="252"/>
      <c r="Q268" s="252"/>
      <c r="R268" s="252"/>
      <c r="S268" s="252"/>
      <c r="T268" s="25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4" t="s">
        <v>202</v>
      </c>
      <c r="AU268" s="254" t="s">
        <v>81</v>
      </c>
      <c r="AV268" s="13" t="s">
        <v>77</v>
      </c>
      <c r="AW268" s="13" t="s">
        <v>30</v>
      </c>
      <c r="AX268" s="13" t="s">
        <v>73</v>
      </c>
      <c r="AY268" s="254" t="s">
        <v>194</v>
      </c>
    </row>
    <row r="269" spans="1:51" s="14" customFormat="1" ht="12">
      <c r="A269" s="14"/>
      <c r="B269" s="255"/>
      <c r="C269" s="256"/>
      <c r="D269" s="240" t="s">
        <v>202</v>
      </c>
      <c r="E269" s="257" t="s">
        <v>1</v>
      </c>
      <c r="F269" s="258" t="s">
        <v>3538</v>
      </c>
      <c r="G269" s="256"/>
      <c r="H269" s="259">
        <v>21.385</v>
      </c>
      <c r="I269" s="260"/>
      <c r="J269" s="256"/>
      <c r="K269" s="256"/>
      <c r="L269" s="261"/>
      <c r="M269" s="262"/>
      <c r="N269" s="263"/>
      <c r="O269" s="263"/>
      <c r="P269" s="263"/>
      <c r="Q269" s="263"/>
      <c r="R269" s="263"/>
      <c r="S269" s="263"/>
      <c r="T269" s="26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5" t="s">
        <v>202</v>
      </c>
      <c r="AU269" s="265" t="s">
        <v>81</v>
      </c>
      <c r="AV269" s="14" t="s">
        <v>81</v>
      </c>
      <c r="AW269" s="14" t="s">
        <v>30</v>
      </c>
      <c r="AX269" s="14" t="s">
        <v>73</v>
      </c>
      <c r="AY269" s="265" t="s">
        <v>194</v>
      </c>
    </row>
    <row r="270" spans="1:51" s="15" customFormat="1" ht="12">
      <c r="A270" s="15"/>
      <c r="B270" s="266"/>
      <c r="C270" s="267"/>
      <c r="D270" s="240" t="s">
        <v>202</v>
      </c>
      <c r="E270" s="268" t="s">
        <v>1</v>
      </c>
      <c r="F270" s="269" t="s">
        <v>206</v>
      </c>
      <c r="G270" s="267"/>
      <c r="H270" s="270">
        <v>31.915</v>
      </c>
      <c r="I270" s="271"/>
      <c r="J270" s="267"/>
      <c r="K270" s="267"/>
      <c r="L270" s="272"/>
      <c r="M270" s="298"/>
      <c r="N270" s="299"/>
      <c r="O270" s="299"/>
      <c r="P270" s="299"/>
      <c r="Q270" s="299"/>
      <c r="R270" s="299"/>
      <c r="S270" s="299"/>
      <c r="T270" s="300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76" t="s">
        <v>202</v>
      </c>
      <c r="AU270" s="276" t="s">
        <v>81</v>
      </c>
      <c r="AV270" s="15" t="s">
        <v>115</v>
      </c>
      <c r="AW270" s="15" t="s">
        <v>30</v>
      </c>
      <c r="AX270" s="15" t="s">
        <v>77</v>
      </c>
      <c r="AY270" s="276" t="s">
        <v>194</v>
      </c>
    </row>
    <row r="271" spans="1:31" s="2" customFormat="1" ht="6.95" customHeight="1">
      <c r="A271" s="39"/>
      <c r="B271" s="67"/>
      <c r="C271" s="68"/>
      <c r="D271" s="68"/>
      <c r="E271" s="68"/>
      <c r="F271" s="68"/>
      <c r="G271" s="68"/>
      <c r="H271" s="68"/>
      <c r="I271" s="68"/>
      <c r="J271" s="68"/>
      <c r="K271" s="68"/>
      <c r="L271" s="45"/>
      <c r="M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</row>
  </sheetData>
  <sheetProtection password="CC35" sheet="1" objects="1" scenarios="1" formatColumns="0" formatRows="0" autoFilter="0"/>
  <autoFilter ref="C130:K27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81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Mníšek u Liberce ON-DSP, DPS oprava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3589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3590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17. 3. 2021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26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27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29</v>
      </c>
      <c r="E22" s="39"/>
      <c r="F22" s="39"/>
      <c r="G22" s="39"/>
      <c r="H22" s="39"/>
      <c r="I22" s="151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1" t="s">
        <v>26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31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26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32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33</v>
      </c>
      <c r="E32" s="39"/>
      <c r="F32" s="39"/>
      <c r="G32" s="39"/>
      <c r="H32" s="39"/>
      <c r="I32" s="39"/>
      <c r="J32" s="161">
        <f>ROUND(J142,2)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35</v>
      </c>
      <c r="G34" s="39"/>
      <c r="H34" s="39"/>
      <c r="I34" s="162" t="s">
        <v>34</v>
      </c>
      <c r="J34" s="162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37</v>
      </c>
      <c r="E35" s="151" t="s">
        <v>38</v>
      </c>
      <c r="F35" s="164">
        <f>ROUND((SUM(BE142:BE617)),2)</f>
        <v>0</v>
      </c>
      <c r="G35" s="39"/>
      <c r="H35" s="39"/>
      <c r="I35" s="165">
        <v>0.21</v>
      </c>
      <c r="J35" s="164">
        <f>ROUND(((SUM(BE142:BE617))*I35),2)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39</v>
      </c>
      <c r="F36" s="164">
        <f>ROUND((SUM(BF142:BF617)),2)</f>
        <v>0</v>
      </c>
      <c r="G36" s="39"/>
      <c r="H36" s="39"/>
      <c r="I36" s="165">
        <v>0.15</v>
      </c>
      <c r="J36" s="164">
        <f>ROUND(((SUM(BF142:BF617))*I36),2)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40</v>
      </c>
      <c r="F37" s="164">
        <f>ROUND((SUM(BG142:BG617)),2)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41</v>
      </c>
      <c r="F38" s="164">
        <f>ROUND((SUM(BH142:BH617)),2)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42</v>
      </c>
      <c r="F39" s="164">
        <f>ROUND((SUM(BI142:BI617)),2)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Mníšek u Liberce ON-DSP, DPS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3589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4.1. - Stavební část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17. 3. 2021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29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J142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139</v>
      </c>
      <c r="E99" s="192"/>
      <c r="F99" s="192"/>
      <c r="G99" s="192"/>
      <c r="H99" s="192"/>
      <c r="I99" s="192"/>
      <c r="J99" s="193">
        <f>J143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142</v>
      </c>
      <c r="E100" s="197"/>
      <c r="F100" s="197"/>
      <c r="G100" s="197"/>
      <c r="H100" s="197"/>
      <c r="I100" s="197"/>
      <c r="J100" s="198">
        <f>J144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146</v>
      </c>
      <c r="E101" s="197"/>
      <c r="F101" s="197"/>
      <c r="G101" s="197"/>
      <c r="H101" s="197"/>
      <c r="I101" s="197"/>
      <c r="J101" s="198">
        <f>J149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148</v>
      </c>
      <c r="E102" s="197"/>
      <c r="F102" s="197"/>
      <c r="G102" s="197"/>
      <c r="H102" s="197"/>
      <c r="I102" s="197"/>
      <c r="J102" s="198">
        <f>J227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149</v>
      </c>
      <c r="E103" s="197"/>
      <c r="F103" s="197"/>
      <c r="G103" s="197"/>
      <c r="H103" s="197"/>
      <c r="I103" s="197"/>
      <c r="J103" s="198">
        <f>J232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150</v>
      </c>
      <c r="E104" s="197"/>
      <c r="F104" s="197"/>
      <c r="G104" s="197"/>
      <c r="H104" s="197"/>
      <c r="I104" s="197"/>
      <c r="J104" s="198">
        <f>J271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3591</v>
      </c>
      <c r="E105" s="197"/>
      <c r="F105" s="197"/>
      <c r="G105" s="197"/>
      <c r="H105" s="197"/>
      <c r="I105" s="197"/>
      <c r="J105" s="198">
        <f>J314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151</v>
      </c>
      <c r="E106" s="197"/>
      <c r="F106" s="197"/>
      <c r="G106" s="197"/>
      <c r="H106" s="197"/>
      <c r="I106" s="197"/>
      <c r="J106" s="198">
        <f>J320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9"/>
      <c r="C107" s="190"/>
      <c r="D107" s="191" t="s">
        <v>152</v>
      </c>
      <c r="E107" s="192"/>
      <c r="F107" s="192"/>
      <c r="G107" s="192"/>
      <c r="H107" s="192"/>
      <c r="I107" s="192"/>
      <c r="J107" s="193">
        <f>J323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5"/>
      <c r="C108" s="134"/>
      <c r="D108" s="196" t="s">
        <v>154</v>
      </c>
      <c r="E108" s="197"/>
      <c r="F108" s="197"/>
      <c r="G108" s="197"/>
      <c r="H108" s="197"/>
      <c r="I108" s="197"/>
      <c r="J108" s="198">
        <f>J324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155</v>
      </c>
      <c r="E109" s="197"/>
      <c r="F109" s="197"/>
      <c r="G109" s="197"/>
      <c r="H109" s="197"/>
      <c r="I109" s="197"/>
      <c r="J109" s="198">
        <f>J341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160</v>
      </c>
      <c r="E110" s="197"/>
      <c r="F110" s="197"/>
      <c r="G110" s="197"/>
      <c r="H110" s="197"/>
      <c r="I110" s="197"/>
      <c r="J110" s="198">
        <f>J346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4"/>
      <c r="D111" s="196" t="s">
        <v>161</v>
      </c>
      <c r="E111" s="197"/>
      <c r="F111" s="197"/>
      <c r="G111" s="197"/>
      <c r="H111" s="197"/>
      <c r="I111" s="197"/>
      <c r="J111" s="198">
        <f>J395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4"/>
      <c r="D112" s="196" t="s">
        <v>163</v>
      </c>
      <c r="E112" s="197"/>
      <c r="F112" s="197"/>
      <c r="G112" s="197"/>
      <c r="H112" s="197"/>
      <c r="I112" s="197"/>
      <c r="J112" s="198">
        <f>J415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4"/>
      <c r="D113" s="196" t="s">
        <v>164</v>
      </c>
      <c r="E113" s="197"/>
      <c r="F113" s="197"/>
      <c r="G113" s="197"/>
      <c r="H113" s="197"/>
      <c r="I113" s="197"/>
      <c r="J113" s="198">
        <f>J475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34"/>
      <c r="D114" s="196" t="s">
        <v>3592</v>
      </c>
      <c r="E114" s="197"/>
      <c r="F114" s="197"/>
      <c r="G114" s="197"/>
      <c r="H114" s="197"/>
      <c r="I114" s="197"/>
      <c r="J114" s="198">
        <f>J500</f>
        <v>0</v>
      </c>
      <c r="K114" s="13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5"/>
      <c r="C115" s="134"/>
      <c r="D115" s="196" t="s">
        <v>3593</v>
      </c>
      <c r="E115" s="197"/>
      <c r="F115" s="197"/>
      <c r="G115" s="197"/>
      <c r="H115" s="197"/>
      <c r="I115" s="197"/>
      <c r="J115" s="198">
        <f>J507</f>
        <v>0</v>
      </c>
      <c r="K115" s="13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5"/>
      <c r="C116" s="134"/>
      <c r="D116" s="196" t="s">
        <v>165</v>
      </c>
      <c r="E116" s="197"/>
      <c r="F116" s="197"/>
      <c r="G116" s="197"/>
      <c r="H116" s="197"/>
      <c r="I116" s="197"/>
      <c r="J116" s="198">
        <f>J516</f>
        <v>0</v>
      </c>
      <c r="K116" s="13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4"/>
      <c r="D117" s="196" t="s">
        <v>3594</v>
      </c>
      <c r="E117" s="197"/>
      <c r="F117" s="197"/>
      <c r="G117" s="197"/>
      <c r="H117" s="197"/>
      <c r="I117" s="197"/>
      <c r="J117" s="198">
        <f>J535</f>
        <v>0</v>
      </c>
      <c r="K117" s="13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4"/>
      <c r="D118" s="196" t="s">
        <v>166</v>
      </c>
      <c r="E118" s="197"/>
      <c r="F118" s="197"/>
      <c r="G118" s="197"/>
      <c r="H118" s="197"/>
      <c r="I118" s="197"/>
      <c r="J118" s="198">
        <f>J542</f>
        <v>0</v>
      </c>
      <c r="K118" s="13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5"/>
      <c r="C119" s="134"/>
      <c r="D119" s="196" t="s">
        <v>3595</v>
      </c>
      <c r="E119" s="197"/>
      <c r="F119" s="197"/>
      <c r="G119" s="197"/>
      <c r="H119" s="197"/>
      <c r="I119" s="197"/>
      <c r="J119" s="198">
        <f>J545</f>
        <v>0</v>
      </c>
      <c r="K119" s="134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5"/>
      <c r="C120" s="134"/>
      <c r="D120" s="196" t="s">
        <v>173</v>
      </c>
      <c r="E120" s="197"/>
      <c r="F120" s="197"/>
      <c r="G120" s="197"/>
      <c r="H120" s="197"/>
      <c r="I120" s="197"/>
      <c r="J120" s="198">
        <f>J550</f>
        <v>0</v>
      </c>
      <c r="K120" s="134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2" customFormat="1" ht="21.8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67"/>
      <c r="C122" s="68"/>
      <c r="D122" s="68"/>
      <c r="E122" s="68"/>
      <c r="F122" s="68"/>
      <c r="G122" s="68"/>
      <c r="H122" s="68"/>
      <c r="I122" s="68"/>
      <c r="J122" s="68"/>
      <c r="K122" s="68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6" spans="1:31" s="2" customFormat="1" ht="6.95" customHeight="1">
      <c r="A126" s="39"/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24.95" customHeight="1">
      <c r="A127" s="39"/>
      <c r="B127" s="40"/>
      <c r="C127" s="24" t="s">
        <v>179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16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6.5" customHeight="1">
      <c r="A130" s="39"/>
      <c r="B130" s="40"/>
      <c r="C130" s="41"/>
      <c r="D130" s="41"/>
      <c r="E130" s="184" t="str">
        <f>E7</f>
        <v>Mníšek u Liberce ON-DSP, DPS oprava</v>
      </c>
      <c r="F130" s="33"/>
      <c r="G130" s="33"/>
      <c r="H130" s="33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2:12" s="1" customFormat="1" ht="12" customHeight="1">
      <c r="B131" s="22"/>
      <c r="C131" s="33" t="s">
        <v>130</v>
      </c>
      <c r="D131" s="23"/>
      <c r="E131" s="23"/>
      <c r="F131" s="23"/>
      <c r="G131" s="23"/>
      <c r="H131" s="23"/>
      <c r="I131" s="23"/>
      <c r="J131" s="23"/>
      <c r="K131" s="23"/>
      <c r="L131" s="21"/>
    </row>
    <row r="132" spans="1:31" s="2" customFormat="1" ht="16.5" customHeight="1">
      <c r="A132" s="39"/>
      <c r="B132" s="40"/>
      <c r="C132" s="41"/>
      <c r="D132" s="41"/>
      <c r="E132" s="184" t="s">
        <v>3589</v>
      </c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2" customHeight="1">
      <c r="A133" s="39"/>
      <c r="B133" s="40"/>
      <c r="C133" s="33" t="s">
        <v>132</v>
      </c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6.5" customHeight="1">
      <c r="A134" s="39"/>
      <c r="B134" s="40"/>
      <c r="C134" s="41"/>
      <c r="D134" s="41"/>
      <c r="E134" s="77" t="str">
        <f>E11</f>
        <v>4.1. - Stavební část</v>
      </c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2" customHeight="1">
      <c r="A136" s="39"/>
      <c r="B136" s="40"/>
      <c r="C136" s="33" t="s">
        <v>20</v>
      </c>
      <c r="D136" s="41"/>
      <c r="E136" s="41"/>
      <c r="F136" s="28" t="str">
        <f>F14</f>
        <v xml:space="preserve"> </v>
      </c>
      <c r="G136" s="41"/>
      <c r="H136" s="41"/>
      <c r="I136" s="33" t="s">
        <v>22</v>
      </c>
      <c r="J136" s="80" t="str">
        <f>IF(J14="","",J14)</f>
        <v>17. 3. 2021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6.95" customHeight="1">
      <c r="A137" s="39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5.15" customHeight="1">
      <c r="A138" s="39"/>
      <c r="B138" s="40"/>
      <c r="C138" s="33" t="s">
        <v>24</v>
      </c>
      <c r="D138" s="41"/>
      <c r="E138" s="41"/>
      <c r="F138" s="28" t="str">
        <f>E17</f>
        <v xml:space="preserve"> </v>
      </c>
      <c r="G138" s="41"/>
      <c r="H138" s="41"/>
      <c r="I138" s="33" t="s">
        <v>29</v>
      </c>
      <c r="J138" s="37" t="str">
        <f>E23</f>
        <v xml:space="preserve"> </v>
      </c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5.15" customHeight="1">
      <c r="A139" s="39"/>
      <c r="B139" s="40"/>
      <c r="C139" s="33" t="s">
        <v>27</v>
      </c>
      <c r="D139" s="41"/>
      <c r="E139" s="41"/>
      <c r="F139" s="28" t="str">
        <f>IF(E20="","",E20)</f>
        <v>Vyplň údaj</v>
      </c>
      <c r="G139" s="41"/>
      <c r="H139" s="41"/>
      <c r="I139" s="33" t="s">
        <v>31</v>
      </c>
      <c r="J139" s="37" t="str">
        <f>E26</f>
        <v xml:space="preserve"> 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0.3" customHeight="1">
      <c r="A140" s="39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11" customFormat="1" ht="29.25" customHeight="1">
      <c r="A141" s="200"/>
      <c r="B141" s="201"/>
      <c r="C141" s="202" t="s">
        <v>180</v>
      </c>
      <c r="D141" s="203" t="s">
        <v>58</v>
      </c>
      <c r="E141" s="203" t="s">
        <v>54</v>
      </c>
      <c r="F141" s="203" t="s">
        <v>55</v>
      </c>
      <c r="G141" s="203" t="s">
        <v>181</v>
      </c>
      <c r="H141" s="203" t="s">
        <v>182</v>
      </c>
      <c r="I141" s="203" t="s">
        <v>183</v>
      </c>
      <c r="J141" s="203" t="s">
        <v>136</v>
      </c>
      <c r="K141" s="204" t="s">
        <v>184</v>
      </c>
      <c r="L141" s="205"/>
      <c r="M141" s="101" t="s">
        <v>1</v>
      </c>
      <c r="N141" s="102" t="s">
        <v>37</v>
      </c>
      <c r="O141" s="102" t="s">
        <v>185</v>
      </c>
      <c r="P141" s="102" t="s">
        <v>186</v>
      </c>
      <c r="Q141" s="102" t="s">
        <v>187</v>
      </c>
      <c r="R141" s="102" t="s">
        <v>188</v>
      </c>
      <c r="S141" s="102" t="s">
        <v>189</v>
      </c>
      <c r="T141" s="103" t="s">
        <v>190</v>
      </c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</row>
    <row r="142" spans="1:63" s="2" customFormat="1" ht="22.8" customHeight="1">
      <c r="A142" s="39"/>
      <c r="B142" s="40"/>
      <c r="C142" s="108" t="s">
        <v>191</v>
      </c>
      <c r="D142" s="41"/>
      <c r="E142" s="41"/>
      <c r="F142" s="41"/>
      <c r="G142" s="41"/>
      <c r="H142" s="41"/>
      <c r="I142" s="41"/>
      <c r="J142" s="206">
        <f>BK142</f>
        <v>0</v>
      </c>
      <c r="K142" s="41"/>
      <c r="L142" s="45"/>
      <c r="M142" s="104"/>
      <c r="N142" s="207"/>
      <c r="O142" s="105"/>
      <c r="P142" s="208">
        <f>P143+P323</f>
        <v>0</v>
      </c>
      <c r="Q142" s="105"/>
      <c r="R142" s="208">
        <f>R143+R323</f>
        <v>0</v>
      </c>
      <c r="S142" s="105"/>
      <c r="T142" s="209">
        <f>T143+T323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72</v>
      </c>
      <c r="AU142" s="18" t="s">
        <v>138</v>
      </c>
      <c r="BK142" s="210">
        <f>BK143+BK323</f>
        <v>0</v>
      </c>
    </row>
    <row r="143" spans="1:63" s="12" customFormat="1" ht="25.9" customHeight="1">
      <c r="A143" s="12"/>
      <c r="B143" s="211"/>
      <c r="C143" s="212"/>
      <c r="D143" s="213" t="s">
        <v>72</v>
      </c>
      <c r="E143" s="214" t="s">
        <v>192</v>
      </c>
      <c r="F143" s="214" t="s">
        <v>193</v>
      </c>
      <c r="G143" s="212"/>
      <c r="H143" s="212"/>
      <c r="I143" s="215"/>
      <c r="J143" s="216">
        <f>BK143</f>
        <v>0</v>
      </c>
      <c r="K143" s="212"/>
      <c r="L143" s="217"/>
      <c r="M143" s="218"/>
      <c r="N143" s="219"/>
      <c r="O143" s="219"/>
      <c r="P143" s="220">
        <f>P144+P149+P227+P232+P271+P314+P320</f>
        <v>0</v>
      </c>
      <c r="Q143" s="219"/>
      <c r="R143" s="220">
        <f>R144+R149+R227+R232+R271+R314+R320</f>
        <v>0</v>
      </c>
      <c r="S143" s="219"/>
      <c r="T143" s="221">
        <f>T144+T149+T227+T232+T271+T314+T320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2" t="s">
        <v>77</v>
      </c>
      <c r="AT143" s="223" t="s">
        <v>72</v>
      </c>
      <c r="AU143" s="223" t="s">
        <v>73</v>
      </c>
      <c r="AY143" s="222" t="s">
        <v>194</v>
      </c>
      <c r="BK143" s="224">
        <f>BK144+BK149+BK227+BK232+BK271+BK314+BK320</f>
        <v>0</v>
      </c>
    </row>
    <row r="144" spans="1:63" s="12" customFormat="1" ht="22.8" customHeight="1">
      <c r="A144" s="12"/>
      <c r="B144" s="211"/>
      <c r="C144" s="212"/>
      <c r="D144" s="213" t="s">
        <v>72</v>
      </c>
      <c r="E144" s="225" t="s">
        <v>110</v>
      </c>
      <c r="F144" s="225" t="s">
        <v>424</v>
      </c>
      <c r="G144" s="212"/>
      <c r="H144" s="212"/>
      <c r="I144" s="215"/>
      <c r="J144" s="226">
        <f>BK144</f>
        <v>0</v>
      </c>
      <c r="K144" s="212"/>
      <c r="L144" s="217"/>
      <c r="M144" s="218"/>
      <c r="N144" s="219"/>
      <c r="O144" s="219"/>
      <c r="P144" s="220">
        <f>SUM(P145:P148)</f>
        <v>0</v>
      </c>
      <c r="Q144" s="219"/>
      <c r="R144" s="220">
        <f>SUM(R145:R148)</f>
        <v>0</v>
      </c>
      <c r="S144" s="219"/>
      <c r="T144" s="221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2" t="s">
        <v>77</v>
      </c>
      <c r="AT144" s="223" t="s">
        <v>72</v>
      </c>
      <c r="AU144" s="223" t="s">
        <v>77</v>
      </c>
      <c r="AY144" s="222" t="s">
        <v>194</v>
      </c>
      <c r="BK144" s="224">
        <f>SUM(BK145:BK148)</f>
        <v>0</v>
      </c>
    </row>
    <row r="145" spans="1:65" s="2" customFormat="1" ht="66.75" customHeight="1">
      <c r="A145" s="39"/>
      <c r="B145" s="40"/>
      <c r="C145" s="227" t="s">
        <v>77</v>
      </c>
      <c r="D145" s="227" t="s">
        <v>196</v>
      </c>
      <c r="E145" s="228" t="s">
        <v>3596</v>
      </c>
      <c r="F145" s="229" t="s">
        <v>3597</v>
      </c>
      <c r="G145" s="230" t="s">
        <v>294</v>
      </c>
      <c r="H145" s="231">
        <v>2.47</v>
      </c>
      <c r="I145" s="232"/>
      <c r="J145" s="233">
        <f>ROUND(I145*H145,2)</f>
        <v>0</v>
      </c>
      <c r="K145" s="229" t="s">
        <v>200</v>
      </c>
      <c r="L145" s="45"/>
      <c r="M145" s="234" t="s">
        <v>1</v>
      </c>
      <c r="N145" s="235" t="s">
        <v>38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115</v>
      </c>
      <c r="AT145" s="238" t="s">
        <v>196</v>
      </c>
      <c r="AU145" s="238" t="s">
        <v>81</v>
      </c>
      <c r="AY145" s="18" t="s">
        <v>194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77</v>
      </c>
      <c r="BK145" s="239">
        <f>ROUND(I145*H145,2)</f>
        <v>0</v>
      </c>
      <c r="BL145" s="18" t="s">
        <v>115</v>
      </c>
      <c r="BM145" s="238" t="s">
        <v>81</v>
      </c>
    </row>
    <row r="146" spans="1:47" s="2" customFormat="1" ht="12">
      <c r="A146" s="39"/>
      <c r="B146" s="40"/>
      <c r="C146" s="41"/>
      <c r="D146" s="240" t="s">
        <v>201</v>
      </c>
      <c r="E146" s="41"/>
      <c r="F146" s="241" t="s">
        <v>3597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201</v>
      </c>
      <c r="AU146" s="18" t="s">
        <v>81</v>
      </c>
    </row>
    <row r="147" spans="1:51" s="14" customFormat="1" ht="12">
      <c r="A147" s="14"/>
      <c r="B147" s="255"/>
      <c r="C147" s="256"/>
      <c r="D147" s="240" t="s">
        <v>202</v>
      </c>
      <c r="E147" s="257" t="s">
        <v>1</v>
      </c>
      <c r="F147" s="258" t="s">
        <v>3598</v>
      </c>
      <c r="G147" s="256"/>
      <c r="H147" s="259">
        <v>2.47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5" t="s">
        <v>202</v>
      </c>
      <c r="AU147" s="265" t="s">
        <v>81</v>
      </c>
      <c r="AV147" s="14" t="s">
        <v>81</v>
      </c>
      <c r="AW147" s="14" t="s">
        <v>30</v>
      </c>
      <c r="AX147" s="14" t="s">
        <v>73</v>
      </c>
      <c r="AY147" s="265" t="s">
        <v>194</v>
      </c>
    </row>
    <row r="148" spans="1:51" s="15" customFormat="1" ht="12">
      <c r="A148" s="15"/>
      <c r="B148" s="266"/>
      <c r="C148" s="267"/>
      <c r="D148" s="240" t="s">
        <v>202</v>
      </c>
      <c r="E148" s="268" t="s">
        <v>1</v>
      </c>
      <c r="F148" s="269" t="s">
        <v>206</v>
      </c>
      <c r="G148" s="267"/>
      <c r="H148" s="270">
        <v>2.47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6" t="s">
        <v>202</v>
      </c>
      <c r="AU148" s="276" t="s">
        <v>81</v>
      </c>
      <c r="AV148" s="15" t="s">
        <v>115</v>
      </c>
      <c r="AW148" s="15" t="s">
        <v>30</v>
      </c>
      <c r="AX148" s="15" t="s">
        <v>77</v>
      </c>
      <c r="AY148" s="276" t="s">
        <v>194</v>
      </c>
    </row>
    <row r="149" spans="1:63" s="12" customFormat="1" ht="22.8" customHeight="1">
      <c r="A149" s="12"/>
      <c r="B149" s="211"/>
      <c r="C149" s="212"/>
      <c r="D149" s="213" t="s">
        <v>72</v>
      </c>
      <c r="E149" s="225" t="s">
        <v>213</v>
      </c>
      <c r="F149" s="225" t="s">
        <v>623</v>
      </c>
      <c r="G149" s="212"/>
      <c r="H149" s="212"/>
      <c r="I149" s="215"/>
      <c r="J149" s="226">
        <f>BK149</f>
        <v>0</v>
      </c>
      <c r="K149" s="212"/>
      <c r="L149" s="217"/>
      <c r="M149" s="218"/>
      <c r="N149" s="219"/>
      <c r="O149" s="219"/>
      <c r="P149" s="220">
        <f>SUM(P150:P226)</f>
        <v>0</v>
      </c>
      <c r="Q149" s="219"/>
      <c r="R149" s="220">
        <f>SUM(R150:R226)</f>
        <v>0</v>
      </c>
      <c r="S149" s="219"/>
      <c r="T149" s="221">
        <f>SUM(T150:T226)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2" t="s">
        <v>77</v>
      </c>
      <c r="AT149" s="223" t="s">
        <v>72</v>
      </c>
      <c r="AU149" s="223" t="s">
        <v>77</v>
      </c>
      <c r="AY149" s="222" t="s">
        <v>194</v>
      </c>
      <c r="BK149" s="224">
        <f>SUM(BK150:BK226)</f>
        <v>0</v>
      </c>
    </row>
    <row r="150" spans="1:65" s="2" customFormat="1" ht="33" customHeight="1">
      <c r="A150" s="39"/>
      <c r="B150" s="40"/>
      <c r="C150" s="227" t="s">
        <v>81</v>
      </c>
      <c r="D150" s="227" t="s">
        <v>196</v>
      </c>
      <c r="E150" s="228" t="s">
        <v>3599</v>
      </c>
      <c r="F150" s="229" t="s">
        <v>3600</v>
      </c>
      <c r="G150" s="230" t="s">
        <v>294</v>
      </c>
      <c r="H150" s="231">
        <v>205.32</v>
      </c>
      <c r="I150" s="232"/>
      <c r="J150" s="233">
        <f>ROUND(I150*H150,2)</f>
        <v>0</v>
      </c>
      <c r="K150" s="229" t="s">
        <v>200</v>
      </c>
      <c r="L150" s="45"/>
      <c r="M150" s="234" t="s">
        <v>1</v>
      </c>
      <c r="N150" s="235" t="s">
        <v>38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115</v>
      </c>
      <c r="AT150" s="238" t="s">
        <v>196</v>
      </c>
      <c r="AU150" s="238" t="s">
        <v>81</v>
      </c>
      <c r="AY150" s="18" t="s">
        <v>194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77</v>
      </c>
      <c r="BK150" s="239">
        <f>ROUND(I150*H150,2)</f>
        <v>0</v>
      </c>
      <c r="BL150" s="18" t="s">
        <v>115</v>
      </c>
      <c r="BM150" s="238" t="s">
        <v>115</v>
      </c>
    </row>
    <row r="151" spans="1:47" s="2" customFormat="1" ht="12">
      <c r="A151" s="39"/>
      <c r="B151" s="40"/>
      <c r="C151" s="41"/>
      <c r="D151" s="240" t="s">
        <v>201</v>
      </c>
      <c r="E151" s="41"/>
      <c r="F151" s="241" t="s">
        <v>3600</v>
      </c>
      <c r="G151" s="41"/>
      <c r="H151" s="41"/>
      <c r="I151" s="242"/>
      <c r="J151" s="41"/>
      <c r="K151" s="41"/>
      <c r="L151" s="45"/>
      <c r="M151" s="243"/>
      <c r="N151" s="244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201</v>
      </c>
      <c r="AU151" s="18" t="s">
        <v>81</v>
      </c>
    </row>
    <row r="152" spans="1:65" s="2" customFormat="1" ht="44.25" customHeight="1">
      <c r="A152" s="39"/>
      <c r="B152" s="40"/>
      <c r="C152" s="227" t="s">
        <v>110</v>
      </c>
      <c r="D152" s="227" t="s">
        <v>196</v>
      </c>
      <c r="E152" s="228" t="s">
        <v>3601</v>
      </c>
      <c r="F152" s="229" t="s">
        <v>3602</v>
      </c>
      <c r="G152" s="230" t="s">
        <v>294</v>
      </c>
      <c r="H152" s="231">
        <v>205.32</v>
      </c>
      <c r="I152" s="232"/>
      <c r="J152" s="233">
        <f>ROUND(I152*H152,2)</f>
        <v>0</v>
      </c>
      <c r="K152" s="229" t="s">
        <v>200</v>
      </c>
      <c r="L152" s="45"/>
      <c r="M152" s="234" t="s">
        <v>1</v>
      </c>
      <c r="N152" s="235" t="s">
        <v>38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115</v>
      </c>
      <c r="AT152" s="238" t="s">
        <v>196</v>
      </c>
      <c r="AU152" s="238" t="s">
        <v>81</v>
      </c>
      <c r="AY152" s="18" t="s">
        <v>194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77</v>
      </c>
      <c r="BK152" s="239">
        <f>ROUND(I152*H152,2)</f>
        <v>0</v>
      </c>
      <c r="BL152" s="18" t="s">
        <v>115</v>
      </c>
      <c r="BM152" s="238" t="s">
        <v>213</v>
      </c>
    </row>
    <row r="153" spans="1:47" s="2" customFormat="1" ht="12">
      <c r="A153" s="39"/>
      <c r="B153" s="40"/>
      <c r="C153" s="41"/>
      <c r="D153" s="240" t="s">
        <v>201</v>
      </c>
      <c r="E153" s="41"/>
      <c r="F153" s="241" t="s">
        <v>3602</v>
      </c>
      <c r="G153" s="41"/>
      <c r="H153" s="41"/>
      <c r="I153" s="242"/>
      <c r="J153" s="41"/>
      <c r="K153" s="41"/>
      <c r="L153" s="45"/>
      <c r="M153" s="243"/>
      <c r="N153" s="24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201</v>
      </c>
      <c r="AU153" s="18" t="s">
        <v>81</v>
      </c>
    </row>
    <row r="154" spans="1:51" s="13" customFormat="1" ht="12">
      <c r="A154" s="13"/>
      <c r="B154" s="245"/>
      <c r="C154" s="246"/>
      <c r="D154" s="240" t="s">
        <v>202</v>
      </c>
      <c r="E154" s="247" t="s">
        <v>1</v>
      </c>
      <c r="F154" s="248" t="s">
        <v>3603</v>
      </c>
      <c r="G154" s="246"/>
      <c r="H154" s="247" t="s">
        <v>1</v>
      </c>
      <c r="I154" s="249"/>
      <c r="J154" s="246"/>
      <c r="K154" s="246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202</v>
      </c>
      <c r="AU154" s="254" t="s">
        <v>81</v>
      </c>
      <c r="AV154" s="13" t="s">
        <v>77</v>
      </c>
      <c r="AW154" s="13" t="s">
        <v>30</v>
      </c>
      <c r="AX154" s="13" t="s">
        <v>73</v>
      </c>
      <c r="AY154" s="254" t="s">
        <v>194</v>
      </c>
    </row>
    <row r="155" spans="1:51" s="13" customFormat="1" ht="12">
      <c r="A155" s="13"/>
      <c r="B155" s="245"/>
      <c r="C155" s="246"/>
      <c r="D155" s="240" t="s">
        <v>202</v>
      </c>
      <c r="E155" s="247" t="s">
        <v>1</v>
      </c>
      <c r="F155" s="248" t="s">
        <v>3604</v>
      </c>
      <c r="G155" s="246"/>
      <c r="H155" s="247" t="s">
        <v>1</v>
      </c>
      <c r="I155" s="249"/>
      <c r="J155" s="246"/>
      <c r="K155" s="246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202</v>
      </c>
      <c r="AU155" s="254" t="s">
        <v>81</v>
      </c>
      <c r="AV155" s="13" t="s">
        <v>77</v>
      </c>
      <c r="AW155" s="13" t="s">
        <v>30</v>
      </c>
      <c r="AX155" s="13" t="s">
        <v>73</v>
      </c>
      <c r="AY155" s="254" t="s">
        <v>194</v>
      </c>
    </row>
    <row r="156" spans="1:51" s="14" customFormat="1" ht="12">
      <c r="A156" s="14"/>
      <c r="B156" s="255"/>
      <c r="C156" s="256"/>
      <c r="D156" s="240" t="s">
        <v>202</v>
      </c>
      <c r="E156" s="257" t="s">
        <v>1</v>
      </c>
      <c r="F156" s="258" t="s">
        <v>3605</v>
      </c>
      <c r="G156" s="256"/>
      <c r="H156" s="259">
        <v>66.875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5" t="s">
        <v>202</v>
      </c>
      <c r="AU156" s="265" t="s">
        <v>81</v>
      </c>
      <c r="AV156" s="14" t="s">
        <v>81</v>
      </c>
      <c r="AW156" s="14" t="s">
        <v>30</v>
      </c>
      <c r="AX156" s="14" t="s">
        <v>73</v>
      </c>
      <c r="AY156" s="265" t="s">
        <v>194</v>
      </c>
    </row>
    <row r="157" spans="1:51" s="14" customFormat="1" ht="12">
      <c r="A157" s="14"/>
      <c r="B157" s="255"/>
      <c r="C157" s="256"/>
      <c r="D157" s="240" t="s">
        <v>202</v>
      </c>
      <c r="E157" s="257" t="s">
        <v>1</v>
      </c>
      <c r="F157" s="258" t="s">
        <v>3606</v>
      </c>
      <c r="G157" s="256"/>
      <c r="H157" s="259">
        <v>61.375</v>
      </c>
      <c r="I157" s="260"/>
      <c r="J157" s="256"/>
      <c r="K157" s="256"/>
      <c r="L157" s="261"/>
      <c r="M157" s="262"/>
      <c r="N157" s="263"/>
      <c r="O157" s="263"/>
      <c r="P157" s="263"/>
      <c r="Q157" s="263"/>
      <c r="R157" s="263"/>
      <c r="S157" s="263"/>
      <c r="T157" s="26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5" t="s">
        <v>202</v>
      </c>
      <c r="AU157" s="265" t="s">
        <v>81</v>
      </c>
      <c r="AV157" s="14" t="s">
        <v>81</v>
      </c>
      <c r="AW157" s="14" t="s">
        <v>30</v>
      </c>
      <c r="AX157" s="14" t="s">
        <v>73</v>
      </c>
      <c r="AY157" s="265" t="s">
        <v>194</v>
      </c>
    </row>
    <row r="158" spans="1:51" s="14" customFormat="1" ht="12">
      <c r="A158" s="14"/>
      <c r="B158" s="255"/>
      <c r="C158" s="256"/>
      <c r="D158" s="240" t="s">
        <v>202</v>
      </c>
      <c r="E158" s="257" t="s">
        <v>1</v>
      </c>
      <c r="F158" s="258" t="s">
        <v>3607</v>
      </c>
      <c r="G158" s="256"/>
      <c r="H158" s="259">
        <v>48.56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5" t="s">
        <v>202</v>
      </c>
      <c r="AU158" s="265" t="s">
        <v>81</v>
      </c>
      <c r="AV158" s="14" t="s">
        <v>81</v>
      </c>
      <c r="AW158" s="14" t="s">
        <v>30</v>
      </c>
      <c r="AX158" s="14" t="s">
        <v>73</v>
      </c>
      <c r="AY158" s="265" t="s">
        <v>194</v>
      </c>
    </row>
    <row r="159" spans="1:51" s="14" customFormat="1" ht="12">
      <c r="A159" s="14"/>
      <c r="B159" s="255"/>
      <c r="C159" s="256"/>
      <c r="D159" s="240" t="s">
        <v>202</v>
      </c>
      <c r="E159" s="257" t="s">
        <v>1</v>
      </c>
      <c r="F159" s="258" t="s">
        <v>3608</v>
      </c>
      <c r="G159" s="256"/>
      <c r="H159" s="259">
        <v>45.79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5" t="s">
        <v>202</v>
      </c>
      <c r="AU159" s="265" t="s">
        <v>81</v>
      </c>
      <c r="AV159" s="14" t="s">
        <v>81</v>
      </c>
      <c r="AW159" s="14" t="s">
        <v>30</v>
      </c>
      <c r="AX159" s="14" t="s">
        <v>73</v>
      </c>
      <c r="AY159" s="265" t="s">
        <v>194</v>
      </c>
    </row>
    <row r="160" spans="1:51" s="16" customFormat="1" ht="12">
      <c r="A160" s="16"/>
      <c r="B160" s="277"/>
      <c r="C160" s="278"/>
      <c r="D160" s="240" t="s">
        <v>202</v>
      </c>
      <c r="E160" s="279" t="s">
        <v>1</v>
      </c>
      <c r="F160" s="280" t="s">
        <v>276</v>
      </c>
      <c r="G160" s="278"/>
      <c r="H160" s="281">
        <v>222.6</v>
      </c>
      <c r="I160" s="282"/>
      <c r="J160" s="278"/>
      <c r="K160" s="278"/>
      <c r="L160" s="283"/>
      <c r="M160" s="284"/>
      <c r="N160" s="285"/>
      <c r="O160" s="285"/>
      <c r="P160" s="285"/>
      <c r="Q160" s="285"/>
      <c r="R160" s="285"/>
      <c r="S160" s="285"/>
      <c r="T160" s="28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87" t="s">
        <v>202</v>
      </c>
      <c r="AU160" s="287" t="s">
        <v>81</v>
      </c>
      <c r="AV160" s="16" t="s">
        <v>110</v>
      </c>
      <c r="AW160" s="16" t="s">
        <v>30</v>
      </c>
      <c r="AX160" s="16" t="s">
        <v>73</v>
      </c>
      <c r="AY160" s="287" t="s">
        <v>194</v>
      </c>
    </row>
    <row r="161" spans="1:51" s="14" customFormat="1" ht="12">
      <c r="A161" s="14"/>
      <c r="B161" s="255"/>
      <c r="C161" s="256"/>
      <c r="D161" s="240" t="s">
        <v>202</v>
      </c>
      <c r="E161" s="257" t="s">
        <v>1</v>
      </c>
      <c r="F161" s="258" t="s">
        <v>3609</v>
      </c>
      <c r="G161" s="256"/>
      <c r="H161" s="259">
        <v>-23.4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5" t="s">
        <v>202</v>
      </c>
      <c r="AU161" s="265" t="s">
        <v>81</v>
      </c>
      <c r="AV161" s="14" t="s">
        <v>81</v>
      </c>
      <c r="AW161" s="14" t="s">
        <v>30</v>
      </c>
      <c r="AX161" s="14" t="s">
        <v>73</v>
      </c>
      <c r="AY161" s="265" t="s">
        <v>194</v>
      </c>
    </row>
    <row r="162" spans="1:51" s="16" customFormat="1" ht="12">
      <c r="A162" s="16"/>
      <c r="B162" s="277"/>
      <c r="C162" s="278"/>
      <c r="D162" s="240" t="s">
        <v>202</v>
      </c>
      <c r="E162" s="279" t="s">
        <v>1</v>
      </c>
      <c r="F162" s="280" t="s">
        <v>276</v>
      </c>
      <c r="G162" s="278"/>
      <c r="H162" s="281">
        <v>-23.4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87" t="s">
        <v>202</v>
      </c>
      <c r="AU162" s="287" t="s">
        <v>81</v>
      </c>
      <c r="AV162" s="16" t="s">
        <v>110</v>
      </c>
      <c r="AW162" s="16" t="s">
        <v>30</v>
      </c>
      <c r="AX162" s="16" t="s">
        <v>73</v>
      </c>
      <c r="AY162" s="287" t="s">
        <v>194</v>
      </c>
    </row>
    <row r="163" spans="1:51" s="14" customFormat="1" ht="12">
      <c r="A163" s="14"/>
      <c r="B163" s="255"/>
      <c r="C163" s="256"/>
      <c r="D163" s="240" t="s">
        <v>202</v>
      </c>
      <c r="E163" s="257" t="s">
        <v>1</v>
      </c>
      <c r="F163" s="258" t="s">
        <v>3610</v>
      </c>
      <c r="G163" s="256"/>
      <c r="H163" s="259">
        <v>6.12</v>
      </c>
      <c r="I163" s="260"/>
      <c r="J163" s="256"/>
      <c r="K163" s="256"/>
      <c r="L163" s="261"/>
      <c r="M163" s="262"/>
      <c r="N163" s="263"/>
      <c r="O163" s="263"/>
      <c r="P163" s="263"/>
      <c r="Q163" s="263"/>
      <c r="R163" s="263"/>
      <c r="S163" s="263"/>
      <c r="T163" s="26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5" t="s">
        <v>202</v>
      </c>
      <c r="AU163" s="265" t="s">
        <v>81</v>
      </c>
      <c r="AV163" s="14" t="s">
        <v>81</v>
      </c>
      <c r="AW163" s="14" t="s">
        <v>30</v>
      </c>
      <c r="AX163" s="14" t="s">
        <v>73</v>
      </c>
      <c r="AY163" s="265" t="s">
        <v>194</v>
      </c>
    </row>
    <row r="164" spans="1:51" s="15" customFormat="1" ht="12">
      <c r="A164" s="15"/>
      <c r="B164" s="266"/>
      <c r="C164" s="267"/>
      <c r="D164" s="240" t="s">
        <v>202</v>
      </c>
      <c r="E164" s="268" t="s">
        <v>1</v>
      </c>
      <c r="F164" s="269" t="s">
        <v>206</v>
      </c>
      <c r="G164" s="267"/>
      <c r="H164" s="270">
        <v>205.32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6" t="s">
        <v>202</v>
      </c>
      <c r="AU164" s="276" t="s">
        <v>81</v>
      </c>
      <c r="AV164" s="15" t="s">
        <v>115</v>
      </c>
      <c r="AW164" s="15" t="s">
        <v>30</v>
      </c>
      <c r="AX164" s="15" t="s">
        <v>77</v>
      </c>
      <c r="AY164" s="276" t="s">
        <v>194</v>
      </c>
    </row>
    <row r="165" spans="1:65" s="2" customFormat="1" ht="44.25" customHeight="1">
      <c r="A165" s="39"/>
      <c r="B165" s="40"/>
      <c r="C165" s="227" t="s">
        <v>115</v>
      </c>
      <c r="D165" s="227" t="s">
        <v>196</v>
      </c>
      <c r="E165" s="228" t="s">
        <v>3611</v>
      </c>
      <c r="F165" s="229" t="s">
        <v>3612</v>
      </c>
      <c r="G165" s="230" t="s">
        <v>294</v>
      </c>
      <c r="H165" s="231">
        <v>615.96</v>
      </c>
      <c r="I165" s="232"/>
      <c r="J165" s="233">
        <f>ROUND(I165*H165,2)</f>
        <v>0</v>
      </c>
      <c r="K165" s="229" t="s">
        <v>200</v>
      </c>
      <c r="L165" s="45"/>
      <c r="M165" s="234" t="s">
        <v>1</v>
      </c>
      <c r="N165" s="235" t="s">
        <v>38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115</v>
      </c>
      <c r="AT165" s="238" t="s">
        <v>196</v>
      </c>
      <c r="AU165" s="238" t="s">
        <v>81</v>
      </c>
      <c r="AY165" s="18" t="s">
        <v>194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77</v>
      </c>
      <c r="BK165" s="239">
        <f>ROUND(I165*H165,2)</f>
        <v>0</v>
      </c>
      <c r="BL165" s="18" t="s">
        <v>115</v>
      </c>
      <c r="BM165" s="238" t="s">
        <v>219</v>
      </c>
    </row>
    <row r="166" spans="1:47" s="2" customFormat="1" ht="12">
      <c r="A166" s="39"/>
      <c r="B166" s="40"/>
      <c r="C166" s="41"/>
      <c r="D166" s="240" t="s">
        <v>201</v>
      </c>
      <c r="E166" s="41"/>
      <c r="F166" s="241" t="s">
        <v>3612</v>
      </c>
      <c r="G166" s="41"/>
      <c r="H166" s="41"/>
      <c r="I166" s="242"/>
      <c r="J166" s="41"/>
      <c r="K166" s="41"/>
      <c r="L166" s="45"/>
      <c r="M166" s="243"/>
      <c r="N166" s="244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201</v>
      </c>
      <c r="AU166" s="18" t="s">
        <v>81</v>
      </c>
    </row>
    <row r="167" spans="1:51" s="14" customFormat="1" ht="12">
      <c r="A167" s="14"/>
      <c r="B167" s="255"/>
      <c r="C167" s="256"/>
      <c r="D167" s="240" t="s">
        <v>202</v>
      </c>
      <c r="E167" s="257" t="s">
        <v>1</v>
      </c>
      <c r="F167" s="258" t="s">
        <v>3613</v>
      </c>
      <c r="G167" s="256"/>
      <c r="H167" s="259">
        <v>615.96</v>
      </c>
      <c r="I167" s="260"/>
      <c r="J167" s="256"/>
      <c r="K167" s="256"/>
      <c r="L167" s="261"/>
      <c r="M167" s="262"/>
      <c r="N167" s="263"/>
      <c r="O167" s="263"/>
      <c r="P167" s="263"/>
      <c r="Q167" s="263"/>
      <c r="R167" s="263"/>
      <c r="S167" s="263"/>
      <c r="T167" s="26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5" t="s">
        <v>202</v>
      </c>
      <c r="AU167" s="265" t="s">
        <v>81</v>
      </c>
      <c r="AV167" s="14" t="s">
        <v>81</v>
      </c>
      <c r="AW167" s="14" t="s">
        <v>30</v>
      </c>
      <c r="AX167" s="14" t="s">
        <v>73</v>
      </c>
      <c r="AY167" s="265" t="s">
        <v>194</v>
      </c>
    </row>
    <row r="168" spans="1:51" s="15" customFormat="1" ht="12">
      <c r="A168" s="15"/>
      <c r="B168" s="266"/>
      <c r="C168" s="267"/>
      <c r="D168" s="240" t="s">
        <v>202</v>
      </c>
      <c r="E168" s="268" t="s">
        <v>1</v>
      </c>
      <c r="F168" s="269" t="s">
        <v>206</v>
      </c>
      <c r="G168" s="267"/>
      <c r="H168" s="270">
        <v>615.96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6" t="s">
        <v>202</v>
      </c>
      <c r="AU168" s="276" t="s">
        <v>81</v>
      </c>
      <c r="AV168" s="15" t="s">
        <v>115</v>
      </c>
      <c r="AW168" s="15" t="s">
        <v>30</v>
      </c>
      <c r="AX168" s="15" t="s">
        <v>77</v>
      </c>
      <c r="AY168" s="276" t="s">
        <v>194</v>
      </c>
    </row>
    <row r="169" spans="1:65" s="2" customFormat="1" ht="12">
      <c r="A169" s="39"/>
      <c r="B169" s="40"/>
      <c r="C169" s="227" t="s">
        <v>123</v>
      </c>
      <c r="D169" s="227" t="s">
        <v>196</v>
      </c>
      <c r="E169" s="228" t="s">
        <v>3614</v>
      </c>
      <c r="F169" s="229" t="s">
        <v>3615</v>
      </c>
      <c r="G169" s="230" t="s">
        <v>294</v>
      </c>
      <c r="H169" s="231">
        <v>114.492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38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115</v>
      </c>
      <c r="AT169" s="238" t="s">
        <v>196</v>
      </c>
      <c r="AU169" s="238" t="s">
        <v>81</v>
      </c>
      <c r="AY169" s="18" t="s">
        <v>194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77</v>
      </c>
      <c r="BK169" s="239">
        <f>ROUND(I169*H169,2)</f>
        <v>0</v>
      </c>
      <c r="BL169" s="18" t="s">
        <v>115</v>
      </c>
      <c r="BM169" s="238" t="s">
        <v>223</v>
      </c>
    </row>
    <row r="170" spans="1:47" s="2" customFormat="1" ht="12">
      <c r="A170" s="39"/>
      <c r="B170" s="40"/>
      <c r="C170" s="41"/>
      <c r="D170" s="240" t="s">
        <v>201</v>
      </c>
      <c r="E170" s="41"/>
      <c r="F170" s="241" t="s">
        <v>3616</v>
      </c>
      <c r="G170" s="41"/>
      <c r="H170" s="41"/>
      <c r="I170" s="242"/>
      <c r="J170" s="41"/>
      <c r="K170" s="41"/>
      <c r="L170" s="45"/>
      <c r="M170" s="243"/>
      <c r="N170" s="244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201</v>
      </c>
      <c r="AU170" s="18" t="s">
        <v>81</v>
      </c>
    </row>
    <row r="171" spans="1:51" s="13" customFormat="1" ht="12">
      <c r="A171" s="13"/>
      <c r="B171" s="245"/>
      <c r="C171" s="246"/>
      <c r="D171" s="240" t="s">
        <v>202</v>
      </c>
      <c r="E171" s="247" t="s">
        <v>1</v>
      </c>
      <c r="F171" s="248" t="s">
        <v>3617</v>
      </c>
      <c r="G171" s="246"/>
      <c r="H171" s="247" t="s">
        <v>1</v>
      </c>
      <c r="I171" s="249"/>
      <c r="J171" s="246"/>
      <c r="K171" s="246"/>
      <c r="L171" s="250"/>
      <c r="M171" s="251"/>
      <c r="N171" s="252"/>
      <c r="O171" s="252"/>
      <c r="P171" s="252"/>
      <c r="Q171" s="252"/>
      <c r="R171" s="252"/>
      <c r="S171" s="252"/>
      <c r="T171" s="25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4" t="s">
        <v>202</v>
      </c>
      <c r="AU171" s="254" t="s">
        <v>81</v>
      </c>
      <c r="AV171" s="13" t="s">
        <v>77</v>
      </c>
      <c r="AW171" s="13" t="s">
        <v>30</v>
      </c>
      <c r="AX171" s="13" t="s">
        <v>73</v>
      </c>
      <c r="AY171" s="254" t="s">
        <v>194</v>
      </c>
    </row>
    <row r="172" spans="1:51" s="14" customFormat="1" ht="12">
      <c r="A172" s="14"/>
      <c r="B172" s="255"/>
      <c r="C172" s="256"/>
      <c r="D172" s="240" t="s">
        <v>202</v>
      </c>
      <c r="E172" s="257" t="s">
        <v>1</v>
      </c>
      <c r="F172" s="258" t="s">
        <v>3618</v>
      </c>
      <c r="G172" s="256"/>
      <c r="H172" s="259">
        <v>36.065</v>
      </c>
      <c r="I172" s="260"/>
      <c r="J172" s="256"/>
      <c r="K172" s="256"/>
      <c r="L172" s="261"/>
      <c r="M172" s="262"/>
      <c r="N172" s="263"/>
      <c r="O172" s="263"/>
      <c r="P172" s="263"/>
      <c r="Q172" s="263"/>
      <c r="R172" s="263"/>
      <c r="S172" s="263"/>
      <c r="T172" s="26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5" t="s">
        <v>202</v>
      </c>
      <c r="AU172" s="265" t="s">
        <v>81</v>
      </c>
      <c r="AV172" s="14" t="s">
        <v>81</v>
      </c>
      <c r="AW172" s="14" t="s">
        <v>30</v>
      </c>
      <c r="AX172" s="14" t="s">
        <v>73</v>
      </c>
      <c r="AY172" s="265" t="s">
        <v>194</v>
      </c>
    </row>
    <row r="173" spans="1:51" s="14" customFormat="1" ht="12">
      <c r="A173" s="14"/>
      <c r="B173" s="255"/>
      <c r="C173" s="256"/>
      <c r="D173" s="240" t="s">
        <v>202</v>
      </c>
      <c r="E173" s="257" t="s">
        <v>1</v>
      </c>
      <c r="F173" s="258" t="s">
        <v>3619</v>
      </c>
      <c r="G173" s="256"/>
      <c r="H173" s="259">
        <v>19.365</v>
      </c>
      <c r="I173" s="260"/>
      <c r="J173" s="256"/>
      <c r="K173" s="256"/>
      <c r="L173" s="261"/>
      <c r="M173" s="262"/>
      <c r="N173" s="263"/>
      <c r="O173" s="263"/>
      <c r="P173" s="263"/>
      <c r="Q173" s="263"/>
      <c r="R173" s="263"/>
      <c r="S173" s="263"/>
      <c r="T173" s="26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5" t="s">
        <v>202</v>
      </c>
      <c r="AU173" s="265" t="s">
        <v>81</v>
      </c>
      <c r="AV173" s="14" t="s">
        <v>81</v>
      </c>
      <c r="AW173" s="14" t="s">
        <v>30</v>
      </c>
      <c r="AX173" s="14" t="s">
        <v>73</v>
      </c>
      <c r="AY173" s="265" t="s">
        <v>194</v>
      </c>
    </row>
    <row r="174" spans="1:51" s="14" customFormat="1" ht="12">
      <c r="A174" s="14"/>
      <c r="B174" s="255"/>
      <c r="C174" s="256"/>
      <c r="D174" s="240" t="s">
        <v>202</v>
      </c>
      <c r="E174" s="257" t="s">
        <v>1</v>
      </c>
      <c r="F174" s="258" t="s">
        <v>3620</v>
      </c>
      <c r="G174" s="256"/>
      <c r="H174" s="259">
        <v>18.97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5" t="s">
        <v>202</v>
      </c>
      <c r="AU174" s="265" t="s">
        <v>81</v>
      </c>
      <c r="AV174" s="14" t="s">
        <v>81</v>
      </c>
      <c r="AW174" s="14" t="s">
        <v>30</v>
      </c>
      <c r="AX174" s="14" t="s">
        <v>73</v>
      </c>
      <c r="AY174" s="265" t="s">
        <v>194</v>
      </c>
    </row>
    <row r="175" spans="1:51" s="14" customFormat="1" ht="12">
      <c r="A175" s="14"/>
      <c r="B175" s="255"/>
      <c r="C175" s="256"/>
      <c r="D175" s="240" t="s">
        <v>202</v>
      </c>
      <c r="E175" s="257" t="s">
        <v>1</v>
      </c>
      <c r="F175" s="258" t="s">
        <v>3621</v>
      </c>
      <c r="G175" s="256"/>
      <c r="H175" s="259">
        <v>21.01</v>
      </c>
      <c r="I175" s="260"/>
      <c r="J175" s="256"/>
      <c r="K175" s="256"/>
      <c r="L175" s="261"/>
      <c r="M175" s="262"/>
      <c r="N175" s="263"/>
      <c r="O175" s="263"/>
      <c r="P175" s="263"/>
      <c r="Q175" s="263"/>
      <c r="R175" s="263"/>
      <c r="S175" s="263"/>
      <c r="T175" s="26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5" t="s">
        <v>202</v>
      </c>
      <c r="AU175" s="265" t="s">
        <v>81</v>
      </c>
      <c r="AV175" s="14" t="s">
        <v>81</v>
      </c>
      <c r="AW175" s="14" t="s">
        <v>30</v>
      </c>
      <c r="AX175" s="14" t="s">
        <v>73</v>
      </c>
      <c r="AY175" s="265" t="s">
        <v>194</v>
      </c>
    </row>
    <row r="176" spans="1:51" s="16" customFormat="1" ht="12">
      <c r="A176" s="16"/>
      <c r="B176" s="277"/>
      <c r="C176" s="278"/>
      <c r="D176" s="240" t="s">
        <v>202</v>
      </c>
      <c r="E176" s="279" t="s">
        <v>1</v>
      </c>
      <c r="F176" s="280" t="s">
        <v>276</v>
      </c>
      <c r="G176" s="278"/>
      <c r="H176" s="281">
        <v>95.41</v>
      </c>
      <c r="I176" s="282"/>
      <c r="J176" s="278"/>
      <c r="K176" s="278"/>
      <c r="L176" s="283"/>
      <c r="M176" s="284"/>
      <c r="N176" s="285"/>
      <c r="O176" s="285"/>
      <c r="P176" s="285"/>
      <c r="Q176" s="285"/>
      <c r="R176" s="285"/>
      <c r="S176" s="285"/>
      <c r="T176" s="28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87" t="s">
        <v>202</v>
      </c>
      <c r="AU176" s="287" t="s">
        <v>81</v>
      </c>
      <c r="AV176" s="16" t="s">
        <v>110</v>
      </c>
      <c r="AW176" s="16" t="s">
        <v>30</v>
      </c>
      <c r="AX176" s="16" t="s">
        <v>73</v>
      </c>
      <c r="AY176" s="287" t="s">
        <v>194</v>
      </c>
    </row>
    <row r="177" spans="1:51" s="14" customFormat="1" ht="12">
      <c r="A177" s="14"/>
      <c r="B177" s="255"/>
      <c r="C177" s="256"/>
      <c r="D177" s="240" t="s">
        <v>202</v>
      </c>
      <c r="E177" s="257" t="s">
        <v>1</v>
      </c>
      <c r="F177" s="258" t="s">
        <v>3622</v>
      </c>
      <c r="G177" s="256"/>
      <c r="H177" s="259">
        <v>19.082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5" t="s">
        <v>202</v>
      </c>
      <c r="AU177" s="265" t="s">
        <v>81</v>
      </c>
      <c r="AV177" s="14" t="s">
        <v>81</v>
      </c>
      <c r="AW177" s="14" t="s">
        <v>30</v>
      </c>
      <c r="AX177" s="14" t="s">
        <v>73</v>
      </c>
      <c r="AY177" s="265" t="s">
        <v>194</v>
      </c>
    </row>
    <row r="178" spans="1:51" s="15" customFormat="1" ht="12">
      <c r="A178" s="15"/>
      <c r="B178" s="266"/>
      <c r="C178" s="267"/>
      <c r="D178" s="240" t="s">
        <v>202</v>
      </c>
      <c r="E178" s="268" t="s">
        <v>1</v>
      </c>
      <c r="F178" s="269" t="s">
        <v>206</v>
      </c>
      <c r="G178" s="267"/>
      <c r="H178" s="270">
        <v>114.49199999999999</v>
      </c>
      <c r="I178" s="271"/>
      <c r="J178" s="267"/>
      <c r="K178" s="267"/>
      <c r="L178" s="272"/>
      <c r="M178" s="273"/>
      <c r="N178" s="274"/>
      <c r="O178" s="274"/>
      <c r="P178" s="274"/>
      <c r="Q178" s="274"/>
      <c r="R178" s="274"/>
      <c r="S178" s="274"/>
      <c r="T178" s="27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6" t="s">
        <v>202</v>
      </c>
      <c r="AU178" s="276" t="s">
        <v>81</v>
      </c>
      <c r="AV178" s="15" t="s">
        <v>115</v>
      </c>
      <c r="AW178" s="15" t="s">
        <v>30</v>
      </c>
      <c r="AX178" s="15" t="s">
        <v>77</v>
      </c>
      <c r="AY178" s="276" t="s">
        <v>194</v>
      </c>
    </row>
    <row r="179" spans="1:65" s="2" customFormat="1" ht="12">
      <c r="A179" s="39"/>
      <c r="B179" s="40"/>
      <c r="C179" s="227" t="s">
        <v>213</v>
      </c>
      <c r="D179" s="227" t="s">
        <v>196</v>
      </c>
      <c r="E179" s="228" t="s">
        <v>3623</v>
      </c>
      <c r="F179" s="229" t="s">
        <v>3624</v>
      </c>
      <c r="G179" s="230" t="s">
        <v>294</v>
      </c>
      <c r="H179" s="231">
        <v>17.07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38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115</v>
      </c>
      <c r="AT179" s="238" t="s">
        <v>196</v>
      </c>
      <c r="AU179" s="238" t="s">
        <v>81</v>
      </c>
      <c r="AY179" s="18" t="s">
        <v>194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77</v>
      </c>
      <c r="BK179" s="239">
        <f>ROUND(I179*H179,2)</f>
        <v>0</v>
      </c>
      <c r="BL179" s="18" t="s">
        <v>115</v>
      </c>
      <c r="BM179" s="238" t="s">
        <v>229</v>
      </c>
    </row>
    <row r="180" spans="1:47" s="2" customFormat="1" ht="12">
      <c r="A180" s="39"/>
      <c r="B180" s="40"/>
      <c r="C180" s="41"/>
      <c r="D180" s="240" t="s">
        <v>201</v>
      </c>
      <c r="E180" s="41"/>
      <c r="F180" s="241" t="s">
        <v>3624</v>
      </c>
      <c r="G180" s="41"/>
      <c r="H180" s="41"/>
      <c r="I180" s="242"/>
      <c r="J180" s="41"/>
      <c r="K180" s="41"/>
      <c r="L180" s="45"/>
      <c r="M180" s="243"/>
      <c r="N180" s="244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201</v>
      </c>
      <c r="AU180" s="18" t="s">
        <v>81</v>
      </c>
    </row>
    <row r="181" spans="1:51" s="14" customFormat="1" ht="12">
      <c r="A181" s="14"/>
      <c r="B181" s="255"/>
      <c r="C181" s="256"/>
      <c r="D181" s="240" t="s">
        <v>202</v>
      </c>
      <c r="E181" s="257" t="s">
        <v>1</v>
      </c>
      <c r="F181" s="258" t="s">
        <v>3625</v>
      </c>
      <c r="G181" s="256"/>
      <c r="H181" s="259">
        <v>17.07</v>
      </c>
      <c r="I181" s="260"/>
      <c r="J181" s="256"/>
      <c r="K181" s="256"/>
      <c r="L181" s="261"/>
      <c r="M181" s="262"/>
      <c r="N181" s="263"/>
      <c r="O181" s="263"/>
      <c r="P181" s="263"/>
      <c r="Q181" s="263"/>
      <c r="R181" s="263"/>
      <c r="S181" s="263"/>
      <c r="T181" s="26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5" t="s">
        <v>202</v>
      </c>
      <c r="AU181" s="265" t="s">
        <v>81</v>
      </c>
      <c r="AV181" s="14" t="s">
        <v>81</v>
      </c>
      <c r="AW181" s="14" t="s">
        <v>30</v>
      </c>
      <c r="AX181" s="14" t="s">
        <v>73</v>
      </c>
      <c r="AY181" s="265" t="s">
        <v>194</v>
      </c>
    </row>
    <row r="182" spans="1:51" s="15" customFormat="1" ht="12">
      <c r="A182" s="15"/>
      <c r="B182" s="266"/>
      <c r="C182" s="267"/>
      <c r="D182" s="240" t="s">
        <v>202</v>
      </c>
      <c r="E182" s="268" t="s">
        <v>1</v>
      </c>
      <c r="F182" s="269" t="s">
        <v>206</v>
      </c>
      <c r="G182" s="267"/>
      <c r="H182" s="270">
        <v>17.07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6" t="s">
        <v>202</v>
      </c>
      <c r="AU182" s="276" t="s">
        <v>81</v>
      </c>
      <c r="AV182" s="15" t="s">
        <v>115</v>
      </c>
      <c r="AW182" s="15" t="s">
        <v>30</v>
      </c>
      <c r="AX182" s="15" t="s">
        <v>77</v>
      </c>
      <c r="AY182" s="276" t="s">
        <v>194</v>
      </c>
    </row>
    <row r="183" spans="1:65" s="2" customFormat="1" ht="33" customHeight="1">
      <c r="A183" s="39"/>
      <c r="B183" s="40"/>
      <c r="C183" s="227" t="s">
        <v>231</v>
      </c>
      <c r="D183" s="227" t="s">
        <v>196</v>
      </c>
      <c r="E183" s="228" t="s">
        <v>3626</v>
      </c>
      <c r="F183" s="229" t="s">
        <v>3627</v>
      </c>
      <c r="G183" s="230" t="s">
        <v>294</v>
      </c>
      <c r="H183" s="231">
        <v>159.466</v>
      </c>
      <c r="I183" s="232"/>
      <c r="J183" s="233">
        <f>ROUND(I183*H183,2)</f>
        <v>0</v>
      </c>
      <c r="K183" s="229" t="s">
        <v>200</v>
      </c>
      <c r="L183" s="45"/>
      <c r="M183" s="234" t="s">
        <v>1</v>
      </c>
      <c r="N183" s="235" t="s">
        <v>38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115</v>
      </c>
      <c r="AT183" s="238" t="s">
        <v>196</v>
      </c>
      <c r="AU183" s="238" t="s">
        <v>81</v>
      </c>
      <c r="AY183" s="18" t="s">
        <v>194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77</v>
      </c>
      <c r="BK183" s="239">
        <f>ROUND(I183*H183,2)</f>
        <v>0</v>
      </c>
      <c r="BL183" s="18" t="s">
        <v>115</v>
      </c>
      <c r="BM183" s="238" t="s">
        <v>234</v>
      </c>
    </row>
    <row r="184" spans="1:47" s="2" customFormat="1" ht="12">
      <c r="A184" s="39"/>
      <c r="B184" s="40"/>
      <c r="C184" s="41"/>
      <c r="D184" s="240" t="s">
        <v>201</v>
      </c>
      <c r="E184" s="41"/>
      <c r="F184" s="241" t="s">
        <v>3627</v>
      </c>
      <c r="G184" s="41"/>
      <c r="H184" s="41"/>
      <c r="I184" s="242"/>
      <c r="J184" s="41"/>
      <c r="K184" s="41"/>
      <c r="L184" s="45"/>
      <c r="M184" s="243"/>
      <c r="N184" s="244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201</v>
      </c>
      <c r="AU184" s="18" t="s">
        <v>81</v>
      </c>
    </row>
    <row r="185" spans="1:51" s="13" customFormat="1" ht="12">
      <c r="A185" s="13"/>
      <c r="B185" s="245"/>
      <c r="C185" s="246"/>
      <c r="D185" s="240" t="s">
        <v>202</v>
      </c>
      <c r="E185" s="247" t="s">
        <v>1</v>
      </c>
      <c r="F185" s="248" t="s">
        <v>3628</v>
      </c>
      <c r="G185" s="246"/>
      <c r="H185" s="247" t="s">
        <v>1</v>
      </c>
      <c r="I185" s="249"/>
      <c r="J185" s="246"/>
      <c r="K185" s="246"/>
      <c r="L185" s="250"/>
      <c r="M185" s="251"/>
      <c r="N185" s="252"/>
      <c r="O185" s="252"/>
      <c r="P185" s="252"/>
      <c r="Q185" s="252"/>
      <c r="R185" s="252"/>
      <c r="S185" s="252"/>
      <c r="T185" s="25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4" t="s">
        <v>202</v>
      </c>
      <c r="AU185" s="254" t="s">
        <v>81</v>
      </c>
      <c r="AV185" s="13" t="s">
        <v>77</v>
      </c>
      <c r="AW185" s="13" t="s">
        <v>30</v>
      </c>
      <c r="AX185" s="13" t="s">
        <v>73</v>
      </c>
      <c r="AY185" s="254" t="s">
        <v>194</v>
      </c>
    </row>
    <row r="186" spans="1:51" s="14" customFormat="1" ht="12">
      <c r="A186" s="14"/>
      <c r="B186" s="255"/>
      <c r="C186" s="256"/>
      <c r="D186" s="240" t="s">
        <v>202</v>
      </c>
      <c r="E186" s="257" t="s">
        <v>1</v>
      </c>
      <c r="F186" s="258" t="s">
        <v>3629</v>
      </c>
      <c r="G186" s="256"/>
      <c r="H186" s="259">
        <v>34.923</v>
      </c>
      <c r="I186" s="260"/>
      <c r="J186" s="256"/>
      <c r="K186" s="256"/>
      <c r="L186" s="261"/>
      <c r="M186" s="262"/>
      <c r="N186" s="263"/>
      <c r="O186" s="263"/>
      <c r="P186" s="263"/>
      <c r="Q186" s="263"/>
      <c r="R186" s="263"/>
      <c r="S186" s="263"/>
      <c r="T186" s="26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5" t="s">
        <v>202</v>
      </c>
      <c r="AU186" s="265" t="s">
        <v>81</v>
      </c>
      <c r="AV186" s="14" t="s">
        <v>81</v>
      </c>
      <c r="AW186" s="14" t="s">
        <v>30</v>
      </c>
      <c r="AX186" s="14" t="s">
        <v>73</v>
      </c>
      <c r="AY186" s="265" t="s">
        <v>194</v>
      </c>
    </row>
    <row r="187" spans="1:51" s="14" customFormat="1" ht="12">
      <c r="A187" s="14"/>
      <c r="B187" s="255"/>
      <c r="C187" s="256"/>
      <c r="D187" s="240" t="s">
        <v>202</v>
      </c>
      <c r="E187" s="257" t="s">
        <v>1</v>
      </c>
      <c r="F187" s="258" t="s">
        <v>3630</v>
      </c>
      <c r="G187" s="256"/>
      <c r="H187" s="259">
        <v>11.29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5" t="s">
        <v>202</v>
      </c>
      <c r="AU187" s="265" t="s">
        <v>81</v>
      </c>
      <c r="AV187" s="14" t="s">
        <v>81</v>
      </c>
      <c r="AW187" s="14" t="s">
        <v>30</v>
      </c>
      <c r="AX187" s="14" t="s">
        <v>73</v>
      </c>
      <c r="AY187" s="265" t="s">
        <v>194</v>
      </c>
    </row>
    <row r="188" spans="1:51" s="14" customFormat="1" ht="12">
      <c r="A188" s="14"/>
      <c r="B188" s="255"/>
      <c r="C188" s="256"/>
      <c r="D188" s="240" t="s">
        <v>202</v>
      </c>
      <c r="E188" s="257" t="s">
        <v>1</v>
      </c>
      <c r="F188" s="258" t="s">
        <v>3631</v>
      </c>
      <c r="G188" s="256"/>
      <c r="H188" s="259">
        <v>18.365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202</v>
      </c>
      <c r="AU188" s="265" t="s">
        <v>81</v>
      </c>
      <c r="AV188" s="14" t="s">
        <v>81</v>
      </c>
      <c r="AW188" s="14" t="s">
        <v>30</v>
      </c>
      <c r="AX188" s="14" t="s">
        <v>73</v>
      </c>
      <c r="AY188" s="265" t="s">
        <v>194</v>
      </c>
    </row>
    <row r="189" spans="1:51" s="14" customFormat="1" ht="12">
      <c r="A189" s="14"/>
      <c r="B189" s="255"/>
      <c r="C189" s="256"/>
      <c r="D189" s="240" t="s">
        <v>202</v>
      </c>
      <c r="E189" s="257" t="s">
        <v>1</v>
      </c>
      <c r="F189" s="258" t="s">
        <v>3632</v>
      </c>
      <c r="G189" s="256"/>
      <c r="H189" s="259">
        <v>8.525</v>
      </c>
      <c r="I189" s="260"/>
      <c r="J189" s="256"/>
      <c r="K189" s="256"/>
      <c r="L189" s="261"/>
      <c r="M189" s="262"/>
      <c r="N189" s="263"/>
      <c r="O189" s="263"/>
      <c r="P189" s="263"/>
      <c r="Q189" s="263"/>
      <c r="R189" s="263"/>
      <c r="S189" s="263"/>
      <c r="T189" s="26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5" t="s">
        <v>202</v>
      </c>
      <c r="AU189" s="265" t="s">
        <v>81</v>
      </c>
      <c r="AV189" s="14" t="s">
        <v>81</v>
      </c>
      <c r="AW189" s="14" t="s">
        <v>30</v>
      </c>
      <c r="AX189" s="14" t="s">
        <v>73</v>
      </c>
      <c r="AY189" s="265" t="s">
        <v>194</v>
      </c>
    </row>
    <row r="190" spans="1:51" s="14" customFormat="1" ht="12">
      <c r="A190" s="14"/>
      <c r="B190" s="255"/>
      <c r="C190" s="256"/>
      <c r="D190" s="240" t="s">
        <v>202</v>
      </c>
      <c r="E190" s="257" t="s">
        <v>1</v>
      </c>
      <c r="F190" s="258" t="s">
        <v>3633</v>
      </c>
      <c r="G190" s="256"/>
      <c r="H190" s="259">
        <v>4.435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5" t="s">
        <v>202</v>
      </c>
      <c r="AU190" s="265" t="s">
        <v>81</v>
      </c>
      <c r="AV190" s="14" t="s">
        <v>81</v>
      </c>
      <c r="AW190" s="14" t="s">
        <v>30</v>
      </c>
      <c r="AX190" s="14" t="s">
        <v>73</v>
      </c>
      <c r="AY190" s="265" t="s">
        <v>194</v>
      </c>
    </row>
    <row r="191" spans="1:51" s="14" customFormat="1" ht="12">
      <c r="A191" s="14"/>
      <c r="B191" s="255"/>
      <c r="C191" s="256"/>
      <c r="D191" s="240" t="s">
        <v>202</v>
      </c>
      <c r="E191" s="257" t="s">
        <v>1</v>
      </c>
      <c r="F191" s="258" t="s">
        <v>3634</v>
      </c>
      <c r="G191" s="256"/>
      <c r="H191" s="259">
        <v>19.305</v>
      </c>
      <c r="I191" s="260"/>
      <c r="J191" s="256"/>
      <c r="K191" s="256"/>
      <c r="L191" s="261"/>
      <c r="M191" s="262"/>
      <c r="N191" s="263"/>
      <c r="O191" s="263"/>
      <c r="P191" s="263"/>
      <c r="Q191" s="263"/>
      <c r="R191" s="263"/>
      <c r="S191" s="263"/>
      <c r="T191" s="26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5" t="s">
        <v>202</v>
      </c>
      <c r="AU191" s="265" t="s">
        <v>81</v>
      </c>
      <c r="AV191" s="14" t="s">
        <v>81</v>
      </c>
      <c r="AW191" s="14" t="s">
        <v>30</v>
      </c>
      <c r="AX191" s="14" t="s">
        <v>73</v>
      </c>
      <c r="AY191" s="265" t="s">
        <v>194</v>
      </c>
    </row>
    <row r="192" spans="1:51" s="14" customFormat="1" ht="12">
      <c r="A192" s="14"/>
      <c r="B192" s="255"/>
      <c r="C192" s="256"/>
      <c r="D192" s="240" t="s">
        <v>202</v>
      </c>
      <c r="E192" s="257" t="s">
        <v>1</v>
      </c>
      <c r="F192" s="258" t="s">
        <v>3635</v>
      </c>
      <c r="G192" s="256"/>
      <c r="H192" s="259">
        <v>5.65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5" t="s">
        <v>202</v>
      </c>
      <c r="AU192" s="265" t="s">
        <v>81</v>
      </c>
      <c r="AV192" s="14" t="s">
        <v>81</v>
      </c>
      <c r="AW192" s="14" t="s">
        <v>30</v>
      </c>
      <c r="AX192" s="14" t="s">
        <v>73</v>
      </c>
      <c r="AY192" s="265" t="s">
        <v>194</v>
      </c>
    </row>
    <row r="193" spans="1:51" s="14" customFormat="1" ht="12">
      <c r="A193" s="14"/>
      <c r="B193" s="255"/>
      <c r="C193" s="256"/>
      <c r="D193" s="240" t="s">
        <v>202</v>
      </c>
      <c r="E193" s="257" t="s">
        <v>1</v>
      </c>
      <c r="F193" s="258" t="s">
        <v>3636</v>
      </c>
      <c r="G193" s="256"/>
      <c r="H193" s="259">
        <v>1.735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5" t="s">
        <v>202</v>
      </c>
      <c r="AU193" s="265" t="s">
        <v>81</v>
      </c>
      <c r="AV193" s="14" t="s">
        <v>81</v>
      </c>
      <c r="AW193" s="14" t="s">
        <v>30</v>
      </c>
      <c r="AX193" s="14" t="s">
        <v>73</v>
      </c>
      <c r="AY193" s="265" t="s">
        <v>194</v>
      </c>
    </row>
    <row r="194" spans="1:51" s="14" customFormat="1" ht="12">
      <c r="A194" s="14"/>
      <c r="B194" s="255"/>
      <c r="C194" s="256"/>
      <c r="D194" s="240" t="s">
        <v>202</v>
      </c>
      <c r="E194" s="257" t="s">
        <v>1</v>
      </c>
      <c r="F194" s="258" t="s">
        <v>3637</v>
      </c>
      <c r="G194" s="256"/>
      <c r="H194" s="259">
        <v>15.625</v>
      </c>
      <c r="I194" s="260"/>
      <c r="J194" s="256"/>
      <c r="K194" s="256"/>
      <c r="L194" s="261"/>
      <c r="M194" s="262"/>
      <c r="N194" s="263"/>
      <c r="O194" s="263"/>
      <c r="P194" s="263"/>
      <c r="Q194" s="263"/>
      <c r="R194" s="263"/>
      <c r="S194" s="263"/>
      <c r="T194" s="26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5" t="s">
        <v>202</v>
      </c>
      <c r="AU194" s="265" t="s">
        <v>81</v>
      </c>
      <c r="AV194" s="14" t="s">
        <v>81</v>
      </c>
      <c r="AW194" s="14" t="s">
        <v>30</v>
      </c>
      <c r="AX194" s="14" t="s">
        <v>73</v>
      </c>
      <c r="AY194" s="265" t="s">
        <v>194</v>
      </c>
    </row>
    <row r="195" spans="1:51" s="14" customFormat="1" ht="12">
      <c r="A195" s="14"/>
      <c r="B195" s="255"/>
      <c r="C195" s="256"/>
      <c r="D195" s="240" t="s">
        <v>202</v>
      </c>
      <c r="E195" s="257" t="s">
        <v>1</v>
      </c>
      <c r="F195" s="258" t="s">
        <v>3638</v>
      </c>
      <c r="G195" s="256"/>
      <c r="H195" s="259">
        <v>11.3</v>
      </c>
      <c r="I195" s="260"/>
      <c r="J195" s="256"/>
      <c r="K195" s="256"/>
      <c r="L195" s="261"/>
      <c r="M195" s="262"/>
      <c r="N195" s="263"/>
      <c r="O195" s="263"/>
      <c r="P195" s="263"/>
      <c r="Q195" s="263"/>
      <c r="R195" s="263"/>
      <c r="S195" s="263"/>
      <c r="T195" s="26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5" t="s">
        <v>202</v>
      </c>
      <c r="AU195" s="265" t="s">
        <v>81</v>
      </c>
      <c r="AV195" s="14" t="s">
        <v>81</v>
      </c>
      <c r="AW195" s="14" t="s">
        <v>30</v>
      </c>
      <c r="AX195" s="14" t="s">
        <v>73</v>
      </c>
      <c r="AY195" s="265" t="s">
        <v>194</v>
      </c>
    </row>
    <row r="196" spans="1:51" s="14" customFormat="1" ht="12">
      <c r="A196" s="14"/>
      <c r="B196" s="255"/>
      <c r="C196" s="256"/>
      <c r="D196" s="240" t="s">
        <v>202</v>
      </c>
      <c r="E196" s="257" t="s">
        <v>1</v>
      </c>
      <c r="F196" s="258" t="s">
        <v>3636</v>
      </c>
      <c r="G196" s="256"/>
      <c r="H196" s="259">
        <v>1.735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5" t="s">
        <v>202</v>
      </c>
      <c r="AU196" s="265" t="s">
        <v>81</v>
      </c>
      <c r="AV196" s="14" t="s">
        <v>81</v>
      </c>
      <c r="AW196" s="14" t="s">
        <v>30</v>
      </c>
      <c r="AX196" s="14" t="s">
        <v>73</v>
      </c>
      <c r="AY196" s="265" t="s">
        <v>194</v>
      </c>
    </row>
    <row r="197" spans="1:51" s="16" customFormat="1" ht="12">
      <c r="A197" s="16"/>
      <c r="B197" s="277"/>
      <c r="C197" s="278"/>
      <c r="D197" s="240" t="s">
        <v>202</v>
      </c>
      <c r="E197" s="279" t="s">
        <v>1</v>
      </c>
      <c r="F197" s="280" t="s">
        <v>276</v>
      </c>
      <c r="G197" s="278"/>
      <c r="H197" s="281">
        <v>132.88800000000003</v>
      </c>
      <c r="I197" s="282"/>
      <c r="J197" s="278"/>
      <c r="K197" s="278"/>
      <c r="L197" s="283"/>
      <c r="M197" s="284"/>
      <c r="N197" s="285"/>
      <c r="O197" s="285"/>
      <c r="P197" s="285"/>
      <c r="Q197" s="285"/>
      <c r="R197" s="285"/>
      <c r="S197" s="285"/>
      <c r="T197" s="28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T197" s="287" t="s">
        <v>202</v>
      </c>
      <c r="AU197" s="287" t="s">
        <v>81</v>
      </c>
      <c r="AV197" s="16" t="s">
        <v>110</v>
      </c>
      <c r="AW197" s="16" t="s">
        <v>30</v>
      </c>
      <c r="AX197" s="16" t="s">
        <v>73</v>
      </c>
      <c r="AY197" s="287" t="s">
        <v>194</v>
      </c>
    </row>
    <row r="198" spans="1:51" s="14" customFormat="1" ht="12">
      <c r="A198" s="14"/>
      <c r="B198" s="255"/>
      <c r="C198" s="256"/>
      <c r="D198" s="240" t="s">
        <v>202</v>
      </c>
      <c r="E198" s="257" t="s">
        <v>1</v>
      </c>
      <c r="F198" s="258" t="s">
        <v>3639</v>
      </c>
      <c r="G198" s="256"/>
      <c r="H198" s="259">
        <v>26.578</v>
      </c>
      <c r="I198" s="260"/>
      <c r="J198" s="256"/>
      <c r="K198" s="256"/>
      <c r="L198" s="261"/>
      <c r="M198" s="262"/>
      <c r="N198" s="263"/>
      <c r="O198" s="263"/>
      <c r="P198" s="263"/>
      <c r="Q198" s="263"/>
      <c r="R198" s="263"/>
      <c r="S198" s="263"/>
      <c r="T198" s="26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5" t="s">
        <v>202</v>
      </c>
      <c r="AU198" s="265" t="s">
        <v>81</v>
      </c>
      <c r="AV198" s="14" t="s">
        <v>81</v>
      </c>
      <c r="AW198" s="14" t="s">
        <v>30</v>
      </c>
      <c r="AX198" s="14" t="s">
        <v>73</v>
      </c>
      <c r="AY198" s="265" t="s">
        <v>194</v>
      </c>
    </row>
    <row r="199" spans="1:51" s="15" customFormat="1" ht="12">
      <c r="A199" s="15"/>
      <c r="B199" s="266"/>
      <c r="C199" s="267"/>
      <c r="D199" s="240" t="s">
        <v>202</v>
      </c>
      <c r="E199" s="268" t="s">
        <v>1</v>
      </c>
      <c r="F199" s="269" t="s">
        <v>206</v>
      </c>
      <c r="G199" s="267"/>
      <c r="H199" s="270">
        <v>159.46600000000004</v>
      </c>
      <c r="I199" s="271"/>
      <c r="J199" s="267"/>
      <c r="K199" s="267"/>
      <c r="L199" s="272"/>
      <c r="M199" s="273"/>
      <c r="N199" s="274"/>
      <c r="O199" s="274"/>
      <c r="P199" s="274"/>
      <c r="Q199" s="274"/>
      <c r="R199" s="274"/>
      <c r="S199" s="274"/>
      <c r="T199" s="27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76" t="s">
        <v>202</v>
      </c>
      <c r="AU199" s="276" t="s">
        <v>81</v>
      </c>
      <c r="AV199" s="15" t="s">
        <v>115</v>
      </c>
      <c r="AW199" s="15" t="s">
        <v>30</v>
      </c>
      <c r="AX199" s="15" t="s">
        <v>77</v>
      </c>
      <c r="AY199" s="276" t="s">
        <v>194</v>
      </c>
    </row>
    <row r="200" spans="1:65" s="2" customFormat="1" ht="12">
      <c r="A200" s="39"/>
      <c r="B200" s="40"/>
      <c r="C200" s="227" t="s">
        <v>219</v>
      </c>
      <c r="D200" s="227" t="s">
        <v>196</v>
      </c>
      <c r="E200" s="228" t="s">
        <v>3640</v>
      </c>
      <c r="F200" s="229" t="s">
        <v>3641</v>
      </c>
      <c r="G200" s="230" t="s">
        <v>294</v>
      </c>
      <c r="H200" s="231">
        <v>23.4</v>
      </c>
      <c r="I200" s="232"/>
      <c r="J200" s="233">
        <f>ROUND(I200*H200,2)</f>
        <v>0</v>
      </c>
      <c r="K200" s="229" t="s">
        <v>200</v>
      </c>
      <c r="L200" s="45"/>
      <c r="M200" s="234" t="s">
        <v>1</v>
      </c>
      <c r="N200" s="235" t="s">
        <v>38</v>
      </c>
      <c r="O200" s="92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115</v>
      </c>
      <c r="AT200" s="238" t="s">
        <v>196</v>
      </c>
      <c r="AU200" s="238" t="s">
        <v>81</v>
      </c>
      <c r="AY200" s="18" t="s">
        <v>194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77</v>
      </c>
      <c r="BK200" s="239">
        <f>ROUND(I200*H200,2)</f>
        <v>0</v>
      </c>
      <c r="BL200" s="18" t="s">
        <v>115</v>
      </c>
      <c r="BM200" s="238" t="s">
        <v>239</v>
      </c>
    </row>
    <row r="201" spans="1:47" s="2" customFormat="1" ht="12">
      <c r="A201" s="39"/>
      <c r="B201" s="40"/>
      <c r="C201" s="41"/>
      <c r="D201" s="240" t="s">
        <v>201</v>
      </c>
      <c r="E201" s="41"/>
      <c r="F201" s="241" t="s">
        <v>3641</v>
      </c>
      <c r="G201" s="41"/>
      <c r="H201" s="41"/>
      <c r="I201" s="242"/>
      <c r="J201" s="41"/>
      <c r="K201" s="41"/>
      <c r="L201" s="45"/>
      <c r="M201" s="243"/>
      <c r="N201" s="244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201</v>
      </c>
      <c r="AU201" s="18" t="s">
        <v>81</v>
      </c>
    </row>
    <row r="202" spans="1:51" s="13" customFormat="1" ht="12">
      <c r="A202" s="13"/>
      <c r="B202" s="245"/>
      <c r="C202" s="246"/>
      <c r="D202" s="240" t="s">
        <v>202</v>
      </c>
      <c r="E202" s="247" t="s">
        <v>1</v>
      </c>
      <c r="F202" s="248" t="s">
        <v>3642</v>
      </c>
      <c r="G202" s="246"/>
      <c r="H202" s="247" t="s">
        <v>1</v>
      </c>
      <c r="I202" s="249"/>
      <c r="J202" s="246"/>
      <c r="K202" s="246"/>
      <c r="L202" s="250"/>
      <c r="M202" s="251"/>
      <c r="N202" s="252"/>
      <c r="O202" s="252"/>
      <c r="P202" s="252"/>
      <c r="Q202" s="252"/>
      <c r="R202" s="252"/>
      <c r="S202" s="252"/>
      <c r="T202" s="25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4" t="s">
        <v>202</v>
      </c>
      <c r="AU202" s="254" t="s">
        <v>81</v>
      </c>
      <c r="AV202" s="13" t="s">
        <v>77</v>
      </c>
      <c r="AW202" s="13" t="s">
        <v>30</v>
      </c>
      <c r="AX202" s="13" t="s">
        <v>73</v>
      </c>
      <c r="AY202" s="254" t="s">
        <v>194</v>
      </c>
    </row>
    <row r="203" spans="1:51" s="14" customFormat="1" ht="12">
      <c r="A203" s="14"/>
      <c r="B203" s="255"/>
      <c r="C203" s="256"/>
      <c r="D203" s="240" t="s">
        <v>202</v>
      </c>
      <c r="E203" s="257" t="s">
        <v>1</v>
      </c>
      <c r="F203" s="258" t="s">
        <v>3643</v>
      </c>
      <c r="G203" s="256"/>
      <c r="H203" s="259">
        <v>7.15</v>
      </c>
      <c r="I203" s="260"/>
      <c r="J203" s="256"/>
      <c r="K203" s="256"/>
      <c r="L203" s="261"/>
      <c r="M203" s="262"/>
      <c r="N203" s="263"/>
      <c r="O203" s="263"/>
      <c r="P203" s="263"/>
      <c r="Q203" s="263"/>
      <c r="R203" s="263"/>
      <c r="S203" s="263"/>
      <c r="T203" s="26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5" t="s">
        <v>202</v>
      </c>
      <c r="AU203" s="265" t="s">
        <v>81</v>
      </c>
      <c r="AV203" s="14" t="s">
        <v>81</v>
      </c>
      <c r="AW203" s="14" t="s">
        <v>30</v>
      </c>
      <c r="AX203" s="14" t="s">
        <v>73</v>
      </c>
      <c r="AY203" s="265" t="s">
        <v>194</v>
      </c>
    </row>
    <row r="204" spans="1:51" s="14" customFormat="1" ht="12">
      <c r="A204" s="14"/>
      <c r="B204" s="255"/>
      <c r="C204" s="256"/>
      <c r="D204" s="240" t="s">
        <v>202</v>
      </c>
      <c r="E204" s="257" t="s">
        <v>1</v>
      </c>
      <c r="F204" s="258" t="s">
        <v>3644</v>
      </c>
      <c r="G204" s="256"/>
      <c r="H204" s="259">
        <v>4.55</v>
      </c>
      <c r="I204" s="260"/>
      <c r="J204" s="256"/>
      <c r="K204" s="256"/>
      <c r="L204" s="261"/>
      <c r="M204" s="262"/>
      <c r="N204" s="263"/>
      <c r="O204" s="263"/>
      <c r="P204" s="263"/>
      <c r="Q204" s="263"/>
      <c r="R204" s="263"/>
      <c r="S204" s="263"/>
      <c r="T204" s="26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5" t="s">
        <v>202</v>
      </c>
      <c r="AU204" s="265" t="s">
        <v>81</v>
      </c>
      <c r="AV204" s="14" t="s">
        <v>81</v>
      </c>
      <c r="AW204" s="14" t="s">
        <v>30</v>
      </c>
      <c r="AX204" s="14" t="s">
        <v>73</v>
      </c>
      <c r="AY204" s="265" t="s">
        <v>194</v>
      </c>
    </row>
    <row r="205" spans="1:51" s="14" customFormat="1" ht="12">
      <c r="A205" s="14"/>
      <c r="B205" s="255"/>
      <c r="C205" s="256"/>
      <c r="D205" s="240" t="s">
        <v>202</v>
      </c>
      <c r="E205" s="257" t="s">
        <v>1</v>
      </c>
      <c r="F205" s="258" t="s">
        <v>3645</v>
      </c>
      <c r="G205" s="256"/>
      <c r="H205" s="259">
        <v>5.8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5" t="s">
        <v>202</v>
      </c>
      <c r="AU205" s="265" t="s">
        <v>81</v>
      </c>
      <c r="AV205" s="14" t="s">
        <v>81</v>
      </c>
      <c r="AW205" s="14" t="s">
        <v>30</v>
      </c>
      <c r="AX205" s="14" t="s">
        <v>73</v>
      </c>
      <c r="AY205" s="265" t="s">
        <v>194</v>
      </c>
    </row>
    <row r="206" spans="1:51" s="14" customFormat="1" ht="12">
      <c r="A206" s="14"/>
      <c r="B206" s="255"/>
      <c r="C206" s="256"/>
      <c r="D206" s="240" t="s">
        <v>202</v>
      </c>
      <c r="E206" s="257" t="s">
        <v>1</v>
      </c>
      <c r="F206" s="258" t="s">
        <v>3646</v>
      </c>
      <c r="G206" s="256"/>
      <c r="H206" s="259">
        <v>5.9</v>
      </c>
      <c r="I206" s="260"/>
      <c r="J206" s="256"/>
      <c r="K206" s="256"/>
      <c r="L206" s="261"/>
      <c r="M206" s="262"/>
      <c r="N206" s="263"/>
      <c r="O206" s="263"/>
      <c r="P206" s="263"/>
      <c r="Q206" s="263"/>
      <c r="R206" s="263"/>
      <c r="S206" s="263"/>
      <c r="T206" s="26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5" t="s">
        <v>202</v>
      </c>
      <c r="AU206" s="265" t="s">
        <v>81</v>
      </c>
      <c r="AV206" s="14" t="s">
        <v>81</v>
      </c>
      <c r="AW206" s="14" t="s">
        <v>30</v>
      </c>
      <c r="AX206" s="14" t="s">
        <v>73</v>
      </c>
      <c r="AY206" s="265" t="s">
        <v>194</v>
      </c>
    </row>
    <row r="207" spans="1:51" s="15" customFormat="1" ht="12">
      <c r="A207" s="15"/>
      <c r="B207" s="266"/>
      <c r="C207" s="267"/>
      <c r="D207" s="240" t="s">
        <v>202</v>
      </c>
      <c r="E207" s="268" t="s">
        <v>1</v>
      </c>
      <c r="F207" s="269" t="s">
        <v>206</v>
      </c>
      <c r="G207" s="267"/>
      <c r="H207" s="270">
        <v>23.4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6" t="s">
        <v>202</v>
      </c>
      <c r="AU207" s="276" t="s">
        <v>81</v>
      </c>
      <c r="AV207" s="15" t="s">
        <v>115</v>
      </c>
      <c r="AW207" s="15" t="s">
        <v>30</v>
      </c>
      <c r="AX207" s="15" t="s">
        <v>77</v>
      </c>
      <c r="AY207" s="276" t="s">
        <v>194</v>
      </c>
    </row>
    <row r="208" spans="1:65" s="2" customFormat="1" ht="12">
      <c r="A208" s="39"/>
      <c r="B208" s="40"/>
      <c r="C208" s="227" t="s">
        <v>241</v>
      </c>
      <c r="D208" s="227" t="s">
        <v>196</v>
      </c>
      <c r="E208" s="228" t="s">
        <v>748</v>
      </c>
      <c r="F208" s="229" t="s">
        <v>749</v>
      </c>
      <c r="G208" s="230" t="s">
        <v>294</v>
      </c>
      <c r="H208" s="231">
        <v>295.096</v>
      </c>
      <c r="I208" s="232"/>
      <c r="J208" s="233">
        <f>ROUND(I208*H208,2)</f>
        <v>0</v>
      </c>
      <c r="K208" s="229" t="s">
        <v>200</v>
      </c>
      <c r="L208" s="45"/>
      <c r="M208" s="234" t="s">
        <v>1</v>
      </c>
      <c r="N208" s="235" t="s">
        <v>38</v>
      </c>
      <c r="O208" s="92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115</v>
      </c>
      <c r="AT208" s="238" t="s">
        <v>196</v>
      </c>
      <c r="AU208" s="238" t="s">
        <v>81</v>
      </c>
      <c r="AY208" s="18" t="s">
        <v>194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77</v>
      </c>
      <c r="BK208" s="239">
        <f>ROUND(I208*H208,2)</f>
        <v>0</v>
      </c>
      <c r="BL208" s="18" t="s">
        <v>115</v>
      </c>
      <c r="BM208" s="238" t="s">
        <v>244</v>
      </c>
    </row>
    <row r="209" spans="1:47" s="2" customFormat="1" ht="12">
      <c r="A209" s="39"/>
      <c r="B209" s="40"/>
      <c r="C209" s="41"/>
      <c r="D209" s="240" t="s">
        <v>201</v>
      </c>
      <c r="E209" s="41"/>
      <c r="F209" s="241" t="s">
        <v>749</v>
      </c>
      <c r="G209" s="41"/>
      <c r="H209" s="41"/>
      <c r="I209" s="242"/>
      <c r="J209" s="41"/>
      <c r="K209" s="41"/>
      <c r="L209" s="45"/>
      <c r="M209" s="243"/>
      <c r="N209" s="244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201</v>
      </c>
      <c r="AU209" s="18" t="s">
        <v>81</v>
      </c>
    </row>
    <row r="210" spans="1:51" s="13" customFormat="1" ht="12">
      <c r="A210" s="13"/>
      <c r="B210" s="245"/>
      <c r="C210" s="246"/>
      <c r="D210" s="240" t="s">
        <v>202</v>
      </c>
      <c r="E210" s="247" t="s">
        <v>1</v>
      </c>
      <c r="F210" s="248" t="s">
        <v>3647</v>
      </c>
      <c r="G210" s="246"/>
      <c r="H210" s="247" t="s">
        <v>1</v>
      </c>
      <c r="I210" s="249"/>
      <c r="J210" s="246"/>
      <c r="K210" s="246"/>
      <c r="L210" s="250"/>
      <c r="M210" s="251"/>
      <c r="N210" s="252"/>
      <c r="O210" s="252"/>
      <c r="P210" s="252"/>
      <c r="Q210" s="252"/>
      <c r="R210" s="252"/>
      <c r="S210" s="252"/>
      <c r="T210" s="25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4" t="s">
        <v>202</v>
      </c>
      <c r="AU210" s="254" t="s">
        <v>81</v>
      </c>
      <c r="AV210" s="13" t="s">
        <v>77</v>
      </c>
      <c r="AW210" s="13" t="s">
        <v>30</v>
      </c>
      <c r="AX210" s="13" t="s">
        <v>73</v>
      </c>
      <c r="AY210" s="254" t="s">
        <v>194</v>
      </c>
    </row>
    <row r="211" spans="1:51" s="14" customFormat="1" ht="12">
      <c r="A211" s="14"/>
      <c r="B211" s="255"/>
      <c r="C211" s="256"/>
      <c r="D211" s="240" t="s">
        <v>202</v>
      </c>
      <c r="E211" s="257" t="s">
        <v>1</v>
      </c>
      <c r="F211" s="258" t="s">
        <v>3648</v>
      </c>
      <c r="G211" s="256"/>
      <c r="H211" s="259">
        <v>51.038</v>
      </c>
      <c r="I211" s="260"/>
      <c r="J211" s="256"/>
      <c r="K211" s="256"/>
      <c r="L211" s="261"/>
      <c r="M211" s="262"/>
      <c r="N211" s="263"/>
      <c r="O211" s="263"/>
      <c r="P211" s="263"/>
      <c r="Q211" s="263"/>
      <c r="R211" s="263"/>
      <c r="S211" s="263"/>
      <c r="T211" s="26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5" t="s">
        <v>202</v>
      </c>
      <c r="AU211" s="265" t="s">
        <v>81</v>
      </c>
      <c r="AV211" s="14" t="s">
        <v>81</v>
      </c>
      <c r="AW211" s="14" t="s">
        <v>30</v>
      </c>
      <c r="AX211" s="14" t="s">
        <v>73</v>
      </c>
      <c r="AY211" s="265" t="s">
        <v>194</v>
      </c>
    </row>
    <row r="212" spans="1:51" s="14" customFormat="1" ht="12">
      <c r="A212" s="14"/>
      <c r="B212" s="255"/>
      <c r="C212" s="256"/>
      <c r="D212" s="240" t="s">
        <v>202</v>
      </c>
      <c r="E212" s="257" t="s">
        <v>1</v>
      </c>
      <c r="F212" s="258" t="s">
        <v>3649</v>
      </c>
      <c r="G212" s="256"/>
      <c r="H212" s="259">
        <v>38.12</v>
      </c>
      <c r="I212" s="260"/>
      <c r="J212" s="256"/>
      <c r="K212" s="256"/>
      <c r="L212" s="261"/>
      <c r="M212" s="262"/>
      <c r="N212" s="263"/>
      <c r="O212" s="263"/>
      <c r="P212" s="263"/>
      <c r="Q212" s="263"/>
      <c r="R212" s="263"/>
      <c r="S212" s="263"/>
      <c r="T212" s="26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5" t="s">
        <v>202</v>
      </c>
      <c r="AU212" s="265" t="s">
        <v>81</v>
      </c>
      <c r="AV212" s="14" t="s">
        <v>81</v>
      </c>
      <c r="AW212" s="14" t="s">
        <v>30</v>
      </c>
      <c r="AX212" s="14" t="s">
        <v>73</v>
      </c>
      <c r="AY212" s="265" t="s">
        <v>194</v>
      </c>
    </row>
    <row r="213" spans="1:51" s="14" customFormat="1" ht="12">
      <c r="A213" s="14"/>
      <c r="B213" s="255"/>
      <c r="C213" s="256"/>
      <c r="D213" s="240" t="s">
        <v>202</v>
      </c>
      <c r="E213" s="257" t="s">
        <v>1</v>
      </c>
      <c r="F213" s="258" t="s">
        <v>3650</v>
      </c>
      <c r="G213" s="256"/>
      <c r="H213" s="259">
        <v>30.065</v>
      </c>
      <c r="I213" s="260"/>
      <c r="J213" s="256"/>
      <c r="K213" s="256"/>
      <c r="L213" s="261"/>
      <c r="M213" s="262"/>
      <c r="N213" s="263"/>
      <c r="O213" s="263"/>
      <c r="P213" s="263"/>
      <c r="Q213" s="263"/>
      <c r="R213" s="263"/>
      <c r="S213" s="263"/>
      <c r="T213" s="26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5" t="s">
        <v>202</v>
      </c>
      <c r="AU213" s="265" t="s">
        <v>81</v>
      </c>
      <c r="AV213" s="14" t="s">
        <v>81</v>
      </c>
      <c r="AW213" s="14" t="s">
        <v>30</v>
      </c>
      <c r="AX213" s="14" t="s">
        <v>73</v>
      </c>
      <c r="AY213" s="265" t="s">
        <v>194</v>
      </c>
    </row>
    <row r="214" spans="1:51" s="14" customFormat="1" ht="12">
      <c r="A214" s="14"/>
      <c r="B214" s="255"/>
      <c r="C214" s="256"/>
      <c r="D214" s="240" t="s">
        <v>202</v>
      </c>
      <c r="E214" s="257" t="s">
        <v>1</v>
      </c>
      <c r="F214" s="258" t="s">
        <v>3651</v>
      </c>
      <c r="G214" s="256"/>
      <c r="H214" s="259">
        <v>31.28</v>
      </c>
      <c r="I214" s="260"/>
      <c r="J214" s="256"/>
      <c r="K214" s="256"/>
      <c r="L214" s="261"/>
      <c r="M214" s="262"/>
      <c r="N214" s="263"/>
      <c r="O214" s="263"/>
      <c r="P214" s="263"/>
      <c r="Q214" s="263"/>
      <c r="R214" s="263"/>
      <c r="S214" s="263"/>
      <c r="T214" s="26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5" t="s">
        <v>202</v>
      </c>
      <c r="AU214" s="265" t="s">
        <v>81</v>
      </c>
      <c r="AV214" s="14" t="s">
        <v>81</v>
      </c>
      <c r="AW214" s="14" t="s">
        <v>30</v>
      </c>
      <c r="AX214" s="14" t="s">
        <v>73</v>
      </c>
      <c r="AY214" s="265" t="s">
        <v>194</v>
      </c>
    </row>
    <row r="215" spans="1:51" s="16" customFormat="1" ht="12">
      <c r="A215" s="16"/>
      <c r="B215" s="277"/>
      <c r="C215" s="278"/>
      <c r="D215" s="240" t="s">
        <v>202</v>
      </c>
      <c r="E215" s="279" t="s">
        <v>1</v>
      </c>
      <c r="F215" s="280" t="s">
        <v>276</v>
      </c>
      <c r="G215" s="278"/>
      <c r="H215" s="281">
        <v>150.503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T215" s="287" t="s">
        <v>202</v>
      </c>
      <c r="AU215" s="287" t="s">
        <v>81</v>
      </c>
      <c r="AV215" s="16" t="s">
        <v>110</v>
      </c>
      <c r="AW215" s="16" t="s">
        <v>30</v>
      </c>
      <c r="AX215" s="16" t="s">
        <v>73</v>
      </c>
      <c r="AY215" s="287" t="s">
        <v>194</v>
      </c>
    </row>
    <row r="216" spans="1:51" s="14" customFormat="1" ht="12">
      <c r="A216" s="14"/>
      <c r="B216" s="255"/>
      <c r="C216" s="256"/>
      <c r="D216" s="240" t="s">
        <v>202</v>
      </c>
      <c r="E216" s="257" t="s">
        <v>1</v>
      </c>
      <c r="F216" s="258" t="s">
        <v>3652</v>
      </c>
      <c r="G216" s="256"/>
      <c r="H216" s="259">
        <v>30.101</v>
      </c>
      <c r="I216" s="260"/>
      <c r="J216" s="256"/>
      <c r="K216" s="256"/>
      <c r="L216" s="261"/>
      <c r="M216" s="262"/>
      <c r="N216" s="263"/>
      <c r="O216" s="263"/>
      <c r="P216" s="263"/>
      <c r="Q216" s="263"/>
      <c r="R216" s="263"/>
      <c r="S216" s="263"/>
      <c r="T216" s="26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5" t="s">
        <v>202</v>
      </c>
      <c r="AU216" s="265" t="s">
        <v>81</v>
      </c>
      <c r="AV216" s="14" t="s">
        <v>81</v>
      </c>
      <c r="AW216" s="14" t="s">
        <v>30</v>
      </c>
      <c r="AX216" s="14" t="s">
        <v>73</v>
      </c>
      <c r="AY216" s="265" t="s">
        <v>194</v>
      </c>
    </row>
    <row r="217" spans="1:51" s="14" customFormat="1" ht="12">
      <c r="A217" s="14"/>
      <c r="B217" s="255"/>
      <c r="C217" s="256"/>
      <c r="D217" s="240" t="s">
        <v>202</v>
      </c>
      <c r="E217" s="257" t="s">
        <v>1</v>
      </c>
      <c r="F217" s="258" t="s">
        <v>3653</v>
      </c>
      <c r="G217" s="256"/>
      <c r="H217" s="259">
        <v>114.492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5" t="s">
        <v>202</v>
      </c>
      <c r="AU217" s="265" t="s">
        <v>81</v>
      </c>
      <c r="AV217" s="14" t="s">
        <v>81</v>
      </c>
      <c r="AW217" s="14" t="s">
        <v>30</v>
      </c>
      <c r="AX217" s="14" t="s">
        <v>73</v>
      </c>
      <c r="AY217" s="265" t="s">
        <v>194</v>
      </c>
    </row>
    <row r="218" spans="1:51" s="15" customFormat="1" ht="12">
      <c r="A218" s="15"/>
      <c r="B218" s="266"/>
      <c r="C218" s="267"/>
      <c r="D218" s="240" t="s">
        <v>202</v>
      </c>
      <c r="E218" s="268" t="s">
        <v>1</v>
      </c>
      <c r="F218" s="269" t="s">
        <v>206</v>
      </c>
      <c r="G218" s="267"/>
      <c r="H218" s="270">
        <v>295.096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6" t="s">
        <v>202</v>
      </c>
      <c r="AU218" s="276" t="s">
        <v>81</v>
      </c>
      <c r="AV218" s="15" t="s">
        <v>115</v>
      </c>
      <c r="AW218" s="15" t="s">
        <v>30</v>
      </c>
      <c r="AX218" s="15" t="s">
        <v>77</v>
      </c>
      <c r="AY218" s="276" t="s">
        <v>194</v>
      </c>
    </row>
    <row r="219" spans="1:65" s="2" customFormat="1" ht="16.5" customHeight="1">
      <c r="A219" s="39"/>
      <c r="B219" s="40"/>
      <c r="C219" s="227" t="s">
        <v>223</v>
      </c>
      <c r="D219" s="227" t="s">
        <v>196</v>
      </c>
      <c r="E219" s="228" t="s">
        <v>752</v>
      </c>
      <c r="F219" s="229" t="s">
        <v>753</v>
      </c>
      <c r="G219" s="230" t="s">
        <v>294</v>
      </c>
      <c r="H219" s="231">
        <v>502.678</v>
      </c>
      <c r="I219" s="232"/>
      <c r="J219" s="233">
        <f>ROUND(I219*H219,2)</f>
        <v>0</v>
      </c>
      <c r="K219" s="229" t="s">
        <v>200</v>
      </c>
      <c r="L219" s="45"/>
      <c r="M219" s="234" t="s">
        <v>1</v>
      </c>
      <c r="N219" s="235" t="s">
        <v>38</v>
      </c>
      <c r="O219" s="92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115</v>
      </c>
      <c r="AT219" s="238" t="s">
        <v>196</v>
      </c>
      <c r="AU219" s="238" t="s">
        <v>81</v>
      </c>
      <c r="AY219" s="18" t="s">
        <v>194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77</v>
      </c>
      <c r="BK219" s="239">
        <f>ROUND(I219*H219,2)</f>
        <v>0</v>
      </c>
      <c r="BL219" s="18" t="s">
        <v>115</v>
      </c>
      <c r="BM219" s="238" t="s">
        <v>247</v>
      </c>
    </row>
    <row r="220" spans="1:47" s="2" customFormat="1" ht="12">
      <c r="A220" s="39"/>
      <c r="B220" s="40"/>
      <c r="C220" s="41"/>
      <c r="D220" s="240" t="s">
        <v>201</v>
      </c>
      <c r="E220" s="41"/>
      <c r="F220" s="241" t="s">
        <v>753</v>
      </c>
      <c r="G220" s="41"/>
      <c r="H220" s="41"/>
      <c r="I220" s="242"/>
      <c r="J220" s="41"/>
      <c r="K220" s="41"/>
      <c r="L220" s="45"/>
      <c r="M220" s="243"/>
      <c r="N220" s="244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201</v>
      </c>
      <c r="AU220" s="18" t="s">
        <v>81</v>
      </c>
    </row>
    <row r="221" spans="1:51" s="13" customFormat="1" ht="12">
      <c r="A221" s="13"/>
      <c r="B221" s="245"/>
      <c r="C221" s="246"/>
      <c r="D221" s="240" t="s">
        <v>202</v>
      </c>
      <c r="E221" s="247" t="s">
        <v>1</v>
      </c>
      <c r="F221" s="248" t="s">
        <v>755</v>
      </c>
      <c r="G221" s="246"/>
      <c r="H221" s="247" t="s">
        <v>1</v>
      </c>
      <c r="I221" s="249"/>
      <c r="J221" s="246"/>
      <c r="K221" s="246"/>
      <c r="L221" s="250"/>
      <c r="M221" s="251"/>
      <c r="N221" s="252"/>
      <c r="O221" s="252"/>
      <c r="P221" s="252"/>
      <c r="Q221" s="252"/>
      <c r="R221" s="252"/>
      <c r="S221" s="252"/>
      <c r="T221" s="25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4" t="s">
        <v>202</v>
      </c>
      <c r="AU221" s="254" t="s">
        <v>81</v>
      </c>
      <c r="AV221" s="13" t="s">
        <v>77</v>
      </c>
      <c r="AW221" s="13" t="s">
        <v>30</v>
      </c>
      <c r="AX221" s="13" t="s">
        <v>73</v>
      </c>
      <c r="AY221" s="254" t="s">
        <v>194</v>
      </c>
    </row>
    <row r="222" spans="1:51" s="14" customFormat="1" ht="12">
      <c r="A222" s="14"/>
      <c r="B222" s="255"/>
      <c r="C222" s="256"/>
      <c r="D222" s="240" t="s">
        <v>202</v>
      </c>
      <c r="E222" s="257" t="s">
        <v>1</v>
      </c>
      <c r="F222" s="258" t="s">
        <v>3654</v>
      </c>
      <c r="G222" s="256"/>
      <c r="H222" s="259">
        <v>205.32</v>
      </c>
      <c r="I222" s="260"/>
      <c r="J222" s="256"/>
      <c r="K222" s="256"/>
      <c r="L222" s="261"/>
      <c r="M222" s="262"/>
      <c r="N222" s="263"/>
      <c r="O222" s="263"/>
      <c r="P222" s="263"/>
      <c r="Q222" s="263"/>
      <c r="R222" s="263"/>
      <c r="S222" s="263"/>
      <c r="T222" s="26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5" t="s">
        <v>202</v>
      </c>
      <c r="AU222" s="265" t="s">
        <v>81</v>
      </c>
      <c r="AV222" s="14" t="s">
        <v>81</v>
      </c>
      <c r="AW222" s="14" t="s">
        <v>30</v>
      </c>
      <c r="AX222" s="14" t="s">
        <v>73</v>
      </c>
      <c r="AY222" s="265" t="s">
        <v>194</v>
      </c>
    </row>
    <row r="223" spans="1:51" s="14" customFormat="1" ht="12">
      <c r="A223" s="14"/>
      <c r="B223" s="255"/>
      <c r="C223" s="256"/>
      <c r="D223" s="240" t="s">
        <v>202</v>
      </c>
      <c r="E223" s="257" t="s">
        <v>1</v>
      </c>
      <c r="F223" s="258" t="s">
        <v>3655</v>
      </c>
      <c r="G223" s="256"/>
      <c r="H223" s="259">
        <v>114.492</v>
      </c>
      <c r="I223" s="260"/>
      <c r="J223" s="256"/>
      <c r="K223" s="256"/>
      <c r="L223" s="261"/>
      <c r="M223" s="262"/>
      <c r="N223" s="263"/>
      <c r="O223" s="263"/>
      <c r="P223" s="263"/>
      <c r="Q223" s="263"/>
      <c r="R223" s="263"/>
      <c r="S223" s="263"/>
      <c r="T223" s="26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5" t="s">
        <v>202</v>
      </c>
      <c r="AU223" s="265" t="s">
        <v>81</v>
      </c>
      <c r="AV223" s="14" t="s">
        <v>81</v>
      </c>
      <c r="AW223" s="14" t="s">
        <v>30</v>
      </c>
      <c r="AX223" s="14" t="s">
        <v>73</v>
      </c>
      <c r="AY223" s="265" t="s">
        <v>194</v>
      </c>
    </row>
    <row r="224" spans="1:51" s="14" customFormat="1" ht="12">
      <c r="A224" s="14"/>
      <c r="B224" s="255"/>
      <c r="C224" s="256"/>
      <c r="D224" s="240" t="s">
        <v>202</v>
      </c>
      <c r="E224" s="257" t="s">
        <v>1</v>
      </c>
      <c r="F224" s="258" t="s">
        <v>3656</v>
      </c>
      <c r="G224" s="256"/>
      <c r="H224" s="259">
        <v>159.466</v>
      </c>
      <c r="I224" s="260"/>
      <c r="J224" s="256"/>
      <c r="K224" s="256"/>
      <c r="L224" s="261"/>
      <c r="M224" s="262"/>
      <c r="N224" s="263"/>
      <c r="O224" s="263"/>
      <c r="P224" s="263"/>
      <c r="Q224" s="263"/>
      <c r="R224" s="263"/>
      <c r="S224" s="263"/>
      <c r="T224" s="26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5" t="s">
        <v>202</v>
      </c>
      <c r="AU224" s="265" t="s">
        <v>81</v>
      </c>
      <c r="AV224" s="14" t="s">
        <v>81</v>
      </c>
      <c r="AW224" s="14" t="s">
        <v>30</v>
      </c>
      <c r="AX224" s="14" t="s">
        <v>73</v>
      </c>
      <c r="AY224" s="265" t="s">
        <v>194</v>
      </c>
    </row>
    <row r="225" spans="1:51" s="14" customFormat="1" ht="12">
      <c r="A225" s="14"/>
      <c r="B225" s="255"/>
      <c r="C225" s="256"/>
      <c r="D225" s="240" t="s">
        <v>202</v>
      </c>
      <c r="E225" s="257" t="s">
        <v>1</v>
      </c>
      <c r="F225" s="258" t="s">
        <v>3657</v>
      </c>
      <c r="G225" s="256"/>
      <c r="H225" s="259">
        <v>23.4</v>
      </c>
      <c r="I225" s="260"/>
      <c r="J225" s="256"/>
      <c r="K225" s="256"/>
      <c r="L225" s="261"/>
      <c r="M225" s="262"/>
      <c r="N225" s="263"/>
      <c r="O225" s="263"/>
      <c r="P225" s="263"/>
      <c r="Q225" s="263"/>
      <c r="R225" s="263"/>
      <c r="S225" s="263"/>
      <c r="T225" s="26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5" t="s">
        <v>202</v>
      </c>
      <c r="AU225" s="265" t="s">
        <v>81</v>
      </c>
      <c r="AV225" s="14" t="s">
        <v>81</v>
      </c>
      <c r="AW225" s="14" t="s">
        <v>30</v>
      </c>
      <c r="AX225" s="14" t="s">
        <v>73</v>
      </c>
      <c r="AY225" s="265" t="s">
        <v>194</v>
      </c>
    </row>
    <row r="226" spans="1:51" s="15" customFormat="1" ht="12">
      <c r="A226" s="15"/>
      <c r="B226" s="266"/>
      <c r="C226" s="267"/>
      <c r="D226" s="240" t="s">
        <v>202</v>
      </c>
      <c r="E226" s="268" t="s">
        <v>1</v>
      </c>
      <c r="F226" s="269" t="s">
        <v>206</v>
      </c>
      <c r="G226" s="267"/>
      <c r="H226" s="270">
        <v>502.678</v>
      </c>
      <c r="I226" s="271"/>
      <c r="J226" s="267"/>
      <c r="K226" s="267"/>
      <c r="L226" s="272"/>
      <c r="M226" s="273"/>
      <c r="N226" s="274"/>
      <c r="O226" s="274"/>
      <c r="P226" s="274"/>
      <c r="Q226" s="274"/>
      <c r="R226" s="274"/>
      <c r="S226" s="274"/>
      <c r="T226" s="27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6" t="s">
        <v>202</v>
      </c>
      <c r="AU226" s="276" t="s">
        <v>81</v>
      </c>
      <c r="AV226" s="15" t="s">
        <v>115</v>
      </c>
      <c r="AW226" s="15" t="s">
        <v>30</v>
      </c>
      <c r="AX226" s="15" t="s">
        <v>77</v>
      </c>
      <c r="AY226" s="276" t="s">
        <v>194</v>
      </c>
    </row>
    <row r="227" spans="1:63" s="12" customFormat="1" ht="22.8" customHeight="1">
      <c r="A227" s="12"/>
      <c r="B227" s="211"/>
      <c r="C227" s="212"/>
      <c r="D227" s="213" t="s">
        <v>72</v>
      </c>
      <c r="E227" s="225" t="s">
        <v>241</v>
      </c>
      <c r="F227" s="225" t="s">
        <v>863</v>
      </c>
      <c r="G227" s="212"/>
      <c r="H227" s="212"/>
      <c r="I227" s="215"/>
      <c r="J227" s="226">
        <f>BK227</f>
        <v>0</v>
      </c>
      <c r="K227" s="212"/>
      <c r="L227" s="217"/>
      <c r="M227" s="218"/>
      <c r="N227" s="219"/>
      <c r="O227" s="219"/>
      <c r="P227" s="220">
        <f>SUM(P228:P231)</f>
        <v>0</v>
      </c>
      <c r="Q227" s="219"/>
      <c r="R227" s="220">
        <f>SUM(R228:R231)</f>
        <v>0</v>
      </c>
      <c r="S227" s="219"/>
      <c r="T227" s="221">
        <f>SUM(T228:T231)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22" t="s">
        <v>77</v>
      </c>
      <c r="AT227" s="223" t="s">
        <v>72</v>
      </c>
      <c r="AU227" s="223" t="s">
        <v>77</v>
      </c>
      <c r="AY227" s="222" t="s">
        <v>194</v>
      </c>
      <c r="BK227" s="224">
        <f>SUM(BK228:BK231)</f>
        <v>0</v>
      </c>
    </row>
    <row r="228" spans="1:65" s="2" customFormat="1" ht="12">
      <c r="A228" s="39"/>
      <c r="B228" s="40"/>
      <c r="C228" s="227" t="s">
        <v>248</v>
      </c>
      <c r="D228" s="227" t="s">
        <v>196</v>
      </c>
      <c r="E228" s="228" t="s">
        <v>3658</v>
      </c>
      <c r="F228" s="229" t="s">
        <v>3659</v>
      </c>
      <c r="G228" s="230" t="s">
        <v>397</v>
      </c>
      <c r="H228" s="231">
        <v>1</v>
      </c>
      <c r="I228" s="232"/>
      <c r="J228" s="233">
        <f>ROUND(I228*H228,2)</f>
        <v>0</v>
      </c>
      <c r="K228" s="229" t="s">
        <v>1</v>
      </c>
      <c r="L228" s="45"/>
      <c r="M228" s="234" t="s">
        <v>1</v>
      </c>
      <c r="N228" s="235" t="s">
        <v>38</v>
      </c>
      <c r="O228" s="92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8" t="s">
        <v>115</v>
      </c>
      <c r="AT228" s="238" t="s">
        <v>196</v>
      </c>
      <c r="AU228" s="238" t="s">
        <v>81</v>
      </c>
      <c r="AY228" s="18" t="s">
        <v>194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8" t="s">
        <v>77</v>
      </c>
      <c r="BK228" s="239">
        <f>ROUND(I228*H228,2)</f>
        <v>0</v>
      </c>
      <c r="BL228" s="18" t="s">
        <v>115</v>
      </c>
      <c r="BM228" s="238" t="s">
        <v>251</v>
      </c>
    </row>
    <row r="229" spans="1:47" s="2" customFormat="1" ht="12">
      <c r="A229" s="39"/>
      <c r="B229" s="40"/>
      <c r="C229" s="41"/>
      <c r="D229" s="240" t="s">
        <v>201</v>
      </c>
      <c r="E229" s="41"/>
      <c r="F229" s="241" t="s">
        <v>3659</v>
      </c>
      <c r="G229" s="41"/>
      <c r="H229" s="41"/>
      <c r="I229" s="242"/>
      <c r="J229" s="41"/>
      <c r="K229" s="41"/>
      <c r="L229" s="45"/>
      <c r="M229" s="243"/>
      <c r="N229" s="244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201</v>
      </c>
      <c r="AU229" s="18" t="s">
        <v>81</v>
      </c>
    </row>
    <row r="230" spans="1:65" s="2" customFormat="1" ht="12">
      <c r="A230" s="39"/>
      <c r="B230" s="40"/>
      <c r="C230" s="227" t="s">
        <v>229</v>
      </c>
      <c r="D230" s="227" t="s">
        <v>196</v>
      </c>
      <c r="E230" s="228" t="s">
        <v>3660</v>
      </c>
      <c r="F230" s="229" t="s">
        <v>3661</v>
      </c>
      <c r="G230" s="230" t="s">
        <v>919</v>
      </c>
      <c r="H230" s="231">
        <v>1</v>
      </c>
      <c r="I230" s="232"/>
      <c r="J230" s="233">
        <f>ROUND(I230*H230,2)</f>
        <v>0</v>
      </c>
      <c r="K230" s="229" t="s">
        <v>1</v>
      </c>
      <c r="L230" s="45"/>
      <c r="M230" s="234" t="s">
        <v>1</v>
      </c>
      <c r="N230" s="235" t="s">
        <v>38</v>
      </c>
      <c r="O230" s="92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8" t="s">
        <v>115</v>
      </c>
      <c r="AT230" s="238" t="s">
        <v>196</v>
      </c>
      <c r="AU230" s="238" t="s">
        <v>81</v>
      </c>
      <c r="AY230" s="18" t="s">
        <v>194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8" t="s">
        <v>77</v>
      </c>
      <c r="BK230" s="239">
        <f>ROUND(I230*H230,2)</f>
        <v>0</v>
      </c>
      <c r="BL230" s="18" t="s">
        <v>115</v>
      </c>
      <c r="BM230" s="238" t="s">
        <v>255</v>
      </c>
    </row>
    <row r="231" spans="1:47" s="2" customFormat="1" ht="12">
      <c r="A231" s="39"/>
      <c r="B231" s="40"/>
      <c r="C231" s="41"/>
      <c r="D231" s="240" t="s">
        <v>201</v>
      </c>
      <c r="E231" s="41"/>
      <c r="F231" s="241" t="s">
        <v>3661</v>
      </c>
      <c r="G231" s="41"/>
      <c r="H231" s="41"/>
      <c r="I231" s="242"/>
      <c r="J231" s="41"/>
      <c r="K231" s="41"/>
      <c r="L231" s="45"/>
      <c r="M231" s="243"/>
      <c r="N231" s="244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201</v>
      </c>
      <c r="AU231" s="18" t="s">
        <v>81</v>
      </c>
    </row>
    <row r="232" spans="1:63" s="12" customFormat="1" ht="22.8" customHeight="1">
      <c r="A232" s="12"/>
      <c r="B232" s="211"/>
      <c r="C232" s="212"/>
      <c r="D232" s="213" t="s">
        <v>72</v>
      </c>
      <c r="E232" s="225" t="s">
        <v>444</v>
      </c>
      <c r="F232" s="225" t="s">
        <v>1029</v>
      </c>
      <c r="G232" s="212"/>
      <c r="H232" s="212"/>
      <c r="I232" s="215"/>
      <c r="J232" s="226">
        <f>BK232</f>
        <v>0</v>
      </c>
      <c r="K232" s="212"/>
      <c r="L232" s="217"/>
      <c r="M232" s="218"/>
      <c r="N232" s="219"/>
      <c r="O232" s="219"/>
      <c r="P232" s="220">
        <f>SUM(P233:P270)</f>
        <v>0</v>
      </c>
      <c r="Q232" s="219"/>
      <c r="R232" s="220">
        <f>SUM(R233:R270)</f>
        <v>0</v>
      </c>
      <c r="S232" s="219"/>
      <c r="T232" s="221">
        <f>SUM(T233:T270)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2" t="s">
        <v>77</v>
      </c>
      <c r="AT232" s="223" t="s">
        <v>72</v>
      </c>
      <c r="AU232" s="223" t="s">
        <v>77</v>
      </c>
      <c r="AY232" s="222" t="s">
        <v>194</v>
      </c>
      <c r="BK232" s="224">
        <f>SUM(BK233:BK270)</f>
        <v>0</v>
      </c>
    </row>
    <row r="233" spans="1:65" s="2" customFormat="1" ht="12">
      <c r="A233" s="39"/>
      <c r="B233" s="40"/>
      <c r="C233" s="227" t="s">
        <v>257</v>
      </c>
      <c r="D233" s="227" t="s">
        <v>196</v>
      </c>
      <c r="E233" s="228" t="s">
        <v>3662</v>
      </c>
      <c r="F233" s="229" t="s">
        <v>3663</v>
      </c>
      <c r="G233" s="230" t="s">
        <v>294</v>
      </c>
      <c r="H233" s="231">
        <v>543.27</v>
      </c>
      <c r="I233" s="232"/>
      <c r="J233" s="233">
        <f>ROUND(I233*H233,2)</f>
        <v>0</v>
      </c>
      <c r="K233" s="229" t="s">
        <v>200</v>
      </c>
      <c r="L233" s="45"/>
      <c r="M233" s="234" t="s">
        <v>1</v>
      </c>
      <c r="N233" s="235" t="s">
        <v>38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115</v>
      </c>
      <c r="AT233" s="238" t="s">
        <v>196</v>
      </c>
      <c r="AU233" s="238" t="s">
        <v>81</v>
      </c>
      <c r="AY233" s="18" t="s">
        <v>194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77</v>
      </c>
      <c r="BK233" s="239">
        <f>ROUND(I233*H233,2)</f>
        <v>0</v>
      </c>
      <c r="BL233" s="18" t="s">
        <v>115</v>
      </c>
      <c r="BM233" s="238" t="s">
        <v>260</v>
      </c>
    </row>
    <row r="234" spans="1:47" s="2" customFormat="1" ht="12">
      <c r="A234" s="39"/>
      <c r="B234" s="40"/>
      <c r="C234" s="41"/>
      <c r="D234" s="240" t="s">
        <v>201</v>
      </c>
      <c r="E234" s="41"/>
      <c r="F234" s="241" t="s">
        <v>3663</v>
      </c>
      <c r="G234" s="41"/>
      <c r="H234" s="41"/>
      <c r="I234" s="242"/>
      <c r="J234" s="41"/>
      <c r="K234" s="41"/>
      <c r="L234" s="45"/>
      <c r="M234" s="243"/>
      <c r="N234" s="244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201</v>
      </c>
      <c r="AU234" s="18" t="s">
        <v>81</v>
      </c>
    </row>
    <row r="235" spans="1:51" s="14" customFormat="1" ht="12">
      <c r="A235" s="14"/>
      <c r="B235" s="255"/>
      <c r="C235" s="256"/>
      <c r="D235" s="240" t="s">
        <v>202</v>
      </c>
      <c r="E235" s="257" t="s">
        <v>1</v>
      </c>
      <c r="F235" s="258" t="s">
        <v>3664</v>
      </c>
      <c r="G235" s="256"/>
      <c r="H235" s="259">
        <v>153.2</v>
      </c>
      <c r="I235" s="260"/>
      <c r="J235" s="256"/>
      <c r="K235" s="256"/>
      <c r="L235" s="261"/>
      <c r="M235" s="262"/>
      <c r="N235" s="263"/>
      <c r="O235" s="263"/>
      <c r="P235" s="263"/>
      <c r="Q235" s="263"/>
      <c r="R235" s="263"/>
      <c r="S235" s="263"/>
      <c r="T235" s="26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5" t="s">
        <v>202</v>
      </c>
      <c r="AU235" s="265" t="s">
        <v>81</v>
      </c>
      <c r="AV235" s="14" t="s">
        <v>81</v>
      </c>
      <c r="AW235" s="14" t="s">
        <v>30</v>
      </c>
      <c r="AX235" s="14" t="s">
        <v>73</v>
      </c>
      <c r="AY235" s="265" t="s">
        <v>194</v>
      </c>
    </row>
    <row r="236" spans="1:51" s="14" customFormat="1" ht="12">
      <c r="A236" s="14"/>
      <c r="B236" s="255"/>
      <c r="C236" s="256"/>
      <c r="D236" s="240" t="s">
        <v>202</v>
      </c>
      <c r="E236" s="257" t="s">
        <v>1</v>
      </c>
      <c r="F236" s="258" t="s">
        <v>3665</v>
      </c>
      <c r="G236" s="256"/>
      <c r="H236" s="259">
        <v>153.2</v>
      </c>
      <c r="I236" s="260"/>
      <c r="J236" s="256"/>
      <c r="K236" s="256"/>
      <c r="L236" s="261"/>
      <c r="M236" s="262"/>
      <c r="N236" s="263"/>
      <c r="O236" s="263"/>
      <c r="P236" s="263"/>
      <c r="Q236" s="263"/>
      <c r="R236" s="263"/>
      <c r="S236" s="263"/>
      <c r="T236" s="26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5" t="s">
        <v>202</v>
      </c>
      <c r="AU236" s="265" t="s">
        <v>81</v>
      </c>
      <c r="AV236" s="14" t="s">
        <v>81</v>
      </c>
      <c r="AW236" s="14" t="s">
        <v>30</v>
      </c>
      <c r="AX236" s="14" t="s">
        <v>73</v>
      </c>
      <c r="AY236" s="265" t="s">
        <v>194</v>
      </c>
    </row>
    <row r="237" spans="1:51" s="14" customFormat="1" ht="12">
      <c r="A237" s="14"/>
      <c r="B237" s="255"/>
      <c r="C237" s="256"/>
      <c r="D237" s="240" t="s">
        <v>202</v>
      </c>
      <c r="E237" s="257" t="s">
        <v>1</v>
      </c>
      <c r="F237" s="258" t="s">
        <v>3666</v>
      </c>
      <c r="G237" s="256"/>
      <c r="H237" s="259">
        <v>118.435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5" t="s">
        <v>202</v>
      </c>
      <c r="AU237" s="265" t="s">
        <v>81</v>
      </c>
      <c r="AV237" s="14" t="s">
        <v>81</v>
      </c>
      <c r="AW237" s="14" t="s">
        <v>30</v>
      </c>
      <c r="AX237" s="14" t="s">
        <v>73</v>
      </c>
      <c r="AY237" s="265" t="s">
        <v>194</v>
      </c>
    </row>
    <row r="238" spans="1:51" s="14" customFormat="1" ht="12">
      <c r="A238" s="14"/>
      <c r="B238" s="255"/>
      <c r="C238" s="256"/>
      <c r="D238" s="240" t="s">
        <v>202</v>
      </c>
      <c r="E238" s="257" t="s">
        <v>1</v>
      </c>
      <c r="F238" s="258" t="s">
        <v>3667</v>
      </c>
      <c r="G238" s="256"/>
      <c r="H238" s="259">
        <v>118.435</v>
      </c>
      <c r="I238" s="260"/>
      <c r="J238" s="256"/>
      <c r="K238" s="256"/>
      <c r="L238" s="261"/>
      <c r="M238" s="262"/>
      <c r="N238" s="263"/>
      <c r="O238" s="263"/>
      <c r="P238" s="263"/>
      <c r="Q238" s="263"/>
      <c r="R238" s="263"/>
      <c r="S238" s="263"/>
      <c r="T238" s="26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5" t="s">
        <v>202</v>
      </c>
      <c r="AU238" s="265" t="s">
        <v>81</v>
      </c>
      <c r="AV238" s="14" t="s">
        <v>81</v>
      </c>
      <c r="AW238" s="14" t="s">
        <v>30</v>
      </c>
      <c r="AX238" s="14" t="s">
        <v>73</v>
      </c>
      <c r="AY238" s="265" t="s">
        <v>194</v>
      </c>
    </row>
    <row r="239" spans="1:51" s="15" customFormat="1" ht="12">
      <c r="A239" s="15"/>
      <c r="B239" s="266"/>
      <c r="C239" s="267"/>
      <c r="D239" s="240" t="s">
        <v>202</v>
      </c>
      <c r="E239" s="268" t="s">
        <v>1</v>
      </c>
      <c r="F239" s="269" t="s">
        <v>206</v>
      </c>
      <c r="G239" s="267"/>
      <c r="H239" s="270">
        <v>543.27</v>
      </c>
      <c r="I239" s="271"/>
      <c r="J239" s="267"/>
      <c r="K239" s="267"/>
      <c r="L239" s="272"/>
      <c r="M239" s="273"/>
      <c r="N239" s="274"/>
      <c r="O239" s="274"/>
      <c r="P239" s="274"/>
      <c r="Q239" s="274"/>
      <c r="R239" s="274"/>
      <c r="S239" s="274"/>
      <c r="T239" s="27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6" t="s">
        <v>202</v>
      </c>
      <c r="AU239" s="276" t="s">
        <v>81</v>
      </c>
      <c r="AV239" s="15" t="s">
        <v>115</v>
      </c>
      <c r="AW239" s="15" t="s">
        <v>30</v>
      </c>
      <c r="AX239" s="15" t="s">
        <v>77</v>
      </c>
      <c r="AY239" s="276" t="s">
        <v>194</v>
      </c>
    </row>
    <row r="240" spans="1:65" s="2" customFormat="1" ht="12">
      <c r="A240" s="39"/>
      <c r="B240" s="40"/>
      <c r="C240" s="227" t="s">
        <v>234</v>
      </c>
      <c r="D240" s="227" t="s">
        <v>196</v>
      </c>
      <c r="E240" s="228" t="s">
        <v>3668</v>
      </c>
      <c r="F240" s="229" t="s">
        <v>3669</v>
      </c>
      <c r="G240" s="230" t="s">
        <v>294</v>
      </c>
      <c r="H240" s="231">
        <v>48894.3</v>
      </c>
      <c r="I240" s="232"/>
      <c r="J240" s="233">
        <f>ROUND(I240*H240,2)</f>
        <v>0</v>
      </c>
      <c r="K240" s="229" t="s">
        <v>200</v>
      </c>
      <c r="L240" s="45"/>
      <c r="M240" s="234" t="s">
        <v>1</v>
      </c>
      <c r="N240" s="235" t="s">
        <v>38</v>
      </c>
      <c r="O240" s="92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8" t="s">
        <v>115</v>
      </c>
      <c r="AT240" s="238" t="s">
        <v>196</v>
      </c>
      <c r="AU240" s="238" t="s">
        <v>81</v>
      </c>
      <c r="AY240" s="18" t="s">
        <v>194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8" t="s">
        <v>77</v>
      </c>
      <c r="BK240" s="239">
        <f>ROUND(I240*H240,2)</f>
        <v>0</v>
      </c>
      <c r="BL240" s="18" t="s">
        <v>115</v>
      </c>
      <c r="BM240" s="238" t="s">
        <v>265</v>
      </c>
    </row>
    <row r="241" spans="1:47" s="2" customFormat="1" ht="12">
      <c r="A241" s="39"/>
      <c r="B241" s="40"/>
      <c r="C241" s="41"/>
      <c r="D241" s="240" t="s">
        <v>201</v>
      </c>
      <c r="E241" s="41"/>
      <c r="F241" s="241" t="s">
        <v>3669</v>
      </c>
      <c r="G241" s="41"/>
      <c r="H241" s="41"/>
      <c r="I241" s="242"/>
      <c r="J241" s="41"/>
      <c r="K241" s="41"/>
      <c r="L241" s="45"/>
      <c r="M241" s="243"/>
      <c r="N241" s="244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201</v>
      </c>
      <c r="AU241" s="18" t="s">
        <v>81</v>
      </c>
    </row>
    <row r="242" spans="1:51" s="14" customFormat="1" ht="12">
      <c r="A242" s="14"/>
      <c r="B242" s="255"/>
      <c r="C242" s="256"/>
      <c r="D242" s="240" t="s">
        <v>202</v>
      </c>
      <c r="E242" s="257" t="s">
        <v>1</v>
      </c>
      <c r="F242" s="258" t="s">
        <v>3670</v>
      </c>
      <c r="G242" s="256"/>
      <c r="H242" s="259">
        <v>48894.3</v>
      </c>
      <c r="I242" s="260"/>
      <c r="J242" s="256"/>
      <c r="K242" s="256"/>
      <c r="L242" s="261"/>
      <c r="M242" s="262"/>
      <c r="N242" s="263"/>
      <c r="O242" s="263"/>
      <c r="P242" s="263"/>
      <c r="Q242" s="263"/>
      <c r="R242" s="263"/>
      <c r="S242" s="263"/>
      <c r="T242" s="26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5" t="s">
        <v>202</v>
      </c>
      <c r="AU242" s="265" t="s">
        <v>81</v>
      </c>
      <c r="AV242" s="14" t="s">
        <v>81</v>
      </c>
      <c r="AW242" s="14" t="s">
        <v>30</v>
      </c>
      <c r="AX242" s="14" t="s">
        <v>73</v>
      </c>
      <c r="AY242" s="265" t="s">
        <v>194</v>
      </c>
    </row>
    <row r="243" spans="1:51" s="15" customFormat="1" ht="12">
      <c r="A243" s="15"/>
      <c r="B243" s="266"/>
      <c r="C243" s="267"/>
      <c r="D243" s="240" t="s">
        <v>202</v>
      </c>
      <c r="E243" s="268" t="s">
        <v>1</v>
      </c>
      <c r="F243" s="269" t="s">
        <v>206</v>
      </c>
      <c r="G243" s="267"/>
      <c r="H243" s="270">
        <v>48894.3</v>
      </c>
      <c r="I243" s="271"/>
      <c r="J243" s="267"/>
      <c r="K243" s="267"/>
      <c r="L243" s="272"/>
      <c r="M243" s="273"/>
      <c r="N243" s="274"/>
      <c r="O243" s="274"/>
      <c r="P243" s="274"/>
      <c r="Q243" s="274"/>
      <c r="R243" s="274"/>
      <c r="S243" s="274"/>
      <c r="T243" s="27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6" t="s">
        <v>202</v>
      </c>
      <c r="AU243" s="276" t="s">
        <v>81</v>
      </c>
      <c r="AV243" s="15" t="s">
        <v>115</v>
      </c>
      <c r="AW243" s="15" t="s">
        <v>30</v>
      </c>
      <c r="AX243" s="15" t="s">
        <v>77</v>
      </c>
      <c r="AY243" s="276" t="s">
        <v>194</v>
      </c>
    </row>
    <row r="244" spans="1:65" s="2" customFormat="1" ht="44.25" customHeight="1">
      <c r="A244" s="39"/>
      <c r="B244" s="40"/>
      <c r="C244" s="227" t="s">
        <v>8</v>
      </c>
      <c r="D244" s="227" t="s">
        <v>196</v>
      </c>
      <c r="E244" s="228" t="s">
        <v>3671</v>
      </c>
      <c r="F244" s="229" t="s">
        <v>3672</v>
      </c>
      <c r="G244" s="230" t="s">
        <v>294</v>
      </c>
      <c r="H244" s="231">
        <v>543.27</v>
      </c>
      <c r="I244" s="232"/>
      <c r="J244" s="233">
        <f>ROUND(I244*H244,2)</f>
        <v>0</v>
      </c>
      <c r="K244" s="229" t="s">
        <v>200</v>
      </c>
      <c r="L244" s="45"/>
      <c r="M244" s="234" t="s">
        <v>1</v>
      </c>
      <c r="N244" s="235" t="s">
        <v>38</v>
      </c>
      <c r="O244" s="92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8" t="s">
        <v>115</v>
      </c>
      <c r="AT244" s="238" t="s">
        <v>196</v>
      </c>
      <c r="AU244" s="238" t="s">
        <v>81</v>
      </c>
      <c r="AY244" s="18" t="s">
        <v>194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8" t="s">
        <v>77</v>
      </c>
      <c r="BK244" s="239">
        <f>ROUND(I244*H244,2)</f>
        <v>0</v>
      </c>
      <c r="BL244" s="18" t="s">
        <v>115</v>
      </c>
      <c r="BM244" s="238" t="s">
        <v>269</v>
      </c>
    </row>
    <row r="245" spans="1:47" s="2" customFormat="1" ht="12">
      <c r="A245" s="39"/>
      <c r="B245" s="40"/>
      <c r="C245" s="41"/>
      <c r="D245" s="240" t="s">
        <v>201</v>
      </c>
      <c r="E245" s="41"/>
      <c r="F245" s="241" t="s">
        <v>3672</v>
      </c>
      <c r="G245" s="41"/>
      <c r="H245" s="41"/>
      <c r="I245" s="242"/>
      <c r="J245" s="41"/>
      <c r="K245" s="41"/>
      <c r="L245" s="45"/>
      <c r="M245" s="243"/>
      <c r="N245" s="244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201</v>
      </c>
      <c r="AU245" s="18" t="s">
        <v>81</v>
      </c>
    </row>
    <row r="246" spans="1:65" s="2" customFormat="1" ht="12">
      <c r="A246" s="39"/>
      <c r="B246" s="40"/>
      <c r="C246" s="227" t="s">
        <v>239</v>
      </c>
      <c r="D246" s="227" t="s">
        <v>196</v>
      </c>
      <c r="E246" s="228" t="s">
        <v>3673</v>
      </c>
      <c r="F246" s="229" t="s">
        <v>3674</v>
      </c>
      <c r="G246" s="230" t="s">
        <v>294</v>
      </c>
      <c r="H246" s="231">
        <v>543.27</v>
      </c>
      <c r="I246" s="232"/>
      <c r="J246" s="233">
        <f>ROUND(I246*H246,2)</f>
        <v>0</v>
      </c>
      <c r="K246" s="229" t="s">
        <v>200</v>
      </c>
      <c r="L246" s="45"/>
      <c r="M246" s="234" t="s">
        <v>1</v>
      </c>
      <c r="N246" s="235" t="s">
        <v>38</v>
      </c>
      <c r="O246" s="92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8" t="s">
        <v>115</v>
      </c>
      <c r="AT246" s="238" t="s">
        <v>196</v>
      </c>
      <c r="AU246" s="238" t="s">
        <v>81</v>
      </c>
      <c r="AY246" s="18" t="s">
        <v>194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8" t="s">
        <v>77</v>
      </c>
      <c r="BK246" s="239">
        <f>ROUND(I246*H246,2)</f>
        <v>0</v>
      </c>
      <c r="BL246" s="18" t="s">
        <v>115</v>
      </c>
      <c r="BM246" s="238" t="s">
        <v>273</v>
      </c>
    </row>
    <row r="247" spans="1:47" s="2" customFormat="1" ht="12">
      <c r="A247" s="39"/>
      <c r="B247" s="40"/>
      <c r="C247" s="41"/>
      <c r="D247" s="240" t="s">
        <v>201</v>
      </c>
      <c r="E247" s="41"/>
      <c r="F247" s="241" t="s">
        <v>3674</v>
      </c>
      <c r="G247" s="41"/>
      <c r="H247" s="41"/>
      <c r="I247" s="242"/>
      <c r="J247" s="41"/>
      <c r="K247" s="41"/>
      <c r="L247" s="45"/>
      <c r="M247" s="243"/>
      <c r="N247" s="244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201</v>
      </c>
      <c r="AU247" s="18" t="s">
        <v>81</v>
      </c>
    </row>
    <row r="248" spans="1:65" s="2" customFormat="1" ht="16.5" customHeight="1">
      <c r="A248" s="39"/>
      <c r="B248" s="40"/>
      <c r="C248" s="288" t="s">
        <v>281</v>
      </c>
      <c r="D248" s="288" t="s">
        <v>282</v>
      </c>
      <c r="E248" s="289" t="s">
        <v>3675</v>
      </c>
      <c r="F248" s="290" t="s">
        <v>3676</v>
      </c>
      <c r="G248" s="291" t="s">
        <v>294</v>
      </c>
      <c r="H248" s="292">
        <v>570.434</v>
      </c>
      <c r="I248" s="293"/>
      <c r="J248" s="294">
        <f>ROUND(I248*H248,2)</f>
        <v>0</v>
      </c>
      <c r="K248" s="290" t="s">
        <v>1</v>
      </c>
      <c r="L248" s="295"/>
      <c r="M248" s="296" t="s">
        <v>1</v>
      </c>
      <c r="N248" s="297" t="s">
        <v>38</v>
      </c>
      <c r="O248" s="92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8" t="s">
        <v>219</v>
      </c>
      <c r="AT248" s="238" t="s">
        <v>282</v>
      </c>
      <c r="AU248" s="238" t="s">
        <v>81</v>
      </c>
      <c r="AY248" s="18" t="s">
        <v>194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8" t="s">
        <v>77</v>
      </c>
      <c r="BK248" s="239">
        <f>ROUND(I248*H248,2)</f>
        <v>0</v>
      </c>
      <c r="BL248" s="18" t="s">
        <v>115</v>
      </c>
      <c r="BM248" s="238" t="s">
        <v>285</v>
      </c>
    </row>
    <row r="249" spans="1:47" s="2" customFormat="1" ht="12">
      <c r="A249" s="39"/>
      <c r="B249" s="40"/>
      <c r="C249" s="41"/>
      <c r="D249" s="240" t="s">
        <v>201</v>
      </c>
      <c r="E249" s="41"/>
      <c r="F249" s="241" t="s">
        <v>3676</v>
      </c>
      <c r="G249" s="41"/>
      <c r="H249" s="41"/>
      <c r="I249" s="242"/>
      <c r="J249" s="41"/>
      <c r="K249" s="41"/>
      <c r="L249" s="45"/>
      <c r="M249" s="243"/>
      <c r="N249" s="244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201</v>
      </c>
      <c r="AU249" s="18" t="s">
        <v>81</v>
      </c>
    </row>
    <row r="250" spans="1:51" s="14" customFormat="1" ht="12">
      <c r="A250" s="14"/>
      <c r="B250" s="255"/>
      <c r="C250" s="256"/>
      <c r="D250" s="240" t="s">
        <v>202</v>
      </c>
      <c r="E250" s="257" t="s">
        <v>1</v>
      </c>
      <c r="F250" s="258" t="s">
        <v>3677</v>
      </c>
      <c r="G250" s="256"/>
      <c r="H250" s="259">
        <v>570.434</v>
      </c>
      <c r="I250" s="260"/>
      <c r="J250" s="256"/>
      <c r="K250" s="256"/>
      <c r="L250" s="261"/>
      <c r="M250" s="262"/>
      <c r="N250" s="263"/>
      <c r="O250" s="263"/>
      <c r="P250" s="263"/>
      <c r="Q250" s="263"/>
      <c r="R250" s="263"/>
      <c r="S250" s="263"/>
      <c r="T250" s="26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5" t="s">
        <v>202</v>
      </c>
      <c r="AU250" s="265" t="s">
        <v>81</v>
      </c>
      <c r="AV250" s="14" t="s">
        <v>81</v>
      </c>
      <c r="AW250" s="14" t="s">
        <v>30</v>
      </c>
      <c r="AX250" s="14" t="s">
        <v>73</v>
      </c>
      <c r="AY250" s="265" t="s">
        <v>194</v>
      </c>
    </row>
    <row r="251" spans="1:51" s="15" customFormat="1" ht="12">
      <c r="A251" s="15"/>
      <c r="B251" s="266"/>
      <c r="C251" s="267"/>
      <c r="D251" s="240" t="s">
        <v>202</v>
      </c>
      <c r="E251" s="268" t="s">
        <v>1</v>
      </c>
      <c r="F251" s="269" t="s">
        <v>206</v>
      </c>
      <c r="G251" s="267"/>
      <c r="H251" s="270">
        <v>570.434</v>
      </c>
      <c r="I251" s="271"/>
      <c r="J251" s="267"/>
      <c r="K251" s="267"/>
      <c r="L251" s="272"/>
      <c r="M251" s="273"/>
      <c r="N251" s="274"/>
      <c r="O251" s="274"/>
      <c r="P251" s="274"/>
      <c r="Q251" s="274"/>
      <c r="R251" s="274"/>
      <c r="S251" s="274"/>
      <c r="T251" s="27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6" t="s">
        <v>202</v>
      </c>
      <c r="AU251" s="276" t="s">
        <v>81</v>
      </c>
      <c r="AV251" s="15" t="s">
        <v>115</v>
      </c>
      <c r="AW251" s="15" t="s">
        <v>30</v>
      </c>
      <c r="AX251" s="15" t="s">
        <v>77</v>
      </c>
      <c r="AY251" s="276" t="s">
        <v>194</v>
      </c>
    </row>
    <row r="252" spans="1:65" s="2" customFormat="1" ht="12">
      <c r="A252" s="39"/>
      <c r="B252" s="40"/>
      <c r="C252" s="227" t="s">
        <v>244</v>
      </c>
      <c r="D252" s="227" t="s">
        <v>196</v>
      </c>
      <c r="E252" s="228" t="s">
        <v>3678</v>
      </c>
      <c r="F252" s="229" t="s">
        <v>3679</v>
      </c>
      <c r="G252" s="230" t="s">
        <v>294</v>
      </c>
      <c r="H252" s="231">
        <v>543.27</v>
      </c>
      <c r="I252" s="232"/>
      <c r="J252" s="233">
        <f>ROUND(I252*H252,2)</f>
        <v>0</v>
      </c>
      <c r="K252" s="229" t="s">
        <v>200</v>
      </c>
      <c r="L252" s="45"/>
      <c r="M252" s="234" t="s">
        <v>1</v>
      </c>
      <c r="N252" s="235" t="s">
        <v>38</v>
      </c>
      <c r="O252" s="92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8" t="s">
        <v>115</v>
      </c>
      <c r="AT252" s="238" t="s">
        <v>196</v>
      </c>
      <c r="AU252" s="238" t="s">
        <v>81</v>
      </c>
      <c r="AY252" s="18" t="s">
        <v>194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8" t="s">
        <v>77</v>
      </c>
      <c r="BK252" s="239">
        <f>ROUND(I252*H252,2)</f>
        <v>0</v>
      </c>
      <c r="BL252" s="18" t="s">
        <v>115</v>
      </c>
      <c r="BM252" s="238" t="s">
        <v>289</v>
      </c>
    </row>
    <row r="253" spans="1:47" s="2" customFormat="1" ht="12">
      <c r="A253" s="39"/>
      <c r="B253" s="40"/>
      <c r="C253" s="41"/>
      <c r="D253" s="240" t="s">
        <v>201</v>
      </c>
      <c r="E253" s="41"/>
      <c r="F253" s="241" t="s">
        <v>3679</v>
      </c>
      <c r="G253" s="41"/>
      <c r="H253" s="41"/>
      <c r="I253" s="242"/>
      <c r="J253" s="41"/>
      <c r="K253" s="41"/>
      <c r="L253" s="45"/>
      <c r="M253" s="243"/>
      <c r="N253" s="244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201</v>
      </c>
      <c r="AU253" s="18" t="s">
        <v>81</v>
      </c>
    </row>
    <row r="254" spans="1:65" s="2" customFormat="1" ht="12">
      <c r="A254" s="39"/>
      <c r="B254" s="40"/>
      <c r="C254" s="227" t="s">
        <v>291</v>
      </c>
      <c r="D254" s="227" t="s">
        <v>196</v>
      </c>
      <c r="E254" s="228" t="s">
        <v>3680</v>
      </c>
      <c r="F254" s="229" t="s">
        <v>3681</v>
      </c>
      <c r="G254" s="230" t="s">
        <v>357</v>
      </c>
      <c r="H254" s="231">
        <v>9</v>
      </c>
      <c r="I254" s="232"/>
      <c r="J254" s="233">
        <f>ROUND(I254*H254,2)</f>
        <v>0</v>
      </c>
      <c r="K254" s="229" t="s">
        <v>200</v>
      </c>
      <c r="L254" s="45"/>
      <c r="M254" s="234" t="s">
        <v>1</v>
      </c>
      <c r="N254" s="235" t="s">
        <v>38</v>
      </c>
      <c r="O254" s="92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8" t="s">
        <v>115</v>
      </c>
      <c r="AT254" s="238" t="s">
        <v>196</v>
      </c>
      <c r="AU254" s="238" t="s">
        <v>81</v>
      </c>
      <c r="AY254" s="18" t="s">
        <v>194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8" t="s">
        <v>77</v>
      </c>
      <c r="BK254" s="239">
        <f>ROUND(I254*H254,2)</f>
        <v>0</v>
      </c>
      <c r="BL254" s="18" t="s">
        <v>115</v>
      </c>
      <c r="BM254" s="238" t="s">
        <v>295</v>
      </c>
    </row>
    <row r="255" spans="1:47" s="2" customFormat="1" ht="12">
      <c r="A255" s="39"/>
      <c r="B255" s="40"/>
      <c r="C255" s="41"/>
      <c r="D255" s="240" t="s">
        <v>201</v>
      </c>
      <c r="E255" s="41"/>
      <c r="F255" s="241" t="s">
        <v>3681</v>
      </c>
      <c r="G255" s="41"/>
      <c r="H255" s="41"/>
      <c r="I255" s="242"/>
      <c r="J255" s="41"/>
      <c r="K255" s="41"/>
      <c r="L255" s="45"/>
      <c r="M255" s="243"/>
      <c r="N255" s="244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201</v>
      </c>
      <c r="AU255" s="18" t="s">
        <v>81</v>
      </c>
    </row>
    <row r="256" spans="1:51" s="14" customFormat="1" ht="12">
      <c r="A256" s="14"/>
      <c r="B256" s="255"/>
      <c r="C256" s="256"/>
      <c r="D256" s="240" t="s">
        <v>202</v>
      </c>
      <c r="E256" s="257" t="s">
        <v>1</v>
      </c>
      <c r="F256" s="258" t="s">
        <v>3682</v>
      </c>
      <c r="G256" s="256"/>
      <c r="H256" s="259">
        <v>9</v>
      </c>
      <c r="I256" s="260"/>
      <c r="J256" s="256"/>
      <c r="K256" s="256"/>
      <c r="L256" s="261"/>
      <c r="M256" s="262"/>
      <c r="N256" s="263"/>
      <c r="O256" s="263"/>
      <c r="P256" s="263"/>
      <c r="Q256" s="263"/>
      <c r="R256" s="263"/>
      <c r="S256" s="263"/>
      <c r="T256" s="26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5" t="s">
        <v>202</v>
      </c>
      <c r="AU256" s="265" t="s">
        <v>81</v>
      </c>
      <c r="AV256" s="14" t="s">
        <v>81</v>
      </c>
      <c r="AW256" s="14" t="s">
        <v>30</v>
      </c>
      <c r="AX256" s="14" t="s">
        <v>73</v>
      </c>
      <c r="AY256" s="265" t="s">
        <v>194</v>
      </c>
    </row>
    <row r="257" spans="1:51" s="15" customFormat="1" ht="12">
      <c r="A257" s="15"/>
      <c r="B257" s="266"/>
      <c r="C257" s="267"/>
      <c r="D257" s="240" t="s">
        <v>202</v>
      </c>
      <c r="E257" s="268" t="s">
        <v>1</v>
      </c>
      <c r="F257" s="269" t="s">
        <v>206</v>
      </c>
      <c r="G257" s="267"/>
      <c r="H257" s="270">
        <v>9</v>
      </c>
      <c r="I257" s="271"/>
      <c r="J257" s="267"/>
      <c r="K257" s="267"/>
      <c r="L257" s="272"/>
      <c r="M257" s="273"/>
      <c r="N257" s="274"/>
      <c r="O257" s="274"/>
      <c r="P257" s="274"/>
      <c r="Q257" s="274"/>
      <c r="R257" s="274"/>
      <c r="S257" s="274"/>
      <c r="T257" s="27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6" t="s">
        <v>202</v>
      </c>
      <c r="AU257" s="276" t="s">
        <v>81</v>
      </c>
      <c r="AV257" s="15" t="s">
        <v>115</v>
      </c>
      <c r="AW257" s="15" t="s">
        <v>30</v>
      </c>
      <c r="AX257" s="15" t="s">
        <v>77</v>
      </c>
      <c r="AY257" s="276" t="s">
        <v>194</v>
      </c>
    </row>
    <row r="258" spans="1:65" s="2" customFormat="1" ht="33" customHeight="1">
      <c r="A258" s="39"/>
      <c r="B258" s="40"/>
      <c r="C258" s="227" t="s">
        <v>247</v>
      </c>
      <c r="D258" s="227" t="s">
        <v>196</v>
      </c>
      <c r="E258" s="228" t="s">
        <v>3683</v>
      </c>
      <c r="F258" s="229" t="s">
        <v>3684</v>
      </c>
      <c r="G258" s="230" t="s">
        <v>357</v>
      </c>
      <c r="H258" s="231">
        <v>810</v>
      </c>
      <c r="I258" s="232"/>
      <c r="J258" s="233">
        <f>ROUND(I258*H258,2)</f>
        <v>0</v>
      </c>
      <c r="K258" s="229" t="s">
        <v>200</v>
      </c>
      <c r="L258" s="45"/>
      <c r="M258" s="234" t="s">
        <v>1</v>
      </c>
      <c r="N258" s="235" t="s">
        <v>38</v>
      </c>
      <c r="O258" s="92"/>
      <c r="P258" s="236">
        <f>O258*H258</f>
        <v>0</v>
      </c>
      <c r="Q258" s="236">
        <v>0</v>
      </c>
      <c r="R258" s="236">
        <f>Q258*H258</f>
        <v>0</v>
      </c>
      <c r="S258" s="236">
        <v>0</v>
      </c>
      <c r="T258" s="237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8" t="s">
        <v>115</v>
      </c>
      <c r="AT258" s="238" t="s">
        <v>196</v>
      </c>
      <c r="AU258" s="238" t="s">
        <v>81</v>
      </c>
      <c r="AY258" s="18" t="s">
        <v>194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8" t="s">
        <v>77</v>
      </c>
      <c r="BK258" s="239">
        <f>ROUND(I258*H258,2)</f>
        <v>0</v>
      </c>
      <c r="BL258" s="18" t="s">
        <v>115</v>
      </c>
      <c r="BM258" s="238" t="s">
        <v>299</v>
      </c>
    </row>
    <row r="259" spans="1:47" s="2" customFormat="1" ht="12">
      <c r="A259" s="39"/>
      <c r="B259" s="40"/>
      <c r="C259" s="41"/>
      <c r="D259" s="240" t="s">
        <v>201</v>
      </c>
      <c r="E259" s="41"/>
      <c r="F259" s="241" t="s">
        <v>3684</v>
      </c>
      <c r="G259" s="41"/>
      <c r="H259" s="41"/>
      <c r="I259" s="242"/>
      <c r="J259" s="41"/>
      <c r="K259" s="41"/>
      <c r="L259" s="45"/>
      <c r="M259" s="243"/>
      <c r="N259" s="244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201</v>
      </c>
      <c r="AU259" s="18" t="s">
        <v>81</v>
      </c>
    </row>
    <row r="260" spans="1:51" s="14" customFormat="1" ht="12">
      <c r="A260" s="14"/>
      <c r="B260" s="255"/>
      <c r="C260" s="256"/>
      <c r="D260" s="240" t="s">
        <v>202</v>
      </c>
      <c r="E260" s="257" t="s">
        <v>1</v>
      </c>
      <c r="F260" s="258" t="s">
        <v>3685</v>
      </c>
      <c r="G260" s="256"/>
      <c r="H260" s="259">
        <v>810</v>
      </c>
      <c r="I260" s="260"/>
      <c r="J260" s="256"/>
      <c r="K260" s="256"/>
      <c r="L260" s="261"/>
      <c r="M260" s="262"/>
      <c r="N260" s="263"/>
      <c r="O260" s="263"/>
      <c r="P260" s="263"/>
      <c r="Q260" s="263"/>
      <c r="R260" s="263"/>
      <c r="S260" s="263"/>
      <c r="T260" s="26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5" t="s">
        <v>202</v>
      </c>
      <c r="AU260" s="265" t="s">
        <v>81</v>
      </c>
      <c r="AV260" s="14" t="s">
        <v>81</v>
      </c>
      <c r="AW260" s="14" t="s">
        <v>30</v>
      </c>
      <c r="AX260" s="14" t="s">
        <v>73</v>
      </c>
      <c r="AY260" s="265" t="s">
        <v>194</v>
      </c>
    </row>
    <row r="261" spans="1:51" s="15" customFormat="1" ht="12">
      <c r="A261" s="15"/>
      <c r="B261" s="266"/>
      <c r="C261" s="267"/>
      <c r="D261" s="240" t="s">
        <v>202</v>
      </c>
      <c r="E261" s="268" t="s">
        <v>1</v>
      </c>
      <c r="F261" s="269" t="s">
        <v>206</v>
      </c>
      <c r="G261" s="267"/>
      <c r="H261" s="270">
        <v>810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76" t="s">
        <v>202</v>
      </c>
      <c r="AU261" s="276" t="s">
        <v>81</v>
      </c>
      <c r="AV261" s="15" t="s">
        <v>115</v>
      </c>
      <c r="AW261" s="15" t="s">
        <v>30</v>
      </c>
      <c r="AX261" s="15" t="s">
        <v>77</v>
      </c>
      <c r="AY261" s="276" t="s">
        <v>194</v>
      </c>
    </row>
    <row r="262" spans="1:65" s="2" customFormat="1" ht="12">
      <c r="A262" s="39"/>
      <c r="B262" s="40"/>
      <c r="C262" s="227" t="s">
        <v>7</v>
      </c>
      <c r="D262" s="227" t="s">
        <v>196</v>
      </c>
      <c r="E262" s="228" t="s">
        <v>3686</v>
      </c>
      <c r="F262" s="229" t="s">
        <v>3687</v>
      </c>
      <c r="G262" s="230" t="s">
        <v>357</v>
      </c>
      <c r="H262" s="231">
        <v>9</v>
      </c>
      <c r="I262" s="232"/>
      <c r="J262" s="233">
        <f>ROUND(I262*H262,2)</f>
        <v>0</v>
      </c>
      <c r="K262" s="229" t="s">
        <v>200</v>
      </c>
      <c r="L262" s="45"/>
      <c r="M262" s="234" t="s">
        <v>1</v>
      </c>
      <c r="N262" s="235" t="s">
        <v>38</v>
      </c>
      <c r="O262" s="92"/>
      <c r="P262" s="236">
        <f>O262*H262</f>
        <v>0</v>
      </c>
      <c r="Q262" s="236">
        <v>0</v>
      </c>
      <c r="R262" s="236">
        <f>Q262*H262</f>
        <v>0</v>
      </c>
      <c r="S262" s="236">
        <v>0</v>
      </c>
      <c r="T262" s="237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8" t="s">
        <v>115</v>
      </c>
      <c r="AT262" s="238" t="s">
        <v>196</v>
      </c>
      <c r="AU262" s="238" t="s">
        <v>81</v>
      </c>
      <c r="AY262" s="18" t="s">
        <v>194</v>
      </c>
      <c r="BE262" s="239">
        <f>IF(N262="základní",J262,0)</f>
        <v>0</v>
      </c>
      <c r="BF262" s="239">
        <f>IF(N262="snížená",J262,0)</f>
        <v>0</v>
      </c>
      <c r="BG262" s="239">
        <f>IF(N262="zákl. přenesená",J262,0)</f>
        <v>0</v>
      </c>
      <c r="BH262" s="239">
        <f>IF(N262="sníž. přenesená",J262,0)</f>
        <v>0</v>
      </c>
      <c r="BI262" s="239">
        <f>IF(N262="nulová",J262,0)</f>
        <v>0</v>
      </c>
      <c r="BJ262" s="18" t="s">
        <v>77</v>
      </c>
      <c r="BK262" s="239">
        <f>ROUND(I262*H262,2)</f>
        <v>0</v>
      </c>
      <c r="BL262" s="18" t="s">
        <v>115</v>
      </c>
      <c r="BM262" s="238" t="s">
        <v>302</v>
      </c>
    </row>
    <row r="263" spans="1:47" s="2" customFormat="1" ht="12">
      <c r="A263" s="39"/>
      <c r="B263" s="40"/>
      <c r="C263" s="41"/>
      <c r="D263" s="240" t="s">
        <v>201</v>
      </c>
      <c r="E263" s="41"/>
      <c r="F263" s="241" t="s">
        <v>3687</v>
      </c>
      <c r="G263" s="41"/>
      <c r="H263" s="41"/>
      <c r="I263" s="242"/>
      <c r="J263" s="41"/>
      <c r="K263" s="41"/>
      <c r="L263" s="45"/>
      <c r="M263" s="243"/>
      <c r="N263" s="244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201</v>
      </c>
      <c r="AU263" s="18" t="s">
        <v>81</v>
      </c>
    </row>
    <row r="264" spans="1:65" s="2" customFormat="1" ht="12">
      <c r="A264" s="39"/>
      <c r="B264" s="40"/>
      <c r="C264" s="227" t="s">
        <v>251</v>
      </c>
      <c r="D264" s="227" t="s">
        <v>196</v>
      </c>
      <c r="E264" s="228" t="s">
        <v>3239</v>
      </c>
      <c r="F264" s="229" t="s">
        <v>3240</v>
      </c>
      <c r="G264" s="230" t="s">
        <v>294</v>
      </c>
      <c r="H264" s="231">
        <v>108.5</v>
      </c>
      <c r="I264" s="232"/>
      <c r="J264" s="233">
        <f>ROUND(I264*H264,2)</f>
        <v>0</v>
      </c>
      <c r="K264" s="229" t="s">
        <v>200</v>
      </c>
      <c r="L264" s="45"/>
      <c r="M264" s="234" t="s">
        <v>1</v>
      </c>
      <c r="N264" s="235" t="s">
        <v>38</v>
      </c>
      <c r="O264" s="92"/>
      <c r="P264" s="236">
        <f>O264*H264</f>
        <v>0</v>
      </c>
      <c r="Q264" s="236">
        <v>0</v>
      </c>
      <c r="R264" s="236">
        <f>Q264*H264</f>
        <v>0</v>
      </c>
      <c r="S264" s="236">
        <v>0</v>
      </c>
      <c r="T264" s="237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8" t="s">
        <v>115</v>
      </c>
      <c r="AT264" s="238" t="s">
        <v>196</v>
      </c>
      <c r="AU264" s="238" t="s">
        <v>81</v>
      </c>
      <c r="AY264" s="18" t="s">
        <v>194</v>
      </c>
      <c r="BE264" s="239">
        <f>IF(N264="základní",J264,0)</f>
        <v>0</v>
      </c>
      <c r="BF264" s="239">
        <f>IF(N264="snížená",J264,0)</f>
        <v>0</v>
      </c>
      <c r="BG264" s="239">
        <f>IF(N264="zákl. přenesená",J264,0)</f>
        <v>0</v>
      </c>
      <c r="BH264" s="239">
        <f>IF(N264="sníž. přenesená",J264,0)</f>
        <v>0</v>
      </c>
      <c r="BI264" s="239">
        <f>IF(N264="nulová",J264,0)</f>
        <v>0</v>
      </c>
      <c r="BJ264" s="18" t="s">
        <v>77</v>
      </c>
      <c r="BK264" s="239">
        <f>ROUND(I264*H264,2)</f>
        <v>0</v>
      </c>
      <c r="BL264" s="18" t="s">
        <v>115</v>
      </c>
      <c r="BM264" s="238" t="s">
        <v>306</v>
      </c>
    </row>
    <row r="265" spans="1:47" s="2" customFormat="1" ht="12">
      <c r="A265" s="39"/>
      <c r="B265" s="40"/>
      <c r="C265" s="41"/>
      <c r="D265" s="240" t="s">
        <v>201</v>
      </c>
      <c r="E265" s="41"/>
      <c r="F265" s="241" t="s">
        <v>3240</v>
      </c>
      <c r="G265" s="41"/>
      <c r="H265" s="41"/>
      <c r="I265" s="242"/>
      <c r="J265" s="41"/>
      <c r="K265" s="41"/>
      <c r="L265" s="45"/>
      <c r="M265" s="243"/>
      <c r="N265" s="244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201</v>
      </c>
      <c r="AU265" s="18" t="s">
        <v>81</v>
      </c>
    </row>
    <row r="266" spans="1:51" s="13" customFormat="1" ht="12">
      <c r="A266" s="13"/>
      <c r="B266" s="245"/>
      <c r="C266" s="246"/>
      <c r="D266" s="240" t="s">
        <v>202</v>
      </c>
      <c r="E266" s="247" t="s">
        <v>1</v>
      </c>
      <c r="F266" s="248" t="s">
        <v>3688</v>
      </c>
      <c r="G266" s="246"/>
      <c r="H266" s="247" t="s">
        <v>1</v>
      </c>
      <c r="I266" s="249"/>
      <c r="J266" s="246"/>
      <c r="K266" s="246"/>
      <c r="L266" s="250"/>
      <c r="M266" s="251"/>
      <c r="N266" s="252"/>
      <c r="O266" s="252"/>
      <c r="P266" s="252"/>
      <c r="Q266" s="252"/>
      <c r="R266" s="252"/>
      <c r="S266" s="252"/>
      <c r="T266" s="25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4" t="s">
        <v>202</v>
      </c>
      <c r="AU266" s="254" t="s">
        <v>81</v>
      </c>
      <c r="AV266" s="13" t="s">
        <v>77</v>
      </c>
      <c r="AW266" s="13" t="s">
        <v>30</v>
      </c>
      <c r="AX266" s="13" t="s">
        <v>73</v>
      </c>
      <c r="AY266" s="254" t="s">
        <v>194</v>
      </c>
    </row>
    <row r="267" spans="1:51" s="14" customFormat="1" ht="12">
      <c r="A267" s="14"/>
      <c r="B267" s="255"/>
      <c r="C267" s="256"/>
      <c r="D267" s="240" t="s">
        <v>202</v>
      </c>
      <c r="E267" s="257" t="s">
        <v>1</v>
      </c>
      <c r="F267" s="258" t="s">
        <v>3689</v>
      </c>
      <c r="G267" s="256"/>
      <c r="H267" s="259">
        <v>108.5</v>
      </c>
      <c r="I267" s="260"/>
      <c r="J267" s="256"/>
      <c r="K267" s="256"/>
      <c r="L267" s="261"/>
      <c r="M267" s="262"/>
      <c r="N267" s="263"/>
      <c r="O267" s="263"/>
      <c r="P267" s="263"/>
      <c r="Q267" s="263"/>
      <c r="R267" s="263"/>
      <c r="S267" s="263"/>
      <c r="T267" s="26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5" t="s">
        <v>202</v>
      </c>
      <c r="AU267" s="265" t="s">
        <v>81</v>
      </c>
      <c r="AV267" s="14" t="s">
        <v>81</v>
      </c>
      <c r="AW267" s="14" t="s">
        <v>30</v>
      </c>
      <c r="AX267" s="14" t="s">
        <v>73</v>
      </c>
      <c r="AY267" s="265" t="s">
        <v>194</v>
      </c>
    </row>
    <row r="268" spans="1:51" s="15" customFormat="1" ht="12">
      <c r="A268" s="15"/>
      <c r="B268" s="266"/>
      <c r="C268" s="267"/>
      <c r="D268" s="240" t="s">
        <v>202</v>
      </c>
      <c r="E268" s="268" t="s">
        <v>1</v>
      </c>
      <c r="F268" s="269" t="s">
        <v>206</v>
      </c>
      <c r="G268" s="267"/>
      <c r="H268" s="270">
        <v>108.5</v>
      </c>
      <c r="I268" s="271"/>
      <c r="J268" s="267"/>
      <c r="K268" s="267"/>
      <c r="L268" s="272"/>
      <c r="M268" s="273"/>
      <c r="N268" s="274"/>
      <c r="O268" s="274"/>
      <c r="P268" s="274"/>
      <c r="Q268" s="274"/>
      <c r="R268" s="274"/>
      <c r="S268" s="274"/>
      <c r="T268" s="27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6" t="s">
        <v>202</v>
      </c>
      <c r="AU268" s="276" t="s">
        <v>81</v>
      </c>
      <c r="AV268" s="15" t="s">
        <v>115</v>
      </c>
      <c r="AW268" s="15" t="s">
        <v>30</v>
      </c>
      <c r="AX268" s="15" t="s">
        <v>77</v>
      </c>
      <c r="AY268" s="276" t="s">
        <v>194</v>
      </c>
    </row>
    <row r="269" spans="1:65" s="2" customFormat="1" ht="16.5" customHeight="1">
      <c r="A269" s="39"/>
      <c r="B269" s="40"/>
      <c r="C269" s="227" t="s">
        <v>308</v>
      </c>
      <c r="D269" s="227" t="s">
        <v>196</v>
      </c>
      <c r="E269" s="228" t="s">
        <v>3690</v>
      </c>
      <c r="F269" s="229" t="s">
        <v>3691</v>
      </c>
      <c r="G269" s="230" t="s">
        <v>919</v>
      </c>
      <c r="H269" s="231">
        <v>1</v>
      </c>
      <c r="I269" s="232"/>
      <c r="J269" s="233">
        <f>ROUND(I269*H269,2)</f>
        <v>0</v>
      </c>
      <c r="K269" s="229" t="s">
        <v>1</v>
      </c>
      <c r="L269" s="45"/>
      <c r="M269" s="234" t="s">
        <v>1</v>
      </c>
      <c r="N269" s="235" t="s">
        <v>38</v>
      </c>
      <c r="O269" s="92"/>
      <c r="P269" s="236">
        <f>O269*H269</f>
        <v>0</v>
      </c>
      <c r="Q269" s="236">
        <v>0</v>
      </c>
      <c r="R269" s="236">
        <f>Q269*H269</f>
        <v>0</v>
      </c>
      <c r="S269" s="236">
        <v>0</v>
      </c>
      <c r="T269" s="237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8" t="s">
        <v>115</v>
      </c>
      <c r="AT269" s="238" t="s">
        <v>196</v>
      </c>
      <c r="AU269" s="238" t="s">
        <v>81</v>
      </c>
      <c r="AY269" s="18" t="s">
        <v>194</v>
      </c>
      <c r="BE269" s="239">
        <f>IF(N269="základní",J269,0)</f>
        <v>0</v>
      </c>
      <c r="BF269" s="239">
        <f>IF(N269="snížená",J269,0)</f>
        <v>0</v>
      </c>
      <c r="BG269" s="239">
        <f>IF(N269="zákl. přenesená",J269,0)</f>
        <v>0</v>
      </c>
      <c r="BH269" s="239">
        <f>IF(N269="sníž. přenesená",J269,0)</f>
        <v>0</v>
      </c>
      <c r="BI269" s="239">
        <f>IF(N269="nulová",J269,0)</f>
        <v>0</v>
      </c>
      <c r="BJ269" s="18" t="s">
        <v>77</v>
      </c>
      <c r="BK269" s="239">
        <f>ROUND(I269*H269,2)</f>
        <v>0</v>
      </c>
      <c r="BL269" s="18" t="s">
        <v>115</v>
      </c>
      <c r="BM269" s="238" t="s">
        <v>312</v>
      </c>
    </row>
    <row r="270" spans="1:47" s="2" customFormat="1" ht="12">
      <c r="A270" s="39"/>
      <c r="B270" s="40"/>
      <c r="C270" s="41"/>
      <c r="D270" s="240" t="s">
        <v>201</v>
      </c>
      <c r="E270" s="41"/>
      <c r="F270" s="241" t="s">
        <v>3691</v>
      </c>
      <c r="G270" s="41"/>
      <c r="H270" s="41"/>
      <c r="I270" s="242"/>
      <c r="J270" s="41"/>
      <c r="K270" s="41"/>
      <c r="L270" s="45"/>
      <c r="M270" s="243"/>
      <c r="N270" s="244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201</v>
      </c>
      <c r="AU270" s="18" t="s">
        <v>81</v>
      </c>
    </row>
    <row r="271" spans="1:63" s="12" customFormat="1" ht="22.8" customHeight="1">
      <c r="A271" s="12"/>
      <c r="B271" s="211"/>
      <c r="C271" s="212"/>
      <c r="D271" s="213" t="s">
        <v>72</v>
      </c>
      <c r="E271" s="225" t="s">
        <v>448</v>
      </c>
      <c r="F271" s="225" t="s">
        <v>1036</v>
      </c>
      <c r="G271" s="212"/>
      <c r="H271" s="212"/>
      <c r="I271" s="215"/>
      <c r="J271" s="226">
        <f>BK271</f>
        <v>0</v>
      </c>
      <c r="K271" s="212"/>
      <c r="L271" s="217"/>
      <c r="M271" s="218"/>
      <c r="N271" s="219"/>
      <c r="O271" s="219"/>
      <c r="P271" s="220">
        <f>SUM(P272:P313)</f>
        <v>0</v>
      </c>
      <c r="Q271" s="219"/>
      <c r="R271" s="220">
        <f>SUM(R272:R313)</f>
        <v>0</v>
      </c>
      <c r="S271" s="219"/>
      <c r="T271" s="221">
        <f>SUM(T272:T313)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22" t="s">
        <v>77</v>
      </c>
      <c r="AT271" s="223" t="s">
        <v>72</v>
      </c>
      <c r="AU271" s="223" t="s">
        <v>77</v>
      </c>
      <c r="AY271" s="222" t="s">
        <v>194</v>
      </c>
      <c r="BK271" s="224">
        <f>SUM(BK272:BK313)</f>
        <v>0</v>
      </c>
    </row>
    <row r="272" spans="1:65" s="2" customFormat="1" ht="12">
      <c r="A272" s="39"/>
      <c r="B272" s="40"/>
      <c r="C272" s="227" t="s">
        <v>255</v>
      </c>
      <c r="D272" s="227" t="s">
        <v>196</v>
      </c>
      <c r="E272" s="228" t="s">
        <v>1088</v>
      </c>
      <c r="F272" s="229" t="s">
        <v>1089</v>
      </c>
      <c r="G272" s="230" t="s">
        <v>294</v>
      </c>
      <c r="H272" s="231">
        <v>1.35</v>
      </c>
      <c r="I272" s="232"/>
      <c r="J272" s="233">
        <f>ROUND(I272*H272,2)</f>
        <v>0</v>
      </c>
      <c r="K272" s="229" t="s">
        <v>200</v>
      </c>
      <c r="L272" s="45"/>
      <c r="M272" s="234" t="s">
        <v>1</v>
      </c>
      <c r="N272" s="235" t="s">
        <v>38</v>
      </c>
      <c r="O272" s="92"/>
      <c r="P272" s="236">
        <f>O272*H272</f>
        <v>0</v>
      </c>
      <c r="Q272" s="236">
        <v>0</v>
      </c>
      <c r="R272" s="236">
        <f>Q272*H272</f>
        <v>0</v>
      </c>
      <c r="S272" s="236">
        <v>0</v>
      </c>
      <c r="T272" s="237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8" t="s">
        <v>115</v>
      </c>
      <c r="AT272" s="238" t="s">
        <v>196</v>
      </c>
      <c r="AU272" s="238" t="s">
        <v>81</v>
      </c>
      <c r="AY272" s="18" t="s">
        <v>194</v>
      </c>
      <c r="BE272" s="239">
        <f>IF(N272="základní",J272,0)</f>
        <v>0</v>
      </c>
      <c r="BF272" s="239">
        <f>IF(N272="snížená",J272,0)</f>
        <v>0</v>
      </c>
      <c r="BG272" s="239">
        <f>IF(N272="zákl. přenesená",J272,0)</f>
        <v>0</v>
      </c>
      <c r="BH272" s="239">
        <f>IF(N272="sníž. přenesená",J272,0)</f>
        <v>0</v>
      </c>
      <c r="BI272" s="239">
        <f>IF(N272="nulová",J272,0)</f>
        <v>0</v>
      </c>
      <c r="BJ272" s="18" t="s">
        <v>77</v>
      </c>
      <c r="BK272" s="239">
        <f>ROUND(I272*H272,2)</f>
        <v>0</v>
      </c>
      <c r="BL272" s="18" t="s">
        <v>115</v>
      </c>
      <c r="BM272" s="238" t="s">
        <v>316</v>
      </c>
    </row>
    <row r="273" spans="1:47" s="2" customFormat="1" ht="12">
      <c r="A273" s="39"/>
      <c r="B273" s="40"/>
      <c r="C273" s="41"/>
      <c r="D273" s="240" t="s">
        <v>201</v>
      </c>
      <c r="E273" s="41"/>
      <c r="F273" s="241" t="s">
        <v>1089</v>
      </c>
      <c r="G273" s="41"/>
      <c r="H273" s="41"/>
      <c r="I273" s="242"/>
      <c r="J273" s="41"/>
      <c r="K273" s="41"/>
      <c r="L273" s="45"/>
      <c r="M273" s="243"/>
      <c r="N273" s="244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201</v>
      </c>
      <c r="AU273" s="18" t="s">
        <v>81</v>
      </c>
    </row>
    <row r="274" spans="1:51" s="13" customFormat="1" ht="12">
      <c r="A274" s="13"/>
      <c r="B274" s="245"/>
      <c r="C274" s="246"/>
      <c r="D274" s="240" t="s">
        <v>202</v>
      </c>
      <c r="E274" s="247" t="s">
        <v>1</v>
      </c>
      <c r="F274" s="248" t="s">
        <v>3692</v>
      </c>
      <c r="G274" s="246"/>
      <c r="H274" s="247" t="s">
        <v>1</v>
      </c>
      <c r="I274" s="249"/>
      <c r="J274" s="246"/>
      <c r="K274" s="246"/>
      <c r="L274" s="250"/>
      <c r="M274" s="251"/>
      <c r="N274" s="252"/>
      <c r="O274" s="252"/>
      <c r="P274" s="252"/>
      <c r="Q274" s="252"/>
      <c r="R274" s="252"/>
      <c r="S274" s="252"/>
      <c r="T274" s="25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4" t="s">
        <v>202</v>
      </c>
      <c r="AU274" s="254" t="s">
        <v>81</v>
      </c>
      <c r="AV274" s="13" t="s">
        <v>77</v>
      </c>
      <c r="AW274" s="13" t="s">
        <v>30</v>
      </c>
      <c r="AX274" s="13" t="s">
        <v>73</v>
      </c>
      <c r="AY274" s="254" t="s">
        <v>194</v>
      </c>
    </row>
    <row r="275" spans="1:51" s="14" customFormat="1" ht="12">
      <c r="A275" s="14"/>
      <c r="B275" s="255"/>
      <c r="C275" s="256"/>
      <c r="D275" s="240" t="s">
        <v>202</v>
      </c>
      <c r="E275" s="257" t="s">
        <v>1</v>
      </c>
      <c r="F275" s="258" t="s">
        <v>3693</v>
      </c>
      <c r="G275" s="256"/>
      <c r="H275" s="259">
        <v>1.35</v>
      </c>
      <c r="I275" s="260"/>
      <c r="J275" s="256"/>
      <c r="K275" s="256"/>
      <c r="L275" s="261"/>
      <c r="M275" s="262"/>
      <c r="N275" s="263"/>
      <c r="O275" s="263"/>
      <c r="P275" s="263"/>
      <c r="Q275" s="263"/>
      <c r="R275" s="263"/>
      <c r="S275" s="263"/>
      <c r="T275" s="26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5" t="s">
        <v>202</v>
      </c>
      <c r="AU275" s="265" t="s">
        <v>81</v>
      </c>
      <c r="AV275" s="14" t="s">
        <v>81</v>
      </c>
      <c r="AW275" s="14" t="s">
        <v>30</v>
      </c>
      <c r="AX275" s="14" t="s">
        <v>73</v>
      </c>
      <c r="AY275" s="265" t="s">
        <v>194</v>
      </c>
    </row>
    <row r="276" spans="1:51" s="15" customFormat="1" ht="12">
      <c r="A276" s="15"/>
      <c r="B276" s="266"/>
      <c r="C276" s="267"/>
      <c r="D276" s="240" t="s">
        <v>202</v>
      </c>
      <c r="E276" s="268" t="s">
        <v>1</v>
      </c>
      <c r="F276" s="269" t="s">
        <v>206</v>
      </c>
      <c r="G276" s="267"/>
      <c r="H276" s="270">
        <v>1.35</v>
      </c>
      <c r="I276" s="271"/>
      <c r="J276" s="267"/>
      <c r="K276" s="267"/>
      <c r="L276" s="272"/>
      <c r="M276" s="273"/>
      <c r="N276" s="274"/>
      <c r="O276" s="274"/>
      <c r="P276" s="274"/>
      <c r="Q276" s="274"/>
      <c r="R276" s="274"/>
      <c r="S276" s="274"/>
      <c r="T276" s="27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76" t="s">
        <v>202</v>
      </c>
      <c r="AU276" s="276" t="s">
        <v>81</v>
      </c>
      <c r="AV276" s="15" t="s">
        <v>115</v>
      </c>
      <c r="AW276" s="15" t="s">
        <v>30</v>
      </c>
      <c r="AX276" s="15" t="s">
        <v>77</v>
      </c>
      <c r="AY276" s="276" t="s">
        <v>194</v>
      </c>
    </row>
    <row r="277" spans="1:65" s="2" customFormat="1" ht="12">
      <c r="A277" s="39"/>
      <c r="B277" s="40"/>
      <c r="C277" s="227" t="s">
        <v>323</v>
      </c>
      <c r="D277" s="227" t="s">
        <v>196</v>
      </c>
      <c r="E277" s="228" t="s">
        <v>3694</v>
      </c>
      <c r="F277" s="229" t="s">
        <v>3695</v>
      </c>
      <c r="G277" s="230" t="s">
        <v>397</v>
      </c>
      <c r="H277" s="231">
        <v>8</v>
      </c>
      <c r="I277" s="232"/>
      <c r="J277" s="233">
        <f>ROUND(I277*H277,2)</f>
        <v>0</v>
      </c>
      <c r="K277" s="229" t="s">
        <v>200</v>
      </c>
      <c r="L277" s="45"/>
      <c r="M277" s="234" t="s">
        <v>1</v>
      </c>
      <c r="N277" s="235" t="s">
        <v>38</v>
      </c>
      <c r="O277" s="92"/>
      <c r="P277" s="236">
        <f>O277*H277</f>
        <v>0</v>
      </c>
      <c r="Q277" s="236">
        <v>0</v>
      </c>
      <c r="R277" s="236">
        <f>Q277*H277</f>
        <v>0</v>
      </c>
      <c r="S277" s="236">
        <v>0</v>
      </c>
      <c r="T277" s="237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8" t="s">
        <v>115</v>
      </c>
      <c r="AT277" s="238" t="s">
        <v>196</v>
      </c>
      <c r="AU277" s="238" t="s">
        <v>81</v>
      </c>
      <c r="AY277" s="18" t="s">
        <v>194</v>
      </c>
      <c r="BE277" s="239">
        <f>IF(N277="základní",J277,0)</f>
        <v>0</v>
      </c>
      <c r="BF277" s="239">
        <f>IF(N277="snížená",J277,0)</f>
        <v>0</v>
      </c>
      <c r="BG277" s="239">
        <f>IF(N277="zákl. přenesená",J277,0)</f>
        <v>0</v>
      </c>
      <c r="BH277" s="239">
        <f>IF(N277="sníž. přenesená",J277,0)</f>
        <v>0</v>
      </c>
      <c r="BI277" s="239">
        <f>IF(N277="nulová",J277,0)</f>
        <v>0</v>
      </c>
      <c r="BJ277" s="18" t="s">
        <v>77</v>
      </c>
      <c r="BK277" s="239">
        <f>ROUND(I277*H277,2)</f>
        <v>0</v>
      </c>
      <c r="BL277" s="18" t="s">
        <v>115</v>
      </c>
      <c r="BM277" s="238" t="s">
        <v>326</v>
      </c>
    </row>
    <row r="278" spans="1:47" s="2" customFormat="1" ht="12">
      <c r="A278" s="39"/>
      <c r="B278" s="40"/>
      <c r="C278" s="41"/>
      <c r="D278" s="240" t="s">
        <v>201</v>
      </c>
      <c r="E278" s="41"/>
      <c r="F278" s="241" t="s">
        <v>3695</v>
      </c>
      <c r="G278" s="41"/>
      <c r="H278" s="41"/>
      <c r="I278" s="242"/>
      <c r="J278" s="41"/>
      <c r="K278" s="41"/>
      <c r="L278" s="45"/>
      <c r="M278" s="243"/>
      <c r="N278" s="244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201</v>
      </c>
      <c r="AU278" s="18" t="s">
        <v>81</v>
      </c>
    </row>
    <row r="279" spans="1:51" s="14" customFormat="1" ht="12">
      <c r="A279" s="14"/>
      <c r="B279" s="255"/>
      <c r="C279" s="256"/>
      <c r="D279" s="240" t="s">
        <v>202</v>
      </c>
      <c r="E279" s="257" t="s">
        <v>1</v>
      </c>
      <c r="F279" s="258" t="s">
        <v>3696</v>
      </c>
      <c r="G279" s="256"/>
      <c r="H279" s="259">
        <v>2</v>
      </c>
      <c r="I279" s="260"/>
      <c r="J279" s="256"/>
      <c r="K279" s="256"/>
      <c r="L279" s="261"/>
      <c r="M279" s="262"/>
      <c r="N279" s="263"/>
      <c r="O279" s="263"/>
      <c r="P279" s="263"/>
      <c r="Q279" s="263"/>
      <c r="R279" s="263"/>
      <c r="S279" s="263"/>
      <c r="T279" s="26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5" t="s">
        <v>202</v>
      </c>
      <c r="AU279" s="265" t="s">
        <v>81</v>
      </c>
      <c r="AV279" s="14" t="s">
        <v>81</v>
      </c>
      <c r="AW279" s="14" t="s">
        <v>30</v>
      </c>
      <c r="AX279" s="14" t="s">
        <v>73</v>
      </c>
      <c r="AY279" s="265" t="s">
        <v>194</v>
      </c>
    </row>
    <row r="280" spans="1:51" s="14" customFormat="1" ht="12">
      <c r="A280" s="14"/>
      <c r="B280" s="255"/>
      <c r="C280" s="256"/>
      <c r="D280" s="240" t="s">
        <v>202</v>
      </c>
      <c r="E280" s="257" t="s">
        <v>1</v>
      </c>
      <c r="F280" s="258" t="s">
        <v>3697</v>
      </c>
      <c r="G280" s="256"/>
      <c r="H280" s="259">
        <v>6</v>
      </c>
      <c r="I280" s="260"/>
      <c r="J280" s="256"/>
      <c r="K280" s="256"/>
      <c r="L280" s="261"/>
      <c r="M280" s="262"/>
      <c r="N280" s="263"/>
      <c r="O280" s="263"/>
      <c r="P280" s="263"/>
      <c r="Q280" s="263"/>
      <c r="R280" s="263"/>
      <c r="S280" s="263"/>
      <c r="T280" s="26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5" t="s">
        <v>202</v>
      </c>
      <c r="AU280" s="265" t="s">
        <v>81</v>
      </c>
      <c r="AV280" s="14" t="s">
        <v>81</v>
      </c>
      <c r="AW280" s="14" t="s">
        <v>30</v>
      </c>
      <c r="AX280" s="14" t="s">
        <v>73</v>
      </c>
      <c r="AY280" s="265" t="s">
        <v>194</v>
      </c>
    </row>
    <row r="281" spans="1:51" s="15" customFormat="1" ht="12">
      <c r="A281" s="15"/>
      <c r="B281" s="266"/>
      <c r="C281" s="267"/>
      <c r="D281" s="240" t="s">
        <v>202</v>
      </c>
      <c r="E281" s="268" t="s">
        <v>1</v>
      </c>
      <c r="F281" s="269" t="s">
        <v>206</v>
      </c>
      <c r="G281" s="267"/>
      <c r="H281" s="270">
        <v>8</v>
      </c>
      <c r="I281" s="271"/>
      <c r="J281" s="267"/>
      <c r="K281" s="267"/>
      <c r="L281" s="272"/>
      <c r="M281" s="273"/>
      <c r="N281" s="274"/>
      <c r="O281" s="274"/>
      <c r="P281" s="274"/>
      <c r="Q281" s="274"/>
      <c r="R281" s="274"/>
      <c r="S281" s="274"/>
      <c r="T281" s="27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76" t="s">
        <v>202</v>
      </c>
      <c r="AU281" s="276" t="s">
        <v>81</v>
      </c>
      <c r="AV281" s="15" t="s">
        <v>115</v>
      </c>
      <c r="AW281" s="15" t="s">
        <v>30</v>
      </c>
      <c r="AX281" s="15" t="s">
        <v>77</v>
      </c>
      <c r="AY281" s="276" t="s">
        <v>194</v>
      </c>
    </row>
    <row r="282" spans="1:65" s="2" customFormat="1" ht="12">
      <c r="A282" s="39"/>
      <c r="B282" s="40"/>
      <c r="C282" s="227" t="s">
        <v>260</v>
      </c>
      <c r="D282" s="227" t="s">
        <v>196</v>
      </c>
      <c r="E282" s="228" t="s">
        <v>3698</v>
      </c>
      <c r="F282" s="229" t="s">
        <v>3699</v>
      </c>
      <c r="G282" s="230" t="s">
        <v>397</v>
      </c>
      <c r="H282" s="231">
        <v>2</v>
      </c>
      <c r="I282" s="232"/>
      <c r="J282" s="233">
        <f>ROUND(I282*H282,2)</f>
        <v>0</v>
      </c>
      <c r="K282" s="229" t="s">
        <v>1</v>
      </c>
      <c r="L282" s="45"/>
      <c r="M282" s="234" t="s">
        <v>1</v>
      </c>
      <c r="N282" s="235" t="s">
        <v>38</v>
      </c>
      <c r="O282" s="92"/>
      <c r="P282" s="236">
        <f>O282*H282</f>
        <v>0</v>
      </c>
      <c r="Q282" s="236">
        <v>0</v>
      </c>
      <c r="R282" s="236">
        <f>Q282*H282</f>
        <v>0</v>
      </c>
      <c r="S282" s="236">
        <v>0</v>
      </c>
      <c r="T282" s="237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8" t="s">
        <v>115</v>
      </c>
      <c r="AT282" s="238" t="s">
        <v>196</v>
      </c>
      <c r="AU282" s="238" t="s">
        <v>81</v>
      </c>
      <c r="AY282" s="18" t="s">
        <v>194</v>
      </c>
      <c r="BE282" s="239">
        <f>IF(N282="základní",J282,0)</f>
        <v>0</v>
      </c>
      <c r="BF282" s="239">
        <f>IF(N282="snížená",J282,0)</f>
        <v>0</v>
      </c>
      <c r="BG282" s="239">
        <f>IF(N282="zákl. přenesená",J282,0)</f>
        <v>0</v>
      </c>
      <c r="BH282" s="239">
        <f>IF(N282="sníž. přenesená",J282,0)</f>
        <v>0</v>
      </c>
      <c r="BI282" s="239">
        <f>IF(N282="nulová",J282,0)</f>
        <v>0</v>
      </c>
      <c r="BJ282" s="18" t="s">
        <v>77</v>
      </c>
      <c r="BK282" s="239">
        <f>ROUND(I282*H282,2)</f>
        <v>0</v>
      </c>
      <c r="BL282" s="18" t="s">
        <v>115</v>
      </c>
      <c r="BM282" s="238" t="s">
        <v>329</v>
      </c>
    </row>
    <row r="283" spans="1:47" s="2" customFormat="1" ht="12">
      <c r="A283" s="39"/>
      <c r="B283" s="40"/>
      <c r="C283" s="41"/>
      <c r="D283" s="240" t="s">
        <v>201</v>
      </c>
      <c r="E283" s="41"/>
      <c r="F283" s="241" t="s">
        <v>3699</v>
      </c>
      <c r="G283" s="41"/>
      <c r="H283" s="41"/>
      <c r="I283" s="242"/>
      <c r="J283" s="41"/>
      <c r="K283" s="41"/>
      <c r="L283" s="45"/>
      <c r="M283" s="243"/>
      <c r="N283" s="244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201</v>
      </c>
      <c r="AU283" s="18" t="s">
        <v>81</v>
      </c>
    </row>
    <row r="284" spans="1:51" s="14" customFormat="1" ht="12">
      <c r="A284" s="14"/>
      <c r="B284" s="255"/>
      <c r="C284" s="256"/>
      <c r="D284" s="240" t="s">
        <v>202</v>
      </c>
      <c r="E284" s="257" t="s">
        <v>1</v>
      </c>
      <c r="F284" s="258" t="s">
        <v>3700</v>
      </c>
      <c r="G284" s="256"/>
      <c r="H284" s="259">
        <v>2</v>
      </c>
      <c r="I284" s="260"/>
      <c r="J284" s="256"/>
      <c r="K284" s="256"/>
      <c r="L284" s="261"/>
      <c r="M284" s="262"/>
      <c r="N284" s="263"/>
      <c r="O284" s="263"/>
      <c r="P284" s="263"/>
      <c r="Q284" s="263"/>
      <c r="R284" s="263"/>
      <c r="S284" s="263"/>
      <c r="T284" s="26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5" t="s">
        <v>202</v>
      </c>
      <c r="AU284" s="265" t="s">
        <v>81</v>
      </c>
      <c r="AV284" s="14" t="s">
        <v>81</v>
      </c>
      <c r="AW284" s="14" t="s">
        <v>30</v>
      </c>
      <c r="AX284" s="14" t="s">
        <v>73</v>
      </c>
      <c r="AY284" s="265" t="s">
        <v>194</v>
      </c>
    </row>
    <row r="285" spans="1:51" s="15" customFormat="1" ht="12">
      <c r="A285" s="15"/>
      <c r="B285" s="266"/>
      <c r="C285" s="267"/>
      <c r="D285" s="240" t="s">
        <v>202</v>
      </c>
      <c r="E285" s="268" t="s">
        <v>1</v>
      </c>
      <c r="F285" s="269" t="s">
        <v>206</v>
      </c>
      <c r="G285" s="267"/>
      <c r="H285" s="270">
        <v>2</v>
      </c>
      <c r="I285" s="271"/>
      <c r="J285" s="267"/>
      <c r="K285" s="267"/>
      <c r="L285" s="272"/>
      <c r="M285" s="273"/>
      <c r="N285" s="274"/>
      <c r="O285" s="274"/>
      <c r="P285" s="274"/>
      <c r="Q285" s="274"/>
      <c r="R285" s="274"/>
      <c r="S285" s="274"/>
      <c r="T285" s="27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6" t="s">
        <v>202</v>
      </c>
      <c r="AU285" s="276" t="s">
        <v>81</v>
      </c>
      <c r="AV285" s="15" t="s">
        <v>115</v>
      </c>
      <c r="AW285" s="15" t="s">
        <v>30</v>
      </c>
      <c r="AX285" s="15" t="s">
        <v>77</v>
      </c>
      <c r="AY285" s="276" t="s">
        <v>194</v>
      </c>
    </row>
    <row r="286" spans="1:65" s="2" customFormat="1" ht="33" customHeight="1">
      <c r="A286" s="39"/>
      <c r="B286" s="40"/>
      <c r="C286" s="227" t="s">
        <v>330</v>
      </c>
      <c r="D286" s="227" t="s">
        <v>196</v>
      </c>
      <c r="E286" s="228" t="s">
        <v>3701</v>
      </c>
      <c r="F286" s="229" t="s">
        <v>3702</v>
      </c>
      <c r="G286" s="230" t="s">
        <v>397</v>
      </c>
      <c r="H286" s="231">
        <v>4</v>
      </c>
      <c r="I286" s="232"/>
      <c r="J286" s="233">
        <f>ROUND(I286*H286,2)</f>
        <v>0</v>
      </c>
      <c r="K286" s="229" t="s">
        <v>1</v>
      </c>
      <c r="L286" s="45"/>
      <c r="M286" s="234" t="s">
        <v>1</v>
      </c>
      <c r="N286" s="235" t="s">
        <v>38</v>
      </c>
      <c r="O286" s="92"/>
      <c r="P286" s="236">
        <f>O286*H286</f>
        <v>0</v>
      </c>
      <c r="Q286" s="236">
        <v>0</v>
      </c>
      <c r="R286" s="236">
        <f>Q286*H286</f>
        <v>0</v>
      </c>
      <c r="S286" s="236">
        <v>0</v>
      </c>
      <c r="T286" s="237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8" t="s">
        <v>115</v>
      </c>
      <c r="AT286" s="238" t="s">
        <v>196</v>
      </c>
      <c r="AU286" s="238" t="s">
        <v>81</v>
      </c>
      <c r="AY286" s="18" t="s">
        <v>194</v>
      </c>
      <c r="BE286" s="239">
        <f>IF(N286="základní",J286,0)</f>
        <v>0</v>
      </c>
      <c r="BF286" s="239">
        <f>IF(N286="snížená",J286,0)</f>
        <v>0</v>
      </c>
      <c r="BG286" s="239">
        <f>IF(N286="zákl. přenesená",J286,0)</f>
        <v>0</v>
      </c>
      <c r="BH286" s="239">
        <f>IF(N286="sníž. přenesená",J286,0)</f>
        <v>0</v>
      </c>
      <c r="BI286" s="239">
        <f>IF(N286="nulová",J286,0)</f>
        <v>0</v>
      </c>
      <c r="BJ286" s="18" t="s">
        <v>77</v>
      </c>
      <c r="BK286" s="239">
        <f>ROUND(I286*H286,2)</f>
        <v>0</v>
      </c>
      <c r="BL286" s="18" t="s">
        <v>115</v>
      </c>
      <c r="BM286" s="238" t="s">
        <v>333</v>
      </c>
    </row>
    <row r="287" spans="1:47" s="2" customFormat="1" ht="12">
      <c r="A287" s="39"/>
      <c r="B287" s="40"/>
      <c r="C287" s="41"/>
      <c r="D287" s="240" t="s">
        <v>201</v>
      </c>
      <c r="E287" s="41"/>
      <c r="F287" s="241" t="s">
        <v>3702</v>
      </c>
      <c r="G287" s="41"/>
      <c r="H287" s="41"/>
      <c r="I287" s="242"/>
      <c r="J287" s="41"/>
      <c r="K287" s="41"/>
      <c r="L287" s="45"/>
      <c r="M287" s="243"/>
      <c r="N287" s="244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201</v>
      </c>
      <c r="AU287" s="18" t="s">
        <v>81</v>
      </c>
    </row>
    <row r="288" spans="1:51" s="14" customFormat="1" ht="12">
      <c r="A288" s="14"/>
      <c r="B288" s="255"/>
      <c r="C288" s="256"/>
      <c r="D288" s="240" t="s">
        <v>202</v>
      </c>
      <c r="E288" s="257" t="s">
        <v>1</v>
      </c>
      <c r="F288" s="258" t="s">
        <v>3703</v>
      </c>
      <c r="G288" s="256"/>
      <c r="H288" s="259">
        <v>4</v>
      </c>
      <c r="I288" s="260"/>
      <c r="J288" s="256"/>
      <c r="K288" s="256"/>
      <c r="L288" s="261"/>
      <c r="M288" s="262"/>
      <c r="N288" s="263"/>
      <c r="O288" s="263"/>
      <c r="P288" s="263"/>
      <c r="Q288" s="263"/>
      <c r="R288" s="263"/>
      <c r="S288" s="263"/>
      <c r="T288" s="26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5" t="s">
        <v>202</v>
      </c>
      <c r="AU288" s="265" t="s">
        <v>81</v>
      </c>
      <c r="AV288" s="14" t="s">
        <v>81</v>
      </c>
      <c r="AW288" s="14" t="s">
        <v>30</v>
      </c>
      <c r="AX288" s="14" t="s">
        <v>73</v>
      </c>
      <c r="AY288" s="265" t="s">
        <v>194</v>
      </c>
    </row>
    <row r="289" spans="1:51" s="15" customFormat="1" ht="12">
      <c r="A289" s="15"/>
      <c r="B289" s="266"/>
      <c r="C289" s="267"/>
      <c r="D289" s="240" t="s">
        <v>202</v>
      </c>
      <c r="E289" s="268" t="s">
        <v>1</v>
      </c>
      <c r="F289" s="269" t="s">
        <v>206</v>
      </c>
      <c r="G289" s="267"/>
      <c r="H289" s="270">
        <v>4</v>
      </c>
      <c r="I289" s="271"/>
      <c r="J289" s="267"/>
      <c r="K289" s="267"/>
      <c r="L289" s="272"/>
      <c r="M289" s="273"/>
      <c r="N289" s="274"/>
      <c r="O289" s="274"/>
      <c r="P289" s="274"/>
      <c r="Q289" s="274"/>
      <c r="R289" s="274"/>
      <c r="S289" s="274"/>
      <c r="T289" s="27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6" t="s">
        <v>202</v>
      </c>
      <c r="AU289" s="276" t="s">
        <v>81</v>
      </c>
      <c r="AV289" s="15" t="s">
        <v>115</v>
      </c>
      <c r="AW289" s="15" t="s">
        <v>30</v>
      </c>
      <c r="AX289" s="15" t="s">
        <v>77</v>
      </c>
      <c r="AY289" s="276" t="s">
        <v>194</v>
      </c>
    </row>
    <row r="290" spans="1:65" s="2" customFormat="1" ht="44.25" customHeight="1">
      <c r="A290" s="39"/>
      <c r="B290" s="40"/>
      <c r="C290" s="227" t="s">
        <v>265</v>
      </c>
      <c r="D290" s="227" t="s">
        <v>196</v>
      </c>
      <c r="E290" s="228" t="s">
        <v>3704</v>
      </c>
      <c r="F290" s="229" t="s">
        <v>3705</v>
      </c>
      <c r="G290" s="230" t="s">
        <v>294</v>
      </c>
      <c r="H290" s="231">
        <v>228.72</v>
      </c>
      <c r="I290" s="232"/>
      <c r="J290" s="233">
        <f>ROUND(I290*H290,2)</f>
        <v>0</v>
      </c>
      <c r="K290" s="229" t="s">
        <v>200</v>
      </c>
      <c r="L290" s="45"/>
      <c r="M290" s="234" t="s">
        <v>1</v>
      </c>
      <c r="N290" s="235" t="s">
        <v>38</v>
      </c>
      <c r="O290" s="92"/>
      <c r="P290" s="236">
        <f>O290*H290</f>
        <v>0</v>
      </c>
      <c r="Q290" s="236">
        <v>0</v>
      </c>
      <c r="R290" s="236">
        <f>Q290*H290</f>
        <v>0</v>
      </c>
      <c r="S290" s="236">
        <v>0</v>
      </c>
      <c r="T290" s="237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8" t="s">
        <v>115</v>
      </c>
      <c r="AT290" s="238" t="s">
        <v>196</v>
      </c>
      <c r="AU290" s="238" t="s">
        <v>81</v>
      </c>
      <c r="AY290" s="18" t="s">
        <v>194</v>
      </c>
      <c r="BE290" s="239">
        <f>IF(N290="základní",J290,0)</f>
        <v>0</v>
      </c>
      <c r="BF290" s="239">
        <f>IF(N290="snížená",J290,0)</f>
        <v>0</v>
      </c>
      <c r="BG290" s="239">
        <f>IF(N290="zákl. přenesená",J290,0)</f>
        <v>0</v>
      </c>
      <c r="BH290" s="239">
        <f>IF(N290="sníž. přenesená",J290,0)</f>
        <v>0</v>
      </c>
      <c r="BI290" s="239">
        <f>IF(N290="nulová",J290,0)</f>
        <v>0</v>
      </c>
      <c r="BJ290" s="18" t="s">
        <v>77</v>
      </c>
      <c r="BK290" s="239">
        <f>ROUND(I290*H290,2)</f>
        <v>0</v>
      </c>
      <c r="BL290" s="18" t="s">
        <v>115</v>
      </c>
      <c r="BM290" s="238" t="s">
        <v>338</v>
      </c>
    </row>
    <row r="291" spans="1:47" s="2" customFormat="1" ht="12">
      <c r="A291" s="39"/>
      <c r="B291" s="40"/>
      <c r="C291" s="41"/>
      <c r="D291" s="240" t="s">
        <v>201</v>
      </c>
      <c r="E291" s="41"/>
      <c r="F291" s="241" t="s">
        <v>3705</v>
      </c>
      <c r="G291" s="41"/>
      <c r="H291" s="41"/>
      <c r="I291" s="242"/>
      <c r="J291" s="41"/>
      <c r="K291" s="41"/>
      <c r="L291" s="45"/>
      <c r="M291" s="243"/>
      <c r="N291" s="244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201</v>
      </c>
      <c r="AU291" s="18" t="s">
        <v>81</v>
      </c>
    </row>
    <row r="292" spans="1:51" s="14" customFormat="1" ht="12">
      <c r="A292" s="14"/>
      <c r="B292" s="255"/>
      <c r="C292" s="256"/>
      <c r="D292" s="240" t="s">
        <v>202</v>
      </c>
      <c r="E292" s="257" t="s">
        <v>1</v>
      </c>
      <c r="F292" s="258" t="s">
        <v>3706</v>
      </c>
      <c r="G292" s="256"/>
      <c r="H292" s="259">
        <v>228.72</v>
      </c>
      <c r="I292" s="260"/>
      <c r="J292" s="256"/>
      <c r="K292" s="256"/>
      <c r="L292" s="261"/>
      <c r="M292" s="262"/>
      <c r="N292" s="263"/>
      <c r="O292" s="263"/>
      <c r="P292" s="263"/>
      <c r="Q292" s="263"/>
      <c r="R292" s="263"/>
      <c r="S292" s="263"/>
      <c r="T292" s="26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5" t="s">
        <v>202</v>
      </c>
      <c r="AU292" s="265" t="s">
        <v>81</v>
      </c>
      <c r="AV292" s="14" t="s">
        <v>81</v>
      </c>
      <c r="AW292" s="14" t="s">
        <v>30</v>
      </c>
      <c r="AX292" s="14" t="s">
        <v>73</v>
      </c>
      <c r="AY292" s="265" t="s">
        <v>194</v>
      </c>
    </row>
    <row r="293" spans="1:51" s="15" customFormat="1" ht="12">
      <c r="A293" s="15"/>
      <c r="B293" s="266"/>
      <c r="C293" s="267"/>
      <c r="D293" s="240" t="s">
        <v>202</v>
      </c>
      <c r="E293" s="268" t="s">
        <v>1</v>
      </c>
      <c r="F293" s="269" t="s">
        <v>206</v>
      </c>
      <c r="G293" s="267"/>
      <c r="H293" s="270">
        <v>228.72</v>
      </c>
      <c r="I293" s="271"/>
      <c r="J293" s="267"/>
      <c r="K293" s="267"/>
      <c r="L293" s="272"/>
      <c r="M293" s="273"/>
      <c r="N293" s="274"/>
      <c r="O293" s="274"/>
      <c r="P293" s="274"/>
      <c r="Q293" s="274"/>
      <c r="R293" s="274"/>
      <c r="S293" s="274"/>
      <c r="T293" s="27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76" t="s">
        <v>202</v>
      </c>
      <c r="AU293" s="276" t="s">
        <v>81</v>
      </c>
      <c r="AV293" s="15" t="s">
        <v>115</v>
      </c>
      <c r="AW293" s="15" t="s">
        <v>30</v>
      </c>
      <c r="AX293" s="15" t="s">
        <v>77</v>
      </c>
      <c r="AY293" s="276" t="s">
        <v>194</v>
      </c>
    </row>
    <row r="294" spans="1:65" s="2" customFormat="1" ht="12">
      <c r="A294" s="39"/>
      <c r="B294" s="40"/>
      <c r="C294" s="227" t="s">
        <v>342</v>
      </c>
      <c r="D294" s="227" t="s">
        <v>196</v>
      </c>
      <c r="E294" s="228" t="s">
        <v>3707</v>
      </c>
      <c r="F294" s="229" t="s">
        <v>3708</v>
      </c>
      <c r="G294" s="230" t="s">
        <v>268</v>
      </c>
      <c r="H294" s="231">
        <v>23.907</v>
      </c>
      <c r="I294" s="232"/>
      <c r="J294" s="233">
        <f>ROUND(I294*H294,2)</f>
        <v>0</v>
      </c>
      <c r="K294" s="229" t="s">
        <v>200</v>
      </c>
      <c r="L294" s="45"/>
      <c r="M294" s="234" t="s">
        <v>1</v>
      </c>
      <c r="N294" s="235" t="s">
        <v>38</v>
      </c>
      <c r="O294" s="92"/>
      <c r="P294" s="236">
        <f>O294*H294</f>
        <v>0</v>
      </c>
      <c r="Q294" s="236">
        <v>0</v>
      </c>
      <c r="R294" s="236">
        <f>Q294*H294</f>
        <v>0</v>
      </c>
      <c r="S294" s="236">
        <v>0</v>
      </c>
      <c r="T294" s="23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8" t="s">
        <v>115</v>
      </c>
      <c r="AT294" s="238" t="s">
        <v>196</v>
      </c>
      <c r="AU294" s="238" t="s">
        <v>81</v>
      </c>
      <c r="AY294" s="18" t="s">
        <v>194</v>
      </c>
      <c r="BE294" s="239">
        <f>IF(N294="základní",J294,0)</f>
        <v>0</v>
      </c>
      <c r="BF294" s="239">
        <f>IF(N294="snížená",J294,0)</f>
        <v>0</v>
      </c>
      <c r="BG294" s="239">
        <f>IF(N294="zákl. přenesená",J294,0)</f>
        <v>0</v>
      </c>
      <c r="BH294" s="239">
        <f>IF(N294="sníž. přenesená",J294,0)</f>
        <v>0</v>
      </c>
      <c r="BI294" s="239">
        <f>IF(N294="nulová",J294,0)</f>
        <v>0</v>
      </c>
      <c r="BJ294" s="18" t="s">
        <v>77</v>
      </c>
      <c r="BK294" s="239">
        <f>ROUND(I294*H294,2)</f>
        <v>0</v>
      </c>
      <c r="BL294" s="18" t="s">
        <v>115</v>
      </c>
      <c r="BM294" s="238" t="s">
        <v>345</v>
      </c>
    </row>
    <row r="295" spans="1:47" s="2" customFormat="1" ht="12">
      <c r="A295" s="39"/>
      <c r="B295" s="40"/>
      <c r="C295" s="41"/>
      <c r="D295" s="240" t="s">
        <v>201</v>
      </c>
      <c r="E295" s="41"/>
      <c r="F295" s="241" t="s">
        <v>3708</v>
      </c>
      <c r="G295" s="41"/>
      <c r="H295" s="41"/>
      <c r="I295" s="242"/>
      <c r="J295" s="41"/>
      <c r="K295" s="41"/>
      <c r="L295" s="45"/>
      <c r="M295" s="243"/>
      <c r="N295" s="244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201</v>
      </c>
      <c r="AU295" s="18" t="s">
        <v>81</v>
      </c>
    </row>
    <row r="296" spans="1:51" s="14" customFormat="1" ht="12">
      <c r="A296" s="14"/>
      <c r="B296" s="255"/>
      <c r="C296" s="256"/>
      <c r="D296" s="240" t="s">
        <v>202</v>
      </c>
      <c r="E296" s="257" t="s">
        <v>1</v>
      </c>
      <c r="F296" s="258" t="s">
        <v>3709</v>
      </c>
      <c r="G296" s="256"/>
      <c r="H296" s="259">
        <v>23.907</v>
      </c>
      <c r="I296" s="260"/>
      <c r="J296" s="256"/>
      <c r="K296" s="256"/>
      <c r="L296" s="261"/>
      <c r="M296" s="262"/>
      <c r="N296" s="263"/>
      <c r="O296" s="263"/>
      <c r="P296" s="263"/>
      <c r="Q296" s="263"/>
      <c r="R296" s="263"/>
      <c r="S296" s="263"/>
      <c r="T296" s="26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5" t="s">
        <v>202</v>
      </c>
      <c r="AU296" s="265" t="s">
        <v>81</v>
      </c>
      <c r="AV296" s="14" t="s">
        <v>81</v>
      </c>
      <c r="AW296" s="14" t="s">
        <v>30</v>
      </c>
      <c r="AX296" s="14" t="s">
        <v>73</v>
      </c>
      <c r="AY296" s="265" t="s">
        <v>194</v>
      </c>
    </row>
    <row r="297" spans="1:51" s="15" customFormat="1" ht="12">
      <c r="A297" s="15"/>
      <c r="B297" s="266"/>
      <c r="C297" s="267"/>
      <c r="D297" s="240" t="s">
        <v>202</v>
      </c>
      <c r="E297" s="268" t="s">
        <v>1</v>
      </c>
      <c r="F297" s="269" t="s">
        <v>206</v>
      </c>
      <c r="G297" s="267"/>
      <c r="H297" s="270">
        <v>23.907</v>
      </c>
      <c r="I297" s="271"/>
      <c r="J297" s="267"/>
      <c r="K297" s="267"/>
      <c r="L297" s="272"/>
      <c r="M297" s="273"/>
      <c r="N297" s="274"/>
      <c r="O297" s="274"/>
      <c r="P297" s="274"/>
      <c r="Q297" s="274"/>
      <c r="R297" s="274"/>
      <c r="S297" s="274"/>
      <c r="T297" s="27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6" t="s">
        <v>202</v>
      </c>
      <c r="AU297" s="276" t="s">
        <v>81</v>
      </c>
      <c r="AV297" s="15" t="s">
        <v>115</v>
      </c>
      <c r="AW297" s="15" t="s">
        <v>30</v>
      </c>
      <c r="AX297" s="15" t="s">
        <v>77</v>
      </c>
      <c r="AY297" s="276" t="s">
        <v>194</v>
      </c>
    </row>
    <row r="298" spans="1:65" s="2" customFormat="1" ht="33" customHeight="1">
      <c r="A298" s="39"/>
      <c r="B298" s="40"/>
      <c r="C298" s="227" t="s">
        <v>269</v>
      </c>
      <c r="D298" s="227" t="s">
        <v>196</v>
      </c>
      <c r="E298" s="228" t="s">
        <v>1174</v>
      </c>
      <c r="F298" s="229" t="s">
        <v>1175</v>
      </c>
      <c r="G298" s="230" t="s">
        <v>268</v>
      </c>
      <c r="H298" s="231">
        <v>23.907</v>
      </c>
      <c r="I298" s="232"/>
      <c r="J298" s="233">
        <f>ROUND(I298*H298,2)</f>
        <v>0</v>
      </c>
      <c r="K298" s="229" t="s">
        <v>200</v>
      </c>
      <c r="L298" s="45"/>
      <c r="M298" s="234" t="s">
        <v>1</v>
      </c>
      <c r="N298" s="235" t="s">
        <v>38</v>
      </c>
      <c r="O298" s="92"/>
      <c r="P298" s="236">
        <f>O298*H298</f>
        <v>0</v>
      </c>
      <c r="Q298" s="236">
        <v>0</v>
      </c>
      <c r="R298" s="236">
        <f>Q298*H298</f>
        <v>0</v>
      </c>
      <c r="S298" s="236">
        <v>0</v>
      </c>
      <c r="T298" s="237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8" t="s">
        <v>115</v>
      </c>
      <c r="AT298" s="238" t="s">
        <v>196</v>
      </c>
      <c r="AU298" s="238" t="s">
        <v>81</v>
      </c>
      <c r="AY298" s="18" t="s">
        <v>194</v>
      </c>
      <c r="BE298" s="239">
        <f>IF(N298="základní",J298,0)</f>
        <v>0</v>
      </c>
      <c r="BF298" s="239">
        <f>IF(N298="snížená",J298,0)</f>
        <v>0</v>
      </c>
      <c r="BG298" s="239">
        <f>IF(N298="zákl. přenesená",J298,0)</f>
        <v>0</v>
      </c>
      <c r="BH298" s="239">
        <f>IF(N298="sníž. přenesená",J298,0)</f>
        <v>0</v>
      </c>
      <c r="BI298" s="239">
        <f>IF(N298="nulová",J298,0)</f>
        <v>0</v>
      </c>
      <c r="BJ298" s="18" t="s">
        <v>77</v>
      </c>
      <c r="BK298" s="239">
        <f>ROUND(I298*H298,2)</f>
        <v>0</v>
      </c>
      <c r="BL298" s="18" t="s">
        <v>115</v>
      </c>
      <c r="BM298" s="238" t="s">
        <v>352</v>
      </c>
    </row>
    <row r="299" spans="1:47" s="2" customFormat="1" ht="12">
      <c r="A299" s="39"/>
      <c r="B299" s="40"/>
      <c r="C299" s="41"/>
      <c r="D299" s="240" t="s">
        <v>201</v>
      </c>
      <c r="E299" s="41"/>
      <c r="F299" s="241" t="s">
        <v>1175</v>
      </c>
      <c r="G299" s="41"/>
      <c r="H299" s="41"/>
      <c r="I299" s="242"/>
      <c r="J299" s="41"/>
      <c r="K299" s="41"/>
      <c r="L299" s="45"/>
      <c r="M299" s="243"/>
      <c r="N299" s="244"/>
      <c r="O299" s="92"/>
      <c r="P299" s="92"/>
      <c r="Q299" s="92"/>
      <c r="R299" s="92"/>
      <c r="S299" s="92"/>
      <c r="T299" s="9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201</v>
      </c>
      <c r="AU299" s="18" t="s">
        <v>81</v>
      </c>
    </row>
    <row r="300" spans="1:51" s="14" customFormat="1" ht="12">
      <c r="A300" s="14"/>
      <c r="B300" s="255"/>
      <c r="C300" s="256"/>
      <c r="D300" s="240" t="s">
        <v>202</v>
      </c>
      <c r="E300" s="257" t="s">
        <v>1</v>
      </c>
      <c r="F300" s="258" t="s">
        <v>3709</v>
      </c>
      <c r="G300" s="256"/>
      <c r="H300" s="259">
        <v>23.907</v>
      </c>
      <c r="I300" s="260"/>
      <c r="J300" s="256"/>
      <c r="K300" s="256"/>
      <c r="L300" s="261"/>
      <c r="M300" s="262"/>
      <c r="N300" s="263"/>
      <c r="O300" s="263"/>
      <c r="P300" s="263"/>
      <c r="Q300" s="263"/>
      <c r="R300" s="263"/>
      <c r="S300" s="263"/>
      <c r="T300" s="26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5" t="s">
        <v>202</v>
      </c>
      <c r="AU300" s="265" t="s">
        <v>81</v>
      </c>
      <c r="AV300" s="14" t="s">
        <v>81</v>
      </c>
      <c r="AW300" s="14" t="s">
        <v>30</v>
      </c>
      <c r="AX300" s="14" t="s">
        <v>73</v>
      </c>
      <c r="AY300" s="265" t="s">
        <v>194</v>
      </c>
    </row>
    <row r="301" spans="1:51" s="15" customFormat="1" ht="12">
      <c r="A301" s="15"/>
      <c r="B301" s="266"/>
      <c r="C301" s="267"/>
      <c r="D301" s="240" t="s">
        <v>202</v>
      </c>
      <c r="E301" s="268" t="s">
        <v>1</v>
      </c>
      <c r="F301" s="269" t="s">
        <v>206</v>
      </c>
      <c r="G301" s="267"/>
      <c r="H301" s="270">
        <v>23.907</v>
      </c>
      <c r="I301" s="271"/>
      <c r="J301" s="267"/>
      <c r="K301" s="267"/>
      <c r="L301" s="272"/>
      <c r="M301" s="273"/>
      <c r="N301" s="274"/>
      <c r="O301" s="274"/>
      <c r="P301" s="274"/>
      <c r="Q301" s="274"/>
      <c r="R301" s="274"/>
      <c r="S301" s="274"/>
      <c r="T301" s="27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76" t="s">
        <v>202</v>
      </c>
      <c r="AU301" s="276" t="s">
        <v>81</v>
      </c>
      <c r="AV301" s="15" t="s">
        <v>115</v>
      </c>
      <c r="AW301" s="15" t="s">
        <v>30</v>
      </c>
      <c r="AX301" s="15" t="s">
        <v>77</v>
      </c>
      <c r="AY301" s="276" t="s">
        <v>194</v>
      </c>
    </row>
    <row r="302" spans="1:65" s="2" customFormat="1" ht="44.25" customHeight="1">
      <c r="A302" s="39"/>
      <c r="B302" s="40"/>
      <c r="C302" s="227" t="s">
        <v>354</v>
      </c>
      <c r="D302" s="227" t="s">
        <v>196</v>
      </c>
      <c r="E302" s="228" t="s">
        <v>1178</v>
      </c>
      <c r="F302" s="229" t="s">
        <v>1179</v>
      </c>
      <c r="G302" s="230" t="s">
        <v>268</v>
      </c>
      <c r="H302" s="231">
        <v>573.768</v>
      </c>
      <c r="I302" s="232"/>
      <c r="J302" s="233">
        <f>ROUND(I302*H302,2)</f>
        <v>0</v>
      </c>
      <c r="K302" s="229" t="s">
        <v>200</v>
      </c>
      <c r="L302" s="45"/>
      <c r="M302" s="234" t="s">
        <v>1</v>
      </c>
      <c r="N302" s="235" t="s">
        <v>38</v>
      </c>
      <c r="O302" s="92"/>
      <c r="P302" s="236">
        <f>O302*H302</f>
        <v>0</v>
      </c>
      <c r="Q302" s="236">
        <v>0</v>
      </c>
      <c r="R302" s="236">
        <f>Q302*H302</f>
        <v>0</v>
      </c>
      <c r="S302" s="236">
        <v>0</v>
      </c>
      <c r="T302" s="237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8" t="s">
        <v>115</v>
      </c>
      <c r="AT302" s="238" t="s">
        <v>196</v>
      </c>
      <c r="AU302" s="238" t="s">
        <v>81</v>
      </c>
      <c r="AY302" s="18" t="s">
        <v>194</v>
      </c>
      <c r="BE302" s="239">
        <f>IF(N302="základní",J302,0)</f>
        <v>0</v>
      </c>
      <c r="BF302" s="239">
        <f>IF(N302="snížená",J302,0)</f>
        <v>0</v>
      </c>
      <c r="BG302" s="239">
        <f>IF(N302="zákl. přenesená",J302,0)</f>
        <v>0</v>
      </c>
      <c r="BH302" s="239">
        <f>IF(N302="sníž. přenesená",J302,0)</f>
        <v>0</v>
      </c>
      <c r="BI302" s="239">
        <f>IF(N302="nulová",J302,0)</f>
        <v>0</v>
      </c>
      <c r="BJ302" s="18" t="s">
        <v>77</v>
      </c>
      <c r="BK302" s="239">
        <f>ROUND(I302*H302,2)</f>
        <v>0</v>
      </c>
      <c r="BL302" s="18" t="s">
        <v>115</v>
      </c>
      <c r="BM302" s="238" t="s">
        <v>358</v>
      </c>
    </row>
    <row r="303" spans="1:47" s="2" customFormat="1" ht="12">
      <c r="A303" s="39"/>
      <c r="B303" s="40"/>
      <c r="C303" s="41"/>
      <c r="D303" s="240" t="s">
        <v>201</v>
      </c>
      <c r="E303" s="41"/>
      <c r="F303" s="241" t="s">
        <v>1179</v>
      </c>
      <c r="G303" s="41"/>
      <c r="H303" s="41"/>
      <c r="I303" s="242"/>
      <c r="J303" s="41"/>
      <c r="K303" s="41"/>
      <c r="L303" s="45"/>
      <c r="M303" s="243"/>
      <c r="N303" s="244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201</v>
      </c>
      <c r="AU303" s="18" t="s">
        <v>81</v>
      </c>
    </row>
    <row r="304" spans="1:51" s="14" customFormat="1" ht="12">
      <c r="A304" s="14"/>
      <c r="B304" s="255"/>
      <c r="C304" s="256"/>
      <c r="D304" s="240" t="s">
        <v>202</v>
      </c>
      <c r="E304" s="257" t="s">
        <v>1</v>
      </c>
      <c r="F304" s="258" t="s">
        <v>3710</v>
      </c>
      <c r="G304" s="256"/>
      <c r="H304" s="259">
        <v>573.768</v>
      </c>
      <c r="I304" s="260"/>
      <c r="J304" s="256"/>
      <c r="K304" s="256"/>
      <c r="L304" s="261"/>
      <c r="M304" s="262"/>
      <c r="N304" s="263"/>
      <c r="O304" s="263"/>
      <c r="P304" s="263"/>
      <c r="Q304" s="263"/>
      <c r="R304" s="263"/>
      <c r="S304" s="263"/>
      <c r="T304" s="26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5" t="s">
        <v>202</v>
      </c>
      <c r="AU304" s="265" t="s">
        <v>81</v>
      </c>
      <c r="AV304" s="14" t="s">
        <v>81</v>
      </c>
      <c r="AW304" s="14" t="s">
        <v>30</v>
      </c>
      <c r="AX304" s="14" t="s">
        <v>73</v>
      </c>
      <c r="AY304" s="265" t="s">
        <v>194</v>
      </c>
    </row>
    <row r="305" spans="1:51" s="15" customFormat="1" ht="12">
      <c r="A305" s="15"/>
      <c r="B305" s="266"/>
      <c r="C305" s="267"/>
      <c r="D305" s="240" t="s">
        <v>202</v>
      </c>
      <c r="E305" s="268" t="s">
        <v>1</v>
      </c>
      <c r="F305" s="269" t="s">
        <v>206</v>
      </c>
      <c r="G305" s="267"/>
      <c r="H305" s="270">
        <v>573.768</v>
      </c>
      <c r="I305" s="271"/>
      <c r="J305" s="267"/>
      <c r="K305" s="267"/>
      <c r="L305" s="272"/>
      <c r="M305" s="273"/>
      <c r="N305" s="274"/>
      <c r="O305" s="274"/>
      <c r="P305" s="274"/>
      <c r="Q305" s="274"/>
      <c r="R305" s="274"/>
      <c r="S305" s="274"/>
      <c r="T305" s="27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76" t="s">
        <v>202</v>
      </c>
      <c r="AU305" s="276" t="s">
        <v>81</v>
      </c>
      <c r="AV305" s="15" t="s">
        <v>115</v>
      </c>
      <c r="AW305" s="15" t="s">
        <v>30</v>
      </c>
      <c r="AX305" s="15" t="s">
        <v>77</v>
      </c>
      <c r="AY305" s="276" t="s">
        <v>194</v>
      </c>
    </row>
    <row r="306" spans="1:65" s="2" customFormat="1" ht="44.25" customHeight="1">
      <c r="A306" s="39"/>
      <c r="B306" s="40"/>
      <c r="C306" s="227" t="s">
        <v>273</v>
      </c>
      <c r="D306" s="227" t="s">
        <v>196</v>
      </c>
      <c r="E306" s="228" t="s">
        <v>1182</v>
      </c>
      <c r="F306" s="229" t="s">
        <v>1183</v>
      </c>
      <c r="G306" s="230" t="s">
        <v>268</v>
      </c>
      <c r="H306" s="231">
        <v>9.229</v>
      </c>
      <c r="I306" s="232"/>
      <c r="J306" s="233">
        <f>ROUND(I306*H306,2)</f>
        <v>0</v>
      </c>
      <c r="K306" s="229" t="s">
        <v>200</v>
      </c>
      <c r="L306" s="45"/>
      <c r="M306" s="234" t="s">
        <v>1</v>
      </c>
      <c r="N306" s="235" t="s">
        <v>38</v>
      </c>
      <c r="O306" s="92"/>
      <c r="P306" s="236">
        <f>O306*H306</f>
        <v>0</v>
      </c>
      <c r="Q306" s="236">
        <v>0</v>
      </c>
      <c r="R306" s="236">
        <f>Q306*H306</f>
        <v>0</v>
      </c>
      <c r="S306" s="236">
        <v>0</v>
      </c>
      <c r="T306" s="237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8" t="s">
        <v>115</v>
      </c>
      <c r="AT306" s="238" t="s">
        <v>196</v>
      </c>
      <c r="AU306" s="238" t="s">
        <v>81</v>
      </c>
      <c r="AY306" s="18" t="s">
        <v>194</v>
      </c>
      <c r="BE306" s="239">
        <f>IF(N306="základní",J306,0)</f>
        <v>0</v>
      </c>
      <c r="BF306" s="239">
        <f>IF(N306="snížená",J306,0)</f>
        <v>0</v>
      </c>
      <c r="BG306" s="239">
        <f>IF(N306="zákl. přenesená",J306,0)</f>
        <v>0</v>
      </c>
      <c r="BH306" s="239">
        <f>IF(N306="sníž. přenesená",J306,0)</f>
        <v>0</v>
      </c>
      <c r="BI306" s="239">
        <f>IF(N306="nulová",J306,0)</f>
        <v>0</v>
      </c>
      <c r="BJ306" s="18" t="s">
        <v>77</v>
      </c>
      <c r="BK306" s="239">
        <f>ROUND(I306*H306,2)</f>
        <v>0</v>
      </c>
      <c r="BL306" s="18" t="s">
        <v>115</v>
      </c>
      <c r="BM306" s="238" t="s">
        <v>363</v>
      </c>
    </row>
    <row r="307" spans="1:47" s="2" customFormat="1" ht="12">
      <c r="A307" s="39"/>
      <c r="B307" s="40"/>
      <c r="C307" s="41"/>
      <c r="D307" s="240" t="s">
        <v>201</v>
      </c>
      <c r="E307" s="41"/>
      <c r="F307" s="241" t="s">
        <v>1183</v>
      </c>
      <c r="G307" s="41"/>
      <c r="H307" s="41"/>
      <c r="I307" s="242"/>
      <c r="J307" s="41"/>
      <c r="K307" s="41"/>
      <c r="L307" s="45"/>
      <c r="M307" s="243"/>
      <c r="N307" s="244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201</v>
      </c>
      <c r="AU307" s="18" t="s">
        <v>81</v>
      </c>
    </row>
    <row r="308" spans="1:51" s="14" customFormat="1" ht="12">
      <c r="A308" s="14"/>
      <c r="B308" s="255"/>
      <c r="C308" s="256"/>
      <c r="D308" s="240" t="s">
        <v>202</v>
      </c>
      <c r="E308" s="257" t="s">
        <v>1</v>
      </c>
      <c r="F308" s="258" t="s">
        <v>3711</v>
      </c>
      <c r="G308" s="256"/>
      <c r="H308" s="259">
        <v>9.229</v>
      </c>
      <c r="I308" s="260"/>
      <c r="J308" s="256"/>
      <c r="K308" s="256"/>
      <c r="L308" s="261"/>
      <c r="M308" s="262"/>
      <c r="N308" s="263"/>
      <c r="O308" s="263"/>
      <c r="P308" s="263"/>
      <c r="Q308" s="263"/>
      <c r="R308" s="263"/>
      <c r="S308" s="263"/>
      <c r="T308" s="26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5" t="s">
        <v>202</v>
      </c>
      <c r="AU308" s="265" t="s">
        <v>81</v>
      </c>
      <c r="AV308" s="14" t="s">
        <v>81</v>
      </c>
      <c r="AW308" s="14" t="s">
        <v>30</v>
      </c>
      <c r="AX308" s="14" t="s">
        <v>73</v>
      </c>
      <c r="AY308" s="265" t="s">
        <v>194</v>
      </c>
    </row>
    <row r="309" spans="1:51" s="15" customFormat="1" ht="12">
      <c r="A309" s="15"/>
      <c r="B309" s="266"/>
      <c r="C309" s="267"/>
      <c r="D309" s="240" t="s">
        <v>202</v>
      </c>
      <c r="E309" s="268" t="s">
        <v>1</v>
      </c>
      <c r="F309" s="269" t="s">
        <v>206</v>
      </c>
      <c r="G309" s="267"/>
      <c r="H309" s="270">
        <v>9.229</v>
      </c>
      <c r="I309" s="271"/>
      <c r="J309" s="267"/>
      <c r="K309" s="267"/>
      <c r="L309" s="272"/>
      <c r="M309" s="273"/>
      <c r="N309" s="274"/>
      <c r="O309" s="274"/>
      <c r="P309" s="274"/>
      <c r="Q309" s="274"/>
      <c r="R309" s="274"/>
      <c r="S309" s="274"/>
      <c r="T309" s="27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6" t="s">
        <v>202</v>
      </c>
      <c r="AU309" s="276" t="s">
        <v>81</v>
      </c>
      <c r="AV309" s="15" t="s">
        <v>115</v>
      </c>
      <c r="AW309" s="15" t="s">
        <v>30</v>
      </c>
      <c r="AX309" s="15" t="s">
        <v>77</v>
      </c>
      <c r="AY309" s="276" t="s">
        <v>194</v>
      </c>
    </row>
    <row r="310" spans="1:65" s="2" customFormat="1" ht="44.25" customHeight="1">
      <c r="A310" s="39"/>
      <c r="B310" s="40"/>
      <c r="C310" s="227" t="s">
        <v>370</v>
      </c>
      <c r="D310" s="227" t="s">
        <v>196</v>
      </c>
      <c r="E310" s="228" t="s">
        <v>1190</v>
      </c>
      <c r="F310" s="229" t="s">
        <v>1191</v>
      </c>
      <c r="G310" s="230" t="s">
        <v>268</v>
      </c>
      <c r="H310" s="231">
        <v>13.965</v>
      </c>
      <c r="I310" s="232"/>
      <c r="J310" s="233">
        <f>ROUND(I310*H310,2)</f>
        <v>0</v>
      </c>
      <c r="K310" s="229" t="s">
        <v>200</v>
      </c>
      <c r="L310" s="45"/>
      <c r="M310" s="234" t="s">
        <v>1</v>
      </c>
      <c r="N310" s="235" t="s">
        <v>38</v>
      </c>
      <c r="O310" s="92"/>
      <c r="P310" s="236">
        <f>O310*H310</f>
        <v>0</v>
      </c>
      <c r="Q310" s="236">
        <v>0</v>
      </c>
      <c r="R310" s="236">
        <f>Q310*H310</f>
        <v>0</v>
      </c>
      <c r="S310" s="236">
        <v>0</v>
      </c>
      <c r="T310" s="237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8" t="s">
        <v>115</v>
      </c>
      <c r="AT310" s="238" t="s">
        <v>196</v>
      </c>
      <c r="AU310" s="238" t="s">
        <v>81</v>
      </c>
      <c r="AY310" s="18" t="s">
        <v>194</v>
      </c>
      <c r="BE310" s="239">
        <f>IF(N310="základní",J310,0)</f>
        <v>0</v>
      </c>
      <c r="BF310" s="239">
        <f>IF(N310="snížená",J310,0)</f>
        <v>0</v>
      </c>
      <c r="BG310" s="239">
        <f>IF(N310="zákl. přenesená",J310,0)</f>
        <v>0</v>
      </c>
      <c r="BH310" s="239">
        <f>IF(N310="sníž. přenesená",J310,0)</f>
        <v>0</v>
      </c>
      <c r="BI310" s="239">
        <f>IF(N310="nulová",J310,0)</f>
        <v>0</v>
      </c>
      <c r="BJ310" s="18" t="s">
        <v>77</v>
      </c>
      <c r="BK310" s="239">
        <f>ROUND(I310*H310,2)</f>
        <v>0</v>
      </c>
      <c r="BL310" s="18" t="s">
        <v>115</v>
      </c>
      <c r="BM310" s="238" t="s">
        <v>373</v>
      </c>
    </row>
    <row r="311" spans="1:47" s="2" customFormat="1" ht="12">
      <c r="A311" s="39"/>
      <c r="B311" s="40"/>
      <c r="C311" s="41"/>
      <c r="D311" s="240" t="s">
        <v>201</v>
      </c>
      <c r="E311" s="41"/>
      <c r="F311" s="241" t="s">
        <v>1191</v>
      </c>
      <c r="G311" s="41"/>
      <c r="H311" s="41"/>
      <c r="I311" s="242"/>
      <c r="J311" s="41"/>
      <c r="K311" s="41"/>
      <c r="L311" s="45"/>
      <c r="M311" s="243"/>
      <c r="N311" s="244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201</v>
      </c>
      <c r="AU311" s="18" t="s">
        <v>81</v>
      </c>
    </row>
    <row r="312" spans="1:51" s="14" customFormat="1" ht="12">
      <c r="A312" s="14"/>
      <c r="B312" s="255"/>
      <c r="C312" s="256"/>
      <c r="D312" s="240" t="s">
        <v>202</v>
      </c>
      <c r="E312" s="257" t="s">
        <v>1</v>
      </c>
      <c r="F312" s="258" t="s">
        <v>3712</v>
      </c>
      <c r="G312" s="256"/>
      <c r="H312" s="259">
        <v>13.965</v>
      </c>
      <c r="I312" s="260"/>
      <c r="J312" s="256"/>
      <c r="K312" s="256"/>
      <c r="L312" s="261"/>
      <c r="M312" s="262"/>
      <c r="N312" s="263"/>
      <c r="O312" s="263"/>
      <c r="P312" s="263"/>
      <c r="Q312" s="263"/>
      <c r="R312" s="263"/>
      <c r="S312" s="263"/>
      <c r="T312" s="26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5" t="s">
        <v>202</v>
      </c>
      <c r="AU312" s="265" t="s">
        <v>81</v>
      </c>
      <c r="AV312" s="14" t="s">
        <v>81</v>
      </c>
      <c r="AW312" s="14" t="s">
        <v>30</v>
      </c>
      <c r="AX312" s="14" t="s">
        <v>73</v>
      </c>
      <c r="AY312" s="265" t="s">
        <v>194</v>
      </c>
    </row>
    <row r="313" spans="1:51" s="15" customFormat="1" ht="12">
      <c r="A313" s="15"/>
      <c r="B313" s="266"/>
      <c r="C313" s="267"/>
      <c r="D313" s="240" t="s">
        <v>202</v>
      </c>
      <c r="E313" s="268" t="s">
        <v>1</v>
      </c>
      <c r="F313" s="269" t="s">
        <v>206</v>
      </c>
      <c r="G313" s="267"/>
      <c r="H313" s="270">
        <v>13.965</v>
      </c>
      <c r="I313" s="271"/>
      <c r="J313" s="267"/>
      <c r="K313" s="267"/>
      <c r="L313" s="272"/>
      <c r="M313" s="273"/>
      <c r="N313" s="274"/>
      <c r="O313" s="274"/>
      <c r="P313" s="274"/>
      <c r="Q313" s="274"/>
      <c r="R313" s="274"/>
      <c r="S313" s="274"/>
      <c r="T313" s="27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76" t="s">
        <v>202</v>
      </c>
      <c r="AU313" s="276" t="s">
        <v>81</v>
      </c>
      <c r="AV313" s="15" t="s">
        <v>115</v>
      </c>
      <c r="AW313" s="15" t="s">
        <v>30</v>
      </c>
      <c r="AX313" s="15" t="s">
        <v>77</v>
      </c>
      <c r="AY313" s="276" t="s">
        <v>194</v>
      </c>
    </row>
    <row r="314" spans="1:63" s="12" customFormat="1" ht="22.8" customHeight="1">
      <c r="A314" s="12"/>
      <c r="B314" s="211"/>
      <c r="C314" s="212"/>
      <c r="D314" s="213" t="s">
        <v>72</v>
      </c>
      <c r="E314" s="225" t="s">
        <v>678</v>
      </c>
      <c r="F314" s="225" t="s">
        <v>3713</v>
      </c>
      <c r="G314" s="212"/>
      <c r="H314" s="212"/>
      <c r="I314" s="215"/>
      <c r="J314" s="226">
        <f>BK314</f>
        <v>0</v>
      </c>
      <c r="K314" s="212"/>
      <c r="L314" s="217"/>
      <c r="M314" s="218"/>
      <c r="N314" s="219"/>
      <c r="O314" s="219"/>
      <c r="P314" s="220">
        <f>SUM(P315:P319)</f>
        <v>0</v>
      </c>
      <c r="Q314" s="219"/>
      <c r="R314" s="220">
        <f>SUM(R315:R319)</f>
        <v>0</v>
      </c>
      <c r="S314" s="219"/>
      <c r="T314" s="221">
        <f>SUM(T315:T319)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22" t="s">
        <v>77</v>
      </c>
      <c r="AT314" s="223" t="s">
        <v>72</v>
      </c>
      <c r="AU314" s="223" t="s">
        <v>77</v>
      </c>
      <c r="AY314" s="222" t="s">
        <v>194</v>
      </c>
      <c r="BK314" s="224">
        <f>SUM(BK315:BK319)</f>
        <v>0</v>
      </c>
    </row>
    <row r="315" spans="1:65" s="2" customFormat="1" ht="12">
      <c r="A315" s="39"/>
      <c r="B315" s="40"/>
      <c r="C315" s="227" t="s">
        <v>285</v>
      </c>
      <c r="D315" s="227" t="s">
        <v>196</v>
      </c>
      <c r="E315" s="228" t="s">
        <v>3714</v>
      </c>
      <c r="F315" s="229" t="s">
        <v>3715</v>
      </c>
      <c r="G315" s="230" t="s">
        <v>357</v>
      </c>
      <c r="H315" s="231">
        <v>50</v>
      </c>
      <c r="I315" s="232"/>
      <c r="J315" s="233">
        <f>ROUND(I315*H315,2)</f>
        <v>0</v>
      </c>
      <c r="K315" s="229" t="s">
        <v>200</v>
      </c>
      <c r="L315" s="45"/>
      <c r="M315" s="234" t="s">
        <v>1</v>
      </c>
      <c r="N315" s="235" t="s">
        <v>38</v>
      </c>
      <c r="O315" s="92"/>
      <c r="P315" s="236">
        <f>O315*H315</f>
        <v>0</v>
      </c>
      <c r="Q315" s="236">
        <v>0</v>
      </c>
      <c r="R315" s="236">
        <f>Q315*H315</f>
        <v>0</v>
      </c>
      <c r="S315" s="236">
        <v>0</v>
      </c>
      <c r="T315" s="237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8" t="s">
        <v>115</v>
      </c>
      <c r="AT315" s="238" t="s">
        <v>196</v>
      </c>
      <c r="AU315" s="238" t="s">
        <v>81</v>
      </c>
      <c r="AY315" s="18" t="s">
        <v>194</v>
      </c>
      <c r="BE315" s="239">
        <f>IF(N315="základní",J315,0)</f>
        <v>0</v>
      </c>
      <c r="BF315" s="239">
        <f>IF(N315="snížená",J315,0)</f>
        <v>0</v>
      </c>
      <c r="BG315" s="239">
        <f>IF(N315="zákl. přenesená",J315,0)</f>
        <v>0</v>
      </c>
      <c r="BH315" s="239">
        <f>IF(N315="sníž. přenesená",J315,0)</f>
        <v>0</v>
      </c>
      <c r="BI315" s="239">
        <f>IF(N315="nulová",J315,0)</f>
        <v>0</v>
      </c>
      <c r="BJ315" s="18" t="s">
        <v>77</v>
      </c>
      <c r="BK315" s="239">
        <f>ROUND(I315*H315,2)</f>
        <v>0</v>
      </c>
      <c r="BL315" s="18" t="s">
        <v>115</v>
      </c>
      <c r="BM315" s="238" t="s">
        <v>379</v>
      </c>
    </row>
    <row r="316" spans="1:47" s="2" customFormat="1" ht="12">
      <c r="A316" s="39"/>
      <c r="B316" s="40"/>
      <c r="C316" s="41"/>
      <c r="D316" s="240" t="s">
        <v>201</v>
      </c>
      <c r="E316" s="41"/>
      <c r="F316" s="241" t="s">
        <v>3715</v>
      </c>
      <c r="G316" s="41"/>
      <c r="H316" s="41"/>
      <c r="I316" s="242"/>
      <c r="J316" s="41"/>
      <c r="K316" s="41"/>
      <c r="L316" s="45"/>
      <c r="M316" s="243"/>
      <c r="N316" s="244"/>
      <c r="O316" s="92"/>
      <c r="P316" s="92"/>
      <c r="Q316" s="92"/>
      <c r="R316" s="92"/>
      <c r="S316" s="92"/>
      <c r="T316" s="93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201</v>
      </c>
      <c r="AU316" s="18" t="s">
        <v>81</v>
      </c>
    </row>
    <row r="317" spans="1:51" s="13" customFormat="1" ht="12">
      <c r="A317" s="13"/>
      <c r="B317" s="245"/>
      <c r="C317" s="246"/>
      <c r="D317" s="240" t="s">
        <v>202</v>
      </c>
      <c r="E317" s="247" t="s">
        <v>1</v>
      </c>
      <c r="F317" s="248" t="s">
        <v>1045</v>
      </c>
      <c r="G317" s="246"/>
      <c r="H317" s="247" t="s">
        <v>1</v>
      </c>
      <c r="I317" s="249"/>
      <c r="J317" s="246"/>
      <c r="K317" s="246"/>
      <c r="L317" s="250"/>
      <c r="M317" s="251"/>
      <c r="N317" s="252"/>
      <c r="O317" s="252"/>
      <c r="P317" s="252"/>
      <c r="Q317" s="252"/>
      <c r="R317" s="252"/>
      <c r="S317" s="252"/>
      <c r="T317" s="25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4" t="s">
        <v>202</v>
      </c>
      <c r="AU317" s="254" t="s">
        <v>81</v>
      </c>
      <c r="AV317" s="13" t="s">
        <v>77</v>
      </c>
      <c r="AW317" s="13" t="s">
        <v>30</v>
      </c>
      <c r="AX317" s="13" t="s">
        <v>73</v>
      </c>
      <c r="AY317" s="254" t="s">
        <v>194</v>
      </c>
    </row>
    <row r="318" spans="1:51" s="14" customFormat="1" ht="12">
      <c r="A318" s="14"/>
      <c r="B318" s="255"/>
      <c r="C318" s="256"/>
      <c r="D318" s="240" t="s">
        <v>202</v>
      </c>
      <c r="E318" s="257" t="s">
        <v>1</v>
      </c>
      <c r="F318" s="258" t="s">
        <v>3716</v>
      </c>
      <c r="G318" s="256"/>
      <c r="H318" s="259">
        <v>50</v>
      </c>
      <c r="I318" s="260"/>
      <c r="J318" s="256"/>
      <c r="K318" s="256"/>
      <c r="L318" s="261"/>
      <c r="M318" s="262"/>
      <c r="N318" s="263"/>
      <c r="O318" s="263"/>
      <c r="P318" s="263"/>
      <c r="Q318" s="263"/>
      <c r="R318" s="263"/>
      <c r="S318" s="263"/>
      <c r="T318" s="26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5" t="s">
        <v>202</v>
      </c>
      <c r="AU318" s="265" t="s">
        <v>81</v>
      </c>
      <c r="AV318" s="14" t="s">
        <v>81</v>
      </c>
      <c r="AW318" s="14" t="s">
        <v>30</v>
      </c>
      <c r="AX318" s="14" t="s">
        <v>73</v>
      </c>
      <c r="AY318" s="265" t="s">
        <v>194</v>
      </c>
    </row>
    <row r="319" spans="1:51" s="15" customFormat="1" ht="12">
      <c r="A319" s="15"/>
      <c r="B319" s="266"/>
      <c r="C319" s="267"/>
      <c r="D319" s="240" t="s">
        <v>202</v>
      </c>
      <c r="E319" s="268" t="s">
        <v>1</v>
      </c>
      <c r="F319" s="269" t="s">
        <v>206</v>
      </c>
      <c r="G319" s="267"/>
      <c r="H319" s="270">
        <v>50</v>
      </c>
      <c r="I319" s="271"/>
      <c r="J319" s="267"/>
      <c r="K319" s="267"/>
      <c r="L319" s="272"/>
      <c r="M319" s="273"/>
      <c r="N319" s="274"/>
      <c r="O319" s="274"/>
      <c r="P319" s="274"/>
      <c r="Q319" s="274"/>
      <c r="R319" s="274"/>
      <c r="S319" s="274"/>
      <c r="T319" s="27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6" t="s">
        <v>202</v>
      </c>
      <c r="AU319" s="276" t="s">
        <v>81</v>
      </c>
      <c r="AV319" s="15" t="s">
        <v>115</v>
      </c>
      <c r="AW319" s="15" t="s">
        <v>30</v>
      </c>
      <c r="AX319" s="15" t="s">
        <v>77</v>
      </c>
      <c r="AY319" s="276" t="s">
        <v>194</v>
      </c>
    </row>
    <row r="320" spans="1:63" s="12" customFormat="1" ht="22.8" customHeight="1">
      <c r="A320" s="12"/>
      <c r="B320" s="211"/>
      <c r="C320" s="212"/>
      <c r="D320" s="213" t="s">
        <v>72</v>
      </c>
      <c r="E320" s="225" t="s">
        <v>700</v>
      </c>
      <c r="F320" s="225" t="s">
        <v>1194</v>
      </c>
      <c r="G320" s="212"/>
      <c r="H320" s="212"/>
      <c r="I320" s="215"/>
      <c r="J320" s="226">
        <f>BK320</f>
        <v>0</v>
      </c>
      <c r="K320" s="212"/>
      <c r="L320" s="217"/>
      <c r="M320" s="218"/>
      <c r="N320" s="219"/>
      <c r="O320" s="219"/>
      <c r="P320" s="220">
        <f>SUM(P321:P322)</f>
        <v>0</v>
      </c>
      <c r="Q320" s="219"/>
      <c r="R320" s="220">
        <f>SUM(R321:R322)</f>
        <v>0</v>
      </c>
      <c r="S320" s="219"/>
      <c r="T320" s="221">
        <f>SUM(T321:T322)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22" t="s">
        <v>77</v>
      </c>
      <c r="AT320" s="223" t="s">
        <v>72</v>
      </c>
      <c r="AU320" s="223" t="s">
        <v>77</v>
      </c>
      <c r="AY320" s="222" t="s">
        <v>194</v>
      </c>
      <c r="BK320" s="224">
        <f>SUM(BK321:BK322)</f>
        <v>0</v>
      </c>
    </row>
    <row r="321" spans="1:65" s="2" customFormat="1" ht="55.5" customHeight="1">
      <c r="A321" s="39"/>
      <c r="B321" s="40"/>
      <c r="C321" s="227" t="s">
        <v>382</v>
      </c>
      <c r="D321" s="227" t="s">
        <v>196</v>
      </c>
      <c r="E321" s="228" t="s">
        <v>3565</v>
      </c>
      <c r="F321" s="229" t="s">
        <v>3566</v>
      </c>
      <c r="G321" s="230" t="s">
        <v>268</v>
      </c>
      <c r="H321" s="231">
        <v>14.48</v>
      </c>
      <c r="I321" s="232"/>
      <c r="J321" s="233">
        <f>ROUND(I321*H321,2)</f>
        <v>0</v>
      </c>
      <c r="K321" s="229" t="s">
        <v>200</v>
      </c>
      <c r="L321" s="45"/>
      <c r="M321" s="234" t="s">
        <v>1</v>
      </c>
      <c r="N321" s="235" t="s">
        <v>38</v>
      </c>
      <c r="O321" s="92"/>
      <c r="P321" s="236">
        <f>O321*H321</f>
        <v>0</v>
      </c>
      <c r="Q321" s="236">
        <v>0</v>
      </c>
      <c r="R321" s="236">
        <f>Q321*H321</f>
        <v>0</v>
      </c>
      <c r="S321" s="236">
        <v>0</v>
      </c>
      <c r="T321" s="237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8" t="s">
        <v>115</v>
      </c>
      <c r="AT321" s="238" t="s">
        <v>196</v>
      </c>
      <c r="AU321" s="238" t="s">
        <v>81</v>
      </c>
      <c r="AY321" s="18" t="s">
        <v>194</v>
      </c>
      <c r="BE321" s="239">
        <f>IF(N321="základní",J321,0)</f>
        <v>0</v>
      </c>
      <c r="BF321" s="239">
        <f>IF(N321="snížená",J321,0)</f>
        <v>0</v>
      </c>
      <c r="BG321" s="239">
        <f>IF(N321="zákl. přenesená",J321,0)</f>
        <v>0</v>
      </c>
      <c r="BH321" s="239">
        <f>IF(N321="sníž. přenesená",J321,0)</f>
        <v>0</v>
      </c>
      <c r="BI321" s="239">
        <f>IF(N321="nulová",J321,0)</f>
        <v>0</v>
      </c>
      <c r="BJ321" s="18" t="s">
        <v>77</v>
      </c>
      <c r="BK321" s="239">
        <f>ROUND(I321*H321,2)</f>
        <v>0</v>
      </c>
      <c r="BL321" s="18" t="s">
        <v>115</v>
      </c>
      <c r="BM321" s="238" t="s">
        <v>385</v>
      </c>
    </row>
    <row r="322" spans="1:47" s="2" customFormat="1" ht="12">
      <c r="A322" s="39"/>
      <c r="B322" s="40"/>
      <c r="C322" s="41"/>
      <c r="D322" s="240" t="s">
        <v>201</v>
      </c>
      <c r="E322" s="41"/>
      <c r="F322" s="241" t="s">
        <v>3566</v>
      </c>
      <c r="G322" s="41"/>
      <c r="H322" s="41"/>
      <c r="I322" s="242"/>
      <c r="J322" s="41"/>
      <c r="K322" s="41"/>
      <c r="L322" s="45"/>
      <c r="M322" s="243"/>
      <c r="N322" s="244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201</v>
      </c>
      <c r="AU322" s="18" t="s">
        <v>81</v>
      </c>
    </row>
    <row r="323" spans="1:63" s="12" customFormat="1" ht="25.9" customHeight="1">
      <c r="A323" s="12"/>
      <c r="B323" s="211"/>
      <c r="C323" s="212"/>
      <c r="D323" s="213" t="s">
        <v>72</v>
      </c>
      <c r="E323" s="214" t="s">
        <v>1199</v>
      </c>
      <c r="F323" s="214" t="s">
        <v>1200</v>
      </c>
      <c r="G323" s="212"/>
      <c r="H323" s="212"/>
      <c r="I323" s="215"/>
      <c r="J323" s="216">
        <f>BK323</f>
        <v>0</v>
      </c>
      <c r="K323" s="212"/>
      <c r="L323" s="217"/>
      <c r="M323" s="218"/>
      <c r="N323" s="219"/>
      <c r="O323" s="219"/>
      <c r="P323" s="220">
        <f>P324+P341+P346+P395+P415+P475+P500+P507+P516+P535+P542+P545+P550</f>
        <v>0</v>
      </c>
      <c r="Q323" s="219"/>
      <c r="R323" s="220">
        <f>R324+R341+R346+R395+R415+R475+R500+R507+R516+R535+R542+R545+R550</f>
        <v>0</v>
      </c>
      <c r="S323" s="219"/>
      <c r="T323" s="221">
        <f>T324+T341+T346+T395+T415+T475+T500+T507+T516+T535+T542+T545+T550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22" t="s">
        <v>81</v>
      </c>
      <c r="AT323" s="223" t="s">
        <v>72</v>
      </c>
      <c r="AU323" s="223" t="s">
        <v>73</v>
      </c>
      <c r="AY323" s="222" t="s">
        <v>194</v>
      </c>
      <c r="BK323" s="224">
        <f>BK324+BK341+BK346+BK395+BK415+BK475+BK500+BK507+BK516+BK535+BK542+BK545+BK550</f>
        <v>0</v>
      </c>
    </row>
    <row r="324" spans="1:63" s="12" customFormat="1" ht="22.8" customHeight="1">
      <c r="A324" s="12"/>
      <c r="B324" s="211"/>
      <c r="C324" s="212"/>
      <c r="D324" s="213" t="s">
        <v>72</v>
      </c>
      <c r="E324" s="225" t="s">
        <v>1290</v>
      </c>
      <c r="F324" s="225" t="s">
        <v>1291</v>
      </c>
      <c r="G324" s="212"/>
      <c r="H324" s="212"/>
      <c r="I324" s="215"/>
      <c r="J324" s="226">
        <f>BK324</f>
        <v>0</v>
      </c>
      <c r="K324" s="212"/>
      <c r="L324" s="217"/>
      <c r="M324" s="218"/>
      <c r="N324" s="219"/>
      <c r="O324" s="219"/>
      <c r="P324" s="220">
        <f>SUM(P325:P340)</f>
        <v>0</v>
      </c>
      <c r="Q324" s="219"/>
      <c r="R324" s="220">
        <f>SUM(R325:R340)</f>
        <v>0</v>
      </c>
      <c r="S324" s="219"/>
      <c r="T324" s="221">
        <f>SUM(T325:T340)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22" t="s">
        <v>81</v>
      </c>
      <c r="AT324" s="223" t="s">
        <v>72</v>
      </c>
      <c r="AU324" s="223" t="s">
        <v>77</v>
      </c>
      <c r="AY324" s="222" t="s">
        <v>194</v>
      </c>
      <c r="BK324" s="224">
        <f>SUM(BK325:BK340)</f>
        <v>0</v>
      </c>
    </row>
    <row r="325" spans="1:65" s="2" customFormat="1" ht="12">
      <c r="A325" s="39"/>
      <c r="B325" s="40"/>
      <c r="C325" s="227" t="s">
        <v>289</v>
      </c>
      <c r="D325" s="227" t="s">
        <v>196</v>
      </c>
      <c r="E325" s="228" t="s">
        <v>1293</v>
      </c>
      <c r="F325" s="229" t="s">
        <v>1294</v>
      </c>
      <c r="G325" s="230" t="s">
        <v>294</v>
      </c>
      <c r="H325" s="231">
        <v>247.884</v>
      </c>
      <c r="I325" s="232"/>
      <c r="J325" s="233">
        <f>ROUND(I325*H325,2)</f>
        <v>0</v>
      </c>
      <c r="K325" s="229" t="s">
        <v>200</v>
      </c>
      <c r="L325" s="45"/>
      <c r="M325" s="234" t="s">
        <v>1</v>
      </c>
      <c r="N325" s="235" t="s">
        <v>38</v>
      </c>
      <c r="O325" s="92"/>
      <c r="P325" s="236">
        <f>O325*H325</f>
        <v>0</v>
      </c>
      <c r="Q325" s="236">
        <v>0</v>
      </c>
      <c r="R325" s="236">
        <f>Q325*H325</f>
        <v>0</v>
      </c>
      <c r="S325" s="236">
        <v>0</v>
      </c>
      <c r="T325" s="237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8" t="s">
        <v>239</v>
      </c>
      <c r="AT325" s="238" t="s">
        <v>196</v>
      </c>
      <c r="AU325" s="238" t="s">
        <v>81</v>
      </c>
      <c r="AY325" s="18" t="s">
        <v>194</v>
      </c>
      <c r="BE325" s="239">
        <f>IF(N325="základní",J325,0)</f>
        <v>0</v>
      </c>
      <c r="BF325" s="239">
        <f>IF(N325="snížená",J325,0)</f>
        <v>0</v>
      </c>
      <c r="BG325" s="239">
        <f>IF(N325="zákl. přenesená",J325,0)</f>
        <v>0</v>
      </c>
      <c r="BH325" s="239">
        <f>IF(N325="sníž. přenesená",J325,0)</f>
        <v>0</v>
      </c>
      <c r="BI325" s="239">
        <f>IF(N325="nulová",J325,0)</f>
        <v>0</v>
      </c>
      <c r="BJ325" s="18" t="s">
        <v>77</v>
      </c>
      <c r="BK325" s="239">
        <f>ROUND(I325*H325,2)</f>
        <v>0</v>
      </c>
      <c r="BL325" s="18" t="s">
        <v>239</v>
      </c>
      <c r="BM325" s="238" t="s">
        <v>387</v>
      </c>
    </row>
    <row r="326" spans="1:47" s="2" customFormat="1" ht="12">
      <c r="A326" s="39"/>
      <c r="B326" s="40"/>
      <c r="C326" s="41"/>
      <c r="D326" s="240" t="s">
        <v>201</v>
      </c>
      <c r="E326" s="41"/>
      <c r="F326" s="241" t="s">
        <v>1294</v>
      </c>
      <c r="G326" s="41"/>
      <c r="H326" s="41"/>
      <c r="I326" s="242"/>
      <c r="J326" s="41"/>
      <c r="K326" s="41"/>
      <c r="L326" s="45"/>
      <c r="M326" s="243"/>
      <c r="N326" s="244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201</v>
      </c>
      <c r="AU326" s="18" t="s">
        <v>81</v>
      </c>
    </row>
    <row r="327" spans="1:51" s="14" customFormat="1" ht="12">
      <c r="A327" s="14"/>
      <c r="B327" s="255"/>
      <c r="C327" s="256"/>
      <c r="D327" s="240" t="s">
        <v>202</v>
      </c>
      <c r="E327" s="257" t="s">
        <v>1</v>
      </c>
      <c r="F327" s="258" t="s">
        <v>3717</v>
      </c>
      <c r="G327" s="256"/>
      <c r="H327" s="259">
        <v>247.884</v>
      </c>
      <c r="I327" s="260"/>
      <c r="J327" s="256"/>
      <c r="K327" s="256"/>
      <c r="L327" s="261"/>
      <c r="M327" s="262"/>
      <c r="N327" s="263"/>
      <c r="O327" s="263"/>
      <c r="P327" s="263"/>
      <c r="Q327" s="263"/>
      <c r="R327" s="263"/>
      <c r="S327" s="263"/>
      <c r="T327" s="26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5" t="s">
        <v>202</v>
      </c>
      <c r="AU327" s="265" t="s">
        <v>81</v>
      </c>
      <c r="AV327" s="14" t="s">
        <v>81</v>
      </c>
      <c r="AW327" s="14" t="s">
        <v>30</v>
      </c>
      <c r="AX327" s="14" t="s">
        <v>73</v>
      </c>
      <c r="AY327" s="265" t="s">
        <v>194</v>
      </c>
    </row>
    <row r="328" spans="1:51" s="15" customFormat="1" ht="12">
      <c r="A328" s="15"/>
      <c r="B328" s="266"/>
      <c r="C328" s="267"/>
      <c r="D328" s="240" t="s">
        <v>202</v>
      </c>
      <c r="E328" s="268" t="s">
        <v>1</v>
      </c>
      <c r="F328" s="269" t="s">
        <v>206</v>
      </c>
      <c r="G328" s="267"/>
      <c r="H328" s="270">
        <v>247.884</v>
      </c>
      <c r="I328" s="271"/>
      <c r="J328" s="267"/>
      <c r="K328" s="267"/>
      <c r="L328" s="272"/>
      <c r="M328" s="273"/>
      <c r="N328" s="274"/>
      <c r="O328" s="274"/>
      <c r="P328" s="274"/>
      <c r="Q328" s="274"/>
      <c r="R328" s="274"/>
      <c r="S328" s="274"/>
      <c r="T328" s="27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76" t="s">
        <v>202</v>
      </c>
      <c r="AU328" s="276" t="s">
        <v>81</v>
      </c>
      <c r="AV328" s="15" t="s">
        <v>115</v>
      </c>
      <c r="AW328" s="15" t="s">
        <v>30</v>
      </c>
      <c r="AX328" s="15" t="s">
        <v>77</v>
      </c>
      <c r="AY328" s="276" t="s">
        <v>194</v>
      </c>
    </row>
    <row r="329" spans="1:65" s="2" customFormat="1" ht="12">
      <c r="A329" s="39"/>
      <c r="B329" s="40"/>
      <c r="C329" s="288" t="s">
        <v>389</v>
      </c>
      <c r="D329" s="288" t="s">
        <v>282</v>
      </c>
      <c r="E329" s="289" t="s">
        <v>1298</v>
      </c>
      <c r="F329" s="290" t="s">
        <v>1299</v>
      </c>
      <c r="G329" s="291" t="s">
        <v>294</v>
      </c>
      <c r="H329" s="292">
        <v>285.067</v>
      </c>
      <c r="I329" s="293"/>
      <c r="J329" s="294">
        <f>ROUND(I329*H329,2)</f>
        <v>0</v>
      </c>
      <c r="K329" s="290" t="s">
        <v>200</v>
      </c>
      <c r="L329" s="295"/>
      <c r="M329" s="296" t="s">
        <v>1</v>
      </c>
      <c r="N329" s="297" t="s">
        <v>38</v>
      </c>
      <c r="O329" s="92"/>
      <c r="P329" s="236">
        <f>O329*H329</f>
        <v>0</v>
      </c>
      <c r="Q329" s="236">
        <v>0</v>
      </c>
      <c r="R329" s="236">
        <f>Q329*H329</f>
        <v>0</v>
      </c>
      <c r="S329" s="236">
        <v>0</v>
      </c>
      <c r="T329" s="237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8" t="s">
        <v>273</v>
      </c>
      <c r="AT329" s="238" t="s">
        <v>282</v>
      </c>
      <c r="AU329" s="238" t="s">
        <v>81</v>
      </c>
      <c r="AY329" s="18" t="s">
        <v>194</v>
      </c>
      <c r="BE329" s="239">
        <f>IF(N329="základní",J329,0)</f>
        <v>0</v>
      </c>
      <c r="BF329" s="239">
        <f>IF(N329="snížená",J329,0)</f>
        <v>0</v>
      </c>
      <c r="BG329" s="239">
        <f>IF(N329="zákl. přenesená",J329,0)</f>
        <v>0</v>
      </c>
      <c r="BH329" s="239">
        <f>IF(N329="sníž. přenesená",J329,0)</f>
        <v>0</v>
      </c>
      <c r="BI329" s="239">
        <f>IF(N329="nulová",J329,0)</f>
        <v>0</v>
      </c>
      <c r="BJ329" s="18" t="s">
        <v>77</v>
      </c>
      <c r="BK329" s="239">
        <f>ROUND(I329*H329,2)</f>
        <v>0</v>
      </c>
      <c r="BL329" s="18" t="s">
        <v>239</v>
      </c>
      <c r="BM329" s="238" t="s">
        <v>392</v>
      </c>
    </row>
    <row r="330" spans="1:47" s="2" customFormat="1" ht="12">
      <c r="A330" s="39"/>
      <c r="B330" s="40"/>
      <c r="C330" s="41"/>
      <c r="D330" s="240" t="s">
        <v>201</v>
      </c>
      <c r="E330" s="41"/>
      <c r="F330" s="241" t="s">
        <v>1299</v>
      </c>
      <c r="G330" s="41"/>
      <c r="H330" s="41"/>
      <c r="I330" s="242"/>
      <c r="J330" s="41"/>
      <c r="K330" s="41"/>
      <c r="L330" s="45"/>
      <c r="M330" s="243"/>
      <c r="N330" s="244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201</v>
      </c>
      <c r="AU330" s="18" t="s">
        <v>81</v>
      </c>
    </row>
    <row r="331" spans="1:51" s="14" customFormat="1" ht="12">
      <c r="A331" s="14"/>
      <c r="B331" s="255"/>
      <c r="C331" s="256"/>
      <c r="D331" s="240" t="s">
        <v>202</v>
      </c>
      <c r="E331" s="257" t="s">
        <v>1</v>
      </c>
      <c r="F331" s="258" t="s">
        <v>3718</v>
      </c>
      <c r="G331" s="256"/>
      <c r="H331" s="259">
        <v>285.067</v>
      </c>
      <c r="I331" s="260"/>
      <c r="J331" s="256"/>
      <c r="K331" s="256"/>
      <c r="L331" s="261"/>
      <c r="M331" s="262"/>
      <c r="N331" s="263"/>
      <c r="O331" s="263"/>
      <c r="P331" s="263"/>
      <c r="Q331" s="263"/>
      <c r="R331" s="263"/>
      <c r="S331" s="263"/>
      <c r="T331" s="26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5" t="s">
        <v>202</v>
      </c>
      <c r="AU331" s="265" t="s">
        <v>81</v>
      </c>
      <c r="AV331" s="14" t="s">
        <v>81</v>
      </c>
      <c r="AW331" s="14" t="s">
        <v>30</v>
      </c>
      <c r="AX331" s="14" t="s">
        <v>73</v>
      </c>
      <c r="AY331" s="265" t="s">
        <v>194</v>
      </c>
    </row>
    <row r="332" spans="1:51" s="15" customFormat="1" ht="12">
      <c r="A332" s="15"/>
      <c r="B332" s="266"/>
      <c r="C332" s="267"/>
      <c r="D332" s="240" t="s">
        <v>202</v>
      </c>
      <c r="E332" s="268" t="s">
        <v>1</v>
      </c>
      <c r="F332" s="269" t="s">
        <v>206</v>
      </c>
      <c r="G332" s="267"/>
      <c r="H332" s="270">
        <v>285.067</v>
      </c>
      <c r="I332" s="271"/>
      <c r="J332" s="267"/>
      <c r="K332" s="267"/>
      <c r="L332" s="272"/>
      <c r="M332" s="273"/>
      <c r="N332" s="274"/>
      <c r="O332" s="274"/>
      <c r="P332" s="274"/>
      <c r="Q332" s="274"/>
      <c r="R332" s="274"/>
      <c r="S332" s="274"/>
      <c r="T332" s="27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76" t="s">
        <v>202</v>
      </c>
      <c r="AU332" s="276" t="s">
        <v>81</v>
      </c>
      <c r="AV332" s="15" t="s">
        <v>115</v>
      </c>
      <c r="AW332" s="15" t="s">
        <v>30</v>
      </c>
      <c r="AX332" s="15" t="s">
        <v>77</v>
      </c>
      <c r="AY332" s="276" t="s">
        <v>194</v>
      </c>
    </row>
    <row r="333" spans="1:65" s="2" customFormat="1" ht="12">
      <c r="A333" s="39"/>
      <c r="B333" s="40"/>
      <c r="C333" s="227" t="s">
        <v>295</v>
      </c>
      <c r="D333" s="227" t="s">
        <v>196</v>
      </c>
      <c r="E333" s="228" t="s">
        <v>1312</v>
      </c>
      <c r="F333" s="229" t="s">
        <v>1313</v>
      </c>
      <c r="G333" s="230" t="s">
        <v>294</v>
      </c>
      <c r="H333" s="231">
        <v>247.884</v>
      </c>
      <c r="I333" s="232"/>
      <c r="J333" s="233">
        <f>ROUND(I333*H333,2)</f>
        <v>0</v>
      </c>
      <c r="K333" s="229" t="s">
        <v>200</v>
      </c>
      <c r="L333" s="45"/>
      <c r="M333" s="234" t="s">
        <v>1</v>
      </c>
      <c r="N333" s="235" t="s">
        <v>38</v>
      </c>
      <c r="O333" s="92"/>
      <c r="P333" s="236">
        <f>O333*H333</f>
        <v>0</v>
      </c>
      <c r="Q333" s="236">
        <v>0</v>
      </c>
      <c r="R333" s="236">
        <f>Q333*H333</f>
        <v>0</v>
      </c>
      <c r="S333" s="236">
        <v>0</v>
      </c>
      <c r="T333" s="237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8" t="s">
        <v>239</v>
      </c>
      <c r="AT333" s="238" t="s">
        <v>196</v>
      </c>
      <c r="AU333" s="238" t="s">
        <v>81</v>
      </c>
      <c r="AY333" s="18" t="s">
        <v>194</v>
      </c>
      <c r="BE333" s="239">
        <f>IF(N333="základní",J333,0)</f>
        <v>0</v>
      </c>
      <c r="BF333" s="239">
        <f>IF(N333="snížená",J333,0)</f>
        <v>0</v>
      </c>
      <c r="BG333" s="239">
        <f>IF(N333="zákl. přenesená",J333,0)</f>
        <v>0</v>
      </c>
      <c r="BH333" s="239">
        <f>IF(N333="sníž. přenesená",J333,0)</f>
        <v>0</v>
      </c>
      <c r="BI333" s="239">
        <f>IF(N333="nulová",J333,0)</f>
        <v>0</v>
      </c>
      <c r="BJ333" s="18" t="s">
        <v>77</v>
      </c>
      <c r="BK333" s="239">
        <f>ROUND(I333*H333,2)</f>
        <v>0</v>
      </c>
      <c r="BL333" s="18" t="s">
        <v>239</v>
      </c>
      <c r="BM333" s="238" t="s">
        <v>398</v>
      </c>
    </row>
    <row r="334" spans="1:47" s="2" customFormat="1" ht="12">
      <c r="A334" s="39"/>
      <c r="B334" s="40"/>
      <c r="C334" s="41"/>
      <c r="D334" s="240" t="s">
        <v>201</v>
      </c>
      <c r="E334" s="41"/>
      <c r="F334" s="241" t="s">
        <v>1313</v>
      </c>
      <c r="G334" s="41"/>
      <c r="H334" s="41"/>
      <c r="I334" s="242"/>
      <c r="J334" s="41"/>
      <c r="K334" s="41"/>
      <c r="L334" s="45"/>
      <c r="M334" s="243"/>
      <c r="N334" s="244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201</v>
      </c>
      <c r="AU334" s="18" t="s">
        <v>81</v>
      </c>
    </row>
    <row r="335" spans="1:65" s="2" customFormat="1" ht="16.5" customHeight="1">
      <c r="A335" s="39"/>
      <c r="B335" s="40"/>
      <c r="C335" s="288" t="s">
        <v>401</v>
      </c>
      <c r="D335" s="288" t="s">
        <v>282</v>
      </c>
      <c r="E335" s="289" t="s">
        <v>1315</v>
      </c>
      <c r="F335" s="290" t="s">
        <v>1316</v>
      </c>
      <c r="G335" s="291" t="s">
        <v>311</v>
      </c>
      <c r="H335" s="292">
        <v>9.915</v>
      </c>
      <c r="I335" s="293"/>
      <c r="J335" s="294">
        <f>ROUND(I335*H335,2)</f>
        <v>0</v>
      </c>
      <c r="K335" s="290" t="s">
        <v>200</v>
      </c>
      <c r="L335" s="295"/>
      <c r="M335" s="296" t="s">
        <v>1</v>
      </c>
      <c r="N335" s="297" t="s">
        <v>38</v>
      </c>
      <c r="O335" s="92"/>
      <c r="P335" s="236">
        <f>O335*H335</f>
        <v>0</v>
      </c>
      <c r="Q335" s="236">
        <v>0</v>
      </c>
      <c r="R335" s="236">
        <f>Q335*H335</f>
        <v>0</v>
      </c>
      <c r="S335" s="236">
        <v>0</v>
      </c>
      <c r="T335" s="237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8" t="s">
        <v>273</v>
      </c>
      <c r="AT335" s="238" t="s">
        <v>282</v>
      </c>
      <c r="AU335" s="238" t="s">
        <v>81</v>
      </c>
      <c r="AY335" s="18" t="s">
        <v>194</v>
      </c>
      <c r="BE335" s="239">
        <f>IF(N335="základní",J335,0)</f>
        <v>0</v>
      </c>
      <c r="BF335" s="239">
        <f>IF(N335="snížená",J335,0)</f>
        <v>0</v>
      </c>
      <c r="BG335" s="239">
        <f>IF(N335="zákl. přenesená",J335,0)</f>
        <v>0</v>
      </c>
      <c r="BH335" s="239">
        <f>IF(N335="sníž. přenesená",J335,0)</f>
        <v>0</v>
      </c>
      <c r="BI335" s="239">
        <f>IF(N335="nulová",J335,0)</f>
        <v>0</v>
      </c>
      <c r="BJ335" s="18" t="s">
        <v>77</v>
      </c>
      <c r="BK335" s="239">
        <f>ROUND(I335*H335,2)</f>
        <v>0</v>
      </c>
      <c r="BL335" s="18" t="s">
        <v>239</v>
      </c>
      <c r="BM335" s="238" t="s">
        <v>404</v>
      </c>
    </row>
    <row r="336" spans="1:47" s="2" customFormat="1" ht="12">
      <c r="A336" s="39"/>
      <c r="B336" s="40"/>
      <c r="C336" s="41"/>
      <c r="D336" s="240" t="s">
        <v>201</v>
      </c>
      <c r="E336" s="41"/>
      <c r="F336" s="241" t="s">
        <v>1316</v>
      </c>
      <c r="G336" s="41"/>
      <c r="H336" s="41"/>
      <c r="I336" s="242"/>
      <c r="J336" s="41"/>
      <c r="K336" s="41"/>
      <c r="L336" s="45"/>
      <c r="M336" s="243"/>
      <c r="N336" s="244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201</v>
      </c>
      <c r="AU336" s="18" t="s">
        <v>81</v>
      </c>
    </row>
    <row r="337" spans="1:51" s="14" customFormat="1" ht="12">
      <c r="A337" s="14"/>
      <c r="B337" s="255"/>
      <c r="C337" s="256"/>
      <c r="D337" s="240" t="s">
        <v>202</v>
      </c>
      <c r="E337" s="257" t="s">
        <v>1</v>
      </c>
      <c r="F337" s="258" t="s">
        <v>3719</v>
      </c>
      <c r="G337" s="256"/>
      <c r="H337" s="259">
        <v>9.915</v>
      </c>
      <c r="I337" s="260"/>
      <c r="J337" s="256"/>
      <c r="K337" s="256"/>
      <c r="L337" s="261"/>
      <c r="M337" s="262"/>
      <c r="N337" s="263"/>
      <c r="O337" s="263"/>
      <c r="P337" s="263"/>
      <c r="Q337" s="263"/>
      <c r="R337" s="263"/>
      <c r="S337" s="263"/>
      <c r="T337" s="26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5" t="s">
        <v>202</v>
      </c>
      <c r="AU337" s="265" t="s">
        <v>81</v>
      </c>
      <c r="AV337" s="14" t="s">
        <v>81</v>
      </c>
      <c r="AW337" s="14" t="s">
        <v>30</v>
      </c>
      <c r="AX337" s="14" t="s">
        <v>73</v>
      </c>
      <c r="AY337" s="265" t="s">
        <v>194</v>
      </c>
    </row>
    <row r="338" spans="1:51" s="15" customFormat="1" ht="12">
      <c r="A338" s="15"/>
      <c r="B338" s="266"/>
      <c r="C338" s="267"/>
      <c r="D338" s="240" t="s">
        <v>202</v>
      </c>
      <c r="E338" s="268" t="s">
        <v>1</v>
      </c>
      <c r="F338" s="269" t="s">
        <v>206</v>
      </c>
      <c r="G338" s="267"/>
      <c r="H338" s="270">
        <v>9.915</v>
      </c>
      <c r="I338" s="271"/>
      <c r="J338" s="267"/>
      <c r="K338" s="267"/>
      <c r="L338" s="272"/>
      <c r="M338" s="273"/>
      <c r="N338" s="274"/>
      <c r="O338" s="274"/>
      <c r="P338" s="274"/>
      <c r="Q338" s="274"/>
      <c r="R338" s="274"/>
      <c r="S338" s="274"/>
      <c r="T338" s="27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76" t="s">
        <v>202</v>
      </c>
      <c r="AU338" s="276" t="s">
        <v>81</v>
      </c>
      <c r="AV338" s="15" t="s">
        <v>115</v>
      </c>
      <c r="AW338" s="15" t="s">
        <v>30</v>
      </c>
      <c r="AX338" s="15" t="s">
        <v>77</v>
      </c>
      <c r="AY338" s="276" t="s">
        <v>194</v>
      </c>
    </row>
    <row r="339" spans="1:65" s="2" customFormat="1" ht="12">
      <c r="A339" s="39"/>
      <c r="B339" s="40"/>
      <c r="C339" s="227" t="s">
        <v>299</v>
      </c>
      <c r="D339" s="227" t="s">
        <v>196</v>
      </c>
      <c r="E339" s="228" t="s">
        <v>1320</v>
      </c>
      <c r="F339" s="229" t="s">
        <v>1321</v>
      </c>
      <c r="G339" s="230" t="s">
        <v>268</v>
      </c>
      <c r="H339" s="231">
        <v>0.495</v>
      </c>
      <c r="I339" s="232"/>
      <c r="J339" s="233">
        <f>ROUND(I339*H339,2)</f>
        <v>0</v>
      </c>
      <c r="K339" s="229" t="s">
        <v>200</v>
      </c>
      <c r="L339" s="45"/>
      <c r="M339" s="234" t="s">
        <v>1</v>
      </c>
      <c r="N339" s="235" t="s">
        <v>38</v>
      </c>
      <c r="O339" s="92"/>
      <c r="P339" s="236">
        <f>O339*H339</f>
        <v>0</v>
      </c>
      <c r="Q339" s="236">
        <v>0</v>
      </c>
      <c r="R339" s="236">
        <f>Q339*H339</f>
        <v>0</v>
      </c>
      <c r="S339" s="236">
        <v>0</v>
      </c>
      <c r="T339" s="237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8" t="s">
        <v>239</v>
      </c>
      <c r="AT339" s="238" t="s">
        <v>196</v>
      </c>
      <c r="AU339" s="238" t="s">
        <v>81</v>
      </c>
      <c r="AY339" s="18" t="s">
        <v>194</v>
      </c>
      <c r="BE339" s="239">
        <f>IF(N339="základní",J339,0)</f>
        <v>0</v>
      </c>
      <c r="BF339" s="239">
        <f>IF(N339="snížená",J339,0)</f>
        <v>0</v>
      </c>
      <c r="BG339" s="239">
        <f>IF(N339="zákl. přenesená",J339,0)</f>
        <v>0</v>
      </c>
      <c r="BH339" s="239">
        <f>IF(N339="sníž. přenesená",J339,0)</f>
        <v>0</v>
      </c>
      <c r="BI339" s="239">
        <f>IF(N339="nulová",J339,0)</f>
        <v>0</v>
      </c>
      <c r="BJ339" s="18" t="s">
        <v>77</v>
      </c>
      <c r="BK339" s="239">
        <f>ROUND(I339*H339,2)</f>
        <v>0</v>
      </c>
      <c r="BL339" s="18" t="s">
        <v>239</v>
      </c>
      <c r="BM339" s="238" t="s">
        <v>409</v>
      </c>
    </row>
    <row r="340" spans="1:47" s="2" customFormat="1" ht="12">
      <c r="A340" s="39"/>
      <c r="B340" s="40"/>
      <c r="C340" s="41"/>
      <c r="D340" s="240" t="s">
        <v>201</v>
      </c>
      <c r="E340" s="41"/>
      <c r="F340" s="241" t="s">
        <v>1321</v>
      </c>
      <c r="G340" s="41"/>
      <c r="H340" s="41"/>
      <c r="I340" s="242"/>
      <c r="J340" s="41"/>
      <c r="K340" s="41"/>
      <c r="L340" s="45"/>
      <c r="M340" s="243"/>
      <c r="N340" s="244"/>
      <c r="O340" s="92"/>
      <c r="P340" s="92"/>
      <c r="Q340" s="92"/>
      <c r="R340" s="92"/>
      <c r="S340" s="92"/>
      <c r="T340" s="93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201</v>
      </c>
      <c r="AU340" s="18" t="s">
        <v>81</v>
      </c>
    </row>
    <row r="341" spans="1:63" s="12" customFormat="1" ht="22.8" customHeight="1">
      <c r="A341" s="12"/>
      <c r="B341" s="211"/>
      <c r="C341" s="212"/>
      <c r="D341" s="213" t="s">
        <v>72</v>
      </c>
      <c r="E341" s="225" t="s">
        <v>1326</v>
      </c>
      <c r="F341" s="225" t="s">
        <v>1327</v>
      </c>
      <c r="G341" s="212"/>
      <c r="H341" s="212"/>
      <c r="I341" s="215"/>
      <c r="J341" s="226">
        <f>BK341</f>
        <v>0</v>
      </c>
      <c r="K341" s="212"/>
      <c r="L341" s="217"/>
      <c r="M341" s="218"/>
      <c r="N341" s="219"/>
      <c r="O341" s="219"/>
      <c r="P341" s="220">
        <f>SUM(P342:P345)</f>
        <v>0</v>
      </c>
      <c r="Q341" s="219"/>
      <c r="R341" s="220">
        <f>SUM(R342:R345)</f>
        <v>0</v>
      </c>
      <c r="S341" s="219"/>
      <c r="T341" s="221">
        <f>SUM(T342:T345)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22" t="s">
        <v>77</v>
      </c>
      <c r="AT341" s="223" t="s">
        <v>72</v>
      </c>
      <c r="AU341" s="223" t="s">
        <v>77</v>
      </c>
      <c r="AY341" s="222" t="s">
        <v>194</v>
      </c>
      <c r="BK341" s="224">
        <f>SUM(BK342:BK345)</f>
        <v>0</v>
      </c>
    </row>
    <row r="342" spans="1:65" s="2" customFormat="1" ht="12">
      <c r="A342" s="39"/>
      <c r="B342" s="40"/>
      <c r="C342" s="227" t="s">
        <v>412</v>
      </c>
      <c r="D342" s="227" t="s">
        <v>196</v>
      </c>
      <c r="E342" s="228" t="s">
        <v>3720</v>
      </c>
      <c r="F342" s="229" t="s">
        <v>3721</v>
      </c>
      <c r="G342" s="230" t="s">
        <v>294</v>
      </c>
      <c r="H342" s="231">
        <v>247.884</v>
      </c>
      <c r="I342" s="232"/>
      <c r="J342" s="233">
        <f>ROUND(I342*H342,2)</f>
        <v>0</v>
      </c>
      <c r="K342" s="229" t="s">
        <v>200</v>
      </c>
      <c r="L342" s="45"/>
      <c r="M342" s="234" t="s">
        <v>1</v>
      </c>
      <c r="N342" s="235" t="s">
        <v>38</v>
      </c>
      <c r="O342" s="92"/>
      <c r="P342" s="236">
        <f>O342*H342</f>
        <v>0</v>
      </c>
      <c r="Q342" s="236">
        <v>0</v>
      </c>
      <c r="R342" s="236">
        <f>Q342*H342</f>
        <v>0</v>
      </c>
      <c r="S342" s="236">
        <v>0</v>
      </c>
      <c r="T342" s="237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8" t="s">
        <v>115</v>
      </c>
      <c r="AT342" s="238" t="s">
        <v>196</v>
      </c>
      <c r="AU342" s="238" t="s">
        <v>81</v>
      </c>
      <c r="AY342" s="18" t="s">
        <v>194</v>
      </c>
      <c r="BE342" s="239">
        <f>IF(N342="základní",J342,0)</f>
        <v>0</v>
      </c>
      <c r="BF342" s="239">
        <f>IF(N342="snížená",J342,0)</f>
        <v>0</v>
      </c>
      <c r="BG342" s="239">
        <f>IF(N342="zákl. přenesená",J342,0)</f>
        <v>0</v>
      </c>
      <c r="BH342" s="239">
        <f>IF(N342="sníž. přenesená",J342,0)</f>
        <v>0</v>
      </c>
      <c r="BI342" s="239">
        <f>IF(N342="nulová",J342,0)</f>
        <v>0</v>
      </c>
      <c r="BJ342" s="18" t="s">
        <v>77</v>
      </c>
      <c r="BK342" s="239">
        <f>ROUND(I342*H342,2)</f>
        <v>0</v>
      </c>
      <c r="BL342" s="18" t="s">
        <v>115</v>
      </c>
      <c r="BM342" s="238" t="s">
        <v>415</v>
      </c>
    </row>
    <row r="343" spans="1:47" s="2" customFormat="1" ht="12">
      <c r="A343" s="39"/>
      <c r="B343" s="40"/>
      <c r="C343" s="41"/>
      <c r="D343" s="240" t="s">
        <v>201</v>
      </c>
      <c r="E343" s="41"/>
      <c r="F343" s="241" t="s">
        <v>3721</v>
      </c>
      <c r="G343" s="41"/>
      <c r="H343" s="41"/>
      <c r="I343" s="242"/>
      <c r="J343" s="41"/>
      <c r="K343" s="41"/>
      <c r="L343" s="45"/>
      <c r="M343" s="243"/>
      <c r="N343" s="244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201</v>
      </c>
      <c r="AU343" s="18" t="s">
        <v>81</v>
      </c>
    </row>
    <row r="344" spans="1:51" s="14" customFormat="1" ht="12">
      <c r="A344" s="14"/>
      <c r="B344" s="255"/>
      <c r="C344" s="256"/>
      <c r="D344" s="240" t="s">
        <v>202</v>
      </c>
      <c r="E344" s="257" t="s">
        <v>1</v>
      </c>
      <c r="F344" s="258" t="s">
        <v>3722</v>
      </c>
      <c r="G344" s="256"/>
      <c r="H344" s="259">
        <v>247.884</v>
      </c>
      <c r="I344" s="260"/>
      <c r="J344" s="256"/>
      <c r="K344" s="256"/>
      <c r="L344" s="261"/>
      <c r="M344" s="262"/>
      <c r="N344" s="263"/>
      <c r="O344" s="263"/>
      <c r="P344" s="263"/>
      <c r="Q344" s="263"/>
      <c r="R344" s="263"/>
      <c r="S344" s="263"/>
      <c r="T344" s="26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5" t="s">
        <v>202</v>
      </c>
      <c r="AU344" s="265" t="s">
        <v>81</v>
      </c>
      <c r="AV344" s="14" t="s">
        <v>81</v>
      </c>
      <c r="AW344" s="14" t="s">
        <v>30</v>
      </c>
      <c r="AX344" s="14" t="s">
        <v>73</v>
      </c>
      <c r="AY344" s="265" t="s">
        <v>194</v>
      </c>
    </row>
    <row r="345" spans="1:51" s="15" customFormat="1" ht="12">
      <c r="A345" s="15"/>
      <c r="B345" s="266"/>
      <c r="C345" s="267"/>
      <c r="D345" s="240" t="s">
        <v>202</v>
      </c>
      <c r="E345" s="268" t="s">
        <v>1</v>
      </c>
      <c r="F345" s="269" t="s">
        <v>206</v>
      </c>
      <c r="G345" s="267"/>
      <c r="H345" s="270">
        <v>247.884</v>
      </c>
      <c r="I345" s="271"/>
      <c r="J345" s="267"/>
      <c r="K345" s="267"/>
      <c r="L345" s="272"/>
      <c r="M345" s="273"/>
      <c r="N345" s="274"/>
      <c r="O345" s="274"/>
      <c r="P345" s="274"/>
      <c r="Q345" s="274"/>
      <c r="R345" s="274"/>
      <c r="S345" s="274"/>
      <c r="T345" s="27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76" t="s">
        <v>202</v>
      </c>
      <c r="AU345" s="276" t="s">
        <v>81</v>
      </c>
      <c r="AV345" s="15" t="s">
        <v>115</v>
      </c>
      <c r="AW345" s="15" t="s">
        <v>30</v>
      </c>
      <c r="AX345" s="15" t="s">
        <v>77</v>
      </c>
      <c r="AY345" s="276" t="s">
        <v>194</v>
      </c>
    </row>
    <row r="346" spans="1:63" s="12" customFormat="1" ht="22.8" customHeight="1">
      <c r="A346" s="12"/>
      <c r="B346" s="211"/>
      <c r="C346" s="212"/>
      <c r="D346" s="213" t="s">
        <v>72</v>
      </c>
      <c r="E346" s="225" t="s">
        <v>1461</v>
      </c>
      <c r="F346" s="225" t="s">
        <v>1462</v>
      </c>
      <c r="G346" s="212"/>
      <c r="H346" s="212"/>
      <c r="I346" s="215"/>
      <c r="J346" s="226">
        <f>BK346</f>
        <v>0</v>
      </c>
      <c r="K346" s="212"/>
      <c r="L346" s="217"/>
      <c r="M346" s="218"/>
      <c r="N346" s="219"/>
      <c r="O346" s="219"/>
      <c r="P346" s="220">
        <f>SUM(P347:P394)</f>
        <v>0</v>
      </c>
      <c r="Q346" s="219"/>
      <c r="R346" s="220">
        <f>SUM(R347:R394)</f>
        <v>0</v>
      </c>
      <c r="S346" s="219"/>
      <c r="T346" s="221">
        <f>SUM(T347:T394)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22" t="s">
        <v>81</v>
      </c>
      <c r="AT346" s="223" t="s">
        <v>72</v>
      </c>
      <c r="AU346" s="223" t="s">
        <v>77</v>
      </c>
      <c r="AY346" s="222" t="s">
        <v>194</v>
      </c>
      <c r="BK346" s="224">
        <f>SUM(BK347:BK394)</f>
        <v>0</v>
      </c>
    </row>
    <row r="347" spans="1:65" s="2" customFormat="1" ht="12">
      <c r="A347" s="39"/>
      <c r="B347" s="40"/>
      <c r="C347" s="227" t="s">
        <v>302</v>
      </c>
      <c r="D347" s="227" t="s">
        <v>196</v>
      </c>
      <c r="E347" s="228" t="s">
        <v>3723</v>
      </c>
      <c r="F347" s="229" t="s">
        <v>3724</v>
      </c>
      <c r="G347" s="230" t="s">
        <v>357</v>
      </c>
      <c r="H347" s="231">
        <v>50</v>
      </c>
      <c r="I347" s="232"/>
      <c r="J347" s="233">
        <f>ROUND(I347*H347,2)</f>
        <v>0</v>
      </c>
      <c r="K347" s="229" t="s">
        <v>200</v>
      </c>
      <c r="L347" s="45"/>
      <c r="M347" s="234" t="s">
        <v>1</v>
      </c>
      <c r="N347" s="235" t="s">
        <v>38</v>
      </c>
      <c r="O347" s="92"/>
      <c r="P347" s="236">
        <f>O347*H347</f>
        <v>0</v>
      </c>
      <c r="Q347" s="236">
        <v>0</v>
      </c>
      <c r="R347" s="236">
        <f>Q347*H347</f>
        <v>0</v>
      </c>
      <c r="S347" s="236">
        <v>0</v>
      </c>
      <c r="T347" s="237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8" t="s">
        <v>239</v>
      </c>
      <c r="AT347" s="238" t="s">
        <v>196</v>
      </c>
      <c r="AU347" s="238" t="s">
        <v>81</v>
      </c>
      <c r="AY347" s="18" t="s">
        <v>194</v>
      </c>
      <c r="BE347" s="239">
        <f>IF(N347="základní",J347,0)</f>
        <v>0</v>
      </c>
      <c r="BF347" s="239">
        <f>IF(N347="snížená",J347,0)</f>
        <v>0</v>
      </c>
      <c r="BG347" s="239">
        <f>IF(N347="zákl. přenesená",J347,0)</f>
        <v>0</v>
      </c>
      <c r="BH347" s="239">
        <f>IF(N347="sníž. přenesená",J347,0)</f>
        <v>0</v>
      </c>
      <c r="BI347" s="239">
        <f>IF(N347="nulová",J347,0)</f>
        <v>0</v>
      </c>
      <c r="BJ347" s="18" t="s">
        <v>77</v>
      </c>
      <c r="BK347" s="239">
        <f>ROUND(I347*H347,2)</f>
        <v>0</v>
      </c>
      <c r="BL347" s="18" t="s">
        <v>239</v>
      </c>
      <c r="BM347" s="238" t="s">
        <v>418</v>
      </c>
    </row>
    <row r="348" spans="1:47" s="2" customFormat="1" ht="12">
      <c r="A348" s="39"/>
      <c r="B348" s="40"/>
      <c r="C348" s="41"/>
      <c r="D348" s="240" t="s">
        <v>201</v>
      </c>
      <c r="E348" s="41"/>
      <c r="F348" s="241" t="s">
        <v>3724</v>
      </c>
      <c r="G348" s="41"/>
      <c r="H348" s="41"/>
      <c r="I348" s="242"/>
      <c r="J348" s="41"/>
      <c r="K348" s="41"/>
      <c r="L348" s="45"/>
      <c r="M348" s="243"/>
      <c r="N348" s="244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201</v>
      </c>
      <c r="AU348" s="18" t="s">
        <v>81</v>
      </c>
    </row>
    <row r="349" spans="1:51" s="13" customFormat="1" ht="12">
      <c r="A349" s="13"/>
      <c r="B349" s="245"/>
      <c r="C349" s="246"/>
      <c r="D349" s="240" t="s">
        <v>202</v>
      </c>
      <c r="E349" s="247" t="s">
        <v>1</v>
      </c>
      <c r="F349" s="248" t="s">
        <v>399</v>
      </c>
      <c r="G349" s="246"/>
      <c r="H349" s="247" t="s">
        <v>1</v>
      </c>
      <c r="I349" s="249"/>
      <c r="J349" s="246"/>
      <c r="K349" s="246"/>
      <c r="L349" s="250"/>
      <c r="M349" s="251"/>
      <c r="N349" s="252"/>
      <c r="O349" s="252"/>
      <c r="P349" s="252"/>
      <c r="Q349" s="252"/>
      <c r="R349" s="252"/>
      <c r="S349" s="252"/>
      <c r="T349" s="25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4" t="s">
        <v>202</v>
      </c>
      <c r="AU349" s="254" t="s">
        <v>81</v>
      </c>
      <c r="AV349" s="13" t="s">
        <v>77</v>
      </c>
      <c r="AW349" s="13" t="s">
        <v>30</v>
      </c>
      <c r="AX349" s="13" t="s">
        <v>73</v>
      </c>
      <c r="AY349" s="254" t="s">
        <v>194</v>
      </c>
    </row>
    <row r="350" spans="1:51" s="14" customFormat="1" ht="12">
      <c r="A350" s="14"/>
      <c r="B350" s="255"/>
      <c r="C350" s="256"/>
      <c r="D350" s="240" t="s">
        <v>202</v>
      </c>
      <c r="E350" s="257" t="s">
        <v>1</v>
      </c>
      <c r="F350" s="258" t="s">
        <v>3725</v>
      </c>
      <c r="G350" s="256"/>
      <c r="H350" s="259">
        <v>50</v>
      </c>
      <c r="I350" s="260"/>
      <c r="J350" s="256"/>
      <c r="K350" s="256"/>
      <c r="L350" s="261"/>
      <c r="M350" s="262"/>
      <c r="N350" s="263"/>
      <c r="O350" s="263"/>
      <c r="P350" s="263"/>
      <c r="Q350" s="263"/>
      <c r="R350" s="263"/>
      <c r="S350" s="263"/>
      <c r="T350" s="26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5" t="s">
        <v>202</v>
      </c>
      <c r="AU350" s="265" t="s">
        <v>81</v>
      </c>
      <c r="AV350" s="14" t="s">
        <v>81</v>
      </c>
      <c r="AW350" s="14" t="s">
        <v>30</v>
      </c>
      <c r="AX350" s="14" t="s">
        <v>73</v>
      </c>
      <c r="AY350" s="265" t="s">
        <v>194</v>
      </c>
    </row>
    <row r="351" spans="1:51" s="15" customFormat="1" ht="12">
      <c r="A351" s="15"/>
      <c r="B351" s="266"/>
      <c r="C351" s="267"/>
      <c r="D351" s="240" t="s">
        <v>202</v>
      </c>
      <c r="E351" s="268" t="s">
        <v>1</v>
      </c>
      <c r="F351" s="269" t="s">
        <v>206</v>
      </c>
      <c r="G351" s="267"/>
      <c r="H351" s="270">
        <v>50</v>
      </c>
      <c r="I351" s="271"/>
      <c r="J351" s="267"/>
      <c r="K351" s="267"/>
      <c r="L351" s="272"/>
      <c r="M351" s="273"/>
      <c r="N351" s="274"/>
      <c r="O351" s="274"/>
      <c r="P351" s="274"/>
      <c r="Q351" s="274"/>
      <c r="R351" s="274"/>
      <c r="S351" s="274"/>
      <c r="T351" s="27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76" t="s">
        <v>202</v>
      </c>
      <c r="AU351" s="276" t="s">
        <v>81</v>
      </c>
      <c r="AV351" s="15" t="s">
        <v>115</v>
      </c>
      <c r="AW351" s="15" t="s">
        <v>30</v>
      </c>
      <c r="AX351" s="15" t="s">
        <v>77</v>
      </c>
      <c r="AY351" s="276" t="s">
        <v>194</v>
      </c>
    </row>
    <row r="352" spans="1:65" s="2" customFormat="1" ht="21.75" customHeight="1">
      <c r="A352" s="39"/>
      <c r="B352" s="40"/>
      <c r="C352" s="288" t="s">
        <v>419</v>
      </c>
      <c r="D352" s="288" t="s">
        <v>282</v>
      </c>
      <c r="E352" s="289" t="s">
        <v>1501</v>
      </c>
      <c r="F352" s="290" t="s">
        <v>1502</v>
      </c>
      <c r="G352" s="291" t="s">
        <v>199</v>
      </c>
      <c r="H352" s="292">
        <v>1.232</v>
      </c>
      <c r="I352" s="293"/>
      <c r="J352" s="294">
        <f>ROUND(I352*H352,2)</f>
        <v>0</v>
      </c>
      <c r="K352" s="290" t="s">
        <v>200</v>
      </c>
      <c r="L352" s="295"/>
      <c r="M352" s="296" t="s">
        <v>1</v>
      </c>
      <c r="N352" s="297" t="s">
        <v>38</v>
      </c>
      <c r="O352" s="92"/>
      <c r="P352" s="236">
        <f>O352*H352</f>
        <v>0</v>
      </c>
      <c r="Q352" s="236">
        <v>0</v>
      </c>
      <c r="R352" s="236">
        <f>Q352*H352</f>
        <v>0</v>
      </c>
      <c r="S352" s="236">
        <v>0</v>
      </c>
      <c r="T352" s="237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8" t="s">
        <v>273</v>
      </c>
      <c r="AT352" s="238" t="s">
        <v>282</v>
      </c>
      <c r="AU352" s="238" t="s">
        <v>81</v>
      </c>
      <c r="AY352" s="18" t="s">
        <v>194</v>
      </c>
      <c r="BE352" s="239">
        <f>IF(N352="základní",J352,0)</f>
        <v>0</v>
      </c>
      <c r="BF352" s="239">
        <f>IF(N352="snížená",J352,0)</f>
        <v>0</v>
      </c>
      <c r="BG352" s="239">
        <f>IF(N352="zákl. přenesená",J352,0)</f>
        <v>0</v>
      </c>
      <c r="BH352" s="239">
        <f>IF(N352="sníž. přenesená",J352,0)</f>
        <v>0</v>
      </c>
      <c r="BI352" s="239">
        <f>IF(N352="nulová",J352,0)</f>
        <v>0</v>
      </c>
      <c r="BJ352" s="18" t="s">
        <v>77</v>
      </c>
      <c r="BK352" s="239">
        <f>ROUND(I352*H352,2)</f>
        <v>0</v>
      </c>
      <c r="BL352" s="18" t="s">
        <v>239</v>
      </c>
      <c r="BM352" s="238" t="s">
        <v>422</v>
      </c>
    </row>
    <row r="353" spans="1:47" s="2" customFormat="1" ht="12">
      <c r="A353" s="39"/>
      <c r="B353" s="40"/>
      <c r="C353" s="41"/>
      <c r="D353" s="240" t="s">
        <v>201</v>
      </c>
      <c r="E353" s="41"/>
      <c r="F353" s="241" t="s">
        <v>1502</v>
      </c>
      <c r="G353" s="41"/>
      <c r="H353" s="41"/>
      <c r="I353" s="242"/>
      <c r="J353" s="41"/>
      <c r="K353" s="41"/>
      <c r="L353" s="45"/>
      <c r="M353" s="243"/>
      <c r="N353" s="244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201</v>
      </c>
      <c r="AU353" s="18" t="s">
        <v>81</v>
      </c>
    </row>
    <row r="354" spans="1:51" s="13" customFormat="1" ht="12">
      <c r="A354" s="13"/>
      <c r="B354" s="245"/>
      <c r="C354" s="246"/>
      <c r="D354" s="240" t="s">
        <v>202</v>
      </c>
      <c r="E354" s="247" t="s">
        <v>1</v>
      </c>
      <c r="F354" s="248" t="s">
        <v>399</v>
      </c>
      <c r="G354" s="246"/>
      <c r="H354" s="247" t="s">
        <v>1</v>
      </c>
      <c r="I354" s="249"/>
      <c r="J354" s="246"/>
      <c r="K354" s="246"/>
      <c r="L354" s="250"/>
      <c r="M354" s="251"/>
      <c r="N354" s="252"/>
      <c r="O354" s="252"/>
      <c r="P354" s="252"/>
      <c r="Q354" s="252"/>
      <c r="R354" s="252"/>
      <c r="S354" s="252"/>
      <c r="T354" s="25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4" t="s">
        <v>202</v>
      </c>
      <c r="AU354" s="254" t="s">
        <v>81</v>
      </c>
      <c r="AV354" s="13" t="s">
        <v>77</v>
      </c>
      <c r="AW354" s="13" t="s">
        <v>30</v>
      </c>
      <c r="AX354" s="13" t="s">
        <v>73</v>
      </c>
      <c r="AY354" s="254" t="s">
        <v>194</v>
      </c>
    </row>
    <row r="355" spans="1:51" s="14" customFormat="1" ht="12">
      <c r="A355" s="14"/>
      <c r="B355" s="255"/>
      <c r="C355" s="256"/>
      <c r="D355" s="240" t="s">
        <v>202</v>
      </c>
      <c r="E355" s="257" t="s">
        <v>1</v>
      </c>
      <c r="F355" s="258" t="s">
        <v>3726</v>
      </c>
      <c r="G355" s="256"/>
      <c r="H355" s="259">
        <v>1.232</v>
      </c>
      <c r="I355" s="260"/>
      <c r="J355" s="256"/>
      <c r="K355" s="256"/>
      <c r="L355" s="261"/>
      <c r="M355" s="262"/>
      <c r="N355" s="263"/>
      <c r="O355" s="263"/>
      <c r="P355" s="263"/>
      <c r="Q355" s="263"/>
      <c r="R355" s="263"/>
      <c r="S355" s="263"/>
      <c r="T355" s="26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5" t="s">
        <v>202</v>
      </c>
      <c r="AU355" s="265" t="s">
        <v>81</v>
      </c>
      <c r="AV355" s="14" t="s">
        <v>81</v>
      </c>
      <c r="AW355" s="14" t="s">
        <v>30</v>
      </c>
      <c r="AX355" s="14" t="s">
        <v>73</v>
      </c>
      <c r="AY355" s="265" t="s">
        <v>194</v>
      </c>
    </row>
    <row r="356" spans="1:51" s="15" customFormat="1" ht="12">
      <c r="A356" s="15"/>
      <c r="B356" s="266"/>
      <c r="C356" s="267"/>
      <c r="D356" s="240" t="s">
        <v>202</v>
      </c>
      <c r="E356" s="268" t="s">
        <v>1</v>
      </c>
      <c r="F356" s="269" t="s">
        <v>206</v>
      </c>
      <c r="G356" s="267"/>
      <c r="H356" s="270">
        <v>1.232</v>
      </c>
      <c r="I356" s="271"/>
      <c r="J356" s="267"/>
      <c r="K356" s="267"/>
      <c r="L356" s="272"/>
      <c r="M356" s="273"/>
      <c r="N356" s="274"/>
      <c r="O356" s="274"/>
      <c r="P356" s="274"/>
      <c r="Q356" s="274"/>
      <c r="R356" s="274"/>
      <c r="S356" s="274"/>
      <c r="T356" s="27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76" t="s">
        <v>202</v>
      </c>
      <c r="AU356" s="276" t="s">
        <v>81</v>
      </c>
      <c r="AV356" s="15" t="s">
        <v>115</v>
      </c>
      <c r="AW356" s="15" t="s">
        <v>30</v>
      </c>
      <c r="AX356" s="15" t="s">
        <v>77</v>
      </c>
      <c r="AY356" s="276" t="s">
        <v>194</v>
      </c>
    </row>
    <row r="357" spans="1:65" s="2" customFormat="1" ht="12">
      <c r="A357" s="39"/>
      <c r="B357" s="40"/>
      <c r="C357" s="227" t="s">
        <v>306</v>
      </c>
      <c r="D357" s="227" t="s">
        <v>196</v>
      </c>
      <c r="E357" s="228" t="s">
        <v>3727</v>
      </c>
      <c r="F357" s="229" t="s">
        <v>3728</v>
      </c>
      <c r="G357" s="230" t="s">
        <v>357</v>
      </c>
      <c r="H357" s="231">
        <v>20</v>
      </c>
      <c r="I357" s="232"/>
      <c r="J357" s="233">
        <f>ROUND(I357*H357,2)</f>
        <v>0</v>
      </c>
      <c r="K357" s="229" t="s">
        <v>200</v>
      </c>
      <c r="L357" s="45"/>
      <c r="M357" s="234" t="s">
        <v>1</v>
      </c>
      <c r="N357" s="235" t="s">
        <v>38</v>
      </c>
      <c r="O357" s="92"/>
      <c r="P357" s="236">
        <f>O357*H357</f>
        <v>0</v>
      </c>
      <c r="Q357" s="236">
        <v>0</v>
      </c>
      <c r="R357" s="236">
        <f>Q357*H357</f>
        <v>0</v>
      </c>
      <c r="S357" s="236">
        <v>0</v>
      </c>
      <c r="T357" s="237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8" t="s">
        <v>239</v>
      </c>
      <c r="AT357" s="238" t="s">
        <v>196</v>
      </c>
      <c r="AU357" s="238" t="s">
        <v>81</v>
      </c>
      <c r="AY357" s="18" t="s">
        <v>194</v>
      </c>
      <c r="BE357" s="239">
        <f>IF(N357="základní",J357,0)</f>
        <v>0</v>
      </c>
      <c r="BF357" s="239">
        <f>IF(N357="snížená",J357,0)</f>
        <v>0</v>
      </c>
      <c r="BG357" s="239">
        <f>IF(N357="zákl. přenesená",J357,0)</f>
        <v>0</v>
      </c>
      <c r="BH357" s="239">
        <f>IF(N357="sníž. přenesená",J357,0)</f>
        <v>0</v>
      </c>
      <c r="BI357" s="239">
        <f>IF(N357="nulová",J357,0)</f>
        <v>0</v>
      </c>
      <c r="BJ357" s="18" t="s">
        <v>77</v>
      </c>
      <c r="BK357" s="239">
        <f>ROUND(I357*H357,2)</f>
        <v>0</v>
      </c>
      <c r="BL357" s="18" t="s">
        <v>239</v>
      </c>
      <c r="BM357" s="238" t="s">
        <v>427</v>
      </c>
    </row>
    <row r="358" spans="1:47" s="2" customFormat="1" ht="12">
      <c r="A358" s="39"/>
      <c r="B358" s="40"/>
      <c r="C358" s="41"/>
      <c r="D358" s="240" t="s">
        <v>201</v>
      </c>
      <c r="E358" s="41"/>
      <c r="F358" s="241" t="s">
        <v>3728</v>
      </c>
      <c r="G358" s="41"/>
      <c r="H358" s="41"/>
      <c r="I358" s="242"/>
      <c r="J358" s="41"/>
      <c r="K358" s="41"/>
      <c r="L358" s="45"/>
      <c r="M358" s="243"/>
      <c r="N358" s="244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201</v>
      </c>
      <c r="AU358" s="18" t="s">
        <v>81</v>
      </c>
    </row>
    <row r="359" spans="1:51" s="13" customFormat="1" ht="12">
      <c r="A359" s="13"/>
      <c r="B359" s="245"/>
      <c r="C359" s="246"/>
      <c r="D359" s="240" t="s">
        <v>202</v>
      </c>
      <c r="E359" s="247" t="s">
        <v>1</v>
      </c>
      <c r="F359" s="248" t="s">
        <v>399</v>
      </c>
      <c r="G359" s="246"/>
      <c r="H359" s="247" t="s">
        <v>1</v>
      </c>
      <c r="I359" s="249"/>
      <c r="J359" s="246"/>
      <c r="K359" s="246"/>
      <c r="L359" s="250"/>
      <c r="M359" s="251"/>
      <c r="N359" s="252"/>
      <c r="O359" s="252"/>
      <c r="P359" s="252"/>
      <c r="Q359" s="252"/>
      <c r="R359" s="252"/>
      <c r="S359" s="252"/>
      <c r="T359" s="25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4" t="s">
        <v>202</v>
      </c>
      <c r="AU359" s="254" t="s">
        <v>81</v>
      </c>
      <c r="AV359" s="13" t="s">
        <v>77</v>
      </c>
      <c r="AW359" s="13" t="s">
        <v>30</v>
      </c>
      <c r="AX359" s="13" t="s">
        <v>73</v>
      </c>
      <c r="AY359" s="254" t="s">
        <v>194</v>
      </c>
    </row>
    <row r="360" spans="1:51" s="14" customFormat="1" ht="12">
      <c r="A360" s="14"/>
      <c r="B360" s="255"/>
      <c r="C360" s="256"/>
      <c r="D360" s="240" t="s">
        <v>202</v>
      </c>
      <c r="E360" s="257" t="s">
        <v>1</v>
      </c>
      <c r="F360" s="258" t="s">
        <v>3729</v>
      </c>
      <c r="G360" s="256"/>
      <c r="H360" s="259">
        <v>20</v>
      </c>
      <c r="I360" s="260"/>
      <c r="J360" s="256"/>
      <c r="K360" s="256"/>
      <c r="L360" s="261"/>
      <c r="M360" s="262"/>
      <c r="N360" s="263"/>
      <c r="O360" s="263"/>
      <c r="P360" s="263"/>
      <c r="Q360" s="263"/>
      <c r="R360" s="263"/>
      <c r="S360" s="263"/>
      <c r="T360" s="26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5" t="s">
        <v>202</v>
      </c>
      <c r="AU360" s="265" t="s">
        <v>81</v>
      </c>
      <c r="AV360" s="14" t="s">
        <v>81</v>
      </c>
      <c r="AW360" s="14" t="s">
        <v>30</v>
      </c>
      <c r="AX360" s="14" t="s">
        <v>73</v>
      </c>
      <c r="AY360" s="265" t="s">
        <v>194</v>
      </c>
    </row>
    <row r="361" spans="1:51" s="15" customFormat="1" ht="12">
      <c r="A361" s="15"/>
      <c r="B361" s="266"/>
      <c r="C361" s="267"/>
      <c r="D361" s="240" t="s">
        <v>202</v>
      </c>
      <c r="E361" s="268" t="s">
        <v>1</v>
      </c>
      <c r="F361" s="269" t="s">
        <v>206</v>
      </c>
      <c r="G361" s="267"/>
      <c r="H361" s="270">
        <v>20</v>
      </c>
      <c r="I361" s="271"/>
      <c r="J361" s="267"/>
      <c r="K361" s="267"/>
      <c r="L361" s="272"/>
      <c r="M361" s="273"/>
      <c r="N361" s="274"/>
      <c r="O361" s="274"/>
      <c r="P361" s="274"/>
      <c r="Q361" s="274"/>
      <c r="R361" s="274"/>
      <c r="S361" s="274"/>
      <c r="T361" s="27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76" t="s">
        <v>202</v>
      </c>
      <c r="AU361" s="276" t="s">
        <v>81</v>
      </c>
      <c r="AV361" s="15" t="s">
        <v>115</v>
      </c>
      <c r="AW361" s="15" t="s">
        <v>30</v>
      </c>
      <c r="AX361" s="15" t="s">
        <v>77</v>
      </c>
      <c r="AY361" s="276" t="s">
        <v>194</v>
      </c>
    </row>
    <row r="362" spans="1:65" s="2" customFormat="1" ht="21.75" customHeight="1">
      <c r="A362" s="39"/>
      <c r="B362" s="40"/>
      <c r="C362" s="288" t="s">
        <v>429</v>
      </c>
      <c r="D362" s="288" t="s">
        <v>282</v>
      </c>
      <c r="E362" s="289" t="s">
        <v>3730</v>
      </c>
      <c r="F362" s="290" t="s">
        <v>3731</v>
      </c>
      <c r="G362" s="291" t="s">
        <v>199</v>
      </c>
      <c r="H362" s="292">
        <v>0.634</v>
      </c>
      <c r="I362" s="293"/>
      <c r="J362" s="294">
        <f>ROUND(I362*H362,2)</f>
        <v>0</v>
      </c>
      <c r="K362" s="290" t="s">
        <v>3732</v>
      </c>
      <c r="L362" s="295"/>
      <c r="M362" s="296" t="s">
        <v>1</v>
      </c>
      <c r="N362" s="297" t="s">
        <v>38</v>
      </c>
      <c r="O362" s="92"/>
      <c r="P362" s="236">
        <f>O362*H362</f>
        <v>0</v>
      </c>
      <c r="Q362" s="236">
        <v>0</v>
      </c>
      <c r="R362" s="236">
        <f>Q362*H362</f>
        <v>0</v>
      </c>
      <c r="S362" s="236">
        <v>0</v>
      </c>
      <c r="T362" s="237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8" t="s">
        <v>273</v>
      </c>
      <c r="AT362" s="238" t="s">
        <v>282</v>
      </c>
      <c r="AU362" s="238" t="s">
        <v>81</v>
      </c>
      <c r="AY362" s="18" t="s">
        <v>194</v>
      </c>
      <c r="BE362" s="239">
        <f>IF(N362="základní",J362,0)</f>
        <v>0</v>
      </c>
      <c r="BF362" s="239">
        <f>IF(N362="snížená",J362,0)</f>
        <v>0</v>
      </c>
      <c r="BG362" s="239">
        <f>IF(N362="zákl. přenesená",J362,0)</f>
        <v>0</v>
      </c>
      <c r="BH362" s="239">
        <f>IF(N362="sníž. přenesená",J362,0)</f>
        <v>0</v>
      </c>
      <c r="BI362" s="239">
        <f>IF(N362="nulová",J362,0)</f>
        <v>0</v>
      </c>
      <c r="BJ362" s="18" t="s">
        <v>77</v>
      </c>
      <c r="BK362" s="239">
        <f>ROUND(I362*H362,2)</f>
        <v>0</v>
      </c>
      <c r="BL362" s="18" t="s">
        <v>239</v>
      </c>
      <c r="BM362" s="238" t="s">
        <v>432</v>
      </c>
    </row>
    <row r="363" spans="1:47" s="2" customFormat="1" ht="12">
      <c r="A363" s="39"/>
      <c r="B363" s="40"/>
      <c r="C363" s="41"/>
      <c r="D363" s="240" t="s">
        <v>201</v>
      </c>
      <c r="E363" s="41"/>
      <c r="F363" s="241" t="s">
        <v>3731</v>
      </c>
      <c r="G363" s="41"/>
      <c r="H363" s="41"/>
      <c r="I363" s="242"/>
      <c r="J363" s="41"/>
      <c r="K363" s="41"/>
      <c r="L363" s="45"/>
      <c r="M363" s="243"/>
      <c r="N363" s="244"/>
      <c r="O363" s="92"/>
      <c r="P363" s="92"/>
      <c r="Q363" s="92"/>
      <c r="R363" s="92"/>
      <c r="S363" s="92"/>
      <c r="T363" s="93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201</v>
      </c>
      <c r="AU363" s="18" t="s">
        <v>81</v>
      </c>
    </row>
    <row r="364" spans="1:51" s="13" customFormat="1" ht="12">
      <c r="A364" s="13"/>
      <c r="B364" s="245"/>
      <c r="C364" s="246"/>
      <c r="D364" s="240" t="s">
        <v>202</v>
      </c>
      <c r="E364" s="247" t="s">
        <v>1</v>
      </c>
      <c r="F364" s="248" t="s">
        <v>399</v>
      </c>
      <c r="G364" s="246"/>
      <c r="H364" s="247" t="s">
        <v>1</v>
      </c>
      <c r="I364" s="249"/>
      <c r="J364" s="246"/>
      <c r="K364" s="246"/>
      <c r="L364" s="250"/>
      <c r="M364" s="251"/>
      <c r="N364" s="252"/>
      <c r="O364" s="252"/>
      <c r="P364" s="252"/>
      <c r="Q364" s="252"/>
      <c r="R364" s="252"/>
      <c r="S364" s="252"/>
      <c r="T364" s="25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4" t="s">
        <v>202</v>
      </c>
      <c r="AU364" s="254" t="s">
        <v>81</v>
      </c>
      <c r="AV364" s="13" t="s">
        <v>77</v>
      </c>
      <c r="AW364" s="13" t="s">
        <v>30</v>
      </c>
      <c r="AX364" s="13" t="s">
        <v>73</v>
      </c>
      <c r="AY364" s="254" t="s">
        <v>194</v>
      </c>
    </row>
    <row r="365" spans="1:51" s="14" customFormat="1" ht="12">
      <c r="A365" s="14"/>
      <c r="B365" s="255"/>
      <c r="C365" s="256"/>
      <c r="D365" s="240" t="s">
        <v>202</v>
      </c>
      <c r="E365" s="257" t="s">
        <v>1</v>
      </c>
      <c r="F365" s="258" t="s">
        <v>3733</v>
      </c>
      <c r="G365" s="256"/>
      <c r="H365" s="259">
        <v>0.634</v>
      </c>
      <c r="I365" s="260"/>
      <c r="J365" s="256"/>
      <c r="K365" s="256"/>
      <c r="L365" s="261"/>
      <c r="M365" s="262"/>
      <c r="N365" s="263"/>
      <c r="O365" s="263"/>
      <c r="P365" s="263"/>
      <c r="Q365" s="263"/>
      <c r="R365" s="263"/>
      <c r="S365" s="263"/>
      <c r="T365" s="26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5" t="s">
        <v>202</v>
      </c>
      <c r="AU365" s="265" t="s">
        <v>81</v>
      </c>
      <c r="AV365" s="14" t="s">
        <v>81</v>
      </c>
      <c r="AW365" s="14" t="s">
        <v>30</v>
      </c>
      <c r="AX365" s="14" t="s">
        <v>73</v>
      </c>
      <c r="AY365" s="265" t="s">
        <v>194</v>
      </c>
    </row>
    <row r="366" spans="1:51" s="15" customFormat="1" ht="12">
      <c r="A366" s="15"/>
      <c r="B366" s="266"/>
      <c r="C366" s="267"/>
      <c r="D366" s="240" t="s">
        <v>202</v>
      </c>
      <c r="E366" s="268" t="s">
        <v>1</v>
      </c>
      <c r="F366" s="269" t="s">
        <v>206</v>
      </c>
      <c r="G366" s="267"/>
      <c r="H366" s="270">
        <v>0.634</v>
      </c>
      <c r="I366" s="271"/>
      <c r="J366" s="267"/>
      <c r="K366" s="267"/>
      <c r="L366" s="272"/>
      <c r="M366" s="273"/>
      <c r="N366" s="274"/>
      <c r="O366" s="274"/>
      <c r="P366" s="274"/>
      <c r="Q366" s="274"/>
      <c r="R366" s="274"/>
      <c r="S366" s="274"/>
      <c r="T366" s="27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76" t="s">
        <v>202</v>
      </c>
      <c r="AU366" s="276" t="s">
        <v>81</v>
      </c>
      <c r="AV366" s="15" t="s">
        <v>115</v>
      </c>
      <c r="AW366" s="15" t="s">
        <v>30</v>
      </c>
      <c r="AX366" s="15" t="s">
        <v>77</v>
      </c>
      <c r="AY366" s="276" t="s">
        <v>194</v>
      </c>
    </row>
    <row r="367" spans="1:65" s="2" customFormat="1" ht="12">
      <c r="A367" s="39"/>
      <c r="B367" s="40"/>
      <c r="C367" s="227" t="s">
        <v>312</v>
      </c>
      <c r="D367" s="227" t="s">
        <v>196</v>
      </c>
      <c r="E367" s="228" t="s">
        <v>3734</v>
      </c>
      <c r="F367" s="229" t="s">
        <v>3735</v>
      </c>
      <c r="G367" s="230" t="s">
        <v>357</v>
      </c>
      <c r="H367" s="231">
        <v>15</v>
      </c>
      <c r="I367" s="232"/>
      <c r="J367" s="233">
        <f>ROUND(I367*H367,2)</f>
        <v>0</v>
      </c>
      <c r="K367" s="229" t="s">
        <v>200</v>
      </c>
      <c r="L367" s="45"/>
      <c r="M367" s="234" t="s">
        <v>1</v>
      </c>
      <c r="N367" s="235" t="s">
        <v>38</v>
      </c>
      <c r="O367" s="92"/>
      <c r="P367" s="236">
        <f>O367*H367</f>
        <v>0</v>
      </c>
      <c r="Q367" s="236">
        <v>0</v>
      </c>
      <c r="R367" s="236">
        <f>Q367*H367</f>
        <v>0</v>
      </c>
      <c r="S367" s="236">
        <v>0</v>
      </c>
      <c r="T367" s="237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8" t="s">
        <v>239</v>
      </c>
      <c r="AT367" s="238" t="s">
        <v>196</v>
      </c>
      <c r="AU367" s="238" t="s">
        <v>81</v>
      </c>
      <c r="AY367" s="18" t="s">
        <v>194</v>
      </c>
      <c r="BE367" s="239">
        <f>IF(N367="základní",J367,0)</f>
        <v>0</v>
      </c>
      <c r="BF367" s="239">
        <f>IF(N367="snížená",J367,0)</f>
        <v>0</v>
      </c>
      <c r="BG367" s="239">
        <f>IF(N367="zákl. přenesená",J367,0)</f>
        <v>0</v>
      </c>
      <c r="BH367" s="239">
        <f>IF(N367="sníž. přenesená",J367,0)</f>
        <v>0</v>
      </c>
      <c r="BI367" s="239">
        <f>IF(N367="nulová",J367,0)</f>
        <v>0</v>
      </c>
      <c r="BJ367" s="18" t="s">
        <v>77</v>
      </c>
      <c r="BK367" s="239">
        <f>ROUND(I367*H367,2)</f>
        <v>0</v>
      </c>
      <c r="BL367" s="18" t="s">
        <v>239</v>
      </c>
      <c r="BM367" s="238" t="s">
        <v>438</v>
      </c>
    </row>
    <row r="368" spans="1:47" s="2" customFormat="1" ht="12">
      <c r="A368" s="39"/>
      <c r="B368" s="40"/>
      <c r="C368" s="41"/>
      <c r="D368" s="240" t="s">
        <v>201</v>
      </c>
      <c r="E368" s="41"/>
      <c r="F368" s="241" t="s">
        <v>3735</v>
      </c>
      <c r="G368" s="41"/>
      <c r="H368" s="41"/>
      <c r="I368" s="242"/>
      <c r="J368" s="41"/>
      <c r="K368" s="41"/>
      <c r="L368" s="45"/>
      <c r="M368" s="243"/>
      <c r="N368" s="244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201</v>
      </c>
      <c r="AU368" s="18" t="s">
        <v>81</v>
      </c>
    </row>
    <row r="369" spans="1:51" s="13" customFormat="1" ht="12">
      <c r="A369" s="13"/>
      <c r="B369" s="245"/>
      <c r="C369" s="246"/>
      <c r="D369" s="240" t="s">
        <v>202</v>
      </c>
      <c r="E369" s="247" t="s">
        <v>1</v>
      </c>
      <c r="F369" s="248" t="s">
        <v>399</v>
      </c>
      <c r="G369" s="246"/>
      <c r="H369" s="247" t="s">
        <v>1</v>
      </c>
      <c r="I369" s="249"/>
      <c r="J369" s="246"/>
      <c r="K369" s="246"/>
      <c r="L369" s="250"/>
      <c r="M369" s="251"/>
      <c r="N369" s="252"/>
      <c r="O369" s="252"/>
      <c r="P369" s="252"/>
      <c r="Q369" s="252"/>
      <c r="R369" s="252"/>
      <c r="S369" s="252"/>
      <c r="T369" s="25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4" t="s">
        <v>202</v>
      </c>
      <c r="AU369" s="254" t="s">
        <v>81</v>
      </c>
      <c r="AV369" s="13" t="s">
        <v>77</v>
      </c>
      <c r="AW369" s="13" t="s">
        <v>30</v>
      </c>
      <c r="AX369" s="13" t="s">
        <v>73</v>
      </c>
      <c r="AY369" s="254" t="s">
        <v>194</v>
      </c>
    </row>
    <row r="370" spans="1:51" s="14" customFormat="1" ht="12">
      <c r="A370" s="14"/>
      <c r="B370" s="255"/>
      <c r="C370" s="256"/>
      <c r="D370" s="240" t="s">
        <v>202</v>
      </c>
      <c r="E370" s="257" t="s">
        <v>1</v>
      </c>
      <c r="F370" s="258" t="s">
        <v>3736</v>
      </c>
      <c r="G370" s="256"/>
      <c r="H370" s="259">
        <v>15</v>
      </c>
      <c r="I370" s="260"/>
      <c r="J370" s="256"/>
      <c r="K370" s="256"/>
      <c r="L370" s="261"/>
      <c r="M370" s="262"/>
      <c r="N370" s="263"/>
      <c r="O370" s="263"/>
      <c r="P370" s="263"/>
      <c r="Q370" s="263"/>
      <c r="R370" s="263"/>
      <c r="S370" s="263"/>
      <c r="T370" s="26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5" t="s">
        <v>202</v>
      </c>
      <c r="AU370" s="265" t="s">
        <v>81</v>
      </c>
      <c r="AV370" s="14" t="s">
        <v>81</v>
      </c>
      <c r="AW370" s="14" t="s">
        <v>30</v>
      </c>
      <c r="AX370" s="14" t="s">
        <v>73</v>
      </c>
      <c r="AY370" s="265" t="s">
        <v>194</v>
      </c>
    </row>
    <row r="371" spans="1:51" s="15" customFormat="1" ht="12">
      <c r="A371" s="15"/>
      <c r="B371" s="266"/>
      <c r="C371" s="267"/>
      <c r="D371" s="240" t="s">
        <v>202</v>
      </c>
      <c r="E371" s="268" t="s">
        <v>1</v>
      </c>
      <c r="F371" s="269" t="s">
        <v>206</v>
      </c>
      <c r="G371" s="267"/>
      <c r="H371" s="270">
        <v>15</v>
      </c>
      <c r="I371" s="271"/>
      <c r="J371" s="267"/>
      <c r="K371" s="267"/>
      <c r="L371" s="272"/>
      <c r="M371" s="273"/>
      <c r="N371" s="274"/>
      <c r="O371" s="274"/>
      <c r="P371" s="274"/>
      <c r="Q371" s="274"/>
      <c r="R371" s="274"/>
      <c r="S371" s="274"/>
      <c r="T371" s="27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76" t="s">
        <v>202</v>
      </c>
      <c r="AU371" s="276" t="s">
        <v>81</v>
      </c>
      <c r="AV371" s="15" t="s">
        <v>115</v>
      </c>
      <c r="AW371" s="15" t="s">
        <v>30</v>
      </c>
      <c r="AX371" s="15" t="s">
        <v>77</v>
      </c>
      <c r="AY371" s="276" t="s">
        <v>194</v>
      </c>
    </row>
    <row r="372" spans="1:65" s="2" customFormat="1" ht="21.75" customHeight="1">
      <c r="A372" s="39"/>
      <c r="B372" s="40"/>
      <c r="C372" s="288" t="s">
        <v>441</v>
      </c>
      <c r="D372" s="288" t="s">
        <v>282</v>
      </c>
      <c r="E372" s="289" t="s">
        <v>3737</v>
      </c>
      <c r="F372" s="290" t="s">
        <v>3738</v>
      </c>
      <c r="G372" s="291" t="s">
        <v>199</v>
      </c>
      <c r="H372" s="292">
        <v>0.675</v>
      </c>
      <c r="I372" s="293"/>
      <c r="J372" s="294">
        <f>ROUND(I372*H372,2)</f>
        <v>0</v>
      </c>
      <c r="K372" s="290" t="s">
        <v>200</v>
      </c>
      <c r="L372" s="295"/>
      <c r="M372" s="296" t="s">
        <v>1</v>
      </c>
      <c r="N372" s="297" t="s">
        <v>38</v>
      </c>
      <c r="O372" s="92"/>
      <c r="P372" s="236">
        <f>O372*H372</f>
        <v>0</v>
      </c>
      <c r="Q372" s="236">
        <v>0</v>
      </c>
      <c r="R372" s="236">
        <f>Q372*H372</f>
        <v>0</v>
      </c>
      <c r="S372" s="236">
        <v>0</v>
      </c>
      <c r="T372" s="237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8" t="s">
        <v>273</v>
      </c>
      <c r="AT372" s="238" t="s">
        <v>282</v>
      </c>
      <c r="AU372" s="238" t="s">
        <v>81</v>
      </c>
      <c r="AY372" s="18" t="s">
        <v>194</v>
      </c>
      <c r="BE372" s="239">
        <f>IF(N372="základní",J372,0)</f>
        <v>0</v>
      </c>
      <c r="BF372" s="239">
        <f>IF(N372="snížená",J372,0)</f>
        <v>0</v>
      </c>
      <c r="BG372" s="239">
        <f>IF(N372="zákl. přenesená",J372,0)</f>
        <v>0</v>
      </c>
      <c r="BH372" s="239">
        <f>IF(N372="sníž. přenesená",J372,0)</f>
        <v>0</v>
      </c>
      <c r="BI372" s="239">
        <f>IF(N372="nulová",J372,0)</f>
        <v>0</v>
      </c>
      <c r="BJ372" s="18" t="s">
        <v>77</v>
      </c>
      <c r="BK372" s="239">
        <f>ROUND(I372*H372,2)</f>
        <v>0</v>
      </c>
      <c r="BL372" s="18" t="s">
        <v>239</v>
      </c>
      <c r="BM372" s="238" t="s">
        <v>444</v>
      </c>
    </row>
    <row r="373" spans="1:47" s="2" customFormat="1" ht="12">
      <c r="A373" s="39"/>
      <c r="B373" s="40"/>
      <c r="C373" s="41"/>
      <c r="D373" s="240" t="s">
        <v>201</v>
      </c>
      <c r="E373" s="41"/>
      <c r="F373" s="241" t="s">
        <v>3738</v>
      </c>
      <c r="G373" s="41"/>
      <c r="H373" s="41"/>
      <c r="I373" s="242"/>
      <c r="J373" s="41"/>
      <c r="K373" s="41"/>
      <c r="L373" s="45"/>
      <c r="M373" s="243"/>
      <c r="N373" s="244"/>
      <c r="O373" s="92"/>
      <c r="P373" s="92"/>
      <c r="Q373" s="92"/>
      <c r="R373" s="92"/>
      <c r="S373" s="92"/>
      <c r="T373" s="93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201</v>
      </c>
      <c r="AU373" s="18" t="s">
        <v>81</v>
      </c>
    </row>
    <row r="374" spans="1:51" s="13" customFormat="1" ht="12">
      <c r="A374" s="13"/>
      <c r="B374" s="245"/>
      <c r="C374" s="246"/>
      <c r="D374" s="240" t="s">
        <v>202</v>
      </c>
      <c r="E374" s="247" t="s">
        <v>1</v>
      </c>
      <c r="F374" s="248" t="s">
        <v>399</v>
      </c>
      <c r="G374" s="246"/>
      <c r="H374" s="247" t="s">
        <v>1</v>
      </c>
      <c r="I374" s="249"/>
      <c r="J374" s="246"/>
      <c r="K374" s="246"/>
      <c r="L374" s="250"/>
      <c r="M374" s="251"/>
      <c r="N374" s="252"/>
      <c r="O374" s="252"/>
      <c r="P374" s="252"/>
      <c r="Q374" s="252"/>
      <c r="R374" s="252"/>
      <c r="S374" s="252"/>
      <c r="T374" s="25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4" t="s">
        <v>202</v>
      </c>
      <c r="AU374" s="254" t="s">
        <v>81</v>
      </c>
      <c r="AV374" s="13" t="s">
        <v>77</v>
      </c>
      <c r="AW374" s="13" t="s">
        <v>30</v>
      </c>
      <c r="AX374" s="13" t="s">
        <v>73</v>
      </c>
      <c r="AY374" s="254" t="s">
        <v>194</v>
      </c>
    </row>
    <row r="375" spans="1:51" s="14" customFormat="1" ht="12">
      <c r="A375" s="14"/>
      <c r="B375" s="255"/>
      <c r="C375" s="256"/>
      <c r="D375" s="240" t="s">
        <v>202</v>
      </c>
      <c r="E375" s="257" t="s">
        <v>1</v>
      </c>
      <c r="F375" s="258" t="s">
        <v>3739</v>
      </c>
      <c r="G375" s="256"/>
      <c r="H375" s="259">
        <v>0.675</v>
      </c>
      <c r="I375" s="260"/>
      <c r="J375" s="256"/>
      <c r="K375" s="256"/>
      <c r="L375" s="261"/>
      <c r="M375" s="262"/>
      <c r="N375" s="263"/>
      <c r="O375" s="263"/>
      <c r="P375" s="263"/>
      <c r="Q375" s="263"/>
      <c r="R375" s="263"/>
      <c r="S375" s="263"/>
      <c r="T375" s="26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5" t="s">
        <v>202</v>
      </c>
      <c r="AU375" s="265" t="s">
        <v>81</v>
      </c>
      <c r="AV375" s="14" t="s">
        <v>81</v>
      </c>
      <c r="AW375" s="14" t="s">
        <v>30</v>
      </c>
      <c r="AX375" s="14" t="s">
        <v>73</v>
      </c>
      <c r="AY375" s="265" t="s">
        <v>194</v>
      </c>
    </row>
    <row r="376" spans="1:51" s="15" customFormat="1" ht="12">
      <c r="A376" s="15"/>
      <c r="B376" s="266"/>
      <c r="C376" s="267"/>
      <c r="D376" s="240" t="s">
        <v>202</v>
      </c>
      <c r="E376" s="268" t="s">
        <v>1</v>
      </c>
      <c r="F376" s="269" t="s">
        <v>206</v>
      </c>
      <c r="G376" s="267"/>
      <c r="H376" s="270">
        <v>0.675</v>
      </c>
      <c r="I376" s="271"/>
      <c r="J376" s="267"/>
      <c r="K376" s="267"/>
      <c r="L376" s="272"/>
      <c r="M376" s="273"/>
      <c r="N376" s="274"/>
      <c r="O376" s="274"/>
      <c r="P376" s="274"/>
      <c r="Q376" s="274"/>
      <c r="R376" s="274"/>
      <c r="S376" s="274"/>
      <c r="T376" s="27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76" t="s">
        <v>202</v>
      </c>
      <c r="AU376" s="276" t="s">
        <v>81</v>
      </c>
      <c r="AV376" s="15" t="s">
        <v>115</v>
      </c>
      <c r="AW376" s="15" t="s">
        <v>30</v>
      </c>
      <c r="AX376" s="15" t="s">
        <v>77</v>
      </c>
      <c r="AY376" s="276" t="s">
        <v>194</v>
      </c>
    </row>
    <row r="377" spans="1:65" s="2" customFormat="1" ht="55.5" customHeight="1">
      <c r="A377" s="39"/>
      <c r="B377" s="40"/>
      <c r="C377" s="227" t="s">
        <v>316</v>
      </c>
      <c r="D377" s="227" t="s">
        <v>196</v>
      </c>
      <c r="E377" s="228" t="s">
        <v>3740</v>
      </c>
      <c r="F377" s="229" t="s">
        <v>3741</v>
      </c>
      <c r="G377" s="230" t="s">
        <v>294</v>
      </c>
      <c r="H377" s="231">
        <v>247.884</v>
      </c>
      <c r="I377" s="232"/>
      <c r="J377" s="233">
        <f>ROUND(I377*H377,2)</f>
        <v>0</v>
      </c>
      <c r="K377" s="229" t="s">
        <v>200</v>
      </c>
      <c r="L377" s="45"/>
      <c r="M377" s="234" t="s">
        <v>1</v>
      </c>
      <c r="N377" s="235" t="s">
        <v>38</v>
      </c>
      <c r="O377" s="92"/>
      <c r="P377" s="236">
        <f>O377*H377</f>
        <v>0</v>
      </c>
      <c r="Q377" s="236">
        <v>0</v>
      </c>
      <c r="R377" s="236">
        <f>Q377*H377</f>
        <v>0</v>
      </c>
      <c r="S377" s="236">
        <v>0</v>
      </c>
      <c r="T377" s="237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8" t="s">
        <v>239</v>
      </c>
      <c r="AT377" s="238" t="s">
        <v>196</v>
      </c>
      <c r="AU377" s="238" t="s">
        <v>81</v>
      </c>
      <c r="AY377" s="18" t="s">
        <v>194</v>
      </c>
      <c r="BE377" s="239">
        <f>IF(N377="základní",J377,0)</f>
        <v>0</v>
      </c>
      <c r="BF377" s="239">
        <f>IF(N377="snížená",J377,0)</f>
        <v>0</v>
      </c>
      <c r="BG377" s="239">
        <f>IF(N377="zákl. přenesená",J377,0)</f>
        <v>0</v>
      </c>
      <c r="BH377" s="239">
        <f>IF(N377="sníž. přenesená",J377,0)</f>
        <v>0</v>
      </c>
      <c r="BI377" s="239">
        <f>IF(N377="nulová",J377,0)</f>
        <v>0</v>
      </c>
      <c r="BJ377" s="18" t="s">
        <v>77</v>
      </c>
      <c r="BK377" s="239">
        <f>ROUND(I377*H377,2)</f>
        <v>0</v>
      </c>
      <c r="BL377" s="18" t="s">
        <v>239</v>
      </c>
      <c r="BM377" s="238" t="s">
        <v>448</v>
      </c>
    </row>
    <row r="378" spans="1:47" s="2" customFormat="1" ht="12">
      <c r="A378" s="39"/>
      <c r="B378" s="40"/>
      <c r="C378" s="41"/>
      <c r="D378" s="240" t="s">
        <v>201</v>
      </c>
      <c r="E378" s="41"/>
      <c r="F378" s="241" t="s">
        <v>3741</v>
      </c>
      <c r="G378" s="41"/>
      <c r="H378" s="41"/>
      <c r="I378" s="242"/>
      <c r="J378" s="41"/>
      <c r="K378" s="41"/>
      <c r="L378" s="45"/>
      <c r="M378" s="243"/>
      <c r="N378" s="244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201</v>
      </c>
      <c r="AU378" s="18" t="s">
        <v>81</v>
      </c>
    </row>
    <row r="379" spans="1:51" s="14" customFormat="1" ht="12">
      <c r="A379" s="14"/>
      <c r="B379" s="255"/>
      <c r="C379" s="256"/>
      <c r="D379" s="240" t="s">
        <v>202</v>
      </c>
      <c r="E379" s="257" t="s">
        <v>1</v>
      </c>
      <c r="F379" s="258" t="s">
        <v>3742</v>
      </c>
      <c r="G379" s="256"/>
      <c r="H379" s="259">
        <v>247.884</v>
      </c>
      <c r="I379" s="260"/>
      <c r="J379" s="256"/>
      <c r="K379" s="256"/>
      <c r="L379" s="261"/>
      <c r="M379" s="262"/>
      <c r="N379" s="263"/>
      <c r="O379" s="263"/>
      <c r="P379" s="263"/>
      <c r="Q379" s="263"/>
      <c r="R379" s="263"/>
      <c r="S379" s="263"/>
      <c r="T379" s="26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5" t="s">
        <v>202</v>
      </c>
      <c r="AU379" s="265" t="s">
        <v>81</v>
      </c>
      <c r="AV379" s="14" t="s">
        <v>81</v>
      </c>
      <c r="AW379" s="14" t="s">
        <v>30</v>
      </c>
      <c r="AX379" s="14" t="s">
        <v>73</v>
      </c>
      <c r="AY379" s="265" t="s">
        <v>194</v>
      </c>
    </row>
    <row r="380" spans="1:51" s="15" customFormat="1" ht="12">
      <c r="A380" s="15"/>
      <c r="B380" s="266"/>
      <c r="C380" s="267"/>
      <c r="D380" s="240" t="s">
        <v>202</v>
      </c>
      <c r="E380" s="268" t="s">
        <v>1</v>
      </c>
      <c r="F380" s="269" t="s">
        <v>206</v>
      </c>
      <c r="G380" s="267"/>
      <c r="H380" s="270">
        <v>247.884</v>
      </c>
      <c r="I380" s="271"/>
      <c r="J380" s="267"/>
      <c r="K380" s="267"/>
      <c r="L380" s="272"/>
      <c r="M380" s="273"/>
      <c r="N380" s="274"/>
      <c r="O380" s="274"/>
      <c r="P380" s="274"/>
      <c r="Q380" s="274"/>
      <c r="R380" s="274"/>
      <c r="S380" s="274"/>
      <c r="T380" s="27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76" t="s">
        <v>202</v>
      </c>
      <c r="AU380" s="276" t="s">
        <v>81</v>
      </c>
      <c r="AV380" s="15" t="s">
        <v>115</v>
      </c>
      <c r="AW380" s="15" t="s">
        <v>30</v>
      </c>
      <c r="AX380" s="15" t="s">
        <v>77</v>
      </c>
      <c r="AY380" s="276" t="s">
        <v>194</v>
      </c>
    </row>
    <row r="381" spans="1:65" s="2" customFormat="1" ht="44.25" customHeight="1">
      <c r="A381" s="39"/>
      <c r="B381" s="40"/>
      <c r="C381" s="227" t="s">
        <v>450</v>
      </c>
      <c r="D381" s="227" t="s">
        <v>196</v>
      </c>
      <c r="E381" s="228" t="s">
        <v>3743</v>
      </c>
      <c r="F381" s="229" t="s">
        <v>3744</v>
      </c>
      <c r="G381" s="230" t="s">
        <v>294</v>
      </c>
      <c r="H381" s="231">
        <v>67.116</v>
      </c>
      <c r="I381" s="232"/>
      <c r="J381" s="233">
        <f>ROUND(I381*H381,2)</f>
        <v>0</v>
      </c>
      <c r="K381" s="229" t="s">
        <v>200</v>
      </c>
      <c r="L381" s="45"/>
      <c r="M381" s="234" t="s">
        <v>1</v>
      </c>
      <c r="N381" s="235" t="s">
        <v>38</v>
      </c>
      <c r="O381" s="92"/>
      <c r="P381" s="236">
        <f>O381*H381</f>
        <v>0</v>
      </c>
      <c r="Q381" s="236">
        <v>0</v>
      </c>
      <c r="R381" s="236">
        <f>Q381*H381</f>
        <v>0</v>
      </c>
      <c r="S381" s="236">
        <v>0</v>
      </c>
      <c r="T381" s="237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8" t="s">
        <v>239</v>
      </c>
      <c r="AT381" s="238" t="s">
        <v>196</v>
      </c>
      <c r="AU381" s="238" t="s">
        <v>81</v>
      </c>
      <c r="AY381" s="18" t="s">
        <v>194</v>
      </c>
      <c r="BE381" s="239">
        <f>IF(N381="základní",J381,0)</f>
        <v>0</v>
      </c>
      <c r="BF381" s="239">
        <f>IF(N381="snížená",J381,0)</f>
        <v>0</v>
      </c>
      <c r="BG381" s="239">
        <f>IF(N381="zákl. přenesená",J381,0)</f>
        <v>0</v>
      </c>
      <c r="BH381" s="239">
        <f>IF(N381="sníž. přenesená",J381,0)</f>
        <v>0</v>
      </c>
      <c r="BI381" s="239">
        <f>IF(N381="nulová",J381,0)</f>
        <v>0</v>
      </c>
      <c r="BJ381" s="18" t="s">
        <v>77</v>
      </c>
      <c r="BK381" s="239">
        <f>ROUND(I381*H381,2)</f>
        <v>0</v>
      </c>
      <c r="BL381" s="18" t="s">
        <v>239</v>
      </c>
      <c r="BM381" s="238" t="s">
        <v>453</v>
      </c>
    </row>
    <row r="382" spans="1:47" s="2" customFormat="1" ht="12">
      <c r="A382" s="39"/>
      <c r="B382" s="40"/>
      <c r="C382" s="41"/>
      <c r="D382" s="240" t="s">
        <v>201</v>
      </c>
      <c r="E382" s="41"/>
      <c r="F382" s="241" t="s">
        <v>3744</v>
      </c>
      <c r="G382" s="41"/>
      <c r="H382" s="41"/>
      <c r="I382" s="242"/>
      <c r="J382" s="41"/>
      <c r="K382" s="41"/>
      <c r="L382" s="45"/>
      <c r="M382" s="243"/>
      <c r="N382" s="244"/>
      <c r="O382" s="92"/>
      <c r="P382" s="92"/>
      <c r="Q382" s="92"/>
      <c r="R382" s="92"/>
      <c r="S382" s="92"/>
      <c r="T382" s="93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201</v>
      </c>
      <c r="AU382" s="18" t="s">
        <v>81</v>
      </c>
    </row>
    <row r="383" spans="1:51" s="14" customFormat="1" ht="12">
      <c r="A383" s="14"/>
      <c r="B383" s="255"/>
      <c r="C383" s="256"/>
      <c r="D383" s="240" t="s">
        <v>202</v>
      </c>
      <c r="E383" s="257" t="s">
        <v>1</v>
      </c>
      <c r="F383" s="258" t="s">
        <v>3745</v>
      </c>
      <c r="G383" s="256"/>
      <c r="H383" s="259">
        <v>67.116</v>
      </c>
      <c r="I383" s="260"/>
      <c r="J383" s="256"/>
      <c r="K383" s="256"/>
      <c r="L383" s="261"/>
      <c r="M383" s="262"/>
      <c r="N383" s="263"/>
      <c r="O383" s="263"/>
      <c r="P383" s="263"/>
      <c r="Q383" s="263"/>
      <c r="R383" s="263"/>
      <c r="S383" s="263"/>
      <c r="T383" s="26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5" t="s">
        <v>202</v>
      </c>
      <c r="AU383" s="265" t="s">
        <v>81</v>
      </c>
      <c r="AV383" s="14" t="s">
        <v>81</v>
      </c>
      <c r="AW383" s="14" t="s">
        <v>30</v>
      </c>
      <c r="AX383" s="14" t="s">
        <v>73</v>
      </c>
      <c r="AY383" s="265" t="s">
        <v>194</v>
      </c>
    </row>
    <row r="384" spans="1:51" s="15" customFormat="1" ht="12">
      <c r="A384" s="15"/>
      <c r="B384" s="266"/>
      <c r="C384" s="267"/>
      <c r="D384" s="240" t="s">
        <v>202</v>
      </c>
      <c r="E384" s="268" t="s">
        <v>1</v>
      </c>
      <c r="F384" s="269" t="s">
        <v>206</v>
      </c>
      <c r="G384" s="267"/>
      <c r="H384" s="270">
        <v>67.116</v>
      </c>
      <c r="I384" s="271"/>
      <c r="J384" s="267"/>
      <c r="K384" s="267"/>
      <c r="L384" s="272"/>
      <c r="M384" s="273"/>
      <c r="N384" s="274"/>
      <c r="O384" s="274"/>
      <c r="P384" s="274"/>
      <c r="Q384" s="274"/>
      <c r="R384" s="274"/>
      <c r="S384" s="274"/>
      <c r="T384" s="27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76" t="s">
        <v>202</v>
      </c>
      <c r="AU384" s="276" t="s">
        <v>81</v>
      </c>
      <c r="AV384" s="15" t="s">
        <v>115</v>
      </c>
      <c r="AW384" s="15" t="s">
        <v>30</v>
      </c>
      <c r="AX384" s="15" t="s">
        <v>77</v>
      </c>
      <c r="AY384" s="276" t="s">
        <v>194</v>
      </c>
    </row>
    <row r="385" spans="1:65" s="2" customFormat="1" ht="12">
      <c r="A385" s="39"/>
      <c r="B385" s="40"/>
      <c r="C385" s="288" t="s">
        <v>326</v>
      </c>
      <c r="D385" s="288" t="s">
        <v>282</v>
      </c>
      <c r="E385" s="289" t="s">
        <v>3746</v>
      </c>
      <c r="F385" s="290" t="s">
        <v>3747</v>
      </c>
      <c r="G385" s="291" t="s">
        <v>294</v>
      </c>
      <c r="H385" s="292">
        <v>77.183</v>
      </c>
      <c r="I385" s="293"/>
      <c r="J385" s="294">
        <f>ROUND(I385*H385,2)</f>
        <v>0</v>
      </c>
      <c r="K385" s="290" t="s">
        <v>200</v>
      </c>
      <c r="L385" s="295"/>
      <c r="M385" s="296" t="s">
        <v>1</v>
      </c>
      <c r="N385" s="297" t="s">
        <v>38</v>
      </c>
      <c r="O385" s="92"/>
      <c r="P385" s="236">
        <f>O385*H385</f>
        <v>0</v>
      </c>
      <c r="Q385" s="236">
        <v>0</v>
      </c>
      <c r="R385" s="236">
        <f>Q385*H385</f>
        <v>0</v>
      </c>
      <c r="S385" s="236">
        <v>0</v>
      </c>
      <c r="T385" s="237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8" t="s">
        <v>273</v>
      </c>
      <c r="AT385" s="238" t="s">
        <v>282</v>
      </c>
      <c r="AU385" s="238" t="s">
        <v>81</v>
      </c>
      <c r="AY385" s="18" t="s">
        <v>194</v>
      </c>
      <c r="BE385" s="239">
        <f>IF(N385="základní",J385,0)</f>
        <v>0</v>
      </c>
      <c r="BF385" s="239">
        <f>IF(N385="snížená",J385,0)</f>
        <v>0</v>
      </c>
      <c r="BG385" s="239">
        <f>IF(N385="zákl. přenesená",J385,0)</f>
        <v>0</v>
      </c>
      <c r="BH385" s="239">
        <f>IF(N385="sníž. přenesená",J385,0)</f>
        <v>0</v>
      </c>
      <c r="BI385" s="239">
        <f>IF(N385="nulová",J385,0)</f>
        <v>0</v>
      </c>
      <c r="BJ385" s="18" t="s">
        <v>77</v>
      </c>
      <c r="BK385" s="239">
        <f>ROUND(I385*H385,2)</f>
        <v>0</v>
      </c>
      <c r="BL385" s="18" t="s">
        <v>239</v>
      </c>
      <c r="BM385" s="238" t="s">
        <v>458</v>
      </c>
    </row>
    <row r="386" spans="1:47" s="2" customFormat="1" ht="12">
      <c r="A386" s="39"/>
      <c r="B386" s="40"/>
      <c r="C386" s="41"/>
      <c r="D386" s="240" t="s">
        <v>201</v>
      </c>
      <c r="E386" s="41"/>
      <c r="F386" s="241" t="s">
        <v>3747</v>
      </c>
      <c r="G386" s="41"/>
      <c r="H386" s="41"/>
      <c r="I386" s="242"/>
      <c r="J386" s="41"/>
      <c r="K386" s="41"/>
      <c r="L386" s="45"/>
      <c r="M386" s="243"/>
      <c r="N386" s="244"/>
      <c r="O386" s="92"/>
      <c r="P386" s="92"/>
      <c r="Q386" s="92"/>
      <c r="R386" s="92"/>
      <c r="S386" s="92"/>
      <c r="T386" s="93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201</v>
      </c>
      <c r="AU386" s="18" t="s">
        <v>81</v>
      </c>
    </row>
    <row r="387" spans="1:51" s="14" customFormat="1" ht="12">
      <c r="A387" s="14"/>
      <c r="B387" s="255"/>
      <c r="C387" s="256"/>
      <c r="D387" s="240" t="s">
        <v>202</v>
      </c>
      <c r="E387" s="257" t="s">
        <v>1</v>
      </c>
      <c r="F387" s="258" t="s">
        <v>3748</v>
      </c>
      <c r="G387" s="256"/>
      <c r="H387" s="259">
        <v>77.183</v>
      </c>
      <c r="I387" s="260"/>
      <c r="J387" s="256"/>
      <c r="K387" s="256"/>
      <c r="L387" s="261"/>
      <c r="M387" s="262"/>
      <c r="N387" s="263"/>
      <c r="O387" s="263"/>
      <c r="P387" s="263"/>
      <c r="Q387" s="263"/>
      <c r="R387" s="263"/>
      <c r="S387" s="263"/>
      <c r="T387" s="26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5" t="s">
        <v>202</v>
      </c>
      <c r="AU387" s="265" t="s">
        <v>81</v>
      </c>
      <c r="AV387" s="14" t="s">
        <v>81</v>
      </c>
      <c r="AW387" s="14" t="s">
        <v>30</v>
      </c>
      <c r="AX387" s="14" t="s">
        <v>73</v>
      </c>
      <c r="AY387" s="265" t="s">
        <v>194</v>
      </c>
    </row>
    <row r="388" spans="1:51" s="15" customFormat="1" ht="12">
      <c r="A388" s="15"/>
      <c r="B388" s="266"/>
      <c r="C388" s="267"/>
      <c r="D388" s="240" t="s">
        <v>202</v>
      </c>
      <c r="E388" s="268" t="s">
        <v>1</v>
      </c>
      <c r="F388" s="269" t="s">
        <v>206</v>
      </c>
      <c r="G388" s="267"/>
      <c r="H388" s="270">
        <v>77.183</v>
      </c>
      <c r="I388" s="271"/>
      <c r="J388" s="267"/>
      <c r="K388" s="267"/>
      <c r="L388" s="272"/>
      <c r="M388" s="273"/>
      <c r="N388" s="274"/>
      <c r="O388" s="274"/>
      <c r="P388" s="274"/>
      <c r="Q388" s="274"/>
      <c r="R388" s="274"/>
      <c r="S388" s="274"/>
      <c r="T388" s="27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76" t="s">
        <v>202</v>
      </c>
      <c r="AU388" s="276" t="s">
        <v>81</v>
      </c>
      <c r="AV388" s="15" t="s">
        <v>115</v>
      </c>
      <c r="AW388" s="15" t="s">
        <v>30</v>
      </c>
      <c r="AX388" s="15" t="s">
        <v>77</v>
      </c>
      <c r="AY388" s="276" t="s">
        <v>194</v>
      </c>
    </row>
    <row r="389" spans="1:65" s="2" customFormat="1" ht="12">
      <c r="A389" s="39"/>
      <c r="B389" s="40"/>
      <c r="C389" s="227" t="s">
        <v>460</v>
      </c>
      <c r="D389" s="227" t="s">
        <v>196</v>
      </c>
      <c r="E389" s="228" t="s">
        <v>1542</v>
      </c>
      <c r="F389" s="229" t="s">
        <v>1543</v>
      </c>
      <c r="G389" s="230" t="s">
        <v>199</v>
      </c>
      <c r="H389" s="231">
        <v>3.653</v>
      </c>
      <c r="I389" s="232"/>
      <c r="J389" s="233">
        <f>ROUND(I389*H389,2)</f>
        <v>0</v>
      </c>
      <c r="K389" s="229" t="s">
        <v>200</v>
      </c>
      <c r="L389" s="45"/>
      <c r="M389" s="234" t="s">
        <v>1</v>
      </c>
      <c r="N389" s="235" t="s">
        <v>38</v>
      </c>
      <c r="O389" s="92"/>
      <c r="P389" s="236">
        <f>O389*H389</f>
        <v>0</v>
      </c>
      <c r="Q389" s="236">
        <v>0</v>
      </c>
      <c r="R389" s="236">
        <f>Q389*H389</f>
        <v>0</v>
      </c>
      <c r="S389" s="236">
        <v>0</v>
      </c>
      <c r="T389" s="237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8" t="s">
        <v>239</v>
      </c>
      <c r="AT389" s="238" t="s">
        <v>196</v>
      </c>
      <c r="AU389" s="238" t="s">
        <v>81</v>
      </c>
      <c r="AY389" s="18" t="s">
        <v>194</v>
      </c>
      <c r="BE389" s="239">
        <f>IF(N389="základní",J389,0)</f>
        <v>0</v>
      </c>
      <c r="BF389" s="239">
        <f>IF(N389="snížená",J389,0)</f>
        <v>0</v>
      </c>
      <c r="BG389" s="239">
        <f>IF(N389="zákl. přenesená",J389,0)</f>
        <v>0</v>
      </c>
      <c r="BH389" s="239">
        <f>IF(N389="sníž. přenesená",J389,0)</f>
        <v>0</v>
      </c>
      <c r="BI389" s="239">
        <f>IF(N389="nulová",J389,0)</f>
        <v>0</v>
      </c>
      <c r="BJ389" s="18" t="s">
        <v>77</v>
      </c>
      <c r="BK389" s="239">
        <f>ROUND(I389*H389,2)</f>
        <v>0</v>
      </c>
      <c r="BL389" s="18" t="s">
        <v>239</v>
      </c>
      <c r="BM389" s="238" t="s">
        <v>463</v>
      </c>
    </row>
    <row r="390" spans="1:47" s="2" customFormat="1" ht="12">
      <c r="A390" s="39"/>
      <c r="B390" s="40"/>
      <c r="C390" s="41"/>
      <c r="D390" s="240" t="s">
        <v>201</v>
      </c>
      <c r="E390" s="41"/>
      <c r="F390" s="241" t="s">
        <v>1543</v>
      </c>
      <c r="G390" s="41"/>
      <c r="H390" s="41"/>
      <c r="I390" s="242"/>
      <c r="J390" s="41"/>
      <c r="K390" s="41"/>
      <c r="L390" s="45"/>
      <c r="M390" s="243"/>
      <c r="N390" s="244"/>
      <c r="O390" s="92"/>
      <c r="P390" s="92"/>
      <c r="Q390" s="92"/>
      <c r="R390" s="92"/>
      <c r="S390" s="92"/>
      <c r="T390" s="93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201</v>
      </c>
      <c r="AU390" s="18" t="s">
        <v>81</v>
      </c>
    </row>
    <row r="391" spans="1:51" s="14" customFormat="1" ht="12">
      <c r="A391" s="14"/>
      <c r="B391" s="255"/>
      <c r="C391" s="256"/>
      <c r="D391" s="240" t="s">
        <v>202</v>
      </c>
      <c r="E391" s="257" t="s">
        <v>1</v>
      </c>
      <c r="F391" s="258" t="s">
        <v>3749</v>
      </c>
      <c r="G391" s="256"/>
      <c r="H391" s="259">
        <v>3.653</v>
      </c>
      <c r="I391" s="260"/>
      <c r="J391" s="256"/>
      <c r="K391" s="256"/>
      <c r="L391" s="261"/>
      <c r="M391" s="262"/>
      <c r="N391" s="263"/>
      <c r="O391" s="263"/>
      <c r="P391" s="263"/>
      <c r="Q391" s="263"/>
      <c r="R391" s="263"/>
      <c r="S391" s="263"/>
      <c r="T391" s="26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5" t="s">
        <v>202</v>
      </c>
      <c r="AU391" s="265" t="s">
        <v>81</v>
      </c>
      <c r="AV391" s="14" t="s">
        <v>81</v>
      </c>
      <c r="AW391" s="14" t="s">
        <v>30</v>
      </c>
      <c r="AX391" s="14" t="s">
        <v>73</v>
      </c>
      <c r="AY391" s="265" t="s">
        <v>194</v>
      </c>
    </row>
    <row r="392" spans="1:51" s="15" customFormat="1" ht="12">
      <c r="A392" s="15"/>
      <c r="B392" s="266"/>
      <c r="C392" s="267"/>
      <c r="D392" s="240" t="s">
        <v>202</v>
      </c>
      <c r="E392" s="268" t="s">
        <v>1</v>
      </c>
      <c r="F392" s="269" t="s">
        <v>206</v>
      </c>
      <c r="G392" s="267"/>
      <c r="H392" s="270">
        <v>3.653</v>
      </c>
      <c r="I392" s="271"/>
      <c r="J392" s="267"/>
      <c r="K392" s="267"/>
      <c r="L392" s="272"/>
      <c r="M392" s="273"/>
      <c r="N392" s="274"/>
      <c r="O392" s="274"/>
      <c r="P392" s="274"/>
      <c r="Q392" s="274"/>
      <c r="R392" s="274"/>
      <c r="S392" s="274"/>
      <c r="T392" s="27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76" t="s">
        <v>202</v>
      </c>
      <c r="AU392" s="276" t="s">
        <v>81</v>
      </c>
      <c r="AV392" s="15" t="s">
        <v>115</v>
      </c>
      <c r="AW392" s="15" t="s">
        <v>30</v>
      </c>
      <c r="AX392" s="15" t="s">
        <v>77</v>
      </c>
      <c r="AY392" s="276" t="s">
        <v>194</v>
      </c>
    </row>
    <row r="393" spans="1:65" s="2" customFormat="1" ht="12">
      <c r="A393" s="39"/>
      <c r="B393" s="40"/>
      <c r="C393" s="227" t="s">
        <v>329</v>
      </c>
      <c r="D393" s="227" t="s">
        <v>196</v>
      </c>
      <c r="E393" s="228" t="s">
        <v>3750</v>
      </c>
      <c r="F393" s="229" t="s">
        <v>3751</v>
      </c>
      <c r="G393" s="230" t="s">
        <v>268</v>
      </c>
      <c r="H393" s="231">
        <v>6.2</v>
      </c>
      <c r="I393" s="232"/>
      <c r="J393" s="233">
        <f>ROUND(I393*H393,2)</f>
        <v>0</v>
      </c>
      <c r="K393" s="229" t="s">
        <v>200</v>
      </c>
      <c r="L393" s="45"/>
      <c r="M393" s="234" t="s">
        <v>1</v>
      </c>
      <c r="N393" s="235" t="s">
        <v>38</v>
      </c>
      <c r="O393" s="92"/>
      <c r="P393" s="236">
        <f>O393*H393</f>
        <v>0</v>
      </c>
      <c r="Q393" s="236">
        <v>0</v>
      </c>
      <c r="R393" s="236">
        <f>Q393*H393</f>
        <v>0</v>
      </c>
      <c r="S393" s="236">
        <v>0</v>
      </c>
      <c r="T393" s="237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8" t="s">
        <v>239</v>
      </c>
      <c r="AT393" s="238" t="s">
        <v>196</v>
      </c>
      <c r="AU393" s="238" t="s">
        <v>81</v>
      </c>
      <c r="AY393" s="18" t="s">
        <v>194</v>
      </c>
      <c r="BE393" s="239">
        <f>IF(N393="základní",J393,0)</f>
        <v>0</v>
      </c>
      <c r="BF393" s="239">
        <f>IF(N393="snížená",J393,0)</f>
        <v>0</v>
      </c>
      <c r="BG393" s="239">
        <f>IF(N393="zákl. přenesená",J393,0)</f>
        <v>0</v>
      </c>
      <c r="BH393" s="239">
        <f>IF(N393="sníž. přenesená",J393,0)</f>
        <v>0</v>
      </c>
      <c r="BI393" s="239">
        <f>IF(N393="nulová",J393,0)</f>
        <v>0</v>
      </c>
      <c r="BJ393" s="18" t="s">
        <v>77</v>
      </c>
      <c r="BK393" s="239">
        <f>ROUND(I393*H393,2)</f>
        <v>0</v>
      </c>
      <c r="BL393" s="18" t="s">
        <v>239</v>
      </c>
      <c r="BM393" s="238" t="s">
        <v>466</v>
      </c>
    </row>
    <row r="394" spans="1:47" s="2" customFormat="1" ht="12">
      <c r="A394" s="39"/>
      <c r="B394" s="40"/>
      <c r="C394" s="41"/>
      <c r="D394" s="240" t="s">
        <v>201</v>
      </c>
      <c r="E394" s="41"/>
      <c r="F394" s="241" t="s">
        <v>3751</v>
      </c>
      <c r="G394" s="41"/>
      <c r="H394" s="41"/>
      <c r="I394" s="242"/>
      <c r="J394" s="41"/>
      <c r="K394" s="41"/>
      <c r="L394" s="45"/>
      <c r="M394" s="243"/>
      <c r="N394" s="244"/>
      <c r="O394" s="92"/>
      <c r="P394" s="92"/>
      <c r="Q394" s="92"/>
      <c r="R394" s="92"/>
      <c r="S394" s="92"/>
      <c r="T394" s="93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201</v>
      </c>
      <c r="AU394" s="18" t="s">
        <v>81</v>
      </c>
    </row>
    <row r="395" spans="1:63" s="12" customFormat="1" ht="22.8" customHeight="1">
      <c r="A395" s="12"/>
      <c r="B395" s="211"/>
      <c r="C395" s="212"/>
      <c r="D395" s="213" t="s">
        <v>72</v>
      </c>
      <c r="E395" s="225" t="s">
        <v>1553</v>
      </c>
      <c r="F395" s="225" t="s">
        <v>1554</v>
      </c>
      <c r="G395" s="212"/>
      <c r="H395" s="212"/>
      <c r="I395" s="215"/>
      <c r="J395" s="226">
        <f>BK395</f>
        <v>0</v>
      </c>
      <c r="K395" s="212"/>
      <c r="L395" s="217"/>
      <c r="M395" s="218"/>
      <c r="N395" s="219"/>
      <c r="O395" s="219"/>
      <c r="P395" s="220">
        <f>SUM(P396:P414)</f>
        <v>0</v>
      </c>
      <c r="Q395" s="219"/>
      <c r="R395" s="220">
        <f>SUM(R396:R414)</f>
        <v>0</v>
      </c>
      <c r="S395" s="219"/>
      <c r="T395" s="221">
        <f>SUM(T396:T414)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22" t="s">
        <v>77</v>
      </c>
      <c r="AT395" s="223" t="s">
        <v>72</v>
      </c>
      <c r="AU395" s="223" t="s">
        <v>77</v>
      </c>
      <c r="AY395" s="222" t="s">
        <v>194</v>
      </c>
      <c r="BK395" s="224">
        <f>SUM(BK396:BK414)</f>
        <v>0</v>
      </c>
    </row>
    <row r="396" spans="1:65" s="2" customFormat="1" ht="44.25" customHeight="1">
      <c r="A396" s="39"/>
      <c r="B396" s="40"/>
      <c r="C396" s="227" t="s">
        <v>468</v>
      </c>
      <c r="D396" s="227" t="s">
        <v>196</v>
      </c>
      <c r="E396" s="228" t="s">
        <v>3752</v>
      </c>
      <c r="F396" s="229" t="s">
        <v>3753</v>
      </c>
      <c r="G396" s="230" t="s">
        <v>357</v>
      </c>
      <c r="H396" s="231">
        <v>50</v>
      </c>
      <c r="I396" s="232"/>
      <c r="J396" s="233">
        <f>ROUND(I396*H396,2)</f>
        <v>0</v>
      </c>
      <c r="K396" s="229" t="s">
        <v>200</v>
      </c>
      <c r="L396" s="45"/>
      <c r="M396" s="234" t="s">
        <v>1</v>
      </c>
      <c r="N396" s="235" t="s">
        <v>38</v>
      </c>
      <c r="O396" s="92"/>
      <c r="P396" s="236">
        <f>O396*H396</f>
        <v>0</v>
      </c>
      <c r="Q396" s="236">
        <v>0</v>
      </c>
      <c r="R396" s="236">
        <f>Q396*H396</f>
        <v>0</v>
      </c>
      <c r="S396" s="236">
        <v>0</v>
      </c>
      <c r="T396" s="237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8" t="s">
        <v>115</v>
      </c>
      <c r="AT396" s="238" t="s">
        <v>196</v>
      </c>
      <c r="AU396" s="238" t="s">
        <v>81</v>
      </c>
      <c r="AY396" s="18" t="s">
        <v>194</v>
      </c>
      <c r="BE396" s="239">
        <f>IF(N396="základní",J396,0)</f>
        <v>0</v>
      </c>
      <c r="BF396" s="239">
        <f>IF(N396="snížená",J396,0)</f>
        <v>0</v>
      </c>
      <c r="BG396" s="239">
        <f>IF(N396="zákl. přenesená",J396,0)</f>
        <v>0</v>
      </c>
      <c r="BH396" s="239">
        <f>IF(N396="sníž. přenesená",J396,0)</f>
        <v>0</v>
      </c>
      <c r="BI396" s="239">
        <f>IF(N396="nulová",J396,0)</f>
        <v>0</v>
      </c>
      <c r="BJ396" s="18" t="s">
        <v>77</v>
      </c>
      <c r="BK396" s="239">
        <f>ROUND(I396*H396,2)</f>
        <v>0</v>
      </c>
      <c r="BL396" s="18" t="s">
        <v>115</v>
      </c>
      <c r="BM396" s="238" t="s">
        <v>471</v>
      </c>
    </row>
    <row r="397" spans="1:47" s="2" customFormat="1" ht="12">
      <c r="A397" s="39"/>
      <c r="B397" s="40"/>
      <c r="C397" s="41"/>
      <c r="D397" s="240" t="s">
        <v>201</v>
      </c>
      <c r="E397" s="41"/>
      <c r="F397" s="241" t="s">
        <v>3753</v>
      </c>
      <c r="G397" s="41"/>
      <c r="H397" s="41"/>
      <c r="I397" s="242"/>
      <c r="J397" s="41"/>
      <c r="K397" s="41"/>
      <c r="L397" s="45"/>
      <c r="M397" s="243"/>
      <c r="N397" s="244"/>
      <c r="O397" s="92"/>
      <c r="P397" s="92"/>
      <c r="Q397" s="92"/>
      <c r="R397" s="92"/>
      <c r="S397" s="92"/>
      <c r="T397" s="93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201</v>
      </c>
      <c r="AU397" s="18" t="s">
        <v>81</v>
      </c>
    </row>
    <row r="398" spans="1:51" s="13" customFormat="1" ht="12">
      <c r="A398" s="13"/>
      <c r="B398" s="245"/>
      <c r="C398" s="246"/>
      <c r="D398" s="240" t="s">
        <v>202</v>
      </c>
      <c r="E398" s="247" t="s">
        <v>1</v>
      </c>
      <c r="F398" s="248" t="s">
        <v>399</v>
      </c>
      <c r="G398" s="246"/>
      <c r="H398" s="247" t="s">
        <v>1</v>
      </c>
      <c r="I398" s="249"/>
      <c r="J398" s="246"/>
      <c r="K398" s="246"/>
      <c r="L398" s="250"/>
      <c r="M398" s="251"/>
      <c r="N398" s="252"/>
      <c r="O398" s="252"/>
      <c r="P398" s="252"/>
      <c r="Q398" s="252"/>
      <c r="R398" s="252"/>
      <c r="S398" s="252"/>
      <c r="T398" s="25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4" t="s">
        <v>202</v>
      </c>
      <c r="AU398" s="254" t="s">
        <v>81</v>
      </c>
      <c r="AV398" s="13" t="s">
        <v>77</v>
      </c>
      <c r="AW398" s="13" t="s">
        <v>30</v>
      </c>
      <c r="AX398" s="13" t="s">
        <v>73</v>
      </c>
      <c r="AY398" s="254" t="s">
        <v>194</v>
      </c>
    </row>
    <row r="399" spans="1:51" s="14" customFormat="1" ht="12">
      <c r="A399" s="14"/>
      <c r="B399" s="255"/>
      <c r="C399" s="256"/>
      <c r="D399" s="240" t="s">
        <v>202</v>
      </c>
      <c r="E399" s="257" t="s">
        <v>1</v>
      </c>
      <c r="F399" s="258" t="s">
        <v>3725</v>
      </c>
      <c r="G399" s="256"/>
      <c r="H399" s="259">
        <v>50</v>
      </c>
      <c r="I399" s="260"/>
      <c r="J399" s="256"/>
      <c r="K399" s="256"/>
      <c r="L399" s="261"/>
      <c r="M399" s="262"/>
      <c r="N399" s="263"/>
      <c r="O399" s="263"/>
      <c r="P399" s="263"/>
      <c r="Q399" s="263"/>
      <c r="R399" s="263"/>
      <c r="S399" s="263"/>
      <c r="T399" s="26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5" t="s">
        <v>202</v>
      </c>
      <c r="AU399" s="265" t="s">
        <v>81</v>
      </c>
      <c r="AV399" s="14" t="s">
        <v>81</v>
      </c>
      <c r="AW399" s="14" t="s">
        <v>30</v>
      </c>
      <c r="AX399" s="14" t="s">
        <v>73</v>
      </c>
      <c r="AY399" s="265" t="s">
        <v>194</v>
      </c>
    </row>
    <row r="400" spans="1:51" s="15" customFormat="1" ht="12">
      <c r="A400" s="15"/>
      <c r="B400" s="266"/>
      <c r="C400" s="267"/>
      <c r="D400" s="240" t="s">
        <v>202</v>
      </c>
      <c r="E400" s="268" t="s">
        <v>1</v>
      </c>
      <c r="F400" s="269" t="s">
        <v>206</v>
      </c>
      <c r="G400" s="267"/>
      <c r="H400" s="270">
        <v>50</v>
      </c>
      <c r="I400" s="271"/>
      <c r="J400" s="267"/>
      <c r="K400" s="267"/>
      <c r="L400" s="272"/>
      <c r="M400" s="273"/>
      <c r="N400" s="274"/>
      <c r="O400" s="274"/>
      <c r="P400" s="274"/>
      <c r="Q400" s="274"/>
      <c r="R400" s="274"/>
      <c r="S400" s="274"/>
      <c r="T400" s="27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76" t="s">
        <v>202</v>
      </c>
      <c r="AU400" s="276" t="s">
        <v>81</v>
      </c>
      <c r="AV400" s="15" t="s">
        <v>115</v>
      </c>
      <c r="AW400" s="15" t="s">
        <v>30</v>
      </c>
      <c r="AX400" s="15" t="s">
        <v>77</v>
      </c>
      <c r="AY400" s="276" t="s">
        <v>194</v>
      </c>
    </row>
    <row r="401" spans="1:65" s="2" customFormat="1" ht="44.25" customHeight="1">
      <c r="A401" s="39"/>
      <c r="B401" s="40"/>
      <c r="C401" s="227" t="s">
        <v>333</v>
      </c>
      <c r="D401" s="227" t="s">
        <v>196</v>
      </c>
      <c r="E401" s="228" t="s">
        <v>3754</v>
      </c>
      <c r="F401" s="229" t="s">
        <v>3755</v>
      </c>
      <c r="G401" s="230" t="s">
        <v>357</v>
      </c>
      <c r="H401" s="231">
        <v>20</v>
      </c>
      <c r="I401" s="232"/>
      <c r="J401" s="233">
        <f>ROUND(I401*H401,2)</f>
        <v>0</v>
      </c>
      <c r="K401" s="229" t="s">
        <v>200</v>
      </c>
      <c r="L401" s="45"/>
      <c r="M401" s="234" t="s">
        <v>1</v>
      </c>
      <c r="N401" s="235" t="s">
        <v>38</v>
      </c>
      <c r="O401" s="92"/>
      <c r="P401" s="236">
        <f>O401*H401</f>
        <v>0</v>
      </c>
      <c r="Q401" s="236">
        <v>0</v>
      </c>
      <c r="R401" s="236">
        <f>Q401*H401</f>
        <v>0</v>
      </c>
      <c r="S401" s="236">
        <v>0</v>
      </c>
      <c r="T401" s="237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8" t="s">
        <v>115</v>
      </c>
      <c r="AT401" s="238" t="s">
        <v>196</v>
      </c>
      <c r="AU401" s="238" t="s">
        <v>81</v>
      </c>
      <c r="AY401" s="18" t="s">
        <v>194</v>
      </c>
      <c r="BE401" s="239">
        <f>IF(N401="základní",J401,0)</f>
        <v>0</v>
      </c>
      <c r="BF401" s="239">
        <f>IF(N401="snížená",J401,0)</f>
        <v>0</v>
      </c>
      <c r="BG401" s="239">
        <f>IF(N401="zákl. přenesená",J401,0)</f>
        <v>0</v>
      </c>
      <c r="BH401" s="239">
        <f>IF(N401="sníž. přenesená",J401,0)</f>
        <v>0</v>
      </c>
      <c r="BI401" s="239">
        <f>IF(N401="nulová",J401,0)</f>
        <v>0</v>
      </c>
      <c r="BJ401" s="18" t="s">
        <v>77</v>
      </c>
      <c r="BK401" s="239">
        <f>ROUND(I401*H401,2)</f>
        <v>0</v>
      </c>
      <c r="BL401" s="18" t="s">
        <v>115</v>
      </c>
      <c r="BM401" s="238" t="s">
        <v>475</v>
      </c>
    </row>
    <row r="402" spans="1:47" s="2" customFormat="1" ht="12">
      <c r="A402" s="39"/>
      <c r="B402" s="40"/>
      <c r="C402" s="41"/>
      <c r="D402" s="240" t="s">
        <v>201</v>
      </c>
      <c r="E402" s="41"/>
      <c r="F402" s="241" t="s">
        <v>3755</v>
      </c>
      <c r="G402" s="41"/>
      <c r="H402" s="41"/>
      <c r="I402" s="242"/>
      <c r="J402" s="41"/>
      <c r="K402" s="41"/>
      <c r="L402" s="45"/>
      <c r="M402" s="243"/>
      <c r="N402" s="244"/>
      <c r="O402" s="92"/>
      <c r="P402" s="92"/>
      <c r="Q402" s="92"/>
      <c r="R402" s="92"/>
      <c r="S402" s="92"/>
      <c r="T402" s="93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201</v>
      </c>
      <c r="AU402" s="18" t="s">
        <v>81</v>
      </c>
    </row>
    <row r="403" spans="1:51" s="13" customFormat="1" ht="12">
      <c r="A403" s="13"/>
      <c r="B403" s="245"/>
      <c r="C403" s="246"/>
      <c r="D403" s="240" t="s">
        <v>202</v>
      </c>
      <c r="E403" s="247" t="s">
        <v>1</v>
      </c>
      <c r="F403" s="248" t="s">
        <v>399</v>
      </c>
      <c r="G403" s="246"/>
      <c r="H403" s="247" t="s">
        <v>1</v>
      </c>
      <c r="I403" s="249"/>
      <c r="J403" s="246"/>
      <c r="K403" s="246"/>
      <c r="L403" s="250"/>
      <c r="M403" s="251"/>
      <c r="N403" s="252"/>
      <c r="O403" s="252"/>
      <c r="P403" s="252"/>
      <c r="Q403" s="252"/>
      <c r="R403" s="252"/>
      <c r="S403" s="252"/>
      <c r="T403" s="25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4" t="s">
        <v>202</v>
      </c>
      <c r="AU403" s="254" t="s">
        <v>81</v>
      </c>
      <c r="AV403" s="13" t="s">
        <v>77</v>
      </c>
      <c r="AW403" s="13" t="s">
        <v>30</v>
      </c>
      <c r="AX403" s="13" t="s">
        <v>73</v>
      </c>
      <c r="AY403" s="254" t="s">
        <v>194</v>
      </c>
    </row>
    <row r="404" spans="1:51" s="14" customFormat="1" ht="12">
      <c r="A404" s="14"/>
      <c r="B404" s="255"/>
      <c r="C404" s="256"/>
      <c r="D404" s="240" t="s">
        <v>202</v>
      </c>
      <c r="E404" s="257" t="s">
        <v>1</v>
      </c>
      <c r="F404" s="258" t="s">
        <v>3729</v>
      </c>
      <c r="G404" s="256"/>
      <c r="H404" s="259">
        <v>20</v>
      </c>
      <c r="I404" s="260"/>
      <c r="J404" s="256"/>
      <c r="K404" s="256"/>
      <c r="L404" s="261"/>
      <c r="M404" s="262"/>
      <c r="N404" s="263"/>
      <c r="O404" s="263"/>
      <c r="P404" s="263"/>
      <c r="Q404" s="263"/>
      <c r="R404" s="263"/>
      <c r="S404" s="263"/>
      <c r="T404" s="26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5" t="s">
        <v>202</v>
      </c>
      <c r="AU404" s="265" t="s">
        <v>81</v>
      </c>
      <c r="AV404" s="14" t="s">
        <v>81</v>
      </c>
      <c r="AW404" s="14" t="s">
        <v>30</v>
      </c>
      <c r="AX404" s="14" t="s">
        <v>73</v>
      </c>
      <c r="AY404" s="265" t="s">
        <v>194</v>
      </c>
    </row>
    <row r="405" spans="1:51" s="15" customFormat="1" ht="12">
      <c r="A405" s="15"/>
      <c r="B405" s="266"/>
      <c r="C405" s="267"/>
      <c r="D405" s="240" t="s">
        <v>202</v>
      </c>
      <c r="E405" s="268" t="s">
        <v>1</v>
      </c>
      <c r="F405" s="269" t="s">
        <v>206</v>
      </c>
      <c r="G405" s="267"/>
      <c r="H405" s="270">
        <v>20</v>
      </c>
      <c r="I405" s="271"/>
      <c r="J405" s="267"/>
      <c r="K405" s="267"/>
      <c r="L405" s="272"/>
      <c r="M405" s="273"/>
      <c r="N405" s="274"/>
      <c r="O405" s="274"/>
      <c r="P405" s="274"/>
      <c r="Q405" s="274"/>
      <c r="R405" s="274"/>
      <c r="S405" s="274"/>
      <c r="T405" s="27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76" t="s">
        <v>202</v>
      </c>
      <c r="AU405" s="276" t="s">
        <v>81</v>
      </c>
      <c r="AV405" s="15" t="s">
        <v>115</v>
      </c>
      <c r="AW405" s="15" t="s">
        <v>30</v>
      </c>
      <c r="AX405" s="15" t="s">
        <v>77</v>
      </c>
      <c r="AY405" s="276" t="s">
        <v>194</v>
      </c>
    </row>
    <row r="406" spans="1:65" s="2" customFormat="1" ht="44.25" customHeight="1">
      <c r="A406" s="39"/>
      <c r="B406" s="40"/>
      <c r="C406" s="227" t="s">
        <v>477</v>
      </c>
      <c r="D406" s="227" t="s">
        <v>196</v>
      </c>
      <c r="E406" s="228" t="s">
        <v>3756</v>
      </c>
      <c r="F406" s="229" t="s">
        <v>3757</v>
      </c>
      <c r="G406" s="230" t="s">
        <v>357</v>
      </c>
      <c r="H406" s="231">
        <v>15</v>
      </c>
      <c r="I406" s="232"/>
      <c r="J406" s="233">
        <f>ROUND(I406*H406,2)</f>
        <v>0</v>
      </c>
      <c r="K406" s="229" t="s">
        <v>200</v>
      </c>
      <c r="L406" s="45"/>
      <c r="M406" s="234" t="s">
        <v>1</v>
      </c>
      <c r="N406" s="235" t="s">
        <v>38</v>
      </c>
      <c r="O406" s="92"/>
      <c r="P406" s="236">
        <f>O406*H406</f>
        <v>0</v>
      </c>
      <c r="Q406" s="236">
        <v>0</v>
      </c>
      <c r="R406" s="236">
        <f>Q406*H406</f>
        <v>0</v>
      </c>
      <c r="S406" s="236">
        <v>0</v>
      </c>
      <c r="T406" s="237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8" t="s">
        <v>115</v>
      </c>
      <c r="AT406" s="238" t="s">
        <v>196</v>
      </c>
      <c r="AU406" s="238" t="s">
        <v>81</v>
      </c>
      <c r="AY406" s="18" t="s">
        <v>194</v>
      </c>
      <c r="BE406" s="239">
        <f>IF(N406="základní",J406,0)</f>
        <v>0</v>
      </c>
      <c r="BF406" s="239">
        <f>IF(N406="snížená",J406,0)</f>
        <v>0</v>
      </c>
      <c r="BG406" s="239">
        <f>IF(N406="zákl. přenesená",J406,0)</f>
        <v>0</v>
      </c>
      <c r="BH406" s="239">
        <f>IF(N406="sníž. přenesená",J406,0)</f>
        <v>0</v>
      </c>
      <c r="BI406" s="239">
        <f>IF(N406="nulová",J406,0)</f>
        <v>0</v>
      </c>
      <c r="BJ406" s="18" t="s">
        <v>77</v>
      </c>
      <c r="BK406" s="239">
        <f>ROUND(I406*H406,2)</f>
        <v>0</v>
      </c>
      <c r="BL406" s="18" t="s">
        <v>115</v>
      </c>
      <c r="BM406" s="238" t="s">
        <v>480</v>
      </c>
    </row>
    <row r="407" spans="1:47" s="2" customFormat="1" ht="12">
      <c r="A407" s="39"/>
      <c r="B407" s="40"/>
      <c r="C407" s="41"/>
      <c r="D407" s="240" t="s">
        <v>201</v>
      </c>
      <c r="E407" s="41"/>
      <c r="F407" s="241" t="s">
        <v>3757</v>
      </c>
      <c r="G407" s="41"/>
      <c r="H407" s="41"/>
      <c r="I407" s="242"/>
      <c r="J407" s="41"/>
      <c r="K407" s="41"/>
      <c r="L407" s="45"/>
      <c r="M407" s="243"/>
      <c r="N407" s="244"/>
      <c r="O407" s="92"/>
      <c r="P407" s="92"/>
      <c r="Q407" s="92"/>
      <c r="R407" s="92"/>
      <c r="S407" s="92"/>
      <c r="T407" s="93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201</v>
      </c>
      <c r="AU407" s="18" t="s">
        <v>81</v>
      </c>
    </row>
    <row r="408" spans="1:51" s="13" customFormat="1" ht="12">
      <c r="A408" s="13"/>
      <c r="B408" s="245"/>
      <c r="C408" s="246"/>
      <c r="D408" s="240" t="s">
        <v>202</v>
      </c>
      <c r="E408" s="247" t="s">
        <v>1</v>
      </c>
      <c r="F408" s="248" t="s">
        <v>399</v>
      </c>
      <c r="G408" s="246"/>
      <c r="H408" s="247" t="s">
        <v>1</v>
      </c>
      <c r="I408" s="249"/>
      <c r="J408" s="246"/>
      <c r="K408" s="246"/>
      <c r="L408" s="250"/>
      <c r="M408" s="251"/>
      <c r="N408" s="252"/>
      <c r="O408" s="252"/>
      <c r="P408" s="252"/>
      <c r="Q408" s="252"/>
      <c r="R408" s="252"/>
      <c r="S408" s="252"/>
      <c r="T408" s="25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4" t="s">
        <v>202</v>
      </c>
      <c r="AU408" s="254" t="s">
        <v>81</v>
      </c>
      <c r="AV408" s="13" t="s">
        <v>77</v>
      </c>
      <c r="AW408" s="13" t="s">
        <v>30</v>
      </c>
      <c r="AX408" s="13" t="s">
        <v>73</v>
      </c>
      <c r="AY408" s="254" t="s">
        <v>194</v>
      </c>
    </row>
    <row r="409" spans="1:51" s="14" customFormat="1" ht="12">
      <c r="A409" s="14"/>
      <c r="B409" s="255"/>
      <c r="C409" s="256"/>
      <c r="D409" s="240" t="s">
        <v>202</v>
      </c>
      <c r="E409" s="257" t="s">
        <v>1</v>
      </c>
      <c r="F409" s="258" t="s">
        <v>3736</v>
      </c>
      <c r="G409" s="256"/>
      <c r="H409" s="259">
        <v>15</v>
      </c>
      <c r="I409" s="260"/>
      <c r="J409" s="256"/>
      <c r="K409" s="256"/>
      <c r="L409" s="261"/>
      <c r="M409" s="262"/>
      <c r="N409" s="263"/>
      <c r="O409" s="263"/>
      <c r="P409" s="263"/>
      <c r="Q409" s="263"/>
      <c r="R409" s="263"/>
      <c r="S409" s="263"/>
      <c r="T409" s="26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5" t="s">
        <v>202</v>
      </c>
      <c r="AU409" s="265" t="s">
        <v>81</v>
      </c>
      <c r="AV409" s="14" t="s">
        <v>81</v>
      </c>
      <c r="AW409" s="14" t="s">
        <v>30</v>
      </c>
      <c r="AX409" s="14" t="s">
        <v>73</v>
      </c>
      <c r="AY409" s="265" t="s">
        <v>194</v>
      </c>
    </row>
    <row r="410" spans="1:51" s="15" customFormat="1" ht="12">
      <c r="A410" s="15"/>
      <c r="B410" s="266"/>
      <c r="C410" s="267"/>
      <c r="D410" s="240" t="s">
        <v>202</v>
      </c>
      <c r="E410" s="268" t="s">
        <v>1</v>
      </c>
      <c r="F410" s="269" t="s">
        <v>206</v>
      </c>
      <c r="G410" s="267"/>
      <c r="H410" s="270">
        <v>15</v>
      </c>
      <c r="I410" s="271"/>
      <c r="J410" s="267"/>
      <c r="K410" s="267"/>
      <c r="L410" s="272"/>
      <c r="M410" s="273"/>
      <c r="N410" s="274"/>
      <c r="O410" s="274"/>
      <c r="P410" s="274"/>
      <c r="Q410" s="274"/>
      <c r="R410" s="274"/>
      <c r="S410" s="274"/>
      <c r="T410" s="27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76" t="s">
        <v>202</v>
      </c>
      <c r="AU410" s="276" t="s">
        <v>81</v>
      </c>
      <c r="AV410" s="15" t="s">
        <v>115</v>
      </c>
      <c r="AW410" s="15" t="s">
        <v>30</v>
      </c>
      <c r="AX410" s="15" t="s">
        <v>77</v>
      </c>
      <c r="AY410" s="276" t="s">
        <v>194</v>
      </c>
    </row>
    <row r="411" spans="1:65" s="2" customFormat="1" ht="12">
      <c r="A411" s="39"/>
      <c r="B411" s="40"/>
      <c r="C411" s="227" t="s">
        <v>338</v>
      </c>
      <c r="D411" s="227" t="s">
        <v>196</v>
      </c>
      <c r="E411" s="228" t="s">
        <v>3758</v>
      </c>
      <c r="F411" s="229" t="s">
        <v>3759</v>
      </c>
      <c r="G411" s="230" t="s">
        <v>294</v>
      </c>
      <c r="H411" s="231">
        <v>247.884</v>
      </c>
      <c r="I411" s="232"/>
      <c r="J411" s="233">
        <f>ROUND(I411*H411,2)</f>
        <v>0</v>
      </c>
      <c r="K411" s="229" t="s">
        <v>200</v>
      </c>
      <c r="L411" s="45"/>
      <c r="M411" s="234" t="s">
        <v>1</v>
      </c>
      <c r="N411" s="235" t="s">
        <v>38</v>
      </c>
      <c r="O411" s="92"/>
      <c r="P411" s="236">
        <f>O411*H411</f>
        <v>0</v>
      </c>
      <c r="Q411" s="236">
        <v>0</v>
      </c>
      <c r="R411" s="236">
        <f>Q411*H411</f>
        <v>0</v>
      </c>
      <c r="S411" s="236">
        <v>0</v>
      </c>
      <c r="T411" s="237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8" t="s">
        <v>115</v>
      </c>
      <c r="AT411" s="238" t="s">
        <v>196</v>
      </c>
      <c r="AU411" s="238" t="s">
        <v>81</v>
      </c>
      <c r="AY411" s="18" t="s">
        <v>194</v>
      </c>
      <c r="BE411" s="239">
        <f>IF(N411="základní",J411,0)</f>
        <v>0</v>
      </c>
      <c r="BF411" s="239">
        <f>IF(N411="snížená",J411,0)</f>
        <v>0</v>
      </c>
      <c r="BG411" s="239">
        <f>IF(N411="zákl. přenesená",J411,0)</f>
        <v>0</v>
      </c>
      <c r="BH411" s="239">
        <f>IF(N411="sníž. přenesená",J411,0)</f>
        <v>0</v>
      </c>
      <c r="BI411" s="239">
        <f>IF(N411="nulová",J411,0)</f>
        <v>0</v>
      </c>
      <c r="BJ411" s="18" t="s">
        <v>77</v>
      </c>
      <c r="BK411" s="239">
        <f>ROUND(I411*H411,2)</f>
        <v>0</v>
      </c>
      <c r="BL411" s="18" t="s">
        <v>115</v>
      </c>
      <c r="BM411" s="238" t="s">
        <v>483</v>
      </c>
    </row>
    <row r="412" spans="1:47" s="2" customFormat="1" ht="12">
      <c r="A412" s="39"/>
      <c r="B412" s="40"/>
      <c r="C412" s="41"/>
      <c r="D412" s="240" t="s">
        <v>201</v>
      </c>
      <c r="E412" s="41"/>
      <c r="F412" s="241" t="s">
        <v>3759</v>
      </c>
      <c r="G412" s="41"/>
      <c r="H412" s="41"/>
      <c r="I412" s="242"/>
      <c r="J412" s="41"/>
      <c r="K412" s="41"/>
      <c r="L412" s="45"/>
      <c r="M412" s="243"/>
      <c r="N412" s="244"/>
      <c r="O412" s="92"/>
      <c r="P412" s="92"/>
      <c r="Q412" s="92"/>
      <c r="R412" s="92"/>
      <c r="S412" s="92"/>
      <c r="T412" s="93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201</v>
      </c>
      <c r="AU412" s="18" t="s">
        <v>81</v>
      </c>
    </row>
    <row r="413" spans="1:51" s="14" customFormat="1" ht="12">
      <c r="A413" s="14"/>
      <c r="B413" s="255"/>
      <c r="C413" s="256"/>
      <c r="D413" s="240" t="s">
        <v>202</v>
      </c>
      <c r="E413" s="257" t="s">
        <v>1</v>
      </c>
      <c r="F413" s="258" t="s">
        <v>3760</v>
      </c>
      <c r="G413" s="256"/>
      <c r="H413" s="259">
        <v>247.884</v>
      </c>
      <c r="I413" s="260"/>
      <c r="J413" s="256"/>
      <c r="K413" s="256"/>
      <c r="L413" s="261"/>
      <c r="M413" s="262"/>
      <c r="N413" s="263"/>
      <c r="O413" s="263"/>
      <c r="P413" s="263"/>
      <c r="Q413" s="263"/>
      <c r="R413" s="263"/>
      <c r="S413" s="263"/>
      <c r="T413" s="26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5" t="s">
        <v>202</v>
      </c>
      <c r="AU413" s="265" t="s">
        <v>81</v>
      </c>
      <c r="AV413" s="14" t="s">
        <v>81</v>
      </c>
      <c r="AW413" s="14" t="s">
        <v>30</v>
      </c>
      <c r="AX413" s="14" t="s">
        <v>73</v>
      </c>
      <c r="AY413" s="265" t="s">
        <v>194</v>
      </c>
    </row>
    <row r="414" spans="1:51" s="15" customFormat="1" ht="12">
      <c r="A414" s="15"/>
      <c r="B414" s="266"/>
      <c r="C414" s="267"/>
      <c r="D414" s="240" t="s">
        <v>202</v>
      </c>
      <c r="E414" s="268" t="s">
        <v>1</v>
      </c>
      <c r="F414" s="269" t="s">
        <v>206</v>
      </c>
      <c r="G414" s="267"/>
      <c r="H414" s="270">
        <v>247.884</v>
      </c>
      <c r="I414" s="271"/>
      <c r="J414" s="267"/>
      <c r="K414" s="267"/>
      <c r="L414" s="272"/>
      <c r="M414" s="273"/>
      <c r="N414" s="274"/>
      <c r="O414" s="274"/>
      <c r="P414" s="274"/>
      <c r="Q414" s="274"/>
      <c r="R414" s="274"/>
      <c r="S414" s="274"/>
      <c r="T414" s="27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76" t="s">
        <v>202</v>
      </c>
      <c r="AU414" s="276" t="s">
        <v>81</v>
      </c>
      <c r="AV414" s="15" t="s">
        <v>115</v>
      </c>
      <c r="AW414" s="15" t="s">
        <v>30</v>
      </c>
      <c r="AX414" s="15" t="s">
        <v>77</v>
      </c>
      <c r="AY414" s="276" t="s">
        <v>194</v>
      </c>
    </row>
    <row r="415" spans="1:63" s="12" customFormat="1" ht="22.8" customHeight="1">
      <c r="A415" s="12"/>
      <c r="B415" s="211"/>
      <c r="C415" s="212"/>
      <c r="D415" s="213" t="s">
        <v>72</v>
      </c>
      <c r="E415" s="225" t="s">
        <v>1613</v>
      </c>
      <c r="F415" s="225" t="s">
        <v>1614</v>
      </c>
      <c r="G415" s="212"/>
      <c r="H415" s="212"/>
      <c r="I415" s="215"/>
      <c r="J415" s="226">
        <f>BK415</f>
        <v>0</v>
      </c>
      <c r="K415" s="212"/>
      <c r="L415" s="217"/>
      <c r="M415" s="218"/>
      <c r="N415" s="219"/>
      <c r="O415" s="219"/>
      <c r="P415" s="220">
        <f>SUM(P416:P474)</f>
        <v>0</v>
      </c>
      <c r="Q415" s="219"/>
      <c r="R415" s="220">
        <f>SUM(R416:R474)</f>
        <v>0</v>
      </c>
      <c r="S415" s="219"/>
      <c r="T415" s="221">
        <f>SUM(T416:T474)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22" t="s">
        <v>81</v>
      </c>
      <c r="AT415" s="223" t="s">
        <v>72</v>
      </c>
      <c r="AU415" s="223" t="s">
        <v>77</v>
      </c>
      <c r="AY415" s="222" t="s">
        <v>194</v>
      </c>
      <c r="BK415" s="224">
        <f>SUM(BK416:BK474)</f>
        <v>0</v>
      </c>
    </row>
    <row r="416" spans="1:65" s="2" customFormat="1" ht="12">
      <c r="A416" s="39"/>
      <c r="B416" s="40"/>
      <c r="C416" s="227" t="s">
        <v>485</v>
      </c>
      <c r="D416" s="227" t="s">
        <v>196</v>
      </c>
      <c r="E416" s="228" t="s">
        <v>1616</v>
      </c>
      <c r="F416" s="229" t="s">
        <v>1617</v>
      </c>
      <c r="G416" s="230" t="s">
        <v>357</v>
      </c>
      <c r="H416" s="231">
        <v>100.04</v>
      </c>
      <c r="I416" s="232"/>
      <c r="J416" s="233">
        <f>ROUND(I416*H416,2)</f>
        <v>0</v>
      </c>
      <c r="K416" s="229" t="s">
        <v>200</v>
      </c>
      <c r="L416" s="45"/>
      <c r="M416" s="234" t="s">
        <v>1</v>
      </c>
      <c r="N416" s="235" t="s">
        <v>38</v>
      </c>
      <c r="O416" s="92"/>
      <c r="P416" s="236">
        <f>O416*H416</f>
        <v>0</v>
      </c>
      <c r="Q416" s="236">
        <v>0</v>
      </c>
      <c r="R416" s="236">
        <f>Q416*H416</f>
        <v>0</v>
      </c>
      <c r="S416" s="236">
        <v>0</v>
      </c>
      <c r="T416" s="237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8" t="s">
        <v>239</v>
      </c>
      <c r="AT416" s="238" t="s">
        <v>196</v>
      </c>
      <c r="AU416" s="238" t="s">
        <v>81</v>
      </c>
      <c r="AY416" s="18" t="s">
        <v>194</v>
      </c>
      <c r="BE416" s="239">
        <f>IF(N416="základní",J416,0)</f>
        <v>0</v>
      </c>
      <c r="BF416" s="239">
        <f>IF(N416="snížená",J416,0)</f>
        <v>0</v>
      </c>
      <c r="BG416" s="239">
        <f>IF(N416="zákl. přenesená",J416,0)</f>
        <v>0</v>
      </c>
      <c r="BH416" s="239">
        <f>IF(N416="sníž. přenesená",J416,0)</f>
        <v>0</v>
      </c>
      <c r="BI416" s="239">
        <f>IF(N416="nulová",J416,0)</f>
        <v>0</v>
      </c>
      <c r="BJ416" s="18" t="s">
        <v>77</v>
      </c>
      <c r="BK416" s="239">
        <f>ROUND(I416*H416,2)</f>
        <v>0</v>
      </c>
      <c r="BL416" s="18" t="s">
        <v>239</v>
      </c>
      <c r="BM416" s="238" t="s">
        <v>488</v>
      </c>
    </row>
    <row r="417" spans="1:47" s="2" customFormat="1" ht="12">
      <c r="A417" s="39"/>
      <c r="B417" s="40"/>
      <c r="C417" s="41"/>
      <c r="D417" s="240" t="s">
        <v>201</v>
      </c>
      <c r="E417" s="41"/>
      <c r="F417" s="241" t="s">
        <v>1617</v>
      </c>
      <c r="G417" s="41"/>
      <c r="H417" s="41"/>
      <c r="I417" s="242"/>
      <c r="J417" s="41"/>
      <c r="K417" s="41"/>
      <c r="L417" s="45"/>
      <c r="M417" s="243"/>
      <c r="N417" s="244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201</v>
      </c>
      <c r="AU417" s="18" t="s">
        <v>81</v>
      </c>
    </row>
    <row r="418" spans="1:51" s="14" customFormat="1" ht="12">
      <c r="A418" s="14"/>
      <c r="B418" s="255"/>
      <c r="C418" s="256"/>
      <c r="D418" s="240" t="s">
        <v>202</v>
      </c>
      <c r="E418" s="257" t="s">
        <v>1</v>
      </c>
      <c r="F418" s="258" t="s">
        <v>3761</v>
      </c>
      <c r="G418" s="256"/>
      <c r="H418" s="259">
        <v>100.04</v>
      </c>
      <c r="I418" s="260"/>
      <c r="J418" s="256"/>
      <c r="K418" s="256"/>
      <c r="L418" s="261"/>
      <c r="M418" s="262"/>
      <c r="N418" s="263"/>
      <c r="O418" s="263"/>
      <c r="P418" s="263"/>
      <c r="Q418" s="263"/>
      <c r="R418" s="263"/>
      <c r="S418" s="263"/>
      <c r="T418" s="26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5" t="s">
        <v>202</v>
      </c>
      <c r="AU418" s="265" t="s">
        <v>81</v>
      </c>
      <c r="AV418" s="14" t="s">
        <v>81</v>
      </c>
      <c r="AW418" s="14" t="s">
        <v>30</v>
      </c>
      <c r="AX418" s="14" t="s">
        <v>73</v>
      </c>
      <c r="AY418" s="265" t="s">
        <v>194</v>
      </c>
    </row>
    <row r="419" spans="1:51" s="15" customFormat="1" ht="12">
      <c r="A419" s="15"/>
      <c r="B419" s="266"/>
      <c r="C419" s="267"/>
      <c r="D419" s="240" t="s">
        <v>202</v>
      </c>
      <c r="E419" s="268" t="s">
        <v>1</v>
      </c>
      <c r="F419" s="269" t="s">
        <v>206</v>
      </c>
      <c r="G419" s="267"/>
      <c r="H419" s="270">
        <v>100.04</v>
      </c>
      <c r="I419" s="271"/>
      <c r="J419" s="267"/>
      <c r="K419" s="267"/>
      <c r="L419" s="272"/>
      <c r="M419" s="273"/>
      <c r="N419" s="274"/>
      <c r="O419" s="274"/>
      <c r="P419" s="274"/>
      <c r="Q419" s="274"/>
      <c r="R419" s="274"/>
      <c r="S419" s="274"/>
      <c r="T419" s="27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76" t="s">
        <v>202</v>
      </c>
      <c r="AU419" s="276" t="s">
        <v>81</v>
      </c>
      <c r="AV419" s="15" t="s">
        <v>115</v>
      </c>
      <c r="AW419" s="15" t="s">
        <v>30</v>
      </c>
      <c r="AX419" s="15" t="s">
        <v>77</v>
      </c>
      <c r="AY419" s="276" t="s">
        <v>194</v>
      </c>
    </row>
    <row r="420" spans="1:65" s="2" customFormat="1" ht="12">
      <c r="A420" s="39"/>
      <c r="B420" s="40"/>
      <c r="C420" s="227" t="s">
        <v>345</v>
      </c>
      <c r="D420" s="227" t="s">
        <v>196</v>
      </c>
      <c r="E420" s="228" t="s">
        <v>3762</v>
      </c>
      <c r="F420" s="229" t="s">
        <v>3763</v>
      </c>
      <c r="G420" s="230" t="s">
        <v>357</v>
      </c>
      <c r="H420" s="231">
        <v>10.4</v>
      </c>
      <c r="I420" s="232"/>
      <c r="J420" s="233">
        <f>ROUND(I420*H420,2)</f>
        <v>0</v>
      </c>
      <c r="K420" s="229" t="s">
        <v>200</v>
      </c>
      <c r="L420" s="45"/>
      <c r="M420" s="234" t="s">
        <v>1</v>
      </c>
      <c r="N420" s="235" t="s">
        <v>38</v>
      </c>
      <c r="O420" s="92"/>
      <c r="P420" s="236">
        <f>O420*H420</f>
        <v>0</v>
      </c>
      <c r="Q420" s="236">
        <v>0</v>
      </c>
      <c r="R420" s="236">
        <f>Q420*H420</f>
        <v>0</v>
      </c>
      <c r="S420" s="236">
        <v>0</v>
      </c>
      <c r="T420" s="237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8" t="s">
        <v>239</v>
      </c>
      <c r="AT420" s="238" t="s">
        <v>196</v>
      </c>
      <c r="AU420" s="238" t="s">
        <v>81</v>
      </c>
      <c r="AY420" s="18" t="s">
        <v>194</v>
      </c>
      <c r="BE420" s="239">
        <f>IF(N420="základní",J420,0)</f>
        <v>0</v>
      </c>
      <c r="BF420" s="239">
        <f>IF(N420="snížená",J420,0)</f>
        <v>0</v>
      </c>
      <c r="BG420" s="239">
        <f>IF(N420="zákl. přenesená",J420,0)</f>
        <v>0</v>
      </c>
      <c r="BH420" s="239">
        <f>IF(N420="sníž. přenesená",J420,0)</f>
        <v>0</v>
      </c>
      <c r="BI420" s="239">
        <f>IF(N420="nulová",J420,0)</f>
        <v>0</v>
      </c>
      <c r="BJ420" s="18" t="s">
        <v>77</v>
      </c>
      <c r="BK420" s="239">
        <f>ROUND(I420*H420,2)</f>
        <v>0</v>
      </c>
      <c r="BL420" s="18" t="s">
        <v>239</v>
      </c>
      <c r="BM420" s="238" t="s">
        <v>492</v>
      </c>
    </row>
    <row r="421" spans="1:47" s="2" customFormat="1" ht="12">
      <c r="A421" s="39"/>
      <c r="B421" s="40"/>
      <c r="C421" s="41"/>
      <c r="D421" s="240" t="s">
        <v>201</v>
      </c>
      <c r="E421" s="41"/>
      <c r="F421" s="241" t="s">
        <v>3763</v>
      </c>
      <c r="G421" s="41"/>
      <c r="H421" s="41"/>
      <c r="I421" s="242"/>
      <c r="J421" s="41"/>
      <c r="K421" s="41"/>
      <c r="L421" s="45"/>
      <c r="M421" s="243"/>
      <c r="N421" s="244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201</v>
      </c>
      <c r="AU421" s="18" t="s">
        <v>81</v>
      </c>
    </row>
    <row r="422" spans="1:51" s="14" customFormat="1" ht="12">
      <c r="A422" s="14"/>
      <c r="B422" s="255"/>
      <c r="C422" s="256"/>
      <c r="D422" s="240" t="s">
        <v>202</v>
      </c>
      <c r="E422" s="257" t="s">
        <v>1</v>
      </c>
      <c r="F422" s="258" t="s">
        <v>3764</v>
      </c>
      <c r="G422" s="256"/>
      <c r="H422" s="259">
        <v>10.4</v>
      </c>
      <c r="I422" s="260"/>
      <c r="J422" s="256"/>
      <c r="K422" s="256"/>
      <c r="L422" s="261"/>
      <c r="M422" s="262"/>
      <c r="N422" s="263"/>
      <c r="O422" s="263"/>
      <c r="P422" s="263"/>
      <c r="Q422" s="263"/>
      <c r="R422" s="263"/>
      <c r="S422" s="263"/>
      <c r="T422" s="26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5" t="s">
        <v>202</v>
      </c>
      <c r="AU422" s="265" t="s">
        <v>81</v>
      </c>
      <c r="AV422" s="14" t="s">
        <v>81</v>
      </c>
      <c r="AW422" s="14" t="s">
        <v>30</v>
      </c>
      <c r="AX422" s="14" t="s">
        <v>73</v>
      </c>
      <c r="AY422" s="265" t="s">
        <v>194</v>
      </c>
    </row>
    <row r="423" spans="1:51" s="15" customFormat="1" ht="12">
      <c r="A423" s="15"/>
      <c r="B423" s="266"/>
      <c r="C423" s="267"/>
      <c r="D423" s="240" t="s">
        <v>202</v>
      </c>
      <c r="E423" s="268" t="s">
        <v>1</v>
      </c>
      <c r="F423" s="269" t="s">
        <v>206</v>
      </c>
      <c r="G423" s="267"/>
      <c r="H423" s="270">
        <v>10.4</v>
      </c>
      <c r="I423" s="271"/>
      <c r="J423" s="267"/>
      <c r="K423" s="267"/>
      <c r="L423" s="272"/>
      <c r="M423" s="273"/>
      <c r="N423" s="274"/>
      <c r="O423" s="274"/>
      <c r="P423" s="274"/>
      <c r="Q423" s="274"/>
      <c r="R423" s="274"/>
      <c r="S423" s="274"/>
      <c r="T423" s="27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76" t="s">
        <v>202</v>
      </c>
      <c r="AU423" s="276" t="s">
        <v>81</v>
      </c>
      <c r="AV423" s="15" t="s">
        <v>115</v>
      </c>
      <c r="AW423" s="15" t="s">
        <v>30</v>
      </c>
      <c r="AX423" s="15" t="s">
        <v>77</v>
      </c>
      <c r="AY423" s="276" t="s">
        <v>194</v>
      </c>
    </row>
    <row r="424" spans="1:65" s="2" customFormat="1" ht="55.5" customHeight="1">
      <c r="A424" s="39"/>
      <c r="B424" s="40"/>
      <c r="C424" s="227" t="s">
        <v>494</v>
      </c>
      <c r="D424" s="227" t="s">
        <v>196</v>
      </c>
      <c r="E424" s="228" t="s">
        <v>1620</v>
      </c>
      <c r="F424" s="229" t="s">
        <v>1621</v>
      </c>
      <c r="G424" s="230" t="s">
        <v>294</v>
      </c>
      <c r="H424" s="231">
        <v>255.164</v>
      </c>
      <c r="I424" s="232"/>
      <c r="J424" s="233">
        <f>ROUND(I424*H424,2)</f>
        <v>0</v>
      </c>
      <c r="K424" s="229" t="s">
        <v>200</v>
      </c>
      <c r="L424" s="45"/>
      <c r="M424" s="234" t="s">
        <v>1</v>
      </c>
      <c r="N424" s="235" t="s">
        <v>38</v>
      </c>
      <c r="O424" s="92"/>
      <c r="P424" s="236">
        <f>O424*H424</f>
        <v>0</v>
      </c>
      <c r="Q424" s="236">
        <v>0</v>
      </c>
      <c r="R424" s="236">
        <f>Q424*H424</f>
        <v>0</v>
      </c>
      <c r="S424" s="236">
        <v>0</v>
      </c>
      <c r="T424" s="237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8" t="s">
        <v>239</v>
      </c>
      <c r="AT424" s="238" t="s">
        <v>196</v>
      </c>
      <c r="AU424" s="238" t="s">
        <v>81</v>
      </c>
      <c r="AY424" s="18" t="s">
        <v>194</v>
      </c>
      <c r="BE424" s="239">
        <f>IF(N424="základní",J424,0)</f>
        <v>0</v>
      </c>
      <c r="BF424" s="239">
        <f>IF(N424="snížená",J424,0)</f>
        <v>0</v>
      </c>
      <c r="BG424" s="239">
        <f>IF(N424="zákl. přenesená",J424,0)</f>
        <v>0</v>
      </c>
      <c r="BH424" s="239">
        <f>IF(N424="sníž. přenesená",J424,0)</f>
        <v>0</v>
      </c>
      <c r="BI424" s="239">
        <f>IF(N424="nulová",J424,0)</f>
        <v>0</v>
      </c>
      <c r="BJ424" s="18" t="s">
        <v>77</v>
      </c>
      <c r="BK424" s="239">
        <f>ROUND(I424*H424,2)</f>
        <v>0</v>
      </c>
      <c r="BL424" s="18" t="s">
        <v>239</v>
      </c>
      <c r="BM424" s="238" t="s">
        <v>497</v>
      </c>
    </row>
    <row r="425" spans="1:47" s="2" customFormat="1" ht="12">
      <c r="A425" s="39"/>
      <c r="B425" s="40"/>
      <c r="C425" s="41"/>
      <c r="D425" s="240" t="s">
        <v>201</v>
      </c>
      <c r="E425" s="41"/>
      <c r="F425" s="241" t="s">
        <v>1621</v>
      </c>
      <c r="G425" s="41"/>
      <c r="H425" s="41"/>
      <c r="I425" s="242"/>
      <c r="J425" s="41"/>
      <c r="K425" s="41"/>
      <c r="L425" s="45"/>
      <c r="M425" s="243"/>
      <c r="N425" s="244"/>
      <c r="O425" s="92"/>
      <c r="P425" s="92"/>
      <c r="Q425" s="92"/>
      <c r="R425" s="92"/>
      <c r="S425" s="92"/>
      <c r="T425" s="93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201</v>
      </c>
      <c r="AU425" s="18" t="s">
        <v>81</v>
      </c>
    </row>
    <row r="426" spans="1:51" s="14" customFormat="1" ht="12">
      <c r="A426" s="14"/>
      <c r="B426" s="255"/>
      <c r="C426" s="256"/>
      <c r="D426" s="240" t="s">
        <v>202</v>
      </c>
      <c r="E426" s="257" t="s">
        <v>1</v>
      </c>
      <c r="F426" s="258" t="s">
        <v>3765</v>
      </c>
      <c r="G426" s="256"/>
      <c r="H426" s="259">
        <v>255.164</v>
      </c>
      <c r="I426" s="260"/>
      <c r="J426" s="256"/>
      <c r="K426" s="256"/>
      <c r="L426" s="261"/>
      <c r="M426" s="262"/>
      <c r="N426" s="263"/>
      <c r="O426" s="263"/>
      <c r="P426" s="263"/>
      <c r="Q426" s="263"/>
      <c r="R426" s="263"/>
      <c r="S426" s="263"/>
      <c r="T426" s="26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5" t="s">
        <v>202</v>
      </c>
      <c r="AU426" s="265" t="s">
        <v>81</v>
      </c>
      <c r="AV426" s="14" t="s">
        <v>81</v>
      </c>
      <c r="AW426" s="14" t="s">
        <v>30</v>
      </c>
      <c r="AX426" s="14" t="s">
        <v>73</v>
      </c>
      <c r="AY426" s="265" t="s">
        <v>194</v>
      </c>
    </row>
    <row r="427" spans="1:51" s="15" customFormat="1" ht="12">
      <c r="A427" s="15"/>
      <c r="B427" s="266"/>
      <c r="C427" s="267"/>
      <c r="D427" s="240" t="s">
        <v>202</v>
      </c>
      <c r="E427" s="268" t="s">
        <v>1</v>
      </c>
      <c r="F427" s="269" t="s">
        <v>206</v>
      </c>
      <c r="G427" s="267"/>
      <c r="H427" s="270">
        <v>255.164</v>
      </c>
      <c r="I427" s="271"/>
      <c r="J427" s="267"/>
      <c r="K427" s="267"/>
      <c r="L427" s="272"/>
      <c r="M427" s="273"/>
      <c r="N427" s="274"/>
      <c r="O427" s="274"/>
      <c r="P427" s="274"/>
      <c r="Q427" s="274"/>
      <c r="R427" s="274"/>
      <c r="S427" s="274"/>
      <c r="T427" s="27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76" t="s">
        <v>202</v>
      </c>
      <c r="AU427" s="276" t="s">
        <v>81</v>
      </c>
      <c r="AV427" s="15" t="s">
        <v>115</v>
      </c>
      <c r="AW427" s="15" t="s">
        <v>30</v>
      </c>
      <c r="AX427" s="15" t="s">
        <v>77</v>
      </c>
      <c r="AY427" s="276" t="s">
        <v>194</v>
      </c>
    </row>
    <row r="428" spans="1:65" s="2" customFormat="1" ht="33" customHeight="1">
      <c r="A428" s="39"/>
      <c r="B428" s="40"/>
      <c r="C428" s="227" t="s">
        <v>352</v>
      </c>
      <c r="D428" s="227" t="s">
        <v>196</v>
      </c>
      <c r="E428" s="228" t="s">
        <v>3766</v>
      </c>
      <c r="F428" s="229" t="s">
        <v>3767</v>
      </c>
      <c r="G428" s="230" t="s">
        <v>397</v>
      </c>
      <c r="H428" s="231">
        <v>2</v>
      </c>
      <c r="I428" s="232"/>
      <c r="J428" s="233">
        <f>ROUND(I428*H428,2)</f>
        <v>0</v>
      </c>
      <c r="K428" s="229" t="s">
        <v>200</v>
      </c>
      <c r="L428" s="45"/>
      <c r="M428" s="234" t="s">
        <v>1</v>
      </c>
      <c r="N428" s="235" t="s">
        <v>38</v>
      </c>
      <c r="O428" s="92"/>
      <c r="P428" s="236">
        <f>O428*H428</f>
        <v>0</v>
      </c>
      <c r="Q428" s="236">
        <v>0</v>
      </c>
      <c r="R428" s="236">
        <f>Q428*H428</f>
        <v>0</v>
      </c>
      <c r="S428" s="236">
        <v>0</v>
      </c>
      <c r="T428" s="237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8" t="s">
        <v>239</v>
      </c>
      <c r="AT428" s="238" t="s">
        <v>196</v>
      </c>
      <c r="AU428" s="238" t="s">
        <v>81</v>
      </c>
      <c r="AY428" s="18" t="s">
        <v>194</v>
      </c>
      <c r="BE428" s="239">
        <f>IF(N428="základní",J428,0)</f>
        <v>0</v>
      </c>
      <c r="BF428" s="239">
        <f>IF(N428="snížená",J428,0)</f>
        <v>0</v>
      </c>
      <c r="BG428" s="239">
        <f>IF(N428="zákl. přenesená",J428,0)</f>
        <v>0</v>
      </c>
      <c r="BH428" s="239">
        <f>IF(N428="sníž. přenesená",J428,0)</f>
        <v>0</v>
      </c>
      <c r="BI428" s="239">
        <f>IF(N428="nulová",J428,0)</f>
        <v>0</v>
      </c>
      <c r="BJ428" s="18" t="s">
        <v>77</v>
      </c>
      <c r="BK428" s="239">
        <f>ROUND(I428*H428,2)</f>
        <v>0</v>
      </c>
      <c r="BL428" s="18" t="s">
        <v>239</v>
      </c>
      <c r="BM428" s="238" t="s">
        <v>501</v>
      </c>
    </row>
    <row r="429" spans="1:47" s="2" customFormat="1" ht="12">
      <c r="A429" s="39"/>
      <c r="B429" s="40"/>
      <c r="C429" s="41"/>
      <c r="D429" s="240" t="s">
        <v>201</v>
      </c>
      <c r="E429" s="41"/>
      <c r="F429" s="241" t="s">
        <v>3767</v>
      </c>
      <c r="G429" s="41"/>
      <c r="H429" s="41"/>
      <c r="I429" s="242"/>
      <c r="J429" s="41"/>
      <c r="K429" s="41"/>
      <c r="L429" s="45"/>
      <c r="M429" s="243"/>
      <c r="N429" s="244"/>
      <c r="O429" s="92"/>
      <c r="P429" s="92"/>
      <c r="Q429" s="92"/>
      <c r="R429" s="92"/>
      <c r="S429" s="92"/>
      <c r="T429" s="93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201</v>
      </c>
      <c r="AU429" s="18" t="s">
        <v>81</v>
      </c>
    </row>
    <row r="430" spans="1:65" s="2" customFormat="1" ht="12">
      <c r="A430" s="39"/>
      <c r="B430" s="40"/>
      <c r="C430" s="288" t="s">
        <v>503</v>
      </c>
      <c r="D430" s="288" t="s">
        <v>282</v>
      </c>
      <c r="E430" s="289" t="s">
        <v>3768</v>
      </c>
      <c r="F430" s="290" t="s">
        <v>3769</v>
      </c>
      <c r="G430" s="291" t="s">
        <v>397</v>
      </c>
      <c r="H430" s="292">
        <v>2</v>
      </c>
      <c r="I430" s="293"/>
      <c r="J430" s="294">
        <f>ROUND(I430*H430,2)</f>
        <v>0</v>
      </c>
      <c r="K430" s="290" t="s">
        <v>1</v>
      </c>
      <c r="L430" s="295"/>
      <c r="M430" s="296" t="s">
        <v>1</v>
      </c>
      <c r="N430" s="297" t="s">
        <v>38</v>
      </c>
      <c r="O430" s="92"/>
      <c r="P430" s="236">
        <f>O430*H430</f>
        <v>0</v>
      </c>
      <c r="Q430" s="236">
        <v>0</v>
      </c>
      <c r="R430" s="236">
        <f>Q430*H430</f>
        <v>0</v>
      </c>
      <c r="S430" s="236">
        <v>0</v>
      </c>
      <c r="T430" s="237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8" t="s">
        <v>273</v>
      </c>
      <c r="AT430" s="238" t="s">
        <v>282</v>
      </c>
      <c r="AU430" s="238" t="s">
        <v>81</v>
      </c>
      <c r="AY430" s="18" t="s">
        <v>194</v>
      </c>
      <c r="BE430" s="239">
        <f>IF(N430="základní",J430,0)</f>
        <v>0</v>
      </c>
      <c r="BF430" s="239">
        <f>IF(N430="snížená",J430,0)</f>
        <v>0</v>
      </c>
      <c r="BG430" s="239">
        <f>IF(N430="zákl. přenesená",J430,0)</f>
        <v>0</v>
      </c>
      <c r="BH430" s="239">
        <f>IF(N430="sníž. přenesená",J430,0)</f>
        <v>0</v>
      </c>
      <c r="BI430" s="239">
        <f>IF(N430="nulová",J430,0)</f>
        <v>0</v>
      </c>
      <c r="BJ430" s="18" t="s">
        <v>77</v>
      </c>
      <c r="BK430" s="239">
        <f>ROUND(I430*H430,2)</f>
        <v>0</v>
      </c>
      <c r="BL430" s="18" t="s">
        <v>239</v>
      </c>
      <c r="BM430" s="238" t="s">
        <v>506</v>
      </c>
    </row>
    <row r="431" spans="1:47" s="2" customFormat="1" ht="12">
      <c r="A431" s="39"/>
      <c r="B431" s="40"/>
      <c r="C431" s="41"/>
      <c r="D431" s="240" t="s">
        <v>201</v>
      </c>
      <c r="E431" s="41"/>
      <c r="F431" s="241" t="s">
        <v>3769</v>
      </c>
      <c r="G431" s="41"/>
      <c r="H431" s="41"/>
      <c r="I431" s="242"/>
      <c r="J431" s="41"/>
      <c r="K431" s="41"/>
      <c r="L431" s="45"/>
      <c r="M431" s="243"/>
      <c r="N431" s="244"/>
      <c r="O431" s="92"/>
      <c r="P431" s="92"/>
      <c r="Q431" s="92"/>
      <c r="R431" s="92"/>
      <c r="S431" s="92"/>
      <c r="T431" s="93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201</v>
      </c>
      <c r="AU431" s="18" t="s">
        <v>81</v>
      </c>
    </row>
    <row r="432" spans="1:65" s="2" customFormat="1" ht="12">
      <c r="A432" s="39"/>
      <c r="B432" s="40"/>
      <c r="C432" s="227" t="s">
        <v>358</v>
      </c>
      <c r="D432" s="227" t="s">
        <v>196</v>
      </c>
      <c r="E432" s="228" t="s">
        <v>3770</v>
      </c>
      <c r="F432" s="229" t="s">
        <v>3771</v>
      </c>
      <c r="G432" s="230" t="s">
        <v>357</v>
      </c>
      <c r="H432" s="231">
        <v>18.2</v>
      </c>
      <c r="I432" s="232"/>
      <c r="J432" s="233">
        <f>ROUND(I432*H432,2)</f>
        <v>0</v>
      </c>
      <c r="K432" s="229" t="s">
        <v>200</v>
      </c>
      <c r="L432" s="45"/>
      <c r="M432" s="234" t="s">
        <v>1</v>
      </c>
      <c r="N432" s="235" t="s">
        <v>38</v>
      </c>
      <c r="O432" s="92"/>
      <c r="P432" s="236">
        <f>O432*H432</f>
        <v>0</v>
      </c>
      <c r="Q432" s="236">
        <v>0</v>
      </c>
      <c r="R432" s="236">
        <f>Q432*H432</f>
        <v>0</v>
      </c>
      <c r="S432" s="236">
        <v>0</v>
      </c>
      <c r="T432" s="237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8" t="s">
        <v>239</v>
      </c>
      <c r="AT432" s="238" t="s">
        <v>196</v>
      </c>
      <c r="AU432" s="238" t="s">
        <v>81</v>
      </c>
      <c r="AY432" s="18" t="s">
        <v>194</v>
      </c>
      <c r="BE432" s="239">
        <f>IF(N432="základní",J432,0)</f>
        <v>0</v>
      </c>
      <c r="BF432" s="239">
        <f>IF(N432="snížená",J432,0)</f>
        <v>0</v>
      </c>
      <c r="BG432" s="239">
        <f>IF(N432="zákl. přenesená",J432,0)</f>
        <v>0</v>
      </c>
      <c r="BH432" s="239">
        <f>IF(N432="sníž. přenesená",J432,0)</f>
        <v>0</v>
      </c>
      <c r="BI432" s="239">
        <f>IF(N432="nulová",J432,0)</f>
        <v>0</v>
      </c>
      <c r="BJ432" s="18" t="s">
        <v>77</v>
      </c>
      <c r="BK432" s="239">
        <f>ROUND(I432*H432,2)</f>
        <v>0</v>
      </c>
      <c r="BL432" s="18" t="s">
        <v>239</v>
      </c>
      <c r="BM432" s="238" t="s">
        <v>511</v>
      </c>
    </row>
    <row r="433" spans="1:47" s="2" customFormat="1" ht="12">
      <c r="A433" s="39"/>
      <c r="B433" s="40"/>
      <c r="C433" s="41"/>
      <c r="D433" s="240" t="s">
        <v>201</v>
      </c>
      <c r="E433" s="41"/>
      <c r="F433" s="241" t="s">
        <v>3771</v>
      </c>
      <c r="G433" s="41"/>
      <c r="H433" s="41"/>
      <c r="I433" s="242"/>
      <c r="J433" s="41"/>
      <c r="K433" s="41"/>
      <c r="L433" s="45"/>
      <c r="M433" s="243"/>
      <c r="N433" s="244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201</v>
      </c>
      <c r="AU433" s="18" t="s">
        <v>81</v>
      </c>
    </row>
    <row r="434" spans="1:51" s="14" customFormat="1" ht="12">
      <c r="A434" s="14"/>
      <c r="B434" s="255"/>
      <c r="C434" s="256"/>
      <c r="D434" s="240" t="s">
        <v>202</v>
      </c>
      <c r="E434" s="257" t="s">
        <v>1</v>
      </c>
      <c r="F434" s="258" t="s">
        <v>3772</v>
      </c>
      <c r="G434" s="256"/>
      <c r="H434" s="259">
        <v>18.2</v>
      </c>
      <c r="I434" s="260"/>
      <c r="J434" s="256"/>
      <c r="K434" s="256"/>
      <c r="L434" s="261"/>
      <c r="M434" s="262"/>
      <c r="N434" s="263"/>
      <c r="O434" s="263"/>
      <c r="P434" s="263"/>
      <c r="Q434" s="263"/>
      <c r="R434" s="263"/>
      <c r="S434" s="263"/>
      <c r="T434" s="26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5" t="s">
        <v>202</v>
      </c>
      <c r="AU434" s="265" t="s">
        <v>81</v>
      </c>
      <c r="AV434" s="14" t="s">
        <v>81</v>
      </c>
      <c r="AW434" s="14" t="s">
        <v>30</v>
      </c>
      <c r="AX434" s="14" t="s">
        <v>73</v>
      </c>
      <c r="AY434" s="265" t="s">
        <v>194</v>
      </c>
    </row>
    <row r="435" spans="1:51" s="15" customFormat="1" ht="12">
      <c r="A435" s="15"/>
      <c r="B435" s="266"/>
      <c r="C435" s="267"/>
      <c r="D435" s="240" t="s">
        <v>202</v>
      </c>
      <c r="E435" s="268" t="s">
        <v>1</v>
      </c>
      <c r="F435" s="269" t="s">
        <v>206</v>
      </c>
      <c r="G435" s="267"/>
      <c r="H435" s="270">
        <v>18.2</v>
      </c>
      <c r="I435" s="271"/>
      <c r="J435" s="267"/>
      <c r="K435" s="267"/>
      <c r="L435" s="272"/>
      <c r="M435" s="273"/>
      <c r="N435" s="274"/>
      <c r="O435" s="274"/>
      <c r="P435" s="274"/>
      <c r="Q435" s="274"/>
      <c r="R435" s="274"/>
      <c r="S435" s="274"/>
      <c r="T435" s="27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76" t="s">
        <v>202</v>
      </c>
      <c r="AU435" s="276" t="s">
        <v>81</v>
      </c>
      <c r="AV435" s="15" t="s">
        <v>115</v>
      </c>
      <c r="AW435" s="15" t="s">
        <v>30</v>
      </c>
      <c r="AX435" s="15" t="s">
        <v>77</v>
      </c>
      <c r="AY435" s="276" t="s">
        <v>194</v>
      </c>
    </row>
    <row r="436" spans="1:65" s="2" customFormat="1" ht="33" customHeight="1">
      <c r="A436" s="39"/>
      <c r="B436" s="40"/>
      <c r="C436" s="227" t="s">
        <v>512</v>
      </c>
      <c r="D436" s="227" t="s">
        <v>196</v>
      </c>
      <c r="E436" s="228" t="s">
        <v>1625</v>
      </c>
      <c r="F436" s="229" t="s">
        <v>1626</v>
      </c>
      <c r="G436" s="230" t="s">
        <v>357</v>
      </c>
      <c r="H436" s="231">
        <v>27.24</v>
      </c>
      <c r="I436" s="232"/>
      <c r="J436" s="233">
        <f>ROUND(I436*H436,2)</f>
        <v>0</v>
      </c>
      <c r="K436" s="229" t="s">
        <v>200</v>
      </c>
      <c r="L436" s="45"/>
      <c r="M436" s="234" t="s">
        <v>1</v>
      </c>
      <c r="N436" s="235" t="s">
        <v>38</v>
      </c>
      <c r="O436" s="92"/>
      <c r="P436" s="236">
        <f>O436*H436</f>
        <v>0</v>
      </c>
      <c r="Q436" s="236">
        <v>0</v>
      </c>
      <c r="R436" s="236">
        <f>Q436*H436</f>
        <v>0</v>
      </c>
      <c r="S436" s="236">
        <v>0</v>
      </c>
      <c r="T436" s="237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8" t="s">
        <v>239</v>
      </c>
      <c r="AT436" s="238" t="s">
        <v>196</v>
      </c>
      <c r="AU436" s="238" t="s">
        <v>81</v>
      </c>
      <c r="AY436" s="18" t="s">
        <v>194</v>
      </c>
      <c r="BE436" s="239">
        <f>IF(N436="základní",J436,0)</f>
        <v>0</v>
      </c>
      <c r="BF436" s="239">
        <f>IF(N436="snížená",J436,0)</f>
        <v>0</v>
      </c>
      <c r="BG436" s="239">
        <f>IF(N436="zákl. přenesená",J436,0)</f>
        <v>0</v>
      </c>
      <c r="BH436" s="239">
        <f>IF(N436="sníž. přenesená",J436,0)</f>
        <v>0</v>
      </c>
      <c r="BI436" s="239">
        <f>IF(N436="nulová",J436,0)</f>
        <v>0</v>
      </c>
      <c r="BJ436" s="18" t="s">
        <v>77</v>
      </c>
      <c r="BK436" s="239">
        <f>ROUND(I436*H436,2)</f>
        <v>0</v>
      </c>
      <c r="BL436" s="18" t="s">
        <v>239</v>
      </c>
      <c r="BM436" s="238" t="s">
        <v>515</v>
      </c>
    </row>
    <row r="437" spans="1:47" s="2" customFormat="1" ht="12">
      <c r="A437" s="39"/>
      <c r="B437" s="40"/>
      <c r="C437" s="41"/>
      <c r="D437" s="240" t="s">
        <v>201</v>
      </c>
      <c r="E437" s="41"/>
      <c r="F437" s="241" t="s">
        <v>1626</v>
      </c>
      <c r="G437" s="41"/>
      <c r="H437" s="41"/>
      <c r="I437" s="242"/>
      <c r="J437" s="41"/>
      <c r="K437" s="41"/>
      <c r="L437" s="45"/>
      <c r="M437" s="243"/>
      <c r="N437" s="244"/>
      <c r="O437" s="92"/>
      <c r="P437" s="92"/>
      <c r="Q437" s="92"/>
      <c r="R437" s="92"/>
      <c r="S437" s="92"/>
      <c r="T437" s="93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201</v>
      </c>
      <c r="AU437" s="18" t="s">
        <v>81</v>
      </c>
    </row>
    <row r="438" spans="1:51" s="14" customFormat="1" ht="12">
      <c r="A438" s="14"/>
      <c r="B438" s="255"/>
      <c r="C438" s="256"/>
      <c r="D438" s="240" t="s">
        <v>202</v>
      </c>
      <c r="E438" s="257" t="s">
        <v>1</v>
      </c>
      <c r="F438" s="258" t="s">
        <v>3773</v>
      </c>
      <c r="G438" s="256"/>
      <c r="H438" s="259">
        <v>27.24</v>
      </c>
      <c r="I438" s="260"/>
      <c r="J438" s="256"/>
      <c r="K438" s="256"/>
      <c r="L438" s="261"/>
      <c r="M438" s="262"/>
      <c r="N438" s="263"/>
      <c r="O438" s="263"/>
      <c r="P438" s="263"/>
      <c r="Q438" s="263"/>
      <c r="R438" s="263"/>
      <c r="S438" s="263"/>
      <c r="T438" s="26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65" t="s">
        <v>202</v>
      </c>
      <c r="AU438" s="265" t="s">
        <v>81</v>
      </c>
      <c r="AV438" s="14" t="s">
        <v>81</v>
      </c>
      <c r="AW438" s="14" t="s">
        <v>30</v>
      </c>
      <c r="AX438" s="14" t="s">
        <v>73</v>
      </c>
      <c r="AY438" s="265" t="s">
        <v>194</v>
      </c>
    </row>
    <row r="439" spans="1:51" s="15" customFormat="1" ht="12">
      <c r="A439" s="15"/>
      <c r="B439" s="266"/>
      <c r="C439" s="267"/>
      <c r="D439" s="240" t="s">
        <v>202</v>
      </c>
      <c r="E439" s="268" t="s">
        <v>1</v>
      </c>
      <c r="F439" s="269" t="s">
        <v>206</v>
      </c>
      <c r="G439" s="267"/>
      <c r="H439" s="270">
        <v>27.24</v>
      </c>
      <c r="I439" s="271"/>
      <c r="J439" s="267"/>
      <c r="K439" s="267"/>
      <c r="L439" s="272"/>
      <c r="M439" s="273"/>
      <c r="N439" s="274"/>
      <c r="O439" s="274"/>
      <c r="P439" s="274"/>
      <c r="Q439" s="274"/>
      <c r="R439" s="274"/>
      <c r="S439" s="274"/>
      <c r="T439" s="27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76" t="s">
        <v>202</v>
      </c>
      <c r="AU439" s="276" t="s">
        <v>81</v>
      </c>
      <c r="AV439" s="15" t="s">
        <v>115</v>
      </c>
      <c r="AW439" s="15" t="s">
        <v>30</v>
      </c>
      <c r="AX439" s="15" t="s">
        <v>77</v>
      </c>
      <c r="AY439" s="276" t="s">
        <v>194</v>
      </c>
    </row>
    <row r="440" spans="1:65" s="2" customFormat="1" ht="12">
      <c r="A440" s="39"/>
      <c r="B440" s="40"/>
      <c r="C440" s="227" t="s">
        <v>363</v>
      </c>
      <c r="D440" s="227" t="s">
        <v>196</v>
      </c>
      <c r="E440" s="228" t="s">
        <v>1629</v>
      </c>
      <c r="F440" s="229" t="s">
        <v>1630</v>
      </c>
      <c r="G440" s="230" t="s">
        <v>357</v>
      </c>
      <c r="H440" s="231">
        <v>36.4</v>
      </c>
      <c r="I440" s="232"/>
      <c r="J440" s="233">
        <f>ROUND(I440*H440,2)</f>
        <v>0</v>
      </c>
      <c r="K440" s="229" t="s">
        <v>200</v>
      </c>
      <c r="L440" s="45"/>
      <c r="M440" s="234" t="s">
        <v>1</v>
      </c>
      <c r="N440" s="235" t="s">
        <v>38</v>
      </c>
      <c r="O440" s="92"/>
      <c r="P440" s="236">
        <f>O440*H440</f>
        <v>0</v>
      </c>
      <c r="Q440" s="236">
        <v>0</v>
      </c>
      <c r="R440" s="236">
        <f>Q440*H440</f>
        <v>0</v>
      </c>
      <c r="S440" s="236">
        <v>0</v>
      </c>
      <c r="T440" s="237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8" t="s">
        <v>239</v>
      </c>
      <c r="AT440" s="238" t="s">
        <v>196</v>
      </c>
      <c r="AU440" s="238" t="s">
        <v>81</v>
      </c>
      <c r="AY440" s="18" t="s">
        <v>194</v>
      </c>
      <c r="BE440" s="239">
        <f>IF(N440="základní",J440,0)</f>
        <v>0</v>
      </c>
      <c r="BF440" s="239">
        <f>IF(N440="snížená",J440,0)</f>
        <v>0</v>
      </c>
      <c r="BG440" s="239">
        <f>IF(N440="zákl. přenesená",J440,0)</f>
        <v>0</v>
      </c>
      <c r="BH440" s="239">
        <f>IF(N440="sníž. přenesená",J440,0)</f>
        <v>0</v>
      </c>
      <c r="BI440" s="239">
        <f>IF(N440="nulová",J440,0)</f>
        <v>0</v>
      </c>
      <c r="BJ440" s="18" t="s">
        <v>77</v>
      </c>
      <c r="BK440" s="239">
        <f>ROUND(I440*H440,2)</f>
        <v>0</v>
      </c>
      <c r="BL440" s="18" t="s">
        <v>239</v>
      </c>
      <c r="BM440" s="238" t="s">
        <v>520</v>
      </c>
    </row>
    <row r="441" spans="1:47" s="2" customFormat="1" ht="12">
      <c r="A441" s="39"/>
      <c r="B441" s="40"/>
      <c r="C441" s="41"/>
      <c r="D441" s="240" t="s">
        <v>201</v>
      </c>
      <c r="E441" s="41"/>
      <c r="F441" s="241" t="s">
        <v>1630</v>
      </c>
      <c r="G441" s="41"/>
      <c r="H441" s="41"/>
      <c r="I441" s="242"/>
      <c r="J441" s="41"/>
      <c r="K441" s="41"/>
      <c r="L441" s="45"/>
      <c r="M441" s="243"/>
      <c r="N441" s="244"/>
      <c r="O441" s="92"/>
      <c r="P441" s="92"/>
      <c r="Q441" s="92"/>
      <c r="R441" s="92"/>
      <c r="S441" s="92"/>
      <c r="T441" s="93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201</v>
      </c>
      <c r="AU441" s="18" t="s">
        <v>81</v>
      </c>
    </row>
    <row r="442" spans="1:51" s="14" customFormat="1" ht="12">
      <c r="A442" s="14"/>
      <c r="B442" s="255"/>
      <c r="C442" s="256"/>
      <c r="D442" s="240" t="s">
        <v>202</v>
      </c>
      <c r="E442" s="257" t="s">
        <v>1</v>
      </c>
      <c r="F442" s="258" t="s">
        <v>3774</v>
      </c>
      <c r="G442" s="256"/>
      <c r="H442" s="259">
        <v>36.4</v>
      </c>
      <c r="I442" s="260"/>
      <c r="J442" s="256"/>
      <c r="K442" s="256"/>
      <c r="L442" s="261"/>
      <c r="M442" s="262"/>
      <c r="N442" s="263"/>
      <c r="O442" s="263"/>
      <c r="P442" s="263"/>
      <c r="Q442" s="263"/>
      <c r="R442" s="263"/>
      <c r="S442" s="263"/>
      <c r="T442" s="26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5" t="s">
        <v>202</v>
      </c>
      <c r="AU442" s="265" t="s">
        <v>81</v>
      </c>
      <c r="AV442" s="14" t="s">
        <v>81</v>
      </c>
      <c r="AW442" s="14" t="s">
        <v>30</v>
      </c>
      <c r="AX442" s="14" t="s">
        <v>73</v>
      </c>
      <c r="AY442" s="265" t="s">
        <v>194</v>
      </c>
    </row>
    <row r="443" spans="1:51" s="15" customFormat="1" ht="12">
      <c r="A443" s="15"/>
      <c r="B443" s="266"/>
      <c r="C443" s="267"/>
      <c r="D443" s="240" t="s">
        <v>202</v>
      </c>
      <c r="E443" s="268" t="s">
        <v>1</v>
      </c>
      <c r="F443" s="269" t="s">
        <v>206</v>
      </c>
      <c r="G443" s="267"/>
      <c r="H443" s="270">
        <v>36.4</v>
      </c>
      <c r="I443" s="271"/>
      <c r="J443" s="267"/>
      <c r="K443" s="267"/>
      <c r="L443" s="272"/>
      <c r="M443" s="273"/>
      <c r="N443" s="274"/>
      <c r="O443" s="274"/>
      <c r="P443" s="274"/>
      <c r="Q443" s="274"/>
      <c r="R443" s="274"/>
      <c r="S443" s="274"/>
      <c r="T443" s="27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76" t="s">
        <v>202</v>
      </c>
      <c r="AU443" s="276" t="s">
        <v>81</v>
      </c>
      <c r="AV443" s="15" t="s">
        <v>115</v>
      </c>
      <c r="AW443" s="15" t="s">
        <v>30</v>
      </c>
      <c r="AX443" s="15" t="s">
        <v>77</v>
      </c>
      <c r="AY443" s="276" t="s">
        <v>194</v>
      </c>
    </row>
    <row r="444" spans="1:65" s="2" customFormat="1" ht="12">
      <c r="A444" s="39"/>
      <c r="B444" s="40"/>
      <c r="C444" s="227" t="s">
        <v>522</v>
      </c>
      <c r="D444" s="227" t="s">
        <v>196</v>
      </c>
      <c r="E444" s="228" t="s">
        <v>1634</v>
      </c>
      <c r="F444" s="229" t="s">
        <v>1635</v>
      </c>
      <c r="G444" s="230" t="s">
        <v>357</v>
      </c>
      <c r="H444" s="231">
        <v>72</v>
      </c>
      <c r="I444" s="232"/>
      <c r="J444" s="233">
        <f>ROUND(I444*H444,2)</f>
        <v>0</v>
      </c>
      <c r="K444" s="229" t="s">
        <v>200</v>
      </c>
      <c r="L444" s="45"/>
      <c r="M444" s="234" t="s">
        <v>1</v>
      </c>
      <c r="N444" s="235" t="s">
        <v>38</v>
      </c>
      <c r="O444" s="92"/>
      <c r="P444" s="236">
        <f>O444*H444</f>
        <v>0</v>
      </c>
      <c r="Q444" s="236">
        <v>0</v>
      </c>
      <c r="R444" s="236">
        <f>Q444*H444</f>
        <v>0</v>
      </c>
      <c r="S444" s="236">
        <v>0</v>
      </c>
      <c r="T444" s="237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8" t="s">
        <v>239</v>
      </c>
      <c r="AT444" s="238" t="s">
        <v>196</v>
      </c>
      <c r="AU444" s="238" t="s">
        <v>81</v>
      </c>
      <c r="AY444" s="18" t="s">
        <v>194</v>
      </c>
      <c r="BE444" s="239">
        <f>IF(N444="základní",J444,0)</f>
        <v>0</v>
      </c>
      <c r="BF444" s="239">
        <f>IF(N444="snížená",J444,0)</f>
        <v>0</v>
      </c>
      <c r="BG444" s="239">
        <f>IF(N444="zákl. přenesená",J444,0)</f>
        <v>0</v>
      </c>
      <c r="BH444" s="239">
        <f>IF(N444="sníž. přenesená",J444,0)</f>
        <v>0</v>
      </c>
      <c r="BI444" s="239">
        <f>IF(N444="nulová",J444,0)</f>
        <v>0</v>
      </c>
      <c r="BJ444" s="18" t="s">
        <v>77</v>
      </c>
      <c r="BK444" s="239">
        <f>ROUND(I444*H444,2)</f>
        <v>0</v>
      </c>
      <c r="BL444" s="18" t="s">
        <v>239</v>
      </c>
      <c r="BM444" s="238" t="s">
        <v>525</v>
      </c>
    </row>
    <row r="445" spans="1:47" s="2" customFormat="1" ht="12">
      <c r="A445" s="39"/>
      <c r="B445" s="40"/>
      <c r="C445" s="41"/>
      <c r="D445" s="240" t="s">
        <v>201</v>
      </c>
      <c r="E445" s="41"/>
      <c r="F445" s="241" t="s">
        <v>1635</v>
      </c>
      <c r="G445" s="41"/>
      <c r="H445" s="41"/>
      <c r="I445" s="242"/>
      <c r="J445" s="41"/>
      <c r="K445" s="41"/>
      <c r="L445" s="45"/>
      <c r="M445" s="243"/>
      <c r="N445" s="244"/>
      <c r="O445" s="92"/>
      <c r="P445" s="92"/>
      <c r="Q445" s="92"/>
      <c r="R445" s="92"/>
      <c r="S445" s="92"/>
      <c r="T445" s="93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201</v>
      </c>
      <c r="AU445" s="18" t="s">
        <v>81</v>
      </c>
    </row>
    <row r="446" spans="1:51" s="14" customFormat="1" ht="12">
      <c r="A446" s="14"/>
      <c r="B446" s="255"/>
      <c r="C446" s="256"/>
      <c r="D446" s="240" t="s">
        <v>202</v>
      </c>
      <c r="E446" s="257" t="s">
        <v>1</v>
      </c>
      <c r="F446" s="258" t="s">
        <v>3775</v>
      </c>
      <c r="G446" s="256"/>
      <c r="H446" s="259">
        <v>72</v>
      </c>
      <c r="I446" s="260"/>
      <c r="J446" s="256"/>
      <c r="K446" s="256"/>
      <c r="L446" s="261"/>
      <c r="M446" s="262"/>
      <c r="N446" s="263"/>
      <c r="O446" s="263"/>
      <c r="P446" s="263"/>
      <c r="Q446" s="263"/>
      <c r="R446" s="263"/>
      <c r="S446" s="263"/>
      <c r="T446" s="26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5" t="s">
        <v>202</v>
      </c>
      <c r="AU446" s="265" t="s">
        <v>81</v>
      </c>
      <c r="AV446" s="14" t="s">
        <v>81</v>
      </c>
      <c r="AW446" s="14" t="s">
        <v>30</v>
      </c>
      <c r="AX446" s="14" t="s">
        <v>73</v>
      </c>
      <c r="AY446" s="265" t="s">
        <v>194</v>
      </c>
    </row>
    <row r="447" spans="1:51" s="15" customFormat="1" ht="12">
      <c r="A447" s="15"/>
      <c r="B447" s="266"/>
      <c r="C447" s="267"/>
      <c r="D447" s="240" t="s">
        <v>202</v>
      </c>
      <c r="E447" s="268" t="s">
        <v>1</v>
      </c>
      <c r="F447" s="269" t="s">
        <v>206</v>
      </c>
      <c r="G447" s="267"/>
      <c r="H447" s="270">
        <v>72</v>
      </c>
      <c r="I447" s="271"/>
      <c r="J447" s="267"/>
      <c r="K447" s="267"/>
      <c r="L447" s="272"/>
      <c r="M447" s="273"/>
      <c r="N447" s="274"/>
      <c r="O447" s="274"/>
      <c r="P447" s="274"/>
      <c r="Q447" s="274"/>
      <c r="R447" s="274"/>
      <c r="S447" s="274"/>
      <c r="T447" s="27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76" t="s">
        <v>202</v>
      </c>
      <c r="AU447" s="276" t="s">
        <v>81</v>
      </c>
      <c r="AV447" s="15" t="s">
        <v>115</v>
      </c>
      <c r="AW447" s="15" t="s">
        <v>30</v>
      </c>
      <c r="AX447" s="15" t="s">
        <v>77</v>
      </c>
      <c r="AY447" s="276" t="s">
        <v>194</v>
      </c>
    </row>
    <row r="448" spans="1:65" s="2" customFormat="1" ht="12">
      <c r="A448" s="39"/>
      <c r="B448" s="40"/>
      <c r="C448" s="227" t="s">
        <v>373</v>
      </c>
      <c r="D448" s="227" t="s">
        <v>196</v>
      </c>
      <c r="E448" s="228" t="s">
        <v>3776</v>
      </c>
      <c r="F448" s="229" t="s">
        <v>3777</v>
      </c>
      <c r="G448" s="230" t="s">
        <v>294</v>
      </c>
      <c r="H448" s="231">
        <v>4.8</v>
      </c>
      <c r="I448" s="232"/>
      <c r="J448" s="233">
        <f>ROUND(I448*H448,2)</f>
        <v>0</v>
      </c>
      <c r="K448" s="229" t="s">
        <v>200</v>
      </c>
      <c r="L448" s="45"/>
      <c r="M448" s="234" t="s">
        <v>1</v>
      </c>
      <c r="N448" s="235" t="s">
        <v>38</v>
      </c>
      <c r="O448" s="92"/>
      <c r="P448" s="236">
        <f>O448*H448</f>
        <v>0</v>
      </c>
      <c r="Q448" s="236">
        <v>0</v>
      </c>
      <c r="R448" s="236">
        <f>Q448*H448</f>
        <v>0</v>
      </c>
      <c r="S448" s="236">
        <v>0</v>
      </c>
      <c r="T448" s="237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8" t="s">
        <v>239</v>
      </c>
      <c r="AT448" s="238" t="s">
        <v>196</v>
      </c>
      <c r="AU448" s="238" t="s">
        <v>81</v>
      </c>
      <c r="AY448" s="18" t="s">
        <v>194</v>
      </c>
      <c r="BE448" s="239">
        <f>IF(N448="základní",J448,0)</f>
        <v>0</v>
      </c>
      <c r="BF448" s="239">
        <f>IF(N448="snížená",J448,0)</f>
        <v>0</v>
      </c>
      <c r="BG448" s="239">
        <f>IF(N448="zákl. přenesená",J448,0)</f>
        <v>0</v>
      </c>
      <c r="BH448" s="239">
        <f>IF(N448="sníž. přenesená",J448,0)</f>
        <v>0</v>
      </c>
      <c r="BI448" s="239">
        <f>IF(N448="nulová",J448,0)</f>
        <v>0</v>
      </c>
      <c r="BJ448" s="18" t="s">
        <v>77</v>
      </c>
      <c r="BK448" s="239">
        <f>ROUND(I448*H448,2)</f>
        <v>0</v>
      </c>
      <c r="BL448" s="18" t="s">
        <v>239</v>
      </c>
      <c r="BM448" s="238" t="s">
        <v>530</v>
      </c>
    </row>
    <row r="449" spans="1:47" s="2" customFormat="1" ht="12">
      <c r="A449" s="39"/>
      <c r="B449" s="40"/>
      <c r="C449" s="41"/>
      <c r="D449" s="240" t="s">
        <v>201</v>
      </c>
      <c r="E449" s="41"/>
      <c r="F449" s="241" t="s">
        <v>3777</v>
      </c>
      <c r="G449" s="41"/>
      <c r="H449" s="41"/>
      <c r="I449" s="242"/>
      <c r="J449" s="41"/>
      <c r="K449" s="41"/>
      <c r="L449" s="45"/>
      <c r="M449" s="243"/>
      <c r="N449" s="244"/>
      <c r="O449" s="92"/>
      <c r="P449" s="92"/>
      <c r="Q449" s="92"/>
      <c r="R449" s="92"/>
      <c r="S449" s="92"/>
      <c r="T449" s="93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201</v>
      </c>
      <c r="AU449" s="18" t="s">
        <v>81</v>
      </c>
    </row>
    <row r="450" spans="1:51" s="14" customFormat="1" ht="12">
      <c r="A450" s="14"/>
      <c r="B450" s="255"/>
      <c r="C450" s="256"/>
      <c r="D450" s="240" t="s">
        <v>202</v>
      </c>
      <c r="E450" s="257" t="s">
        <v>1</v>
      </c>
      <c r="F450" s="258" t="s">
        <v>3778</v>
      </c>
      <c r="G450" s="256"/>
      <c r="H450" s="259">
        <v>4.8</v>
      </c>
      <c r="I450" s="260"/>
      <c r="J450" s="256"/>
      <c r="K450" s="256"/>
      <c r="L450" s="261"/>
      <c r="M450" s="262"/>
      <c r="N450" s="263"/>
      <c r="O450" s="263"/>
      <c r="P450" s="263"/>
      <c r="Q450" s="263"/>
      <c r="R450" s="263"/>
      <c r="S450" s="263"/>
      <c r="T450" s="26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5" t="s">
        <v>202</v>
      </c>
      <c r="AU450" s="265" t="s">
        <v>81</v>
      </c>
      <c r="AV450" s="14" t="s">
        <v>81</v>
      </c>
      <c r="AW450" s="14" t="s">
        <v>30</v>
      </c>
      <c r="AX450" s="14" t="s">
        <v>73</v>
      </c>
      <c r="AY450" s="265" t="s">
        <v>194</v>
      </c>
    </row>
    <row r="451" spans="1:51" s="15" customFormat="1" ht="12">
      <c r="A451" s="15"/>
      <c r="B451" s="266"/>
      <c r="C451" s="267"/>
      <c r="D451" s="240" t="s">
        <v>202</v>
      </c>
      <c r="E451" s="268" t="s">
        <v>1</v>
      </c>
      <c r="F451" s="269" t="s">
        <v>206</v>
      </c>
      <c r="G451" s="267"/>
      <c r="H451" s="270">
        <v>4.8</v>
      </c>
      <c r="I451" s="271"/>
      <c r="J451" s="267"/>
      <c r="K451" s="267"/>
      <c r="L451" s="272"/>
      <c r="M451" s="273"/>
      <c r="N451" s="274"/>
      <c r="O451" s="274"/>
      <c r="P451" s="274"/>
      <c r="Q451" s="274"/>
      <c r="R451" s="274"/>
      <c r="S451" s="274"/>
      <c r="T451" s="27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76" t="s">
        <v>202</v>
      </c>
      <c r="AU451" s="276" t="s">
        <v>81</v>
      </c>
      <c r="AV451" s="15" t="s">
        <v>115</v>
      </c>
      <c r="AW451" s="15" t="s">
        <v>30</v>
      </c>
      <c r="AX451" s="15" t="s">
        <v>77</v>
      </c>
      <c r="AY451" s="276" t="s">
        <v>194</v>
      </c>
    </row>
    <row r="452" spans="1:65" s="2" customFormat="1" ht="55.5" customHeight="1">
      <c r="A452" s="39"/>
      <c r="B452" s="40"/>
      <c r="C452" s="227" t="s">
        <v>532</v>
      </c>
      <c r="D452" s="227" t="s">
        <v>196</v>
      </c>
      <c r="E452" s="228" t="s">
        <v>3779</v>
      </c>
      <c r="F452" s="229" t="s">
        <v>3780</v>
      </c>
      <c r="G452" s="230" t="s">
        <v>397</v>
      </c>
      <c r="H452" s="231">
        <v>4</v>
      </c>
      <c r="I452" s="232"/>
      <c r="J452" s="233">
        <f>ROUND(I452*H452,2)</f>
        <v>0</v>
      </c>
      <c r="K452" s="229" t="s">
        <v>200</v>
      </c>
      <c r="L452" s="45"/>
      <c r="M452" s="234" t="s">
        <v>1</v>
      </c>
      <c r="N452" s="235" t="s">
        <v>38</v>
      </c>
      <c r="O452" s="92"/>
      <c r="P452" s="236">
        <f>O452*H452</f>
        <v>0</v>
      </c>
      <c r="Q452" s="236">
        <v>0</v>
      </c>
      <c r="R452" s="236">
        <f>Q452*H452</f>
        <v>0</v>
      </c>
      <c r="S452" s="236">
        <v>0</v>
      </c>
      <c r="T452" s="237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8" t="s">
        <v>239</v>
      </c>
      <c r="AT452" s="238" t="s">
        <v>196</v>
      </c>
      <c r="AU452" s="238" t="s">
        <v>81</v>
      </c>
      <c r="AY452" s="18" t="s">
        <v>194</v>
      </c>
      <c r="BE452" s="239">
        <f>IF(N452="základní",J452,0)</f>
        <v>0</v>
      </c>
      <c r="BF452" s="239">
        <f>IF(N452="snížená",J452,0)</f>
        <v>0</v>
      </c>
      <c r="BG452" s="239">
        <f>IF(N452="zákl. přenesená",J452,0)</f>
        <v>0</v>
      </c>
      <c r="BH452" s="239">
        <f>IF(N452="sníž. přenesená",J452,0)</f>
        <v>0</v>
      </c>
      <c r="BI452" s="239">
        <f>IF(N452="nulová",J452,0)</f>
        <v>0</v>
      </c>
      <c r="BJ452" s="18" t="s">
        <v>77</v>
      </c>
      <c r="BK452" s="239">
        <f>ROUND(I452*H452,2)</f>
        <v>0</v>
      </c>
      <c r="BL452" s="18" t="s">
        <v>239</v>
      </c>
      <c r="BM452" s="238" t="s">
        <v>535</v>
      </c>
    </row>
    <row r="453" spans="1:47" s="2" customFormat="1" ht="12">
      <c r="A453" s="39"/>
      <c r="B453" s="40"/>
      <c r="C453" s="41"/>
      <c r="D453" s="240" t="s">
        <v>201</v>
      </c>
      <c r="E453" s="41"/>
      <c r="F453" s="241" t="s">
        <v>3780</v>
      </c>
      <c r="G453" s="41"/>
      <c r="H453" s="41"/>
      <c r="I453" s="242"/>
      <c r="J453" s="41"/>
      <c r="K453" s="41"/>
      <c r="L453" s="45"/>
      <c r="M453" s="243"/>
      <c r="N453" s="244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201</v>
      </c>
      <c r="AU453" s="18" t="s">
        <v>81</v>
      </c>
    </row>
    <row r="454" spans="1:51" s="13" customFormat="1" ht="12">
      <c r="A454" s="13"/>
      <c r="B454" s="245"/>
      <c r="C454" s="246"/>
      <c r="D454" s="240" t="s">
        <v>202</v>
      </c>
      <c r="E454" s="247" t="s">
        <v>1</v>
      </c>
      <c r="F454" s="248" t="s">
        <v>3781</v>
      </c>
      <c r="G454" s="246"/>
      <c r="H454" s="247" t="s">
        <v>1</v>
      </c>
      <c r="I454" s="249"/>
      <c r="J454" s="246"/>
      <c r="K454" s="246"/>
      <c r="L454" s="250"/>
      <c r="M454" s="251"/>
      <c r="N454" s="252"/>
      <c r="O454" s="252"/>
      <c r="P454" s="252"/>
      <c r="Q454" s="252"/>
      <c r="R454" s="252"/>
      <c r="S454" s="252"/>
      <c r="T454" s="25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4" t="s">
        <v>202</v>
      </c>
      <c r="AU454" s="254" t="s">
        <v>81</v>
      </c>
      <c r="AV454" s="13" t="s">
        <v>77</v>
      </c>
      <c r="AW454" s="13" t="s">
        <v>30</v>
      </c>
      <c r="AX454" s="13" t="s">
        <v>73</v>
      </c>
      <c r="AY454" s="254" t="s">
        <v>194</v>
      </c>
    </row>
    <row r="455" spans="1:51" s="14" customFormat="1" ht="12">
      <c r="A455" s="14"/>
      <c r="B455" s="255"/>
      <c r="C455" s="256"/>
      <c r="D455" s="240" t="s">
        <v>202</v>
      </c>
      <c r="E455" s="257" t="s">
        <v>1</v>
      </c>
      <c r="F455" s="258" t="s">
        <v>3782</v>
      </c>
      <c r="G455" s="256"/>
      <c r="H455" s="259">
        <v>4</v>
      </c>
      <c r="I455" s="260"/>
      <c r="J455" s="256"/>
      <c r="K455" s="256"/>
      <c r="L455" s="261"/>
      <c r="M455" s="262"/>
      <c r="N455" s="263"/>
      <c r="O455" s="263"/>
      <c r="P455" s="263"/>
      <c r="Q455" s="263"/>
      <c r="R455" s="263"/>
      <c r="S455" s="263"/>
      <c r="T455" s="26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5" t="s">
        <v>202</v>
      </c>
      <c r="AU455" s="265" t="s">
        <v>81</v>
      </c>
      <c r="AV455" s="14" t="s">
        <v>81</v>
      </c>
      <c r="AW455" s="14" t="s">
        <v>30</v>
      </c>
      <c r="AX455" s="14" t="s">
        <v>73</v>
      </c>
      <c r="AY455" s="265" t="s">
        <v>194</v>
      </c>
    </row>
    <row r="456" spans="1:51" s="15" customFormat="1" ht="12">
      <c r="A456" s="15"/>
      <c r="B456" s="266"/>
      <c r="C456" s="267"/>
      <c r="D456" s="240" t="s">
        <v>202</v>
      </c>
      <c r="E456" s="268" t="s">
        <v>1</v>
      </c>
      <c r="F456" s="269" t="s">
        <v>206</v>
      </c>
      <c r="G456" s="267"/>
      <c r="H456" s="270">
        <v>4</v>
      </c>
      <c r="I456" s="271"/>
      <c r="J456" s="267"/>
      <c r="K456" s="267"/>
      <c r="L456" s="272"/>
      <c r="M456" s="273"/>
      <c r="N456" s="274"/>
      <c r="O456" s="274"/>
      <c r="P456" s="274"/>
      <c r="Q456" s="274"/>
      <c r="R456" s="274"/>
      <c r="S456" s="274"/>
      <c r="T456" s="27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76" t="s">
        <v>202</v>
      </c>
      <c r="AU456" s="276" t="s">
        <v>81</v>
      </c>
      <c r="AV456" s="15" t="s">
        <v>115</v>
      </c>
      <c r="AW456" s="15" t="s">
        <v>30</v>
      </c>
      <c r="AX456" s="15" t="s">
        <v>77</v>
      </c>
      <c r="AY456" s="276" t="s">
        <v>194</v>
      </c>
    </row>
    <row r="457" spans="1:65" s="2" customFormat="1" ht="55.5" customHeight="1">
      <c r="A457" s="39"/>
      <c r="B457" s="40"/>
      <c r="C457" s="227" t="s">
        <v>379</v>
      </c>
      <c r="D457" s="227" t="s">
        <v>196</v>
      </c>
      <c r="E457" s="228" t="s">
        <v>3783</v>
      </c>
      <c r="F457" s="229" t="s">
        <v>3784</v>
      </c>
      <c r="G457" s="230" t="s">
        <v>397</v>
      </c>
      <c r="H457" s="231">
        <v>1</v>
      </c>
      <c r="I457" s="232"/>
      <c r="J457" s="233">
        <f>ROUND(I457*H457,2)</f>
        <v>0</v>
      </c>
      <c r="K457" s="229" t="s">
        <v>200</v>
      </c>
      <c r="L457" s="45"/>
      <c r="M457" s="234" t="s">
        <v>1</v>
      </c>
      <c r="N457" s="235" t="s">
        <v>38</v>
      </c>
      <c r="O457" s="92"/>
      <c r="P457" s="236">
        <f>O457*H457</f>
        <v>0</v>
      </c>
      <c r="Q457" s="236">
        <v>0</v>
      </c>
      <c r="R457" s="236">
        <f>Q457*H457</f>
        <v>0</v>
      </c>
      <c r="S457" s="236">
        <v>0</v>
      </c>
      <c r="T457" s="237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8" t="s">
        <v>239</v>
      </c>
      <c r="AT457" s="238" t="s">
        <v>196</v>
      </c>
      <c r="AU457" s="238" t="s">
        <v>81</v>
      </c>
      <c r="AY457" s="18" t="s">
        <v>194</v>
      </c>
      <c r="BE457" s="239">
        <f>IF(N457="základní",J457,0)</f>
        <v>0</v>
      </c>
      <c r="BF457" s="239">
        <f>IF(N457="snížená",J457,0)</f>
        <v>0</v>
      </c>
      <c r="BG457" s="239">
        <f>IF(N457="zákl. přenesená",J457,0)</f>
        <v>0</v>
      </c>
      <c r="BH457" s="239">
        <f>IF(N457="sníž. přenesená",J457,0)</f>
        <v>0</v>
      </c>
      <c r="BI457" s="239">
        <f>IF(N457="nulová",J457,0)</f>
        <v>0</v>
      </c>
      <c r="BJ457" s="18" t="s">
        <v>77</v>
      </c>
      <c r="BK457" s="239">
        <f>ROUND(I457*H457,2)</f>
        <v>0</v>
      </c>
      <c r="BL457" s="18" t="s">
        <v>239</v>
      </c>
      <c r="BM457" s="238" t="s">
        <v>538</v>
      </c>
    </row>
    <row r="458" spans="1:47" s="2" customFormat="1" ht="12">
      <c r="A458" s="39"/>
      <c r="B458" s="40"/>
      <c r="C458" s="41"/>
      <c r="D458" s="240" t="s">
        <v>201</v>
      </c>
      <c r="E458" s="41"/>
      <c r="F458" s="241" t="s">
        <v>3784</v>
      </c>
      <c r="G458" s="41"/>
      <c r="H458" s="41"/>
      <c r="I458" s="242"/>
      <c r="J458" s="41"/>
      <c r="K458" s="41"/>
      <c r="L458" s="45"/>
      <c r="M458" s="243"/>
      <c r="N458" s="244"/>
      <c r="O458" s="92"/>
      <c r="P458" s="92"/>
      <c r="Q458" s="92"/>
      <c r="R458" s="92"/>
      <c r="S458" s="92"/>
      <c r="T458" s="93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201</v>
      </c>
      <c r="AU458" s="18" t="s">
        <v>81</v>
      </c>
    </row>
    <row r="459" spans="1:51" s="14" customFormat="1" ht="12">
      <c r="A459" s="14"/>
      <c r="B459" s="255"/>
      <c r="C459" s="256"/>
      <c r="D459" s="240" t="s">
        <v>202</v>
      </c>
      <c r="E459" s="257" t="s">
        <v>1</v>
      </c>
      <c r="F459" s="258" t="s">
        <v>3785</v>
      </c>
      <c r="G459" s="256"/>
      <c r="H459" s="259">
        <v>1</v>
      </c>
      <c r="I459" s="260"/>
      <c r="J459" s="256"/>
      <c r="K459" s="256"/>
      <c r="L459" s="261"/>
      <c r="M459" s="262"/>
      <c r="N459" s="263"/>
      <c r="O459" s="263"/>
      <c r="P459" s="263"/>
      <c r="Q459" s="263"/>
      <c r="R459" s="263"/>
      <c r="S459" s="263"/>
      <c r="T459" s="26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5" t="s">
        <v>202</v>
      </c>
      <c r="AU459" s="265" t="s">
        <v>81</v>
      </c>
      <c r="AV459" s="14" t="s">
        <v>81</v>
      </c>
      <c r="AW459" s="14" t="s">
        <v>30</v>
      </c>
      <c r="AX459" s="14" t="s">
        <v>73</v>
      </c>
      <c r="AY459" s="265" t="s">
        <v>194</v>
      </c>
    </row>
    <row r="460" spans="1:51" s="15" customFormat="1" ht="12">
      <c r="A460" s="15"/>
      <c r="B460" s="266"/>
      <c r="C460" s="267"/>
      <c r="D460" s="240" t="s">
        <v>202</v>
      </c>
      <c r="E460" s="268" t="s">
        <v>1</v>
      </c>
      <c r="F460" s="269" t="s">
        <v>206</v>
      </c>
      <c r="G460" s="267"/>
      <c r="H460" s="270">
        <v>1</v>
      </c>
      <c r="I460" s="271"/>
      <c r="J460" s="267"/>
      <c r="K460" s="267"/>
      <c r="L460" s="272"/>
      <c r="M460" s="273"/>
      <c r="N460" s="274"/>
      <c r="O460" s="274"/>
      <c r="P460" s="274"/>
      <c r="Q460" s="274"/>
      <c r="R460" s="274"/>
      <c r="S460" s="274"/>
      <c r="T460" s="27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76" t="s">
        <v>202</v>
      </c>
      <c r="AU460" s="276" t="s">
        <v>81</v>
      </c>
      <c r="AV460" s="15" t="s">
        <v>115</v>
      </c>
      <c r="AW460" s="15" t="s">
        <v>30</v>
      </c>
      <c r="AX460" s="15" t="s">
        <v>77</v>
      </c>
      <c r="AY460" s="276" t="s">
        <v>194</v>
      </c>
    </row>
    <row r="461" spans="1:65" s="2" customFormat="1" ht="33" customHeight="1">
      <c r="A461" s="39"/>
      <c r="B461" s="40"/>
      <c r="C461" s="227" t="s">
        <v>540</v>
      </c>
      <c r="D461" s="227" t="s">
        <v>196</v>
      </c>
      <c r="E461" s="228" t="s">
        <v>1643</v>
      </c>
      <c r="F461" s="229" t="s">
        <v>1644</v>
      </c>
      <c r="G461" s="230" t="s">
        <v>357</v>
      </c>
      <c r="H461" s="231">
        <v>36.4</v>
      </c>
      <c r="I461" s="232"/>
      <c r="J461" s="233">
        <f>ROUND(I461*H461,2)</f>
        <v>0</v>
      </c>
      <c r="K461" s="229" t="s">
        <v>200</v>
      </c>
      <c r="L461" s="45"/>
      <c r="M461" s="234" t="s">
        <v>1</v>
      </c>
      <c r="N461" s="235" t="s">
        <v>38</v>
      </c>
      <c r="O461" s="92"/>
      <c r="P461" s="236">
        <f>O461*H461</f>
        <v>0</v>
      </c>
      <c r="Q461" s="236">
        <v>0</v>
      </c>
      <c r="R461" s="236">
        <f>Q461*H461</f>
        <v>0</v>
      </c>
      <c r="S461" s="236">
        <v>0</v>
      </c>
      <c r="T461" s="237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8" t="s">
        <v>239</v>
      </c>
      <c r="AT461" s="238" t="s">
        <v>196</v>
      </c>
      <c r="AU461" s="238" t="s">
        <v>81</v>
      </c>
      <c r="AY461" s="18" t="s">
        <v>194</v>
      </c>
      <c r="BE461" s="239">
        <f>IF(N461="základní",J461,0)</f>
        <v>0</v>
      </c>
      <c r="BF461" s="239">
        <f>IF(N461="snížená",J461,0)</f>
        <v>0</v>
      </c>
      <c r="BG461" s="239">
        <f>IF(N461="zákl. přenesená",J461,0)</f>
        <v>0</v>
      </c>
      <c r="BH461" s="239">
        <f>IF(N461="sníž. přenesená",J461,0)</f>
        <v>0</v>
      </c>
      <c r="BI461" s="239">
        <f>IF(N461="nulová",J461,0)</f>
        <v>0</v>
      </c>
      <c r="BJ461" s="18" t="s">
        <v>77</v>
      </c>
      <c r="BK461" s="239">
        <f>ROUND(I461*H461,2)</f>
        <v>0</v>
      </c>
      <c r="BL461" s="18" t="s">
        <v>239</v>
      </c>
      <c r="BM461" s="238" t="s">
        <v>543</v>
      </c>
    </row>
    <row r="462" spans="1:47" s="2" customFormat="1" ht="12">
      <c r="A462" s="39"/>
      <c r="B462" s="40"/>
      <c r="C462" s="41"/>
      <c r="D462" s="240" t="s">
        <v>201</v>
      </c>
      <c r="E462" s="41"/>
      <c r="F462" s="241" t="s">
        <v>1644</v>
      </c>
      <c r="G462" s="41"/>
      <c r="H462" s="41"/>
      <c r="I462" s="242"/>
      <c r="J462" s="41"/>
      <c r="K462" s="41"/>
      <c r="L462" s="45"/>
      <c r="M462" s="243"/>
      <c r="N462" s="244"/>
      <c r="O462" s="92"/>
      <c r="P462" s="92"/>
      <c r="Q462" s="92"/>
      <c r="R462" s="92"/>
      <c r="S462" s="92"/>
      <c r="T462" s="93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201</v>
      </c>
      <c r="AU462" s="18" t="s">
        <v>81</v>
      </c>
    </row>
    <row r="463" spans="1:51" s="14" customFormat="1" ht="12">
      <c r="A463" s="14"/>
      <c r="B463" s="255"/>
      <c r="C463" s="256"/>
      <c r="D463" s="240" t="s">
        <v>202</v>
      </c>
      <c r="E463" s="257" t="s">
        <v>1</v>
      </c>
      <c r="F463" s="258" t="s">
        <v>3786</v>
      </c>
      <c r="G463" s="256"/>
      <c r="H463" s="259">
        <v>36.4</v>
      </c>
      <c r="I463" s="260"/>
      <c r="J463" s="256"/>
      <c r="K463" s="256"/>
      <c r="L463" s="261"/>
      <c r="M463" s="262"/>
      <c r="N463" s="263"/>
      <c r="O463" s="263"/>
      <c r="P463" s="263"/>
      <c r="Q463" s="263"/>
      <c r="R463" s="263"/>
      <c r="S463" s="263"/>
      <c r="T463" s="26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5" t="s">
        <v>202</v>
      </c>
      <c r="AU463" s="265" t="s">
        <v>81</v>
      </c>
      <c r="AV463" s="14" t="s">
        <v>81</v>
      </c>
      <c r="AW463" s="14" t="s">
        <v>30</v>
      </c>
      <c r="AX463" s="14" t="s">
        <v>73</v>
      </c>
      <c r="AY463" s="265" t="s">
        <v>194</v>
      </c>
    </row>
    <row r="464" spans="1:51" s="15" customFormat="1" ht="12">
      <c r="A464" s="15"/>
      <c r="B464" s="266"/>
      <c r="C464" s="267"/>
      <c r="D464" s="240" t="s">
        <v>202</v>
      </c>
      <c r="E464" s="268" t="s">
        <v>1</v>
      </c>
      <c r="F464" s="269" t="s">
        <v>206</v>
      </c>
      <c r="G464" s="267"/>
      <c r="H464" s="270">
        <v>36.4</v>
      </c>
      <c r="I464" s="271"/>
      <c r="J464" s="267"/>
      <c r="K464" s="267"/>
      <c r="L464" s="272"/>
      <c r="M464" s="273"/>
      <c r="N464" s="274"/>
      <c r="O464" s="274"/>
      <c r="P464" s="274"/>
      <c r="Q464" s="274"/>
      <c r="R464" s="274"/>
      <c r="S464" s="274"/>
      <c r="T464" s="27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76" t="s">
        <v>202</v>
      </c>
      <c r="AU464" s="276" t="s">
        <v>81</v>
      </c>
      <c r="AV464" s="15" t="s">
        <v>115</v>
      </c>
      <c r="AW464" s="15" t="s">
        <v>30</v>
      </c>
      <c r="AX464" s="15" t="s">
        <v>77</v>
      </c>
      <c r="AY464" s="276" t="s">
        <v>194</v>
      </c>
    </row>
    <row r="465" spans="1:65" s="2" customFormat="1" ht="12">
      <c r="A465" s="39"/>
      <c r="B465" s="40"/>
      <c r="C465" s="227" t="s">
        <v>385</v>
      </c>
      <c r="D465" s="227" t="s">
        <v>196</v>
      </c>
      <c r="E465" s="228" t="s">
        <v>1653</v>
      </c>
      <c r="F465" s="229" t="s">
        <v>1654</v>
      </c>
      <c r="G465" s="230" t="s">
        <v>397</v>
      </c>
      <c r="H465" s="231">
        <v>4</v>
      </c>
      <c r="I465" s="232"/>
      <c r="J465" s="233">
        <f>ROUND(I465*H465,2)</f>
        <v>0</v>
      </c>
      <c r="K465" s="229" t="s">
        <v>200</v>
      </c>
      <c r="L465" s="45"/>
      <c r="M465" s="234" t="s">
        <v>1</v>
      </c>
      <c r="N465" s="235" t="s">
        <v>38</v>
      </c>
      <c r="O465" s="92"/>
      <c r="P465" s="236">
        <f>O465*H465</f>
        <v>0</v>
      </c>
      <c r="Q465" s="236">
        <v>0</v>
      </c>
      <c r="R465" s="236">
        <f>Q465*H465</f>
        <v>0</v>
      </c>
      <c r="S465" s="236">
        <v>0</v>
      </c>
      <c r="T465" s="237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8" t="s">
        <v>239</v>
      </c>
      <c r="AT465" s="238" t="s">
        <v>196</v>
      </c>
      <c r="AU465" s="238" t="s">
        <v>81</v>
      </c>
      <c r="AY465" s="18" t="s">
        <v>194</v>
      </c>
      <c r="BE465" s="239">
        <f>IF(N465="základní",J465,0)</f>
        <v>0</v>
      </c>
      <c r="BF465" s="239">
        <f>IF(N465="snížená",J465,0)</f>
        <v>0</v>
      </c>
      <c r="BG465" s="239">
        <f>IF(N465="zákl. přenesená",J465,0)</f>
        <v>0</v>
      </c>
      <c r="BH465" s="239">
        <f>IF(N465="sníž. přenesená",J465,0)</f>
        <v>0</v>
      </c>
      <c r="BI465" s="239">
        <f>IF(N465="nulová",J465,0)</f>
        <v>0</v>
      </c>
      <c r="BJ465" s="18" t="s">
        <v>77</v>
      </c>
      <c r="BK465" s="239">
        <f>ROUND(I465*H465,2)</f>
        <v>0</v>
      </c>
      <c r="BL465" s="18" t="s">
        <v>239</v>
      </c>
      <c r="BM465" s="238" t="s">
        <v>548</v>
      </c>
    </row>
    <row r="466" spans="1:47" s="2" customFormat="1" ht="12">
      <c r="A466" s="39"/>
      <c r="B466" s="40"/>
      <c r="C466" s="41"/>
      <c r="D466" s="240" t="s">
        <v>201</v>
      </c>
      <c r="E466" s="41"/>
      <c r="F466" s="241" t="s">
        <v>1654</v>
      </c>
      <c r="G466" s="41"/>
      <c r="H466" s="41"/>
      <c r="I466" s="242"/>
      <c r="J466" s="41"/>
      <c r="K466" s="41"/>
      <c r="L466" s="45"/>
      <c r="M466" s="243"/>
      <c r="N466" s="244"/>
      <c r="O466" s="92"/>
      <c r="P466" s="92"/>
      <c r="Q466" s="92"/>
      <c r="R466" s="92"/>
      <c r="S466" s="92"/>
      <c r="T466" s="93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201</v>
      </c>
      <c r="AU466" s="18" t="s">
        <v>81</v>
      </c>
    </row>
    <row r="467" spans="1:51" s="14" customFormat="1" ht="12">
      <c r="A467" s="14"/>
      <c r="B467" s="255"/>
      <c r="C467" s="256"/>
      <c r="D467" s="240" t="s">
        <v>202</v>
      </c>
      <c r="E467" s="257" t="s">
        <v>1</v>
      </c>
      <c r="F467" s="258" t="s">
        <v>3787</v>
      </c>
      <c r="G467" s="256"/>
      <c r="H467" s="259">
        <v>4</v>
      </c>
      <c r="I467" s="260"/>
      <c r="J467" s="256"/>
      <c r="K467" s="256"/>
      <c r="L467" s="261"/>
      <c r="M467" s="262"/>
      <c r="N467" s="263"/>
      <c r="O467" s="263"/>
      <c r="P467" s="263"/>
      <c r="Q467" s="263"/>
      <c r="R467" s="263"/>
      <c r="S467" s="263"/>
      <c r="T467" s="26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5" t="s">
        <v>202</v>
      </c>
      <c r="AU467" s="265" t="s">
        <v>81</v>
      </c>
      <c r="AV467" s="14" t="s">
        <v>81</v>
      </c>
      <c r="AW467" s="14" t="s">
        <v>30</v>
      </c>
      <c r="AX467" s="14" t="s">
        <v>73</v>
      </c>
      <c r="AY467" s="265" t="s">
        <v>194</v>
      </c>
    </row>
    <row r="468" spans="1:51" s="15" customFormat="1" ht="12">
      <c r="A468" s="15"/>
      <c r="B468" s="266"/>
      <c r="C468" s="267"/>
      <c r="D468" s="240" t="s">
        <v>202</v>
      </c>
      <c r="E468" s="268" t="s">
        <v>1</v>
      </c>
      <c r="F468" s="269" t="s">
        <v>206</v>
      </c>
      <c r="G468" s="267"/>
      <c r="H468" s="270">
        <v>4</v>
      </c>
      <c r="I468" s="271"/>
      <c r="J468" s="267"/>
      <c r="K468" s="267"/>
      <c r="L468" s="272"/>
      <c r="M468" s="273"/>
      <c r="N468" s="274"/>
      <c r="O468" s="274"/>
      <c r="P468" s="274"/>
      <c r="Q468" s="274"/>
      <c r="R468" s="274"/>
      <c r="S468" s="274"/>
      <c r="T468" s="27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76" t="s">
        <v>202</v>
      </c>
      <c r="AU468" s="276" t="s">
        <v>81</v>
      </c>
      <c r="AV468" s="15" t="s">
        <v>115</v>
      </c>
      <c r="AW468" s="15" t="s">
        <v>30</v>
      </c>
      <c r="AX468" s="15" t="s">
        <v>77</v>
      </c>
      <c r="AY468" s="276" t="s">
        <v>194</v>
      </c>
    </row>
    <row r="469" spans="1:65" s="2" customFormat="1" ht="33" customHeight="1">
      <c r="A469" s="39"/>
      <c r="B469" s="40"/>
      <c r="C469" s="227" t="s">
        <v>550</v>
      </c>
      <c r="D469" s="227" t="s">
        <v>196</v>
      </c>
      <c r="E469" s="228" t="s">
        <v>1658</v>
      </c>
      <c r="F469" s="229" t="s">
        <v>1659</v>
      </c>
      <c r="G469" s="230" t="s">
        <v>357</v>
      </c>
      <c r="H469" s="231">
        <v>24</v>
      </c>
      <c r="I469" s="232"/>
      <c r="J469" s="233">
        <f>ROUND(I469*H469,2)</f>
        <v>0</v>
      </c>
      <c r="K469" s="229" t="s">
        <v>200</v>
      </c>
      <c r="L469" s="45"/>
      <c r="M469" s="234" t="s">
        <v>1</v>
      </c>
      <c r="N469" s="235" t="s">
        <v>38</v>
      </c>
      <c r="O469" s="92"/>
      <c r="P469" s="236">
        <f>O469*H469</f>
        <v>0</v>
      </c>
      <c r="Q469" s="236">
        <v>0</v>
      </c>
      <c r="R469" s="236">
        <f>Q469*H469</f>
        <v>0</v>
      </c>
      <c r="S469" s="236">
        <v>0</v>
      </c>
      <c r="T469" s="237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8" t="s">
        <v>239</v>
      </c>
      <c r="AT469" s="238" t="s">
        <v>196</v>
      </c>
      <c r="AU469" s="238" t="s">
        <v>81</v>
      </c>
      <c r="AY469" s="18" t="s">
        <v>194</v>
      </c>
      <c r="BE469" s="239">
        <f>IF(N469="základní",J469,0)</f>
        <v>0</v>
      </c>
      <c r="BF469" s="239">
        <f>IF(N469="snížená",J469,0)</f>
        <v>0</v>
      </c>
      <c r="BG469" s="239">
        <f>IF(N469="zákl. přenesená",J469,0)</f>
        <v>0</v>
      </c>
      <c r="BH469" s="239">
        <f>IF(N469="sníž. přenesená",J469,0)</f>
        <v>0</v>
      </c>
      <c r="BI469" s="239">
        <f>IF(N469="nulová",J469,0)</f>
        <v>0</v>
      </c>
      <c r="BJ469" s="18" t="s">
        <v>77</v>
      </c>
      <c r="BK469" s="239">
        <f>ROUND(I469*H469,2)</f>
        <v>0</v>
      </c>
      <c r="BL469" s="18" t="s">
        <v>239</v>
      </c>
      <c r="BM469" s="238" t="s">
        <v>553</v>
      </c>
    </row>
    <row r="470" spans="1:47" s="2" customFormat="1" ht="12">
      <c r="A470" s="39"/>
      <c r="B470" s="40"/>
      <c r="C470" s="41"/>
      <c r="D470" s="240" t="s">
        <v>201</v>
      </c>
      <c r="E470" s="41"/>
      <c r="F470" s="241" t="s">
        <v>1659</v>
      </c>
      <c r="G470" s="41"/>
      <c r="H470" s="41"/>
      <c r="I470" s="242"/>
      <c r="J470" s="41"/>
      <c r="K470" s="41"/>
      <c r="L470" s="45"/>
      <c r="M470" s="243"/>
      <c r="N470" s="244"/>
      <c r="O470" s="92"/>
      <c r="P470" s="92"/>
      <c r="Q470" s="92"/>
      <c r="R470" s="92"/>
      <c r="S470" s="92"/>
      <c r="T470" s="93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201</v>
      </c>
      <c r="AU470" s="18" t="s">
        <v>81</v>
      </c>
    </row>
    <row r="471" spans="1:51" s="14" customFormat="1" ht="12">
      <c r="A471" s="14"/>
      <c r="B471" s="255"/>
      <c r="C471" s="256"/>
      <c r="D471" s="240" t="s">
        <v>202</v>
      </c>
      <c r="E471" s="257" t="s">
        <v>1</v>
      </c>
      <c r="F471" s="258" t="s">
        <v>3788</v>
      </c>
      <c r="G471" s="256"/>
      <c r="H471" s="259">
        <v>24</v>
      </c>
      <c r="I471" s="260"/>
      <c r="J471" s="256"/>
      <c r="K471" s="256"/>
      <c r="L471" s="261"/>
      <c r="M471" s="262"/>
      <c r="N471" s="263"/>
      <c r="O471" s="263"/>
      <c r="P471" s="263"/>
      <c r="Q471" s="263"/>
      <c r="R471" s="263"/>
      <c r="S471" s="263"/>
      <c r="T471" s="26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5" t="s">
        <v>202</v>
      </c>
      <c r="AU471" s="265" t="s">
        <v>81</v>
      </c>
      <c r="AV471" s="14" t="s">
        <v>81</v>
      </c>
      <c r="AW471" s="14" t="s">
        <v>30</v>
      </c>
      <c r="AX471" s="14" t="s">
        <v>73</v>
      </c>
      <c r="AY471" s="265" t="s">
        <v>194</v>
      </c>
    </row>
    <row r="472" spans="1:51" s="15" customFormat="1" ht="12">
      <c r="A472" s="15"/>
      <c r="B472" s="266"/>
      <c r="C472" s="267"/>
      <c r="D472" s="240" t="s">
        <v>202</v>
      </c>
      <c r="E472" s="268" t="s">
        <v>1</v>
      </c>
      <c r="F472" s="269" t="s">
        <v>206</v>
      </c>
      <c r="G472" s="267"/>
      <c r="H472" s="270">
        <v>24</v>
      </c>
      <c r="I472" s="271"/>
      <c r="J472" s="267"/>
      <c r="K472" s="267"/>
      <c r="L472" s="272"/>
      <c r="M472" s="273"/>
      <c r="N472" s="274"/>
      <c r="O472" s="274"/>
      <c r="P472" s="274"/>
      <c r="Q472" s="274"/>
      <c r="R472" s="274"/>
      <c r="S472" s="274"/>
      <c r="T472" s="27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76" t="s">
        <v>202</v>
      </c>
      <c r="AU472" s="276" t="s">
        <v>81</v>
      </c>
      <c r="AV472" s="15" t="s">
        <v>115</v>
      </c>
      <c r="AW472" s="15" t="s">
        <v>30</v>
      </c>
      <c r="AX472" s="15" t="s">
        <v>77</v>
      </c>
      <c r="AY472" s="276" t="s">
        <v>194</v>
      </c>
    </row>
    <row r="473" spans="1:65" s="2" customFormat="1" ht="12">
      <c r="A473" s="39"/>
      <c r="B473" s="40"/>
      <c r="C473" s="227" t="s">
        <v>387</v>
      </c>
      <c r="D473" s="227" t="s">
        <v>196</v>
      </c>
      <c r="E473" s="228" t="s">
        <v>3789</v>
      </c>
      <c r="F473" s="229" t="s">
        <v>3790</v>
      </c>
      <c r="G473" s="230" t="s">
        <v>268</v>
      </c>
      <c r="H473" s="231">
        <v>2.461</v>
      </c>
      <c r="I473" s="232"/>
      <c r="J473" s="233">
        <f>ROUND(I473*H473,2)</f>
        <v>0</v>
      </c>
      <c r="K473" s="229" t="s">
        <v>200</v>
      </c>
      <c r="L473" s="45"/>
      <c r="M473" s="234" t="s">
        <v>1</v>
      </c>
      <c r="N473" s="235" t="s">
        <v>38</v>
      </c>
      <c r="O473" s="92"/>
      <c r="P473" s="236">
        <f>O473*H473</f>
        <v>0</v>
      </c>
      <c r="Q473" s="236">
        <v>0</v>
      </c>
      <c r="R473" s="236">
        <f>Q473*H473</f>
        <v>0</v>
      </c>
      <c r="S473" s="236">
        <v>0</v>
      </c>
      <c r="T473" s="237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8" t="s">
        <v>239</v>
      </c>
      <c r="AT473" s="238" t="s">
        <v>196</v>
      </c>
      <c r="AU473" s="238" t="s">
        <v>81</v>
      </c>
      <c r="AY473" s="18" t="s">
        <v>194</v>
      </c>
      <c r="BE473" s="239">
        <f>IF(N473="základní",J473,0)</f>
        <v>0</v>
      </c>
      <c r="BF473" s="239">
        <f>IF(N473="snížená",J473,0)</f>
        <v>0</v>
      </c>
      <c r="BG473" s="239">
        <f>IF(N473="zákl. přenesená",J473,0)</f>
        <v>0</v>
      </c>
      <c r="BH473" s="239">
        <f>IF(N473="sníž. přenesená",J473,0)</f>
        <v>0</v>
      </c>
      <c r="BI473" s="239">
        <f>IF(N473="nulová",J473,0)</f>
        <v>0</v>
      </c>
      <c r="BJ473" s="18" t="s">
        <v>77</v>
      </c>
      <c r="BK473" s="239">
        <f>ROUND(I473*H473,2)</f>
        <v>0</v>
      </c>
      <c r="BL473" s="18" t="s">
        <v>239</v>
      </c>
      <c r="BM473" s="238" t="s">
        <v>559</v>
      </c>
    </row>
    <row r="474" spans="1:47" s="2" customFormat="1" ht="12">
      <c r="A474" s="39"/>
      <c r="B474" s="40"/>
      <c r="C474" s="41"/>
      <c r="D474" s="240" t="s">
        <v>201</v>
      </c>
      <c r="E474" s="41"/>
      <c r="F474" s="241" t="s">
        <v>3790</v>
      </c>
      <c r="G474" s="41"/>
      <c r="H474" s="41"/>
      <c r="I474" s="242"/>
      <c r="J474" s="41"/>
      <c r="K474" s="41"/>
      <c r="L474" s="45"/>
      <c r="M474" s="243"/>
      <c r="N474" s="244"/>
      <c r="O474" s="92"/>
      <c r="P474" s="92"/>
      <c r="Q474" s="92"/>
      <c r="R474" s="92"/>
      <c r="S474" s="92"/>
      <c r="T474" s="93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201</v>
      </c>
      <c r="AU474" s="18" t="s">
        <v>81</v>
      </c>
    </row>
    <row r="475" spans="1:63" s="12" customFormat="1" ht="22.8" customHeight="1">
      <c r="A475" s="12"/>
      <c r="B475" s="211"/>
      <c r="C475" s="212"/>
      <c r="D475" s="213" t="s">
        <v>72</v>
      </c>
      <c r="E475" s="225" t="s">
        <v>1670</v>
      </c>
      <c r="F475" s="225" t="s">
        <v>1671</v>
      </c>
      <c r="G475" s="212"/>
      <c r="H475" s="212"/>
      <c r="I475" s="215"/>
      <c r="J475" s="226">
        <f>BK475</f>
        <v>0</v>
      </c>
      <c r="K475" s="212"/>
      <c r="L475" s="217"/>
      <c r="M475" s="218"/>
      <c r="N475" s="219"/>
      <c r="O475" s="219"/>
      <c r="P475" s="220">
        <f>SUM(P476:P499)</f>
        <v>0</v>
      </c>
      <c r="Q475" s="219"/>
      <c r="R475" s="220">
        <f>SUM(R476:R499)</f>
        <v>0</v>
      </c>
      <c r="S475" s="219"/>
      <c r="T475" s="221">
        <f>SUM(T476:T499)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22" t="s">
        <v>77</v>
      </c>
      <c r="AT475" s="223" t="s">
        <v>72</v>
      </c>
      <c r="AU475" s="223" t="s">
        <v>77</v>
      </c>
      <c r="AY475" s="222" t="s">
        <v>194</v>
      </c>
      <c r="BK475" s="224">
        <f>SUM(BK476:BK499)</f>
        <v>0</v>
      </c>
    </row>
    <row r="476" spans="1:65" s="2" customFormat="1" ht="21.75" customHeight="1">
      <c r="A476" s="39"/>
      <c r="B476" s="40"/>
      <c r="C476" s="227" t="s">
        <v>563</v>
      </c>
      <c r="D476" s="227" t="s">
        <v>196</v>
      </c>
      <c r="E476" s="228" t="s">
        <v>3791</v>
      </c>
      <c r="F476" s="229" t="s">
        <v>3792</v>
      </c>
      <c r="G476" s="230" t="s">
        <v>357</v>
      </c>
      <c r="H476" s="231">
        <v>27.24</v>
      </c>
      <c r="I476" s="232"/>
      <c r="J476" s="233">
        <f>ROUND(I476*H476,2)</f>
        <v>0</v>
      </c>
      <c r="K476" s="229" t="s">
        <v>200</v>
      </c>
      <c r="L476" s="45"/>
      <c r="M476" s="234" t="s">
        <v>1</v>
      </c>
      <c r="N476" s="235" t="s">
        <v>38</v>
      </c>
      <c r="O476" s="92"/>
      <c r="P476" s="236">
        <f>O476*H476</f>
        <v>0</v>
      </c>
      <c r="Q476" s="236">
        <v>0</v>
      </c>
      <c r="R476" s="236">
        <f>Q476*H476</f>
        <v>0</v>
      </c>
      <c r="S476" s="236">
        <v>0</v>
      </c>
      <c r="T476" s="237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8" t="s">
        <v>115</v>
      </c>
      <c r="AT476" s="238" t="s">
        <v>196</v>
      </c>
      <c r="AU476" s="238" t="s">
        <v>81</v>
      </c>
      <c r="AY476" s="18" t="s">
        <v>194</v>
      </c>
      <c r="BE476" s="239">
        <f>IF(N476="základní",J476,0)</f>
        <v>0</v>
      </c>
      <c r="BF476" s="239">
        <f>IF(N476="snížená",J476,0)</f>
        <v>0</v>
      </c>
      <c r="BG476" s="239">
        <f>IF(N476="zákl. přenesená",J476,0)</f>
        <v>0</v>
      </c>
      <c r="BH476" s="239">
        <f>IF(N476="sníž. přenesená",J476,0)</f>
        <v>0</v>
      </c>
      <c r="BI476" s="239">
        <f>IF(N476="nulová",J476,0)</f>
        <v>0</v>
      </c>
      <c r="BJ476" s="18" t="s">
        <v>77</v>
      </c>
      <c r="BK476" s="239">
        <f>ROUND(I476*H476,2)</f>
        <v>0</v>
      </c>
      <c r="BL476" s="18" t="s">
        <v>115</v>
      </c>
      <c r="BM476" s="238" t="s">
        <v>566</v>
      </c>
    </row>
    <row r="477" spans="1:47" s="2" customFormat="1" ht="12">
      <c r="A477" s="39"/>
      <c r="B477" s="40"/>
      <c r="C477" s="41"/>
      <c r="D477" s="240" t="s">
        <v>201</v>
      </c>
      <c r="E477" s="41"/>
      <c r="F477" s="241" t="s">
        <v>3792</v>
      </c>
      <c r="G477" s="41"/>
      <c r="H477" s="41"/>
      <c r="I477" s="242"/>
      <c r="J477" s="41"/>
      <c r="K477" s="41"/>
      <c r="L477" s="45"/>
      <c r="M477" s="243"/>
      <c r="N477" s="244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201</v>
      </c>
      <c r="AU477" s="18" t="s">
        <v>81</v>
      </c>
    </row>
    <row r="478" spans="1:51" s="14" customFormat="1" ht="12">
      <c r="A478" s="14"/>
      <c r="B478" s="255"/>
      <c r="C478" s="256"/>
      <c r="D478" s="240" t="s">
        <v>202</v>
      </c>
      <c r="E478" s="257" t="s">
        <v>1</v>
      </c>
      <c r="F478" s="258" t="s">
        <v>3793</v>
      </c>
      <c r="G478" s="256"/>
      <c r="H478" s="259">
        <v>27.24</v>
      </c>
      <c r="I478" s="260"/>
      <c r="J478" s="256"/>
      <c r="K478" s="256"/>
      <c r="L478" s="261"/>
      <c r="M478" s="262"/>
      <c r="N478" s="263"/>
      <c r="O478" s="263"/>
      <c r="P478" s="263"/>
      <c r="Q478" s="263"/>
      <c r="R478" s="263"/>
      <c r="S478" s="263"/>
      <c r="T478" s="26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5" t="s">
        <v>202</v>
      </c>
      <c r="AU478" s="265" t="s">
        <v>81</v>
      </c>
      <c r="AV478" s="14" t="s">
        <v>81</v>
      </c>
      <c r="AW478" s="14" t="s">
        <v>30</v>
      </c>
      <c r="AX478" s="14" t="s">
        <v>73</v>
      </c>
      <c r="AY478" s="265" t="s">
        <v>194</v>
      </c>
    </row>
    <row r="479" spans="1:51" s="15" customFormat="1" ht="12">
      <c r="A479" s="15"/>
      <c r="B479" s="266"/>
      <c r="C479" s="267"/>
      <c r="D479" s="240" t="s">
        <v>202</v>
      </c>
      <c r="E479" s="268" t="s">
        <v>1</v>
      </c>
      <c r="F479" s="269" t="s">
        <v>206</v>
      </c>
      <c r="G479" s="267"/>
      <c r="H479" s="270">
        <v>27.24</v>
      </c>
      <c r="I479" s="271"/>
      <c r="J479" s="267"/>
      <c r="K479" s="267"/>
      <c r="L479" s="272"/>
      <c r="M479" s="273"/>
      <c r="N479" s="274"/>
      <c r="O479" s="274"/>
      <c r="P479" s="274"/>
      <c r="Q479" s="274"/>
      <c r="R479" s="274"/>
      <c r="S479" s="274"/>
      <c r="T479" s="27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76" t="s">
        <v>202</v>
      </c>
      <c r="AU479" s="276" t="s">
        <v>81</v>
      </c>
      <c r="AV479" s="15" t="s">
        <v>115</v>
      </c>
      <c r="AW479" s="15" t="s">
        <v>30</v>
      </c>
      <c r="AX479" s="15" t="s">
        <v>77</v>
      </c>
      <c r="AY479" s="276" t="s">
        <v>194</v>
      </c>
    </row>
    <row r="480" spans="1:65" s="2" customFormat="1" ht="12">
      <c r="A480" s="39"/>
      <c r="B480" s="40"/>
      <c r="C480" s="227" t="s">
        <v>392</v>
      </c>
      <c r="D480" s="227" t="s">
        <v>196</v>
      </c>
      <c r="E480" s="228" t="s">
        <v>3794</v>
      </c>
      <c r="F480" s="229" t="s">
        <v>3795</v>
      </c>
      <c r="G480" s="230" t="s">
        <v>357</v>
      </c>
      <c r="H480" s="231">
        <v>36.4</v>
      </c>
      <c r="I480" s="232"/>
      <c r="J480" s="233">
        <f>ROUND(I480*H480,2)</f>
        <v>0</v>
      </c>
      <c r="K480" s="229" t="s">
        <v>200</v>
      </c>
      <c r="L480" s="45"/>
      <c r="M480" s="234" t="s">
        <v>1</v>
      </c>
      <c r="N480" s="235" t="s">
        <v>38</v>
      </c>
      <c r="O480" s="92"/>
      <c r="P480" s="236">
        <f>O480*H480</f>
        <v>0</v>
      </c>
      <c r="Q480" s="236">
        <v>0</v>
      </c>
      <c r="R480" s="236">
        <f>Q480*H480</f>
        <v>0</v>
      </c>
      <c r="S480" s="236">
        <v>0</v>
      </c>
      <c r="T480" s="237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8" t="s">
        <v>115</v>
      </c>
      <c r="AT480" s="238" t="s">
        <v>196</v>
      </c>
      <c r="AU480" s="238" t="s">
        <v>81</v>
      </c>
      <c r="AY480" s="18" t="s">
        <v>194</v>
      </c>
      <c r="BE480" s="239">
        <f>IF(N480="základní",J480,0)</f>
        <v>0</v>
      </c>
      <c r="BF480" s="239">
        <f>IF(N480="snížená",J480,0)</f>
        <v>0</v>
      </c>
      <c r="BG480" s="239">
        <f>IF(N480="zákl. přenesená",J480,0)</f>
        <v>0</v>
      </c>
      <c r="BH480" s="239">
        <f>IF(N480="sníž. přenesená",J480,0)</f>
        <v>0</v>
      </c>
      <c r="BI480" s="239">
        <f>IF(N480="nulová",J480,0)</f>
        <v>0</v>
      </c>
      <c r="BJ480" s="18" t="s">
        <v>77</v>
      </c>
      <c r="BK480" s="239">
        <f>ROUND(I480*H480,2)</f>
        <v>0</v>
      </c>
      <c r="BL480" s="18" t="s">
        <v>115</v>
      </c>
      <c r="BM480" s="238" t="s">
        <v>570</v>
      </c>
    </row>
    <row r="481" spans="1:47" s="2" customFormat="1" ht="12">
      <c r="A481" s="39"/>
      <c r="B481" s="40"/>
      <c r="C481" s="41"/>
      <c r="D481" s="240" t="s">
        <v>201</v>
      </c>
      <c r="E481" s="41"/>
      <c r="F481" s="241" t="s">
        <v>3795</v>
      </c>
      <c r="G481" s="41"/>
      <c r="H481" s="41"/>
      <c r="I481" s="242"/>
      <c r="J481" s="41"/>
      <c r="K481" s="41"/>
      <c r="L481" s="45"/>
      <c r="M481" s="243"/>
      <c r="N481" s="244"/>
      <c r="O481" s="92"/>
      <c r="P481" s="92"/>
      <c r="Q481" s="92"/>
      <c r="R481" s="92"/>
      <c r="S481" s="92"/>
      <c r="T481" s="93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201</v>
      </c>
      <c r="AU481" s="18" t="s">
        <v>81</v>
      </c>
    </row>
    <row r="482" spans="1:51" s="14" customFormat="1" ht="12">
      <c r="A482" s="14"/>
      <c r="B482" s="255"/>
      <c r="C482" s="256"/>
      <c r="D482" s="240" t="s">
        <v>202</v>
      </c>
      <c r="E482" s="257" t="s">
        <v>1</v>
      </c>
      <c r="F482" s="258" t="s">
        <v>3796</v>
      </c>
      <c r="G482" s="256"/>
      <c r="H482" s="259">
        <v>36.4</v>
      </c>
      <c r="I482" s="260"/>
      <c r="J482" s="256"/>
      <c r="K482" s="256"/>
      <c r="L482" s="261"/>
      <c r="M482" s="262"/>
      <c r="N482" s="263"/>
      <c r="O482" s="263"/>
      <c r="P482" s="263"/>
      <c r="Q482" s="263"/>
      <c r="R482" s="263"/>
      <c r="S482" s="263"/>
      <c r="T482" s="26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5" t="s">
        <v>202</v>
      </c>
      <c r="AU482" s="265" t="s">
        <v>81</v>
      </c>
      <c r="AV482" s="14" t="s">
        <v>81</v>
      </c>
      <c r="AW482" s="14" t="s">
        <v>30</v>
      </c>
      <c r="AX482" s="14" t="s">
        <v>73</v>
      </c>
      <c r="AY482" s="265" t="s">
        <v>194</v>
      </c>
    </row>
    <row r="483" spans="1:51" s="15" customFormat="1" ht="12">
      <c r="A483" s="15"/>
      <c r="B483" s="266"/>
      <c r="C483" s="267"/>
      <c r="D483" s="240" t="s">
        <v>202</v>
      </c>
      <c r="E483" s="268" t="s">
        <v>1</v>
      </c>
      <c r="F483" s="269" t="s">
        <v>206</v>
      </c>
      <c r="G483" s="267"/>
      <c r="H483" s="270">
        <v>36.4</v>
      </c>
      <c r="I483" s="271"/>
      <c r="J483" s="267"/>
      <c r="K483" s="267"/>
      <c r="L483" s="272"/>
      <c r="M483" s="273"/>
      <c r="N483" s="274"/>
      <c r="O483" s="274"/>
      <c r="P483" s="274"/>
      <c r="Q483" s="274"/>
      <c r="R483" s="274"/>
      <c r="S483" s="274"/>
      <c r="T483" s="27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76" t="s">
        <v>202</v>
      </c>
      <c r="AU483" s="276" t="s">
        <v>81</v>
      </c>
      <c r="AV483" s="15" t="s">
        <v>115</v>
      </c>
      <c r="AW483" s="15" t="s">
        <v>30</v>
      </c>
      <c r="AX483" s="15" t="s">
        <v>77</v>
      </c>
      <c r="AY483" s="276" t="s">
        <v>194</v>
      </c>
    </row>
    <row r="484" spans="1:65" s="2" customFormat="1" ht="12">
      <c r="A484" s="39"/>
      <c r="B484" s="40"/>
      <c r="C484" s="227" t="s">
        <v>572</v>
      </c>
      <c r="D484" s="227" t="s">
        <v>196</v>
      </c>
      <c r="E484" s="228" t="s">
        <v>3797</v>
      </c>
      <c r="F484" s="229" t="s">
        <v>3798</v>
      </c>
      <c r="G484" s="230" t="s">
        <v>397</v>
      </c>
      <c r="H484" s="231">
        <v>2</v>
      </c>
      <c r="I484" s="232"/>
      <c r="J484" s="233">
        <f>ROUND(I484*H484,2)</f>
        <v>0</v>
      </c>
      <c r="K484" s="229" t="s">
        <v>200</v>
      </c>
      <c r="L484" s="45"/>
      <c r="M484" s="234" t="s">
        <v>1</v>
      </c>
      <c r="N484" s="235" t="s">
        <v>38</v>
      </c>
      <c r="O484" s="92"/>
      <c r="P484" s="236">
        <f>O484*H484</f>
        <v>0</v>
      </c>
      <c r="Q484" s="236">
        <v>0</v>
      </c>
      <c r="R484" s="236">
        <f>Q484*H484</f>
        <v>0</v>
      </c>
      <c r="S484" s="236">
        <v>0</v>
      </c>
      <c r="T484" s="237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8" t="s">
        <v>115</v>
      </c>
      <c r="AT484" s="238" t="s">
        <v>196</v>
      </c>
      <c r="AU484" s="238" t="s">
        <v>81</v>
      </c>
      <c r="AY484" s="18" t="s">
        <v>194</v>
      </c>
      <c r="BE484" s="239">
        <f>IF(N484="základní",J484,0)</f>
        <v>0</v>
      </c>
      <c r="BF484" s="239">
        <f>IF(N484="snížená",J484,0)</f>
        <v>0</v>
      </c>
      <c r="BG484" s="239">
        <f>IF(N484="zákl. přenesená",J484,0)</f>
        <v>0</v>
      </c>
      <c r="BH484" s="239">
        <f>IF(N484="sníž. přenesená",J484,0)</f>
        <v>0</v>
      </c>
      <c r="BI484" s="239">
        <f>IF(N484="nulová",J484,0)</f>
        <v>0</v>
      </c>
      <c r="BJ484" s="18" t="s">
        <v>77</v>
      </c>
      <c r="BK484" s="239">
        <f>ROUND(I484*H484,2)</f>
        <v>0</v>
      </c>
      <c r="BL484" s="18" t="s">
        <v>115</v>
      </c>
      <c r="BM484" s="238" t="s">
        <v>575</v>
      </c>
    </row>
    <row r="485" spans="1:47" s="2" customFormat="1" ht="12">
      <c r="A485" s="39"/>
      <c r="B485" s="40"/>
      <c r="C485" s="41"/>
      <c r="D485" s="240" t="s">
        <v>201</v>
      </c>
      <c r="E485" s="41"/>
      <c r="F485" s="241" t="s">
        <v>3798</v>
      </c>
      <c r="G485" s="41"/>
      <c r="H485" s="41"/>
      <c r="I485" s="242"/>
      <c r="J485" s="41"/>
      <c r="K485" s="41"/>
      <c r="L485" s="45"/>
      <c r="M485" s="243"/>
      <c r="N485" s="244"/>
      <c r="O485" s="92"/>
      <c r="P485" s="92"/>
      <c r="Q485" s="92"/>
      <c r="R485" s="92"/>
      <c r="S485" s="92"/>
      <c r="T485" s="93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201</v>
      </c>
      <c r="AU485" s="18" t="s">
        <v>81</v>
      </c>
    </row>
    <row r="486" spans="1:51" s="14" customFormat="1" ht="12">
      <c r="A486" s="14"/>
      <c r="B486" s="255"/>
      <c r="C486" s="256"/>
      <c r="D486" s="240" t="s">
        <v>202</v>
      </c>
      <c r="E486" s="257" t="s">
        <v>1</v>
      </c>
      <c r="F486" s="258" t="s">
        <v>3799</v>
      </c>
      <c r="G486" s="256"/>
      <c r="H486" s="259">
        <v>2</v>
      </c>
      <c r="I486" s="260"/>
      <c r="J486" s="256"/>
      <c r="K486" s="256"/>
      <c r="L486" s="261"/>
      <c r="M486" s="262"/>
      <c r="N486" s="263"/>
      <c r="O486" s="263"/>
      <c r="P486" s="263"/>
      <c r="Q486" s="263"/>
      <c r="R486" s="263"/>
      <c r="S486" s="263"/>
      <c r="T486" s="26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65" t="s">
        <v>202</v>
      </c>
      <c r="AU486" s="265" t="s">
        <v>81</v>
      </c>
      <c r="AV486" s="14" t="s">
        <v>81</v>
      </c>
      <c r="AW486" s="14" t="s">
        <v>30</v>
      </c>
      <c r="AX486" s="14" t="s">
        <v>73</v>
      </c>
      <c r="AY486" s="265" t="s">
        <v>194</v>
      </c>
    </row>
    <row r="487" spans="1:51" s="15" customFormat="1" ht="12">
      <c r="A487" s="15"/>
      <c r="B487" s="266"/>
      <c r="C487" s="267"/>
      <c r="D487" s="240" t="s">
        <v>202</v>
      </c>
      <c r="E487" s="268" t="s">
        <v>1</v>
      </c>
      <c r="F487" s="269" t="s">
        <v>206</v>
      </c>
      <c r="G487" s="267"/>
      <c r="H487" s="270">
        <v>2</v>
      </c>
      <c r="I487" s="271"/>
      <c r="J487" s="267"/>
      <c r="K487" s="267"/>
      <c r="L487" s="272"/>
      <c r="M487" s="273"/>
      <c r="N487" s="274"/>
      <c r="O487" s="274"/>
      <c r="P487" s="274"/>
      <c r="Q487" s="274"/>
      <c r="R487" s="274"/>
      <c r="S487" s="274"/>
      <c r="T487" s="27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76" t="s">
        <v>202</v>
      </c>
      <c r="AU487" s="276" t="s">
        <v>81</v>
      </c>
      <c r="AV487" s="15" t="s">
        <v>115</v>
      </c>
      <c r="AW487" s="15" t="s">
        <v>30</v>
      </c>
      <c r="AX487" s="15" t="s">
        <v>77</v>
      </c>
      <c r="AY487" s="276" t="s">
        <v>194</v>
      </c>
    </row>
    <row r="488" spans="1:65" s="2" customFormat="1" ht="12">
      <c r="A488" s="39"/>
      <c r="B488" s="40"/>
      <c r="C488" s="227" t="s">
        <v>398</v>
      </c>
      <c r="D488" s="227" t="s">
        <v>196</v>
      </c>
      <c r="E488" s="228" t="s">
        <v>3800</v>
      </c>
      <c r="F488" s="229" t="s">
        <v>3801</v>
      </c>
      <c r="G488" s="230" t="s">
        <v>294</v>
      </c>
      <c r="H488" s="231">
        <v>4.8</v>
      </c>
      <c r="I488" s="232"/>
      <c r="J488" s="233">
        <f>ROUND(I488*H488,2)</f>
        <v>0</v>
      </c>
      <c r="K488" s="229" t="s">
        <v>200</v>
      </c>
      <c r="L488" s="45"/>
      <c r="M488" s="234" t="s">
        <v>1</v>
      </c>
      <c r="N488" s="235" t="s">
        <v>38</v>
      </c>
      <c r="O488" s="92"/>
      <c r="P488" s="236">
        <f>O488*H488</f>
        <v>0</v>
      </c>
      <c r="Q488" s="236">
        <v>0</v>
      </c>
      <c r="R488" s="236">
        <f>Q488*H488</f>
        <v>0</v>
      </c>
      <c r="S488" s="236">
        <v>0</v>
      </c>
      <c r="T488" s="237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8" t="s">
        <v>115</v>
      </c>
      <c r="AT488" s="238" t="s">
        <v>196</v>
      </c>
      <c r="AU488" s="238" t="s">
        <v>81</v>
      </c>
      <c r="AY488" s="18" t="s">
        <v>194</v>
      </c>
      <c r="BE488" s="239">
        <f>IF(N488="základní",J488,0)</f>
        <v>0</v>
      </c>
      <c r="BF488" s="239">
        <f>IF(N488="snížená",J488,0)</f>
        <v>0</v>
      </c>
      <c r="BG488" s="239">
        <f>IF(N488="zákl. přenesená",J488,0)</f>
        <v>0</v>
      </c>
      <c r="BH488" s="239">
        <f>IF(N488="sníž. přenesená",J488,0)</f>
        <v>0</v>
      </c>
      <c r="BI488" s="239">
        <f>IF(N488="nulová",J488,0)</f>
        <v>0</v>
      </c>
      <c r="BJ488" s="18" t="s">
        <v>77</v>
      </c>
      <c r="BK488" s="239">
        <f>ROUND(I488*H488,2)</f>
        <v>0</v>
      </c>
      <c r="BL488" s="18" t="s">
        <v>115</v>
      </c>
      <c r="BM488" s="238" t="s">
        <v>581</v>
      </c>
    </row>
    <row r="489" spans="1:47" s="2" customFormat="1" ht="12">
      <c r="A489" s="39"/>
      <c r="B489" s="40"/>
      <c r="C489" s="41"/>
      <c r="D489" s="240" t="s">
        <v>201</v>
      </c>
      <c r="E489" s="41"/>
      <c r="F489" s="241" t="s">
        <v>3801</v>
      </c>
      <c r="G489" s="41"/>
      <c r="H489" s="41"/>
      <c r="I489" s="242"/>
      <c r="J489" s="41"/>
      <c r="K489" s="41"/>
      <c r="L489" s="45"/>
      <c r="M489" s="243"/>
      <c r="N489" s="244"/>
      <c r="O489" s="92"/>
      <c r="P489" s="92"/>
      <c r="Q489" s="92"/>
      <c r="R489" s="92"/>
      <c r="S489" s="92"/>
      <c r="T489" s="93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201</v>
      </c>
      <c r="AU489" s="18" t="s">
        <v>81</v>
      </c>
    </row>
    <row r="490" spans="1:51" s="14" customFormat="1" ht="12">
      <c r="A490" s="14"/>
      <c r="B490" s="255"/>
      <c r="C490" s="256"/>
      <c r="D490" s="240" t="s">
        <v>202</v>
      </c>
      <c r="E490" s="257" t="s">
        <v>1</v>
      </c>
      <c r="F490" s="258" t="s">
        <v>3802</v>
      </c>
      <c r="G490" s="256"/>
      <c r="H490" s="259">
        <v>4.8</v>
      </c>
      <c r="I490" s="260"/>
      <c r="J490" s="256"/>
      <c r="K490" s="256"/>
      <c r="L490" s="261"/>
      <c r="M490" s="262"/>
      <c r="N490" s="263"/>
      <c r="O490" s="263"/>
      <c r="P490" s="263"/>
      <c r="Q490" s="263"/>
      <c r="R490" s="263"/>
      <c r="S490" s="263"/>
      <c r="T490" s="26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65" t="s">
        <v>202</v>
      </c>
      <c r="AU490" s="265" t="s">
        <v>81</v>
      </c>
      <c r="AV490" s="14" t="s">
        <v>81</v>
      </c>
      <c r="AW490" s="14" t="s">
        <v>30</v>
      </c>
      <c r="AX490" s="14" t="s">
        <v>73</v>
      </c>
      <c r="AY490" s="265" t="s">
        <v>194</v>
      </c>
    </row>
    <row r="491" spans="1:51" s="15" customFormat="1" ht="12">
      <c r="A491" s="15"/>
      <c r="B491" s="266"/>
      <c r="C491" s="267"/>
      <c r="D491" s="240" t="s">
        <v>202</v>
      </c>
      <c r="E491" s="268" t="s">
        <v>1</v>
      </c>
      <c r="F491" s="269" t="s">
        <v>206</v>
      </c>
      <c r="G491" s="267"/>
      <c r="H491" s="270">
        <v>4.8</v>
      </c>
      <c r="I491" s="271"/>
      <c r="J491" s="267"/>
      <c r="K491" s="267"/>
      <c r="L491" s="272"/>
      <c r="M491" s="273"/>
      <c r="N491" s="274"/>
      <c r="O491" s="274"/>
      <c r="P491" s="274"/>
      <c r="Q491" s="274"/>
      <c r="R491" s="274"/>
      <c r="S491" s="274"/>
      <c r="T491" s="27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76" t="s">
        <v>202</v>
      </c>
      <c r="AU491" s="276" t="s">
        <v>81</v>
      </c>
      <c r="AV491" s="15" t="s">
        <v>115</v>
      </c>
      <c r="AW491" s="15" t="s">
        <v>30</v>
      </c>
      <c r="AX491" s="15" t="s">
        <v>77</v>
      </c>
      <c r="AY491" s="276" t="s">
        <v>194</v>
      </c>
    </row>
    <row r="492" spans="1:65" s="2" customFormat="1" ht="12">
      <c r="A492" s="39"/>
      <c r="B492" s="40"/>
      <c r="C492" s="227" t="s">
        <v>584</v>
      </c>
      <c r="D492" s="227" t="s">
        <v>196</v>
      </c>
      <c r="E492" s="228" t="s">
        <v>3803</v>
      </c>
      <c r="F492" s="229" t="s">
        <v>3804</v>
      </c>
      <c r="G492" s="230" t="s">
        <v>357</v>
      </c>
      <c r="H492" s="231">
        <v>36.4</v>
      </c>
      <c r="I492" s="232"/>
      <c r="J492" s="233">
        <f>ROUND(I492*H492,2)</f>
        <v>0</v>
      </c>
      <c r="K492" s="229" t="s">
        <v>200</v>
      </c>
      <c r="L492" s="45"/>
      <c r="M492" s="234" t="s">
        <v>1</v>
      </c>
      <c r="N492" s="235" t="s">
        <v>38</v>
      </c>
      <c r="O492" s="92"/>
      <c r="P492" s="236">
        <f>O492*H492</f>
        <v>0</v>
      </c>
      <c r="Q492" s="236">
        <v>0</v>
      </c>
      <c r="R492" s="236">
        <f>Q492*H492</f>
        <v>0</v>
      </c>
      <c r="S492" s="236">
        <v>0</v>
      </c>
      <c r="T492" s="237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8" t="s">
        <v>115</v>
      </c>
      <c r="AT492" s="238" t="s">
        <v>196</v>
      </c>
      <c r="AU492" s="238" t="s">
        <v>81</v>
      </c>
      <c r="AY492" s="18" t="s">
        <v>194</v>
      </c>
      <c r="BE492" s="239">
        <f>IF(N492="základní",J492,0)</f>
        <v>0</v>
      </c>
      <c r="BF492" s="239">
        <f>IF(N492="snížená",J492,0)</f>
        <v>0</v>
      </c>
      <c r="BG492" s="239">
        <f>IF(N492="zákl. přenesená",J492,0)</f>
        <v>0</v>
      </c>
      <c r="BH492" s="239">
        <f>IF(N492="sníž. přenesená",J492,0)</f>
        <v>0</v>
      </c>
      <c r="BI492" s="239">
        <f>IF(N492="nulová",J492,0)</f>
        <v>0</v>
      </c>
      <c r="BJ492" s="18" t="s">
        <v>77</v>
      </c>
      <c r="BK492" s="239">
        <f>ROUND(I492*H492,2)</f>
        <v>0</v>
      </c>
      <c r="BL492" s="18" t="s">
        <v>115</v>
      </c>
      <c r="BM492" s="238" t="s">
        <v>587</v>
      </c>
    </row>
    <row r="493" spans="1:47" s="2" customFormat="1" ht="12">
      <c r="A493" s="39"/>
      <c r="B493" s="40"/>
      <c r="C493" s="41"/>
      <c r="D493" s="240" t="s">
        <v>201</v>
      </c>
      <c r="E493" s="41"/>
      <c r="F493" s="241" t="s">
        <v>3804</v>
      </c>
      <c r="G493" s="41"/>
      <c r="H493" s="41"/>
      <c r="I493" s="242"/>
      <c r="J493" s="41"/>
      <c r="K493" s="41"/>
      <c r="L493" s="45"/>
      <c r="M493" s="243"/>
      <c r="N493" s="244"/>
      <c r="O493" s="92"/>
      <c r="P493" s="92"/>
      <c r="Q493" s="92"/>
      <c r="R493" s="92"/>
      <c r="S493" s="92"/>
      <c r="T493" s="93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201</v>
      </c>
      <c r="AU493" s="18" t="s">
        <v>81</v>
      </c>
    </row>
    <row r="494" spans="1:51" s="14" customFormat="1" ht="12">
      <c r="A494" s="14"/>
      <c r="B494" s="255"/>
      <c r="C494" s="256"/>
      <c r="D494" s="240" t="s">
        <v>202</v>
      </c>
      <c r="E494" s="257" t="s">
        <v>1</v>
      </c>
      <c r="F494" s="258" t="s">
        <v>3805</v>
      </c>
      <c r="G494" s="256"/>
      <c r="H494" s="259">
        <v>36.4</v>
      </c>
      <c r="I494" s="260"/>
      <c r="J494" s="256"/>
      <c r="K494" s="256"/>
      <c r="L494" s="261"/>
      <c r="M494" s="262"/>
      <c r="N494" s="263"/>
      <c r="O494" s="263"/>
      <c r="P494" s="263"/>
      <c r="Q494" s="263"/>
      <c r="R494" s="263"/>
      <c r="S494" s="263"/>
      <c r="T494" s="26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5" t="s">
        <v>202</v>
      </c>
      <c r="AU494" s="265" t="s">
        <v>81</v>
      </c>
      <c r="AV494" s="14" t="s">
        <v>81</v>
      </c>
      <c r="AW494" s="14" t="s">
        <v>30</v>
      </c>
      <c r="AX494" s="14" t="s">
        <v>73</v>
      </c>
      <c r="AY494" s="265" t="s">
        <v>194</v>
      </c>
    </row>
    <row r="495" spans="1:51" s="15" customFormat="1" ht="12">
      <c r="A495" s="15"/>
      <c r="B495" s="266"/>
      <c r="C495" s="267"/>
      <c r="D495" s="240" t="s">
        <v>202</v>
      </c>
      <c r="E495" s="268" t="s">
        <v>1</v>
      </c>
      <c r="F495" s="269" t="s">
        <v>206</v>
      </c>
      <c r="G495" s="267"/>
      <c r="H495" s="270">
        <v>36.4</v>
      </c>
      <c r="I495" s="271"/>
      <c r="J495" s="267"/>
      <c r="K495" s="267"/>
      <c r="L495" s="272"/>
      <c r="M495" s="273"/>
      <c r="N495" s="274"/>
      <c r="O495" s="274"/>
      <c r="P495" s="274"/>
      <c r="Q495" s="274"/>
      <c r="R495" s="274"/>
      <c r="S495" s="274"/>
      <c r="T495" s="27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76" t="s">
        <v>202</v>
      </c>
      <c r="AU495" s="276" t="s">
        <v>81</v>
      </c>
      <c r="AV495" s="15" t="s">
        <v>115</v>
      </c>
      <c r="AW495" s="15" t="s">
        <v>30</v>
      </c>
      <c r="AX495" s="15" t="s">
        <v>77</v>
      </c>
      <c r="AY495" s="276" t="s">
        <v>194</v>
      </c>
    </row>
    <row r="496" spans="1:65" s="2" customFormat="1" ht="16.5" customHeight="1">
      <c r="A496" s="39"/>
      <c r="B496" s="40"/>
      <c r="C496" s="227" t="s">
        <v>404</v>
      </c>
      <c r="D496" s="227" t="s">
        <v>196</v>
      </c>
      <c r="E496" s="228" t="s">
        <v>1677</v>
      </c>
      <c r="F496" s="229" t="s">
        <v>1678</v>
      </c>
      <c r="G496" s="230" t="s">
        <v>357</v>
      </c>
      <c r="H496" s="231">
        <v>33.8</v>
      </c>
      <c r="I496" s="232"/>
      <c r="J496" s="233">
        <f>ROUND(I496*H496,2)</f>
        <v>0</v>
      </c>
      <c r="K496" s="229" t="s">
        <v>200</v>
      </c>
      <c r="L496" s="45"/>
      <c r="M496" s="234" t="s">
        <v>1</v>
      </c>
      <c r="N496" s="235" t="s">
        <v>38</v>
      </c>
      <c r="O496" s="92"/>
      <c r="P496" s="236">
        <f>O496*H496</f>
        <v>0</v>
      </c>
      <c r="Q496" s="236">
        <v>0</v>
      </c>
      <c r="R496" s="236">
        <f>Q496*H496</f>
        <v>0</v>
      </c>
      <c r="S496" s="236">
        <v>0</v>
      </c>
      <c r="T496" s="237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8" t="s">
        <v>115</v>
      </c>
      <c r="AT496" s="238" t="s">
        <v>196</v>
      </c>
      <c r="AU496" s="238" t="s">
        <v>81</v>
      </c>
      <c r="AY496" s="18" t="s">
        <v>194</v>
      </c>
      <c r="BE496" s="239">
        <f>IF(N496="základní",J496,0)</f>
        <v>0</v>
      </c>
      <c r="BF496" s="239">
        <f>IF(N496="snížená",J496,0)</f>
        <v>0</v>
      </c>
      <c r="BG496" s="239">
        <f>IF(N496="zákl. přenesená",J496,0)</f>
        <v>0</v>
      </c>
      <c r="BH496" s="239">
        <f>IF(N496="sníž. přenesená",J496,0)</f>
        <v>0</v>
      </c>
      <c r="BI496" s="239">
        <f>IF(N496="nulová",J496,0)</f>
        <v>0</v>
      </c>
      <c r="BJ496" s="18" t="s">
        <v>77</v>
      </c>
      <c r="BK496" s="239">
        <f>ROUND(I496*H496,2)</f>
        <v>0</v>
      </c>
      <c r="BL496" s="18" t="s">
        <v>115</v>
      </c>
      <c r="BM496" s="238" t="s">
        <v>591</v>
      </c>
    </row>
    <row r="497" spans="1:47" s="2" customFormat="1" ht="12">
      <c r="A497" s="39"/>
      <c r="B497" s="40"/>
      <c r="C497" s="41"/>
      <c r="D497" s="240" t="s">
        <v>201</v>
      </c>
      <c r="E497" s="41"/>
      <c r="F497" s="241" t="s">
        <v>1678</v>
      </c>
      <c r="G497" s="41"/>
      <c r="H497" s="41"/>
      <c r="I497" s="242"/>
      <c r="J497" s="41"/>
      <c r="K497" s="41"/>
      <c r="L497" s="45"/>
      <c r="M497" s="243"/>
      <c r="N497" s="244"/>
      <c r="O497" s="92"/>
      <c r="P497" s="92"/>
      <c r="Q497" s="92"/>
      <c r="R497" s="92"/>
      <c r="S497" s="92"/>
      <c r="T497" s="93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201</v>
      </c>
      <c r="AU497" s="18" t="s">
        <v>81</v>
      </c>
    </row>
    <row r="498" spans="1:51" s="14" customFormat="1" ht="12">
      <c r="A498" s="14"/>
      <c r="B498" s="255"/>
      <c r="C498" s="256"/>
      <c r="D498" s="240" t="s">
        <v>202</v>
      </c>
      <c r="E498" s="257" t="s">
        <v>1</v>
      </c>
      <c r="F498" s="258" t="s">
        <v>3806</v>
      </c>
      <c r="G498" s="256"/>
      <c r="H498" s="259">
        <v>33.8</v>
      </c>
      <c r="I498" s="260"/>
      <c r="J498" s="256"/>
      <c r="K498" s="256"/>
      <c r="L498" s="261"/>
      <c r="M498" s="262"/>
      <c r="N498" s="263"/>
      <c r="O498" s="263"/>
      <c r="P498" s="263"/>
      <c r="Q498" s="263"/>
      <c r="R498" s="263"/>
      <c r="S498" s="263"/>
      <c r="T498" s="26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65" t="s">
        <v>202</v>
      </c>
      <c r="AU498" s="265" t="s">
        <v>81</v>
      </c>
      <c r="AV498" s="14" t="s">
        <v>81</v>
      </c>
      <c r="AW498" s="14" t="s">
        <v>30</v>
      </c>
      <c r="AX498" s="14" t="s">
        <v>73</v>
      </c>
      <c r="AY498" s="265" t="s">
        <v>194</v>
      </c>
    </row>
    <row r="499" spans="1:51" s="15" customFormat="1" ht="12">
      <c r="A499" s="15"/>
      <c r="B499" s="266"/>
      <c r="C499" s="267"/>
      <c r="D499" s="240" t="s">
        <v>202</v>
      </c>
      <c r="E499" s="268" t="s">
        <v>1</v>
      </c>
      <c r="F499" s="269" t="s">
        <v>206</v>
      </c>
      <c r="G499" s="267"/>
      <c r="H499" s="270">
        <v>33.8</v>
      </c>
      <c r="I499" s="271"/>
      <c r="J499" s="267"/>
      <c r="K499" s="267"/>
      <c r="L499" s="272"/>
      <c r="M499" s="273"/>
      <c r="N499" s="274"/>
      <c r="O499" s="274"/>
      <c r="P499" s="274"/>
      <c r="Q499" s="274"/>
      <c r="R499" s="274"/>
      <c r="S499" s="274"/>
      <c r="T499" s="27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76" t="s">
        <v>202</v>
      </c>
      <c r="AU499" s="276" t="s">
        <v>81</v>
      </c>
      <c r="AV499" s="15" t="s">
        <v>115</v>
      </c>
      <c r="AW499" s="15" t="s">
        <v>30</v>
      </c>
      <c r="AX499" s="15" t="s">
        <v>77</v>
      </c>
      <c r="AY499" s="276" t="s">
        <v>194</v>
      </c>
    </row>
    <row r="500" spans="1:63" s="12" customFormat="1" ht="22.8" customHeight="1">
      <c r="A500" s="12"/>
      <c r="B500" s="211"/>
      <c r="C500" s="212"/>
      <c r="D500" s="213" t="s">
        <v>72</v>
      </c>
      <c r="E500" s="225" t="s">
        <v>3807</v>
      </c>
      <c r="F500" s="225" t="s">
        <v>3808</v>
      </c>
      <c r="G500" s="212"/>
      <c r="H500" s="212"/>
      <c r="I500" s="215"/>
      <c r="J500" s="226">
        <f>BK500</f>
        <v>0</v>
      </c>
      <c r="K500" s="212"/>
      <c r="L500" s="217"/>
      <c r="M500" s="218"/>
      <c r="N500" s="219"/>
      <c r="O500" s="219"/>
      <c r="P500" s="220">
        <f>SUM(P501:P506)</f>
        <v>0</v>
      </c>
      <c r="Q500" s="219"/>
      <c r="R500" s="220">
        <f>SUM(R501:R506)</f>
        <v>0</v>
      </c>
      <c r="S500" s="219"/>
      <c r="T500" s="221">
        <f>SUM(T501:T506)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22" t="s">
        <v>81</v>
      </c>
      <c r="AT500" s="223" t="s">
        <v>72</v>
      </c>
      <c r="AU500" s="223" t="s">
        <v>77</v>
      </c>
      <c r="AY500" s="222" t="s">
        <v>194</v>
      </c>
      <c r="BK500" s="224">
        <f>SUM(BK501:BK506)</f>
        <v>0</v>
      </c>
    </row>
    <row r="501" spans="1:65" s="2" customFormat="1" ht="33" customHeight="1">
      <c r="A501" s="39"/>
      <c r="B501" s="40"/>
      <c r="C501" s="227" t="s">
        <v>593</v>
      </c>
      <c r="D501" s="227" t="s">
        <v>196</v>
      </c>
      <c r="E501" s="228" t="s">
        <v>3809</v>
      </c>
      <c r="F501" s="229" t="s">
        <v>3810</v>
      </c>
      <c r="G501" s="230" t="s">
        <v>357</v>
      </c>
      <c r="H501" s="231">
        <v>32.3</v>
      </c>
      <c r="I501" s="232"/>
      <c r="J501" s="233">
        <f>ROUND(I501*H501,2)</f>
        <v>0</v>
      </c>
      <c r="K501" s="229" t="s">
        <v>1</v>
      </c>
      <c r="L501" s="45"/>
      <c r="M501" s="234" t="s">
        <v>1</v>
      </c>
      <c r="N501" s="235" t="s">
        <v>38</v>
      </c>
      <c r="O501" s="92"/>
      <c r="P501" s="236">
        <f>O501*H501</f>
        <v>0</v>
      </c>
      <c r="Q501" s="236">
        <v>0</v>
      </c>
      <c r="R501" s="236">
        <f>Q501*H501</f>
        <v>0</v>
      </c>
      <c r="S501" s="236">
        <v>0</v>
      </c>
      <c r="T501" s="237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8" t="s">
        <v>239</v>
      </c>
      <c r="AT501" s="238" t="s">
        <v>196</v>
      </c>
      <c r="AU501" s="238" t="s">
        <v>81</v>
      </c>
      <c r="AY501" s="18" t="s">
        <v>194</v>
      </c>
      <c r="BE501" s="239">
        <f>IF(N501="základní",J501,0)</f>
        <v>0</v>
      </c>
      <c r="BF501" s="239">
        <f>IF(N501="snížená",J501,0)</f>
        <v>0</v>
      </c>
      <c r="BG501" s="239">
        <f>IF(N501="zákl. přenesená",J501,0)</f>
        <v>0</v>
      </c>
      <c r="BH501" s="239">
        <f>IF(N501="sníž. přenesená",J501,0)</f>
        <v>0</v>
      </c>
      <c r="BI501" s="239">
        <f>IF(N501="nulová",J501,0)</f>
        <v>0</v>
      </c>
      <c r="BJ501" s="18" t="s">
        <v>77</v>
      </c>
      <c r="BK501" s="239">
        <f>ROUND(I501*H501,2)</f>
        <v>0</v>
      </c>
      <c r="BL501" s="18" t="s">
        <v>239</v>
      </c>
      <c r="BM501" s="238" t="s">
        <v>596</v>
      </c>
    </row>
    <row r="502" spans="1:47" s="2" customFormat="1" ht="12">
      <c r="A502" s="39"/>
      <c r="B502" s="40"/>
      <c r="C502" s="41"/>
      <c r="D502" s="240" t="s">
        <v>201</v>
      </c>
      <c r="E502" s="41"/>
      <c r="F502" s="241" t="s">
        <v>3810</v>
      </c>
      <c r="G502" s="41"/>
      <c r="H502" s="41"/>
      <c r="I502" s="242"/>
      <c r="J502" s="41"/>
      <c r="K502" s="41"/>
      <c r="L502" s="45"/>
      <c r="M502" s="243"/>
      <c r="N502" s="244"/>
      <c r="O502" s="92"/>
      <c r="P502" s="92"/>
      <c r="Q502" s="92"/>
      <c r="R502" s="92"/>
      <c r="S502" s="92"/>
      <c r="T502" s="93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201</v>
      </c>
      <c r="AU502" s="18" t="s">
        <v>81</v>
      </c>
    </row>
    <row r="503" spans="1:51" s="14" customFormat="1" ht="12">
      <c r="A503" s="14"/>
      <c r="B503" s="255"/>
      <c r="C503" s="256"/>
      <c r="D503" s="240" t="s">
        <v>202</v>
      </c>
      <c r="E503" s="257" t="s">
        <v>1</v>
      </c>
      <c r="F503" s="258" t="s">
        <v>3811</v>
      </c>
      <c r="G503" s="256"/>
      <c r="H503" s="259">
        <v>32.3</v>
      </c>
      <c r="I503" s="260"/>
      <c r="J503" s="256"/>
      <c r="K503" s="256"/>
      <c r="L503" s="261"/>
      <c r="M503" s="262"/>
      <c r="N503" s="263"/>
      <c r="O503" s="263"/>
      <c r="P503" s="263"/>
      <c r="Q503" s="263"/>
      <c r="R503" s="263"/>
      <c r="S503" s="263"/>
      <c r="T503" s="26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5" t="s">
        <v>202</v>
      </c>
      <c r="AU503" s="265" t="s">
        <v>81</v>
      </c>
      <c r="AV503" s="14" t="s">
        <v>81</v>
      </c>
      <c r="AW503" s="14" t="s">
        <v>30</v>
      </c>
      <c r="AX503" s="14" t="s">
        <v>73</v>
      </c>
      <c r="AY503" s="265" t="s">
        <v>194</v>
      </c>
    </row>
    <row r="504" spans="1:51" s="15" customFormat="1" ht="12">
      <c r="A504" s="15"/>
      <c r="B504" s="266"/>
      <c r="C504" s="267"/>
      <c r="D504" s="240" t="s">
        <v>202</v>
      </c>
      <c r="E504" s="268" t="s">
        <v>1</v>
      </c>
      <c r="F504" s="269" t="s">
        <v>206</v>
      </c>
      <c r="G504" s="267"/>
      <c r="H504" s="270">
        <v>32.3</v>
      </c>
      <c r="I504" s="271"/>
      <c r="J504" s="267"/>
      <c r="K504" s="267"/>
      <c r="L504" s="272"/>
      <c r="M504" s="273"/>
      <c r="N504" s="274"/>
      <c r="O504" s="274"/>
      <c r="P504" s="274"/>
      <c r="Q504" s="274"/>
      <c r="R504" s="274"/>
      <c r="S504" s="274"/>
      <c r="T504" s="27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76" t="s">
        <v>202</v>
      </c>
      <c r="AU504" s="276" t="s">
        <v>81</v>
      </c>
      <c r="AV504" s="15" t="s">
        <v>115</v>
      </c>
      <c r="AW504" s="15" t="s">
        <v>30</v>
      </c>
      <c r="AX504" s="15" t="s">
        <v>77</v>
      </c>
      <c r="AY504" s="276" t="s">
        <v>194</v>
      </c>
    </row>
    <row r="505" spans="1:65" s="2" customFormat="1" ht="12">
      <c r="A505" s="39"/>
      <c r="B505" s="40"/>
      <c r="C505" s="227" t="s">
        <v>409</v>
      </c>
      <c r="D505" s="227" t="s">
        <v>196</v>
      </c>
      <c r="E505" s="228" t="s">
        <v>3812</v>
      </c>
      <c r="F505" s="229" t="s">
        <v>3813</v>
      </c>
      <c r="G505" s="230" t="s">
        <v>268</v>
      </c>
      <c r="H505" s="231">
        <v>0.016</v>
      </c>
      <c r="I505" s="232"/>
      <c r="J505" s="233">
        <f>ROUND(I505*H505,2)</f>
        <v>0</v>
      </c>
      <c r="K505" s="229" t="s">
        <v>200</v>
      </c>
      <c r="L505" s="45"/>
      <c r="M505" s="234" t="s">
        <v>1</v>
      </c>
      <c r="N505" s="235" t="s">
        <v>38</v>
      </c>
      <c r="O505" s="92"/>
      <c r="P505" s="236">
        <f>O505*H505</f>
        <v>0</v>
      </c>
      <c r="Q505" s="236">
        <v>0</v>
      </c>
      <c r="R505" s="236">
        <f>Q505*H505</f>
        <v>0</v>
      </c>
      <c r="S505" s="236">
        <v>0</v>
      </c>
      <c r="T505" s="237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8" t="s">
        <v>239</v>
      </c>
      <c r="AT505" s="238" t="s">
        <v>196</v>
      </c>
      <c r="AU505" s="238" t="s">
        <v>81</v>
      </c>
      <c r="AY505" s="18" t="s">
        <v>194</v>
      </c>
      <c r="BE505" s="239">
        <f>IF(N505="základní",J505,0)</f>
        <v>0</v>
      </c>
      <c r="BF505" s="239">
        <f>IF(N505="snížená",J505,0)</f>
        <v>0</v>
      </c>
      <c r="BG505" s="239">
        <f>IF(N505="zákl. přenesená",J505,0)</f>
        <v>0</v>
      </c>
      <c r="BH505" s="239">
        <f>IF(N505="sníž. přenesená",J505,0)</f>
        <v>0</v>
      </c>
      <c r="BI505" s="239">
        <f>IF(N505="nulová",J505,0)</f>
        <v>0</v>
      </c>
      <c r="BJ505" s="18" t="s">
        <v>77</v>
      </c>
      <c r="BK505" s="239">
        <f>ROUND(I505*H505,2)</f>
        <v>0</v>
      </c>
      <c r="BL505" s="18" t="s">
        <v>239</v>
      </c>
      <c r="BM505" s="238" t="s">
        <v>600</v>
      </c>
    </row>
    <row r="506" spans="1:47" s="2" customFormat="1" ht="12">
      <c r="A506" s="39"/>
      <c r="B506" s="40"/>
      <c r="C506" s="41"/>
      <c r="D506" s="240" t="s">
        <v>201</v>
      </c>
      <c r="E506" s="41"/>
      <c r="F506" s="241" t="s">
        <v>3813</v>
      </c>
      <c r="G506" s="41"/>
      <c r="H506" s="41"/>
      <c r="I506" s="242"/>
      <c r="J506" s="41"/>
      <c r="K506" s="41"/>
      <c r="L506" s="45"/>
      <c r="M506" s="243"/>
      <c r="N506" s="244"/>
      <c r="O506" s="92"/>
      <c r="P506" s="92"/>
      <c r="Q506" s="92"/>
      <c r="R506" s="92"/>
      <c r="S506" s="92"/>
      <c r="T506" s="93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201</v>
      </c>
      <c r="AU506" s="18" t="s">
        <v>81</v>
      </c>
    </row>
    <row r="507" spans="1:63" s="12" customFormat="1" ht="22.8" customHeight="1">
      <c r="A507" s="12"/>
      <c r="B507" s="211"/>
      <c r="C507" s="212"/>
      <c r="D507" s="213" t="s">
        <v>72</v>
      </c>
      <c r="E507" s="225" t="s">
        <v>3814</v>
      </c>
      <c r="F507" s="225" t="s">
        <v>3815</v>
      </c>
      <c r="G507" s="212"/>
      <c r="H507" s="212"/>
      <c r="I507" s="215"/>
      <c r="J507" s="226">
        <f>BK507</f>
        <v>0</v>
      </c>
      <c r="K507" s="212"/>
      <c r="L507" s="217"/>
      <c r="M507" s="218"/>
      <c r="N507" s="219"/>
      <c r="O507" s="219"/>
      <c r="P507" s="220">
        <f>SUM(P508:P515)</f>
        <v>0</v>
      </c>
      <c r="Q507" s="219"/>
      <c r="R507" s="220">
        <f>SUM(R508:R515)</f>
        <v>0</v>
      </c>
      <c r="S507" s="219"/>
      <c r="T507" s="221">
        <f>SUM(T508:T515)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22" t="s">
        <v>77</v>
      </c>
      <c r="AT507" s="223" t="s">
        <v>72</v>
      </c>
      <c r="AU507" s="223" t="s">
        <v>77</v>
      </c>
      <c r="AY507" s="222" t="s">
        <v>194</v>
      </c>
      <c r="BK507" s="224">
        <f>SUM(BK508:BK515)</f>
        <v>0</v>
      </c>
    </row>
    <row r="508" spans="1:65" s="2" customFormat="1" ht="12">
      <c r="A508" s="39"/>
      <c r="B508" s="40"/>
      <c r="C508" s="227" t="s">
        <v>602</v>
      </c>
      <c r="D508" s="227" t="s">
        <v>196</v>
      </c>
      <c r="E508" s="228" t="s">
        <v>3816</v>
      </c>
      <c r="F508" s="229" t="s">
        <v>3817</v>
      </c>
      <c r="G508" s="230" t="s">
        <v>294</v>
      </c>
      <c r="H508" s="231">
        <v>240.604</v>
      </c>
      <c r="I508" s="232"/>
      <c r="J508" s="233">
        <f>ROUND(I508*H508,2)</f>
        <v>0</v>
      </c>
      <c r="K508" s="229" t="s">
        <v>200</v>
      </c>
      <c r="L508" s="45"/>
      <c r="M508" s="234" t="s">
        <v>1</v>
      </c>
      <c r="N508" s="235" t="s">
        <v>38</v>
      </c>
      <c r="O508" s="92"/>
      <c r="P508" s="236">
        <f>O508*H508</f>
        <v>0</v>
      </c>
      <c r="Q508" s="236">
        <v>0</v>
      </c>
      <c r="R508" s="236">
        <f>Q508*H508</f>
        <v>0</v>
      </c>
      <c r="S508" s="236">
        <v>0</v>
      </c>
      <c r="T508" s="237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8" t="s">
        <v>115</v>
      </c>
      <c r="AT508" s="238" t="s">
        <v>196</v>
      </c>
      <c r="AU508" s="238" t="s">
        <v>81</v>
      </c>
      <c r="AY508" s="18" t="s">
        <v>194</v>
      </c>
      <c r="BE508" s="239">
        <f>IF(N508="základní",J508,0)</f>
        <v>0</v>
      </c>
      <c r="BF508" s="239">
        <f>IF(N508="snížená",J508,0)</f>
        <v>0</v>
      </c>
      <c r="BG508" s="239">
        <f>IF(N508="zákl. přenesená",J508,0)</f>
        <v>0</v>
      </c>
      <c r="BH508" s="239">
        <f>IF(N508="sníž. přenesená",J508,0)</f>
        <v>0</v>
      </c>
      <c r="BI508" s="239">
        <f>IF(N508="nulová",J508,0)</f>
        <v>0</v>
      </c>
      <c r="BJ508" s="18" t="s">
        <v>77</v>
      </c>
      <c r="BK508" s="239">
        <f>ROUND(I508*H508,2)</f>
        <v>0</v>
      </c>
      <c r="BL508" s="18" t="s">
        <v>115</v>
      </c>
      <c r="BM508" s="238" t="s">
        <v>605</v>
      </c>
    </row>
    <row r="509" spans="1:47" s="2" customFormat="1" ht="12">
      <c r="A509" s="39"/>
      <c r="B509" s="40"/>
      <c r="C509" s="41"/>
      <c r="D509" s="240" t="s">
        <v>201</v>
      </c>
      <c r="E509" s="41"/>
      <c r="F509" s="241" t="s">
        <v>3817</v>
      </c>
      <c r="G509" s="41"/>
      <c r="H509" s="41"/>
      <c r="I509" s="242"/>
      <c r="J509" s="41"/>
      <c r="K509" s="41"/>
      <c r="L509" s="45"/>
      <c r="M509" s="243"/>
      <c r="N509" s="244"/>
      <c r="O509" s="92"/>
      <c r="P509" s="92"/>
      <c r="Q509" s="92"/>
      <c r="R509" s="92"/>
      <c r="S509" s="92"/>
      <c r="T509" s="93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201</v>
      </c>
      <c r="AU509" s="18" t="s">
        <v>81</v>
      </c>
    </row>
    <row r="510" spans="1:51" s="14" customFormat="1" ht="12">
      <c r="A510" s="14"/>
      <c r="B510" s="255"/>
      <c r="C510" s="256"/>
      <c r="D510" s="240" t="s">
        <v>202</v>
      </c>
      <c r="E510" s="257" t="s">
        <v>1</v>
      </c>
      <c r="F510" s="258" t="s">
        <v>3818</v>
      </c>
      <c r="G510" s="256"/>
      <c r="H510" s="259">
        <v>240.604</v>
      </c>
      <c r="I510" s="260"/>
      <c r="J510" s="256"/>
      <c r="K510" s="256"/>
      <c r="L510" s="261"/>
      <c r="M510" s="262"/>
      <c r="N510" s="263"/>
      <c r="O510" s="263"/>
      <c r="P510" s="263"/>
      <c r="Q510" s="263"/>
      <c r="R510" s="263"/>
      <c r="S510" s="263"/>
      <c r="T510" s="26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65" t="s">
        <v>202</v>
      </c>
      <c r="AU510" s="265" t="s">
        <v>81</v>
      </c>
      <c r="AV510" s="14" t="s">
        <v>81</v>
      </c>
      <c r="AW510" s="14" t="s">
        <v>30</v>
      </c>
      <c r="AX510" s="14" t="s">
        <v>73</v>
      </c>
      <c r="AY510" s="265" t="s">
        <v>194</v>
      </c>
    </row>
    <row r="511" spans="1:51" s="15" customFormat="1" ht="12">
      <c r="A511" s="15"/>
      <c r="B511" s="266"/>
      <c r="C511" s="267"/>
      <c r="D511" s="240" t="s">
        <v>202</v>
      </c>
      <c r="E511" s="268" t="s">
        <v>1</v>
      </c>
      <c r="F511" s="269" t="s">
        <v>206</v>
      </c>
      <c r="G511" s="267"/>
      <c r="H511" s="270">
        <v>240.604</v>
      </c>
      <c r="I511" s="271"/>
      <c r="J511" s="267"/>
      <c r="K511" s="267"/>
      <c r="L511" s="272"/>
      <c r="M511" s="273"/>
      <c r="N511" s="274"/>
      <c r="O511" s="274"/>
      <c r="P511" s="274"/>
      <c r="Q511" s="274"/>
      <c r="R511" s="274"/>
      <c r="S511" s="274"/>
      <c r="T511" s="27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76" t="s">
        <v>202</v>
      </c>
      <c r="AU511" s="276" t="s">
        <v>81</v>
      </c>
      <c r="AV511" s="15" t="s">
        <v>115</v>
      </c>
      <c r="AW511" s="15" t="s">
        <v>30</v>
      </c>
      <c r="AX511" s="15" t="s">
        <v>77</v>
      </c>
      <c r="AY511" s="276" t="s">
        <v>194</v>
      </c>
    </row>
    <row r="512" spans="1:65" s="2" customFormat="1" ht="12">
      <c r="A512" s="39"/>
      <c r="B512" s="40"/>
      <c r="C512" s="227" t="s">
        <v>415</v>
      </c>
      <c r="D512" s="227" t="s">
        <v>196</v>
      </c>
      <c r="E512" s="228" t="s">
        <v>3819</v>
      </c>
      <c r="F512" s="229" t="s">
        <v>3820</v>
      </c>
      <c r="G512" s="230" t="s">
        <v>357</v>
      </c>
      <c r="H512" s="231">
        <v>18.2</v>
      </c>
      <c r="I512" s="232"/>
      <c r="J512" s="233">
        <f>ROUND(I512*H512,2)</f>
        <v>0</v>
      </c>
      <c r="K512" s="229" t="s">
        <v>200</v>
      </c>
      <c r="L512" s="45"/>
      <c r="M512" s="234" t="s">
        <v>1</v>
      </c>
      <c r="N512" s="235" t="s">
        <v>38</v>
      </c>
      <c r="O512" s="92"/>
      <c r="P512" s="236">
        <f>O512*H512</f>
        <v>0</v>
      </c>
      <c r="Q512" s="236">
        <v>0</v>
      </c>
      <c r="R512" s="236">
        <f>Q512*H512</f>
        <v>0</v>
      </c>
      <c r="S512" s="236">
        <v>0</v>
      </c>
      <c r="T512" s="237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8" t="s">
        <v>115</v>
      </c>
      <c r="AT512" s="238" t="s">
        <v>196</v>
      </c>
      <c r="AU512" s="238" t="s">
        <v>81</v>
      </c>
      <c r="AY512" s="18" t="s">
        <v>194</v>
      </c>
      <c r="BE512" s="239">
        <f>IF(N512="základní",J512,0)</f>
        <v>0</v>
      </c>
      <c r="BF512" s="239">
        <f>IF(N512="snížená",J512,0)</f>
        <v>0</v>
      </c>
      <c r="BG512" s="239">
        <f>IF(N512="zákl. přenesená",J512,0)</f>
        <v>0</v>
      </c>
      <c r="BH512" s="239">
        <f>IF(N512="sníž. přenesená",J512,0)</f>
        <v>0</v>
      </c>
      <c r="BI512" s="239">
        <f>IF(N512="nulová",J512,0)</f>
        <v>0</v>
      </c>
      <c r="BJ512" s="18" t="s">
        <v>77</v>
      </c>
      <c r="BK512" s="239">
        <f>ROUND(I512*H512,2)</f>
        <v>0</v>
      </c>
      <c r="BL512" s="18" t="s">
        <v>115</v>
      </c>
      <c r="BM512" s="238" t="s">
        <v>609</v>
      </c>
    </row>
    <row r="513" spans="1:47" s="2" customFormat="1" ht="12">
      <c r="A513" s="39"/>
      <c r="B513" s="40"/>
      <c r="C513" s="41"/>
      <c r="D513" s="240" t="s">
        <v>201</v>
      </c>
      <c r="E513" s="41"/>
      <c r="F513" s="241" t="s">
        <v>3820</v>
      </c>
      <c r="G513" s="41"/>
      <c r="H513" s="41"/>
      <c r="I513" s="242"/>
      <c r="J513" s="41"/>
      <c r="K513" s="41"/>
      <c r="L513" s="45"/>
      <c r="M513" s="243"/>
      <c r="N513" s="244"/>
      <c r="O513" s="92"/>
      <c r="P513" s="92"/>
      <c r="Q513" s="92"/>
      <c r="R513" s="92"/>
      <c r="S513" s="92"/>
      <c r="T513" s="93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201</v>
      </c>
      <c r="AU513" s="18" t="s">
        <v>81</v>
      </c>
    </row>
    <row r="514" spans="1:51" s="14" customFormat="1" ht="12">
      <c r="A514" s="14"/>
      <c r="B514" s="255"/>
      <c r="C514" s="256"/>
      <c r="D514" s="240" t="s">
        <v>202</v>
      </c>
      <c r="E514" s="257" t="s">
        <v>1</v>
      </c>
      <c r="F514" s="258" t="s">
        <v>3821</v>
      </c>
      <c r="G514" s="256"/>
      <c r="H514" s="259">
        <v>18.2</v>
      </c>
      <c r="I514" s="260"/>
      <c r="J514" s="256"/>
      <c r="K514" s="256"/>
      <c r="L514" s="261"/>
      <c r="M514" s="262"/>
      <c r="N514" s="263"/>
      <c r="O514" s="263"/>
      <c r="P514" s="263"/>
      <c r="Q514" s="263"/>
      <c r="R514" s="263"/>
      <c r="S514" s="263"/>
      <c r="T514" s="26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5" t="s">
        <v>202</v>
      </c>
      <c r="AU514" s="265" t="s">
        <v>81</v>
      </c>
      <c r="AV514" s="14" t="s">
        <v>81</v>
      </c>
      <c r="AW514" s="14" t="s">
        <v>30</v>
      </c>
      <c r="AX514" s="14" t="s">
        <v>73</v>
      </c>
      <c r="AY514" s="265" t="s">
        <v>194</v>
      </c>
    </row>
    <row r="515" spans="1:51" s="15" customFormat="1" ht="12">
      <c r="A515" s="15"/>
      <c r="B515" s="266"/>
      <c r="C515" s="267"/>
      <c r="D515" s="240" t="s">
        <v>202</v>
      </c>
      <c r="E515" s="268" t="s">
        <v>1</v>
      </c>
      <c r="F515" s="269" t="s">
        <v>206</v>
      </c>
      <c r="G515" s="267"/>
      <c r="H515" s="270">
        <v>18.2</v>
      </c>
      <c r="I515" s="271"/>
      <c r="J515" s="267"/>
      <c r="K515" s="267"/>
      <c r="L515" s="272"/>
      <c r="M515" s="273"/>
      <c r="N515" s="274"/>
      <c r="O515" s="274"/>
      <c r="P515" s="274"/>
      <c r="Q515" s="274"/>
      <c r="R515" s="274"/>
      <c r="S515" s="274"/>
      <c r="T515" s="27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76" t="s">
        <v>202</v>
      </c>
      <c r="AU515" s="276" t="s">
        <v>81</v>
      </c>
      <c r="AV515" s="15" t="s">
        <v>115</v>
      </c>
      <c r="AW515" s="15" t="s">
        <v>30</v>
      </c>
      <c r="AX515" s="15" t="s">
        <v>77</v>
      </c>
      <c r="AY515" s="276" t="s">
        <v>194</v>
      </c>
    </row>
    <row r="516" spans="1:63" s="12" customFormat="1" ht="22.8" customHeight="1">
      <c r="A516" s="12"/>
      <c r="B516" s="211"/>
      <c r="C516" s="212"/>
      <c r="D516" s="213" t="s">
        <v>72</v>
      </c>
      <c r="E516" s="225" t="s">
        <v>1681</v>
      </c>
      <c r="F516" s="225" t="s">
        <v>1682</v>
      </c>
      <c r="G516" s="212"/>
      <c r="H516" s="212"/>
      <c r="I516" s="215"/>
      <c r="J516" s="226">
        <f>BK516</f>
        <v>0</v>
      </c>
      <c r="K516" s="212"/>
      <c r="L516" s="217"/>
      <c r="M516" s="218"/>
      <c r="N516" s="219"/>
      <c r="O516" s="219"/>
      <c r="P516" s="220">
        <f>SUM(P517:P534)</f>
        <v>0</v>
      </c>
      <c r="Q516" s="219"/>
      <c r="R516" s="220">
        <f>SUM(R517:R534)</f>
        <v>0</v>
      </c>
      <c r="S516" s="219"/>
      <c r="T516" s="221">
        <f>SUM(T517:T534)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22" t="s">
        <v>81</v>
      </c>
      <c r="AT516" s="223" t="s">
        <v>72</v>
      </c>
      <c r="AU516" s="223" t="s">
        <v>77</v>
      </c>
      <c r="AY516" s="222" t="s">
        <v>194</v>
      </c>
      <c r="BK516" s="224">
        <f>SUM(BK517:BK534)</f>
        <v>0</v>
      </c>
    </row>
    <row r="517" spans="1:65" s="2" customFormat="1" ht="33" customHeight="1">
      <c r="A517" s="39"/>
      <c r="B517" s="40"/>
      <c r="C517" s="227" t="s">
        <v>611</v>
      </c>
      <c r="D517" s="227" t="s">
        <v>196</v>
      </c>
      <c r="E517" s="228" t="s">
        <v>3822</v>
      </c>
      <c r="F517" s="229" t="s">
        <v>3823</v>
      </c>
      <c r="G517" s="230" t="s">
        <v>294</v>
      </c>
      <c r="H517" s="231">
        <v>22.85</v>
      </c>
      <c r="I517" s="232"/>
      <c r="J517" s="233">
        <f>ROUND(I517*H517,2)</f>
        <v>0</v>
      </c>
      <c r="K517" s="229" t="s">
        <v>200</v>
      </c>
      <c r="L517" s="45"/>
      <c r="M517" s="234" t="s">
        <v>1</v>
      </c>
      <c r="N517" s="235" t="s">
        <v>38</v>
      </c>
      <c r="O517" s="92"/>
      <c r="P517" s="236">
        <f>O517*H517</f>
        <v>0</v>
      </c>
      <c r="Q517" s="236">
        <v>0</v>
      </c>
      <c r="R517" s="236">
        <f>Q517*H517</f>
        <v>0</v>
      </c>
      <c r="S517" s="236">
        <v>0</v>
      </c>
      <c r="T517" s="237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8" t="s">
        <v>239</v>
      </c>
      <c r="AT517" s="238" t="s">
        <v>196</v>
      </c>
      <c r="AU517" s="238" t="s">
        <v>81</v>
      </c>
      <c r="AY517" s="18" t="s">
        <v>194</v>
      </c>
      <c r="BE517" s="239">
        <f>IF(N517="základní",J517,0)</f>
        <v>0</v>
      </c>
      <c r="BF517" s="239">
        <f>IF(N517="snížená",J517,0)</f>
        <v>0</v>
      </c>
      <c r="BG517" s="239">
        <f>IF(N517="zákl. přenesená",J517,0)</f>
        <v>0</v>
      </c>
      <c r="BH517" s="239">
        <f>IF(N517="sníž. přenesená",J517,0)</f>
        <v>0</v>
      </c>
      <c r="BI517" s="239">
        <f>IF(N517="nulová",J517,0)</f>
        <v>0</v>
      </c>
      <c r="BJ517" s="18" t="s">
        <v>77</v>
      </c>
      <c r="BK517" s="239">
        <f>ROUND(I517*H517,2)</f>
        <v>0</v>
      </c>
      <c r="BL517" s="18" t="s">
        <v>239</v>
      </c>
      <c r="BM517" s="238" t="s">
        <v>614</v>
      </c>
    </row>
    <row r="518" spans="1:47" s="2" customFormat="1" ht="12">
      <c r="A518" s="39"/>
      <c r="B518" s="40"/>
      <c r="C518" s="41"/>
      <c r="D518" s="240" t="s">
        <v>201</v>
      </c>
      <c r="E518" s="41"/>
      <c r="F518" s="241" t="s">
        <v>3823</v>
      </c>
      <c r="G518" s="41"/>
      <c r="H518" s="41"/>
      <c r="I518" s="242"/>
      <c r="J518" s="41"/>
      <c r="K518" s="41"/>
      <c r="L518" s="45"/>
      <c r="M518" s="243"/>
      <c r="N518" s="244"/>
      <c r="O518" s="92"/>
      <c r="P518" s="92"/>
      <c r="Q518" s="92"/>
      <c r="R518" s="92"/>
      <c r="S518" s="92"/>
      <c r="T518" s="93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201</v>
      </c>
      <c r="AU518" s="18" t="s">
        <v>81</v>
      </c>
    </row>
    <row r="519" spans="1:51" s="14" customFormat="1" ht="12">
      <c r="A519" s="14"/>
      <c r="B519" s="255"/>
      <c r="C519" s="256"/>
      <c r="D519" s="240" t="s">
        <v>202</v>
      </c>
      <c r="E519" s="257" t="s">
        <v>1</v>
      </c>
      <c r="F519" s="258" t="s">
        <v>3824</v>
      </c>
      <c r="G519" s="256"/>
      <c r="H519" s="259">
        <v>22.85</v>
      </c>
      <c r="I519" s="260"/>
      <c r="J519" s="256"/>
      <c r="K519" s="256"/>
      <c r="L519" s="261"/>
      <c r="M519" s="262"/>
      <c r="N519" s="263"/>
      <c r="O519" s="263"/>
      <c r="P519" s="263"/>
      <c r="Q519" s="263"/>
      <c r="R519" s="263"/>
      <c r="S519" s="263"/>
      <c r="T519" s="26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65" t="s">
        <v>202</v>
      </c>
      <c r="AU519" s="265" t="s">
        <v>81</v>
      </c>
      <c r="AV519" s="14" t="s">
        <v>81</v>
      </c>
      <c r="AW519" s="14" t="s">
        <v>30</v>
      </c>
      <c r="AX519" s="14" t="s">
        <v>73</v>
      </c>
      <c r="AY519" s="265" t="s">
        <v>194</v>
      </c>
    </row>
    <row r="520" spans="1:51" s="15" customFormat="1" ht="12">
      <c r="A520" s="15"/>
      <c r="B520" s="266"/>
      <c r="C520" s="267"/>
      <c r="D520" s="240" t="s">
        <v>202</v>
      </c>
      <c r="E520" s="268" t="s">
        <v>1</v>
      </c>
      <c r="F520" s="269" t="s">
        <v>206</v>
      </c>
      <c r="G520" s="267"/>
      <c r="H520" s="270">
        <v>22.85</v>
      </c>
      <c r="I520" s="271"/>
      <c r="J520" s="267"/>
      <c r="K520" s="267"/>
      <c r="L520" s="272"/>
      <c r="M520" s="273"/>
      <c r="N520" s="274"/>
      <c r="O520" s="274"/>
      <c r="P520" s="274"/>
      <c r="Q520" s="274"/>
      <c r="R520" s="274"/>
      <c r="S520" s="274"/>
      <c r="T520" s="27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76" t="s">
        <v>202</v>
      </c>
      <c r="AU520" s="276" t="s">
        <v>81</v>
      </c>
      <c r="AV520" s="15" t="s">
        <v>115</v>
      </c>
      <c r="AW520" s="15" t="s">
        <v>30</v>
      </c>
      <c r="AX520" s="15" t="s">
        <v>77</v>
      </c>
      <c r="AY520" s="276" t="s">
        <v>194</v>
      </c>
    </row>
    <row r="521" spans="1:65" s="2" customFormat="1" ht="12">
      <c r="A521" s="39"/>
      <c r="B521" s="40"/>
      <c r="C521" s="288" t="s">
        <v>418</v>
      </c>
      <c r="D521" s="288" t="s">
        <v>282</v>
      </c>
      <c r="E521" s="289" t="s">
        <v>3825</v>
      </c>
      <c r="F521" s="290" t="s">
        <v>3826</v>
      </c>
      <c r="G521" s="291" t="s">
        <v>294</v>
      </c>
      <c r="H521" s="292">
        <v>26.278</v>
      </c>
      <c r="I521" s="293"/>
      <c r="J521" s="294">
        <f>ROUND(I521*H521,2)</f>
        <v>0</v>
      </c>
      <c r="K521" s="290" t="s">
        <v>1</v>
      </c>
      <c r="L521" s="295"/>
      <c r="M521" s="296" t="s">
        <v>1</v>
      </c>
      <c r="N521" s="297" t="s">
        <v>38</v>
      </c>
      <c r="O521" s="92"/>
      <c r="P521" s="236">
        <f>O521*H521</f>
        <v>0</v>
      </c>
      <c r="Q521" s="236">
        <v>0</v>
      </c>
      <c r="R521" s="236">
        <f>Q521*H521</f>
        <v>0</v>
      </c>
      <c r="S521" s="236">
        <v>0</v>
      </c>
      <c r="T521" s="237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8" t="s">
        <v>273</v>
      </c>
      <c r="AT521" s="238" t="s">
        <v>282</v>
      </c>
      <c r="AU521" s="238" t="s">
        <v>81</v>
      </c>
      <c r="AY521" s="18" t="s">
        <v>194</v>
      </c>
      <c r="BE521" s="239">
        <f>IF(N521="základní",J521,0)</f>
        <v>0</v>
      </c>
      <c r="BF521" s="239">
        <f>IF(N521="snížená",J521,0)</f>
        <v>0</v>
      </c>
      <c r="BG521" s="239">
        <f>IF(N521="zákl. přenesená",J521,0)</f>
        <v>0</v>
      </c>
      <c r="BH521" s="239">
        <f>IF(N521="sníž. přenesená",J521,0)</f>
        <v>0</v>
      </c>
      <c r="BI521" s="239">
        <f>IF(N521="nulová",J521,0)</f>
        <v>0</v>
      </c>
      <c r="BJ521" s="18" t="s">
        <v>77</v>
      </c>
      <c r="BK521" s="239">
        <f>ROUND(I521*H521,2)</f>
        <v>0</v>
      </c>
      <c r="BL521" s="18" t="s">
        <v>239</v>
      </c>
      <c r="BM521" s="238" t="s">
        <v>617</v>
      </c>
    </row>
    <row r="522" spans="1:47" s="2" customFormat="1" ht="12">
      <c r="A522" s="39"/>
      <c r="B522" s="40"/>
      <c r="C522" s="41"/>
      <c r="D522" s="240" t="s">
        <v>201</v>
      </c>
      <c r="E522" s="41"/>
      <c r="F522" s="241" t="s">
        <v>3826</v>
      </c>
      <c r="G522" s="41"/>
      <c r="H522" s="41"/>
      <c r="I522" s="242"/>
      <c r="J522" s="41"/>
      <c r="K522" s="41"/>
      <c r="L522" s="45"/>
      <c r="M522" s="243"/>
      <c r="N522" s="244"/>
      <c r="O522" s="92"/>
      <c r="P522" s="92"/>
      <c r="Q522" s="92"/>
      <c r="R522" s="92"/>
      <c r="S522" s="92"/>
      <c r="T522" s="93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201</v>
      </c>
      <c r="AU522" s="18" t="s">
        <v>81</v>
      </c>
    </row>
    <row r="523" spans="1:51" s="14" customFormat="1" ht="12">
      <c r="A523" s="14"/>
      <c r="B523" s="255"/>
      <c r="C523" s="256"/>
      <c r="D523" s="240" t="s">
        <v>202</v>
      </c>
      <c r="E523" s="257" t="s">
        <v>1</v>
      </c>
      <c r="F523" s="258" t="s">
        <v>3827</v>
      </c>
      <c r="G523" s="256"/>
      <c r="H523" s="259">
        <v>26.278</v>
      </c>
      <c r="I523" s="260"/>
      <c r="J523" s="256"/>
      <c r="K523" s="256"/>
      <c r="L523" s="261"/>
      <c r="M523" s="262"/>
      <c r="N523" s="263"/>
      <c r="O523" s="263"/>
      <c r="P523" s="263"/>
      <c r="Q523" s="263"/>
      <c r="R523" s="263"/>
      <c r="S523" s="263"/>
      <c r="T523" s="26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5" t="s">
        <v>202</v>
      </c>
      <c r="AU523" s="265" t="s">
        <v>81</v>
      </c>
      <c r="AV523" s="14" t="s">
        <v>81</v>
      </c>
      <c r="AW523" s="14" t="s">
        <v>30</v>
      </c>
      <c r="AX523" s="14" t="s">
        <v>73</v>
      </c>
      <c r="AY523" s="265" t="s">
        <v>194</v>
      </c>
    </row>
    <row r="524" spans="1:51" s="15" customFormat="1" ht="12">
      <c r="A524" s="15"/>
      <c r="B524" s="266"/>
      <c r="C524" s="267"/>
      <c r="D524" s="240" t="s">
        <v>202</v>
      </c>
      <c r="E524" s="268" t="s">
        <v>1</v>
      </c>
      <c r="F524" s="269" t="s">
        <v>206</v>
      </c>
      <c r="G524" s="267"/>
      <c r="H524" s="270">
        <v>26.278</v>
      </c>
      <c r="I524" s="271"/>
      <c r="J524" s="267"/>
      <c r="K524" s="267"/>
      <c r="L524" s="272"/>
      <c r="M524" s="273"/>
      <c r="N524" s="274"/>
      <c r="O524" s="274"/>
      <c r="P524" s="274"/>
      <c r="Q524" s="274"/>
      <c r="R524" s="274"/>
      <c r="S524" s="274"/>
      <c r="T524" s="27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76" t="s">
        <v>202</v>
      </c>
      <c r="AU524" s="276" t="s">
        <v>81</v>
      </c>
      <c r="AV524" s="15" t="s">
        <v>115</v>
      </c>
      <c r="AW524" s="15" t="s">
        <v>30</v>
      </c>
      <c r="AX524" s="15" t="s">
        <v>77</v>
      </c>
      <c r="AY524" s="276" t="s">
        <v>194</v>
      </c>
    </row>
    <row r="525" spans="1:65" s="2" customFormat="1" ht="16.5" customHeight="1">
      <c r="A525" s="39"/>
      <c r="B525" s="40"/>
      <c r="C525" s="227" t="s">
        <v>619</v>
      </c>
      <c r="D525" s="227" t="s">
        <v>196</v>
      </c>
      <c r="E525" s="228" t="s">
        <v>3828</v>
      </c>
      <c r="F525" s="229" t="s">
        <v>3829</v>
      </c>
      <c r="G525" s="230" t="s">
        <v>357</v>
      </c>
      <c r="H525" s="231">
        <v>50.27</v>
      </c>
      <c r="I525" s="232"/>
      <c r="J525" s="233">
        <f>ROUND(I525*H525,2)</f>
        <v>0</v>
      </c>
      <c r="K525" s="229" t="s">
        <v>200</v>
      </c>
      <c r="L525" s="45"/>
      <c r="M525" s="234" t="s">
        <v>1</v>
      </c>
      <c r="N525" s="235" t="s">
        <v>38</v>
      </c>
      <c r="O525" s="92"/>
      <c r="P525" s="236">
        <f>O525*H525</f>
        <v>0</v>
      </c>
      <c r="Q525" s="236">
        <v>0</v>
      </c>
      <c r="R525" s="236">
        <f>Q525*H525</f>
        <v>0</v>
      </c>
      <c r="S525" s="236">
        <v>0</v>
      </c>
      <c r="T525" s="237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8" t="s">
        <v>239</v>
      </c>
      <c r="AT525" s="238" t="s">
        <v>196</v>
      </c>
      <c r="AU525" s="238" t="s">
        <v>81</v>
      </c>
      <c r="AY525" s="18" t="s">
        <v>194</v>
      </c>
      <c r="BE525" s="239">
        <f>IF(N525="základní",J525,0)</f>
        <v>0</v>
      </c>
      <c r="BF525" s="239">
        <f>IF(N525="snížená",J525,0)</f>
        <v>0</v>
      </c>
      <c r="BG525" s="239">
        <f>IF(N525="zákl. přenesená",J525,0)</f>
        <v>0</v>
      </c>
      <c r="BH525" s="239">
        <f>IF(N525="sníž. přenesená",J525,0)</f>
        <v>0</v>
      </c>
      <c r="BI525" s="239">
        <f>IF(N525="nulová",J525,0)</f>
        <v>0</v>
      </c>
      <c r="BJ525" s="18" t="s">
        <v>77</v>
      </c>
      <c r="BK525" s="239">
        <f>ROUND(I525*H525,2)</f>
        <v>0</v>
      </c>
      <c r="BL525" s="18" t="s">
        <v>239</v>
      </c>
      <c r="BM525" s="238" t="s">
        <v>622</v>
      </c>
    </row>
    <row r="526" spans="1:47" s="2" customFormat="1" ht="12">
      <c r="A526" s="39"/>
      <c r="B526" s="40"/>
      <c r="C526" s="41"/>
      <c r="D526" s="240" t="s">
        <v>201</v>
      </c>
      <c r="E526" s="41"/>
      <c r="F526" s="241" t="s">
        <v>3829</v>
      </c>
      <c r="G526" s="41"/>
      <c r="H526" s="41"/>
      <c r="I526" s="242"/>
      <c r="J526" s="41"/>
      <c r="K526" s="41"/>
      <c r="L526" s="45"/>
      <c r="M526" s="243"/>
      <c r="N526" s="244"/>
      <c r="O526" s="92"/>
      <c r="P526" s="92"/>
      <c r="Q526" s="92"/>
      <c r="R526" s="92"/>
      <c r="S526" s="92"/>
      <c r="T526" s="93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201</v>
      </c>
      <c r="AU526" s="18" t="s">
        <v>81</v>
      </c>
    </row>
    <row r="527" spans="1:51" s="14" customFormat="1" ht="12">
      <c r="A527" s="14"/>
      <c r="B527" s="255"/>
      <c r="C527" s="256"/>
      <c r="D527" s="240" t="s">
        <v>202</v>
      </c>
      <c r="E527" s="257" t="s">
        <v>1</v>
      </c>
      <c r="F527" s="258" t="s">
        <v>3830</v>
      </c>
      <c r="G527" s="256"/>
      <c r="H527" s="259">
        <v>50.27</v>
      </c>
      <c r="I527" s="260"/>
      <c r="J527" s="256"/>
      <c r="K527" s="256"/>
      <c r="L527" s="261"/>
      <c r="M527" s="262"/>
      <c r="N527" s="263"/>
      <c r="O527" s="263"/>
      <c r="P527" s="263"/>
      <c r="Q527" s="263"/>
      <c r="R527" s="263"/>
      <c r="S527" s="263"/>
      <c r="T527" s="26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65" t="s">
        <v>202</v>
      </c>
      <c r="AU527" s="265" t="s">
        <v>81</v>
      </c>
      <c r="AV527" s="14" t="s">
        <v>81</v>
      </c>
      <c r="AW527" s="14" t="s">
        <v>30</v>
      </c>
      <c r="AX527" s="14" t="s">
        <v>73</v>
      </c>
      <c r="AY527" s="265" t="s">
        <v>194</v>
      </c>
    </row>
    <row r="528" spans="1:51" s="15" customFormat="1" ht="12">
      <c r="A528" s="15"/>
      <c r="B528" s="266"/>
      <c r="C528" s="267"/>
      <c r="D528" s="240" t="s">
        <v>202</v>
      </c>
      <c r="E528" s="268" t="s">
        <v>1</v>
      </c>
      <c r="F528" s="269" t="s">
        <v>206</v>
      </c>
      <c r="G528" s="267"/>
      <c r="H528" s="270">
        <v>50.27</v>
      </c>
      <c r="I528" s="271"/>
      <c r="J528" s="267"/>
      <c r="K528" s="267"/>
      <c r="L528" s="272"/>
      <c r="M528" s="273"/>
      <c r="N528" s="274"/>
      <c r="O528" s="274"/>
      <c r="P528" s="274"/>
      <c r="Q528" s="274"/>
      <c r="R528" s="274"/>
      <c r="S528" s="274"/>
      <c r="T528" s="27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76" t="s">
        <v>202</v>
      </c>
      <c r="AU528" s="276" t="s">
        <v>81</v>
      </c>
      <c r="AV528" s="15" t="s">
        <v>115</v>
      </c>
      <c r="AW528" s="15" t="s">
        <v>30</v>
      </c>
      <c r="AX528" s="15" t="s">
        <v>77</v>
      </c>
      <c r="AY528" s="276" t="s">
        <v>194</v>
      </c>
    </row>
    <row r="529" spans="1:65" s="2" customFormat="1" ht="16.5" customHeight="1">
      <c r="A529" s="39"/>
      <c r="B529" s="40"/>
      <c r="C529" s="288" t="s">
        <v>422</v>
      </c>
      <c r="D529" s="288" t="s">
        <v>282</v>
      </c>
      <c r="E529" s="289" t="s">
        <v>3831</v>
      </c>
      <c r="F529" s="290" t="s">
        <v>3832</v>
      </c>
      <c r="G529" s="291" t="s">
        <v>199</v>
      </c>
      <c r="H529" s="292">
        <v>0.083</v>
      </c>
      <c r="I529" s="293"/>
      <c r="J529" s="294">
        <f>ROUND(I529*H529,2)</f>
        <v>0</v>
      </c>
      <c r="K529" s="290" t="s">
        <v>200</v>
      </c>
      <c r="L529" s="295"/>
      <c r="M529" s="296" t="s">
        <v>1</v>
      </c>
      <c r="N529" s="297" t="s">
        <v>38</v>
      </c>
      <c r="O529" s="92"/>
      <c r="P529" s="236">
        <f>O529*H529</f>
        <v>0</v>
      </c>
      <c r="Q529" s="236">
        <v>0</v>
      </c>
      <c r="R529" s="236">
        <f>Q529*H529</f>
        <v>0</v>
      </c>
      <c r="S529" s="236">
        <v>0</v>
      </c>
      <c r="T529" s="237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38" t="s">
        <v>273</v>
      </c>
      <c r="AT529" s="238" t="s">
        <v>282</v>
      </c>
      <c r="AU529" s="238" t="s">
        <v>81</v>
      </c>
      <c r="AY529" s="18" t="s">
        <v>194</v>
      </c>
      <c r="BE529" s="239">
        <f>IF(N529="základní",J529,0)</f>
        <v>0</v>
      </c>
      <c r="BF529" s="239">
        <f>IF(N529="snížená",J529,0)</f>
        <v>0</v>
      </c>
      <c r="BG529" s="239">
        <f>IF(N529="zákl. přenesená",J529,0)</f>
        <v>0</v>
      </c>
      <c r="BH529" s="239">
        <f>IF(N529="sníž. přenesená",J529,0)</f>
        <v>0</v>
      </c>
      <c r="BI529" s="239">
        <f>IF(N529="nulová",J529,0)</f>
        <v>0</v>
      </c>
      <c r="BJ529" s="18" t="s">
        <v>77</v>
      </c>
      <c r="BK529" s="239">
        <f>ROUND(I529*H529,2)</f>
        <v>0</v>
      </c>
      <c r="BL529" s="18" t="s">
        <v>239</v>
      </c>
      <c r="BM529" s="238" t="s">
        <v>626</v>
      </c>
    </row>
    <row r="530" spans="1:47" s="2" customFormat="1" ht="12">
      <c r="A530" s="39"/>
      <c r="B530" s="40"/>
      <c r="C530" s="41"/>
      <c r="D530" s="240" t="s">
        <v>201</v>
      </c>
      <c r="E530" s="41"/>
      <c r="F530" s="241" t="s">
        <v>3832</v>
      </c>
      <c r="G530" s="41"/>
      <c r="H530" s="41"/>
      <c r="I530" s="242"/>
      <c r="J530" s="41"/>
      <c r="K530" s="41"/>
      <c r="L530" s="45"/>
      <c r="M530" s="243"/>
      <c r="N530" s="244"/>
      <c r="O530" s="92"/>
      <c r="P530" s="92"/>
      <c r="Q530" s="92"/>
      <c r="R530" s="92"/>
      <c r="S530" s="92"/>
      <c r="T530" s="93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201</v>
      </c>
      <c r="AU530" s="18" t="s">
        <v>81</v>
      </c>
    </row>
    <row r="531" spans="1:51" s="14" customFormat="1" ht="12">
      <c r="A531" s="14"/>
      <c r="B531" s="255"/>
      <c r="C531" s="256"/>
      <c r="D531" s="240" t="s">
        <v>202</v>
      </c>
      <c r="E531" s="257" t="s">
        <v>1</v>
      </c>
      <c r="F531" s="258" t="s">
        <v>3833</v>
      </c>
      <c r="G531" s="256"/>
      <c r="H531" s="259">
        <v>0.083</v>
      </c>
      <c r="I531" s="260"/>
      <c r="J531" s="256"/>
      <c r="K531" s="256"/>
      <c r="L531" s="261"/>
      <c r="M531" s="262"/>
      <c r="N531" s="263"/>
      <c r="O531" s="263"/>
      <c r="P531" s="263"/>
      <c r="Q531" s="263"/>
      <c r="R531" s="263"/>
      <c r="S531" s="263"/>
      <c r="T531" s="26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5" t="s">
        <v>202</v>
      </c>
      <c r="AU531" s="265" t="s">
        <v>81</v>
      </c>
      <c r="AV531" s="14" t="s">
        <v>81</v>
      </c>
      <c r="AW531" s="14" t="s">
        <v>30</v>
      </c>
      <c r="AX531" s="14" t="s">
        <v>73</v>
      </c>
      <c r="AY531" s="265" t="s">
        <v>194</v>
      </c>
    </row>
    <row r="532" spans="1:51" s="15" customFormat="1" ht="12">
      <c r="A532" s="15"/>
      <c r="B532" s="266"/>
      <c r="C532" s="267"/>
      <c r="D532" s="240" t="s">
        <v>202</v>
      </c>
      <c r="E532" s="268" t="s">
        <v>1</v>
      </c>
      <c r="F532" s="269" t="s">
        <v>206</v>
      </c>
      <c r="G532" s="267"/>
      <c r="H532" s="270">
        <v>0.083</v>
      </c>
      <c r="I532" s="271"/>
      <c r="J532" s="267"/>
      <c r="K532" s="267"/>
      <c r="L532" s="272"/>
      <c r="M532" s="273"/>
      <c r="N532" s="274"/>
      <c r="O532" s="274"/>
      <c r="P532" s="274"/>
      <c r="Q532" s="274"/>
      <c r="R532" s="274"/>
      <c r="S532" s="274"/>
      <c r="T532" s="27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76" t="s">
        <v>202</v>
      </c>
      <c r="AU532" s="276" t="s">
        <v>81</v>
      </c>
      <c r="AV532" s="15" t="s">
        <v>115</v>
      </c>
      <c r="AW532" s="15" t="s">
        <v>30</v>
      </c>
      <c r="AX532" s="15" t="s">
        <v>77</v>
      </c>
      <c r="AY532" s="276" t="s">
        <v>194</v>
      </c>
    </row>
    <row r="533" spans="1:65" s="2" customFormat="1" ht="12">
      <c r="A533" s="39"/>
      <c r="B533" s="40"/>
      <c r="C533" s="227" t="s">
        <v>628</v>
      </c>
      <c r="D533" s="227" t="s">
        <v>196</v>
      </c>
      <c r="E533" s="228" t="s">
        <v>3583</v>
      </c>
      <c r="F533" s="229" t="s">
        <v>3584</v>
      </c>
      <c r="G533" s="230" t="s">
        <v>268</v>
      </c>
      <c r="H533" s="231">
        <v>0.355</v>
      </c>
      <c r="I533" s="232"/>
      <c r="J533" s="233">
        <f>ROUND(I533*H533,2)</f>
        <v>0</v>
      </c>
      <c r="K533" s="229" t="s">
        <v>200</v>
      </c>
      <c r="L533" s="45"/>
      <c r="M533" s="234" t="s">
        <v>1</v>
      </c>
      <c r="N533" s="235" t="s">
        <v>38</v>
      </c>
      <c r="O533" s="92"/>
      <c r="P533" s="236">
        <f>O533*H533</f>
        <v>0</v>
      </c>
      <c r="Q533" s="236">
        <v>0</v>
      </c>
      <c r="R533" s="236">
        <f>Q533*H533</f>
        <v>0</v>
      </c>
      <c r="S533" s="236">
        <v>0</v>
      </c>
      <c r="T533" s="237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8" t="s">
        <v>239</v>
      </c>
      <c r="AT533" s="238" t="s">
        <v>196</v>
      </c>
      <c r="AU533" s="238" t="s">
        <v>81</v>
      </c>
      <c r="AY533" s="18" t="s">
        <v>194</v>
      </c>
      <c r="BE533" s="239">
        <f>IF(N533="základní",J533,0)</f>
        <v>0</v>
      </c>
      <c r="BF533" s="239">
        <f>IF(N533="snížená",J533,0)</f>
        <v>0</v>
      </c>
      <c r="BG533" s="239">
        <f>IF(N533="zákl. přenesená",J533,0)</f>
        <v>0</v>
      </c>
      <c r="BH533" s="239">
        <f>IF(N533="sníž. přenesená",J533,0)</f>
        <v>0</v>
      </c>
      <c r="BI533" s="239">
        <f>IF(N533="nulová",J533,0)</f>
        <v>0</v>
      </c>
      <c r="BJ533" s="18" t="s">
        <v>77</v>
      </c>
      <c r="BK533" s="239">
        <f>ROUND(I533*H533,2)</f>
        <v>0</v>
      </c>
      <c r="BL533" s="18" t="s">
        <v>239</v>
      </c>
      <c r="BM533" s="238" t="s">
        <v>631</v>
      </c>
    </row>
    <row r="534" spans="1:47" s="2" customFormat="1" ht="12">
      <c r="A534" s="39"/>
      <c r="B534" s="40"/>
      <c r="C534" s="41"/>
      <c r="D534" s="240" t="s">
        <v>201</v>
      </c>
      <c r="E534" s="41"/>
      <c r="F534" s="241" t="s">
        <v>3584</v>
      </c>
      <c r="G534" s="41"/>
      <c r="H534" s="41"/>
      <c r="I534" s="242"/>
      <c r="J534" s="41"/>
      <c r="K534" s="41"/>
      <c r="L534" s="45"/>
      <c r="M534" s="243"/>
      <c r="N534" s="244"/>
      <c r="O534" s="92"/>
      <c r="P534" s="92"/>
      <c r="Q534" s="92"/>
      <c r="R534" s="92"/>
      <c r="S534" s="92"/>
      <c r="T534" s="93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201</v>
      </c>
      <c r="AU534" s="18" t="s">
        <v>81</v>
      </c>
    </row>
    <row r="535" spans="1:63" s="12" customFormat="1" ht="22.8" customHeight="1">
      <c r="A535" s="12"/>
      <c r="B535" s="211"/>
      <c r="C535" s="212"/>
      <c r="D535" s="213" t="s">
        <v>72</v>
      </c>
      <c r="E535" s="225" t="s">
        <v>3834</v>
      </c>
      <c r="F535" s="225" t="s">
        <v>3835</v>
      </c>
      <c r="G535" s="212"/>
      <c r="H535" s="212"/>
      <c r="I535" s="215"/>
      <c r="J535" s="226">
        <f>BK535</f>
        <v>0</v>
      </c>
      <c r="K535" s="212"/>
      <c r="L535" s="217"/>
      <c r="M535" s="218"/>
      <c r="N535" s="219"/>
      <c r="O535" s="219"/>
      <c r="P535" s="220">
        <f>SUM(P536:P541)</f>
        <v>0</v>
      </c>
      <c r="Q535" s="219"/>
      <c r="R535" s="220">
        <f>SUM(R536:R541)</f>
        <v>0</v>
      </c>
      <c r="S535" s="219"/>
      <c r="T535" s="221">
        <f>SUM(T536:T541)</f>
        <v>0</v>
      </c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R535" s="222" t="s">
        <v>77</v>
      </c>
      <c r="AT535" s="223" t="s">
        <v>72</v>
      </c>
      <c r="AU535" s="223" t="s">
        <v>77</v>
      </c>
      <c r="AY535" s="222" t="s">
        <v>194</v>
      </c>
      <c r="BK535" s="224">
        <f>SUM(BK536:BK541)</f>
        <v>0</v>
      </c>
    </row>
    <row r="536" spans="1:65" s="2" customFormat="1" ht="16.5" customHeight="1">
      <c r="A536" s="39"/>
      <c r="B536" s="40"/>
      <c r="C536" s="227" t="s">
        <v>427</v>
      </c>
      <c r="D536" s="227" t="s">
        <v>196</v>
      </c>
      <c r="E536" s="228" t="s">
        <v>3836</v>
      </c>
      <c r="F536" s="229" t="s">
        <v>3837</v>
      </c>
      <c r="G536" s="230" t="s">
        <v>294</v>
      </c>
      <c r="H536" s="231">
        <v>22.85</v>
      </c>
      <c r="I536" s="232"/>
      <c r="J536" s="233">
        <f>ROUND(I536*H536,2)</f>
        <v>0</v>
      </c>
      <c r="K536" s="229" t="s">
        <v>200</v>
      </c>
      <c r="L536" s="45"/>
      <c r="M536" s="234" t="s">
        <v>1</v>
      </c>
      <c r="N536" s="235" t="s">
        <v>38</v>
      </c>
      <c r="O536" s="92"/>
      <c r="P536" s="236">
        <f>O536*H536</f>
        <v>0</v>
      </c>
      <c r="Q536" s="236">
        <v>0</v>
      </c>
      <c r="R536" s="236">
        <f>Q536*H536</f>
        <v>0</v>
      </c>
      <c r="S536" s="236">
        <v>0</v>
      </c>
      <c r="T536" s="237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8" t="s">
        <v>115</v>
      </c>
      <c r="AT536" s="238" t="s">
        <v>196</v>
      </c>
      <c r="AU536" s="238" t="s">
        <v>81</v>
      </c>
      <c r="AY536" s="18" t="s">
        <v>194</v>
      </c>
      <c r="BE536" s="239">
        <f>IF(N536="základní",J536,0)</f>
        <v>0</v>
      </c>
      <c r="BF536" s="239">
        <f>IF(N536="snížená",J536,0)</f>
        <v>0</v>
      </c>
      <c r="BG536" s="239">
        <f>IF(N536="zákl. přenesená",J536,0)</f>
        <v>0</v>
      </c>
      <c r="BH536" s="239">
        <f>IF(N536="sníž. přenesená",J536,0)</f>
        <v>0</v>
      </c>
      <c r="BI536" s="239">
        <f>IF(N536="nulová",J536,0)</f>
        <v>0</v>
      </c>
      <c r="BJ536" s="18" t="s">
        <v>77</v>
      </c>
      <c r="BK536" s="239">
        <f>ROUND(I536*H536,2)</f>
        <v>0</v>
      </c>
      <c r="BL536" s="18" t="s">
        <v>115</v>
      </c>
      <c r="BM536" s="238" t="s">
        <v>637</v>
      </c>
    </row>
    <row r="537" spans="1:47" s="2" customFormat="1" ht="12">
      <c r="A537" s="39"/>
      <c r="B537" s="40"/>
      <c r="C537" s="41"/>
      <c r="D537" s="240" t="s">
        <v>201</v>
      </c>
      <c r="E537" s="41"/>
      <c r="F537" s="241" t="s">
        <v>3837</v>
      </c>
      <c r="G537" s="41"/>
      <c r="H537" s="41"/>
      <c r="I537" s="242"/>
      <c r="J537" s="41"/>
      <c r="K537" s="41"/>
      <c r="L537" s="45"/>
      <c r="M537" s="243"/>
      <c r="N537" s="244"/>
      <c r="O537" s="92"/>
      <c r="P537" s="92"/>
      <c r="Q537" s="92"/>
      <c r="R537" s="92"/>
      <c r="S537" s="92"/>
      <c r="T537" s="93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201</v>
      </c>
      <c r="AU537" s="18" t="s">
        <v>81</v>
      </c>
    </row>
    <row r="538" spans="1:51" s="14" customFormat="1" ht="12">
      <c r="A538" s="14"/>
      <c r="B538" s="255"/>
      <c r="C538" s="256"/>
      <c r="D538" s="240" t="s">
        <v>202</v>
      </c>
      <c r="E538" s="257" t="s">
        <v>1</v>
      </c>
      <c r="F538" s="258" t="s">
        <v>3838</v>
      </c>
      <c r="G538" s="256"/>
      <c r="H538" s="259">
        <v>22.85</v>
      </c>
      <c r="I538" s="260"/>
      <c r="J538" s="256"/>
      <c r="K538" s="256"/>
      <c r="L538" s="261"/>
      <c r="M538" s="262"/>
      <c r="N538" s="263"/>
      <c r="O538" s="263"/>
      <c r="P538" s="263"/>
      <c r="Q538" s="263"/>
      <c r="R538" s="263"/>
      <c r="S538" s="263"/>
      <c r="T538" s="26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65" t="s">
        <v>202</v>
      </c>
      <c r="AU538" s="265" t="s">
        <v>81</v>
      </c>
      <c r="AV538" s="14" t="s">
        <v>81</v>
      </c>
      <c r="AW538" s="14" t="s">
        <v>30</v>
      </c>
      <c r="AX538" s="14" t="s">
        <v>73</v>
      </c>
      <c r="AY538" s="265" t="s">
        <v>194</v>
      </c>
    </row>
    <row r="539" spans="1:51" s="15" customFormat="1" ht="12">
      <c r="A539" s="15"/>
      <c r="B539" s="266"/>
      <c r="C539" s="267"/>
      <c r="D539" s="240" t="s">
        <v>202</v>
      </c>
      <c r="E539" s="268" t="s">
        <v>1</v>
      </c>
      <c r="F539" s="269" t="s">
        <v>206</v>
      </c>
      <c r="G539" s="267"/>
      <c r="H539" s="270">
        <v>22.85</v>
      </c>
      <c r="I539" s="271"/>
      <c r="J539" s="267"/>
      <c r="K539" s="267"/>
      <c r="L539" s="272"/>
      <c r="M539" s="273"/>
      <c r="N539" s="274"/>
      <c r="O539" s="274"/>
      <c r="P539" s="274"/>
      <c r="Q539" s="274"/>
      <c r="R539" s="274"/>
      <c r="S539" s="274"/>
      <c r="T539" s="27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76" t="s">
        <v>202</v>
      </c>
      <c r="AU539" s="276" t="s">
        <v>81</v>
      </c>
      <c r="AV539" s="15" t="s">
        <v>115</v>
      </c>
      <c r="AW539" s="15" t="s">
        <v>30</v>
      </c>
      <c r="AX539" s="15" t="s">
        <v>77</v>
      </c>
      <c r="AY539" s="276" t="s">
        <v>194</v>
      </c>
    </row>
    <row r="540" spans="1:65" s="2" customFormat="1" ht="16.5" customHeight="1">
      <c r="A540" s="39"/>
      <c r="B540" s="40"/>
      <c r="C540" s="227" t="s">
        <v>639</v>
      </c>
      <c r="D540" s="227" t="s">
        <v>196</v>
      </c>
      <c r="E540" s="228" t="s">
        <v>3839</v>
      </c>
      <c r="F540" s="229" t="s">
        <v>3840</v>
      </c>
      <c r="G540" s="230" t="s">
        <v>294</v>
      </c>
      <c r="H540" s="231">
        <v>22.85</v>
      </c>
      <c r="I540" s="232"/>
      <c r="J540" s="233">
        <f>ROUND(I540*H540,2)</f>
        <v>0</v>
      </c>
      <c r="K540" s="229" t="s">
        <v>200</v>
      </c>
      <c r="L540" s="45"/>
      <c r="M540" s="234" t="s">
        <v>1</v>
      </c>
      <c r="N540" s="235" t="s">
        <v>38</v>
      </c>
      <c r="O540" s="92"/>
      <c r="P540" s="236">
        <f>O540*H540</f>
        <v>0</v>
      </c>
      <c r="Q540" s="236">
        <v>0</v>
      </c>
      <c r="R540" s="236">
        <f>Q540*H540</f>
        <v>0</v>
      </c>
      <c r="S540" s="236">
        <v>0</v>
      </c>
      <c r="T540" s="237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8" t="s">
        <v>115</v>
      </c>
      <c r="AT540" s="238" t="s">
        <v>196</v>
      </c>
      <c r="AU540" s="238" t="s">
        <v>81</v>
      </c>
      <c r="AY540" s="18" t="s">
        <v>194</v>
      </c>
      <c r="BE540" s="239">
        <f>IF(N540="základní",J540,0)</f>
        <v>0</v>
      </c>
      <c r="BF540" s="239">
        <f>IF(N540="snížená",J540,0)</f>
        <v>0</v>
      </c>
      <c r="BG540" s="239">
        <f>IF(N540="zákl. přenesená",J540,0)</f>
        <v>0</v>
      </c>
      <c r="BH540" s="239">
        <f>IF(N540="sníž. přenesená",J540,0)</f>
        <v>0</v>
      </c>
      <c r="BI540" s="239">
        <f>IF(N540="nulová",J540,0)</f>
        <v>0</v>
      </c>
      <c r="BJ540" s="18" t="s">
        <v>77</v>
      </c>
      <c r="BK540" s="239">
        <f>ROUND(I540*H540,2)</f>
        <v>0</v>
      </c>
      <c r="BL540" s="18" t="s">
        <v>115</v>
      </c>
      <c r="BM540" s="238" t="s">
        <v>642</v>
      </c>
    </row>
    <row r="541" spans="1:47" s="2" customFormat="1" ht="12">
      <c r="A541" s="39"/>
      <c r="B541" s="40"/>
      <c r="C541" s="41"/>
      <c r="D541" s="240" t="s">
        <v>201</v>
      </c>
      <c r="E541" s="41"/>
      <c r="F541" s="241" t="s">
        <v>3840</v>
      </c>
      <c r="G541" s="41"/>
      <c r="H541" s="41"/>
      <c r="I541" s="242"/>
      <c r="J541" s="41"/>
      <c r="K541" s="41"/>
      <c r="L541" s="45"/>
      <c r="M541" s="243"/>
      <c r="N541" s="244"/>
      <c r="O541" s="92"/>
      <c r="P541" s="92"/>
      <c r="Q541" s="92"/>
      <c r="R541" s="92"/>
      <c r="S541" s="92"/>
      <c r="T541" s="93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201</v>
      </c>
      <c r="AU541" s="18" t="s">
        <v>81</v>
      </c>
    </row>
    <row r="542" spans="1:63" s="12" customFormat="1" ht="22.8" customHeight="1">
      <c r="A542" s="12"/>
      <c r="B542" s="211"/>
      <c r="C542" s="212"/>
      <c r="D542" s="213" t="s">
        <v>72</v>
      </c>
      <c r="E542" s="225" t="s">
        <v>1772</v>
      </c>
      <c r="F542" s="225" t="s">
        <v>1773</v>
      </c>
      <c r="G542" s="212"/>
      <c r="H542" s="212"/>
      <c r="I542" s="215"/>
      <c r="J542" s="226">
        <f>BK542</f>
        <v>0</v>
      </c>
      <c r="K542" s="212"/>
      <c r="L542" s="217"/>
      <c r="M542" s="218"/>
      <c r="N542" s="219"/>
      <c r="O542" s="219"/>
      <c r="P542" s="220">
        <f>SUM(P543:P544)</f>
        <v>0</v>
      </c>
      <c r="Q542" s="219"/>
      <c r="R542" s="220">
        <f>SUM(R543:R544)</f>
        <v>0</v>
      </c>
      <c r="S542" s="219"/>
      <c r="T542" s="221">
        <f>SUM(T543:T544)</f>
        <v>0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22" t="s">
        <v>81</v>
      </c>
      <c r="AT542" s="223" t="s">
        <v>72</v>
      </c>
      <c r="AU542" s="223" t="s">
        <v>77</v>
      </c>
      <c r="AY542" s="222" t="s">
        <v>194</v>
      </c>
      <c r="BK542" s="224">
        <f>SUM(BK543:BK544)</f>
        <v>0</v>
      </c>
    </row>
    <row r="543" spans="1:65" s="2" customFormat="1" ht="12">
      <c r="A543" s="39"/>
      <c r="B543" s="40"/>
      <c r="C543" s="227" t="s">
        <v>432</v>
      </c>
      <c r="D543" s="227" t="s">
        <v>196</v>
      </c>
      <c r="E543" s="228" t="s">
        <v>3841</v>
      </c>
      <c r="F543" s="229" t="s">
        <v>3842</v>
      </c>
      <c r="G543" s="230" t="s">
        <v>919</v>
      </c>
      <c r="H543" s="231">
        <v>1</v>
      </c>
      <c r="I543" s="232"/>
      <c r="J543" s="233">
        <f>ROUND(I543*H543,2)</f>
        <v>0</v>
      </c>
      <c r="K543" s="229" t="s">
        <v>1</v>
      </c>
      <c r="L543" s="45"/>
      <c r="M543" s="234" t="s">
        <v>1</v>
      </c>
      <c r="N543" s="235" t="s">
        <v>38</v>
      </c>
      <c r="O543" s="92"/>
      <c r="P543" s="236">
        <f>O543*H543</f>
        <v>0</v>
      </c>
      <c r="Q543" s="236">
        <v>0</v>
      </c>
      <c r="R543" s="236">
        <f>Q543*H543</f>
        <v>0</v>
      </c>
      <c r="S543" s="236">
        <v>0</v>
      </c>
      <c r="T543" s="237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38" t="s">
        <v>239</v>
      </c>
      <c r="AT543" s="238" t="s">
        <v>196</v>
      </c>
      <c r="AU543" s="238" t="s">
        <v>81</v>
      </c>
      <c r="AY543" s="18" t="s">
        <v>194</v>
      </c>
      <c r="BE543" s="239">
        <f>IF(N543="základní",J543,0)</f>
        <v>0</v>
      </c>
      <c r="BF543" s="239">
        <f>IF(N543="snížená",J543,0)</f>
        <v>0</v>
      </c>
      <c r="BG543" s="239">
        <f>IF(N543="zákl. přenesená",J543,0)</f>
        <v>0</v>
      </c>
      <c r="BH543" s="239">
        <f>IF(N543="sníž. přenesená",J543,0)</f>
        <v>0</v>
      </c>
      <c r="BI543" s="239">
        <f>IF(N543="nulová",J543,0)</f>
        <v>0</v>
      </c>
      <c r="BJ543" s="18" t="s">
        <v>77</v>
      </c>
      <c r="BK543" s="239">
        <f>ROUND(I543*H543,2)</f>
        <v>0</v>
      </c>
      <c r="BL543" s="18" t="s">
        <v>239</v>
      </c>
      <c r="BM543" s="238" t="s">
        <v>648</v>
      </c>
    </row>
    <row r="544" spans="1:47" s="2" customFormat="1" ht="12">
      <c r="A544" s="39"/>
      <c r="B544" s="40"/>
      <c r="C544" s="41"/>
      <c r="D544" s="240" t="s">
        <v>201</v>
      </c>
      <c r="E544" s="41"/>
      <c r="F544" s="241" t="s">
        <v>3843</v>
      </c>
      <c r="G544" s="41"/>
      <c r="H544" s="41"/>
      <c r="I544" s="242"/>
      <c r="J544" s="41"/>
      <c r="K544" s="41"/>
      <c r="L544" s="45"/>
      <c r="M544" s="243"/>
      <c r="N544" s="244"/>
      <c r="O544" s="92"/>
      <c r="P544" s="92"/>
      <c r="Q544" s="92"/>
      <c r="R544" s="92"/>
      <c r="S544" s="92"/>
      <c r="T544" s="93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201</v>
      </c>
      <c r="AU544" s="18" t="s">
        <v>81</v>
      </c>
    </row>
    <row r="545" spans="1:63" s="12" customFormat="1" ht="22.8" customHeight="1">
      <c r="A545" s="12"/>
      <c r="B545" s="211"/>
      <c r="C545" s="212"/>
      <c r="D545" s="213" t="s">
        <v>72</v>
      </c>
      <c r="E545" s="225" t="s">
        <v>3844</v>
      </c>
      <c r="F545" s="225" t="s">
        <v>3845</v>
      </c>
      <c r="G545" s="212"/>
      <c r="H545" s="212"/>
      <c r="I545" s="215"/>
      <c r="J545" s="226">
        <f>BK545</f>
        <v>0</v>
      </c>
      <c r="K545" s="212"/>
      <c r="L545" s="217"/>
      <c r="M545" s="218"/>
      <c r="N545" s="219"/>
      <c r="O545" s="219"/>
      <c r="P545" s="220">
        <f>SUM(P546:P549)</f>
        <v>0</v>
      </c>
      <c r="Q545" s="219"/>
      <c r="R545" s="220">
        <f>SUM(R546:R549)</f>
        <v>0</v>
      </c>
      <c r="S545" s="219"/>
      <c r="T545" s="221">
        <f>SUM(T546:T549)</f>
        <v>0</v>
      </c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R545" s="222" t="s">
        <v>77</v>
      </c>
      <c r="AT545" s="223" t="s">
        <v>72</v>
      </c>
      <c r="AU545" s="223" t="s">
        <v>77</v>
      </c>
      <c r="AY545" s="222" t="s">
        <v>194</v>
      </c>
      <c r="BK545" s="224">
        <f>SUM(BK546:BK549)</f>
        <v>0</v>
      </c>
    </row>
    <row r="546" spans="1:65" s="2" customFormat="1" ht="16.5" customHeight="1">
      <c r="A546" s="39"/>
      <c r="B546" s="40"/>
      <c r="C546" s="227" t="s">
        <v>650</v>
      </c>
      <c r="D546" s="227" t="s">
        <v>196</v>
      </c>
      <c r="E546" s="228" t="s">
        <v>3846</v>
      </c>
      <c r="F546" s="229" t="s">
        <v>3847</v>
      </c>
      <c r="G546" s="230" t="s">
        <v>357</v>
      </c>
      <c r="H546" s="231">
        <v>5.8</v>
      </c>
      <c r="I546" s="232"/>
      <c r="J546" s="233">
        <f>ROUND(I546*H546,2)</f>
        <v>0</v>
      </c>
      <c r="K546" s="229" t="s">
        <v>200</v>
      </c>
      <c r="L546" s="45"/>
      <c r="M546" s="234" t="s">
        <v>1</v>
      </c>
      <c r="N546" s="235" t="s">
        <v>38</v>
      </c>
      <c r="O546" s="92"/>
      <c r="P546" s="236">
        <f>O546*H546</f>
        <v>0</v>
      </c>
      <c r="Q546" s="236">
        <v>0</v>
      </c>
      <c r="R546" s="236">
        <f>Q546*H546</f>
        <v>0</v>
      </c>
      <c r="S546" s="236">
        <v>0</v>
      </c>
      <c r="T546" s="237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8" t="s">
        <v>115</v>
      </c>
      <c r="AT546" s="238" t="s">
        <v>196</v>
      </c>
      <c r="AU546" s="238" t="s">
        <v>81</v>
      </c>
      <c r="AY546" s="18" t="s">
        <v>194</v>
      </c>
      <c r="BE546" s="239">
        <f>IF(N546="základní",J546,0)</f>
        <v>0</v>
      </c>
      <c r="BF546" s="239">
        <f>IF(N546="snížená",J546,0)</f>
        <v>0</v>
      </c>
      <c r="BG546" s="239">
        <f>IF(N546="zákl. přenesená",J546,0)</f>
        <v>0</v>
      </c>
      <c r="BH546" s="239">
        <f>IF(N546="sníž. přenesená",J546,0)</f>
        <v>0</v>
      </c>
      <c r="BI546" s="239">
        <f>IF(N546="nulová",J546,0)</f>
        <v>0</v>
      </c>
      <c r="BJ546" s="18" t="s">
        <v>77</v>
      </c>
      <c r="BK546" s="239">
        <f>ROUND(I546*H546,2)</f>
        <v>0</v>
      </c>
      <c r="BL546" s="18" t="s">
        <v>115</v>
      </c>
      <c r="BM546" s="238" t="s">
        <v>653</v>
      </c>
    </row>
    <row r="547" spans="1:47" s="2" customFormat="1" ht="12">
      <c r="A547" s="39"/>
      <c r="B547" s="40"/>
      <c r="C547" s="41"/>
      <c r="D547" s="240" t="s">
        <v>201</v>
      </c>
      <c r="E547" s="41"/>
      <c r="F547" s="241" t="s">
        <v>3847</v>
      </c>
      <c r="G547" s="41"/>
      <c r="H547" s="41"/>
      <c r="I547" s="242"/>
      <c r="J547" s="41"/>
      <c r="K547" s="41"/>
      <c r="L547" s="45"/>
      <c r="M547" s="243"/>
      <c r="N547" s="244"/>
      <c r="O547" s="92"/>
      <c r="P547" s="92"/>
      <c r="Q547" s="92"/>
      <c r="R547" s="92"/>
      <c r="S547" s="92"/>
      <c r="T547" s="93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201</v>
      </c>
      <c r="AU547" s="18" t="s">
        <v>81</v>
      </c>
    </row>
    <row r="548" spans="1:51" s="14" customFormat="1" ht="12">
      <c r="A548" s="14"/>
      <c r="B548" s="255"/>
      <c r="C548" s="256"/>
      <c r="D548" s="240" t="s">
        <v>202</v>
      </c>
      <c r="E548" s="257" t="s">
        <v>1</v>
      </c>
      <c r="F548" s="258" t="s">
        <v>3848</v>
      </c>
      <c r="G548" s="256"/>
      <c r="H548" s="259">
        <v>5.8</v>
      </c>
      <c r="I548" s="260"/>
      <c r="J548" s="256"/>
      <c r="K548" s="256"/>
      <c r="L548" s="261"/>
      <c r="M548" s="262"/>
      <c r="N548" s="263"/>
      <c r="O548" s="263"/>
      <c r="P548" s="263"/>
      <c r="Q548" s="263"/>
      <c r="R548" s="263"/>
      <c r="S548" s="263"/>
      <c r="T548" s="26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5" t="s">
        <v>202</v>
      </c>
      <c r="AU548" s="265" t="s">
        <v>81</v>
      </c>
      <c r="AV548" s="14" t="s">
        <v>81</v>
      </c>
      <c r="AW548" s="14" t="s">
        <v>30</v>
      </c>
      <c r="AX548" s="14" t="s">
        <v>73</v>
      </c>
      <c r="AY548" s="265" t="s">
        <v>194</v>
      </c>
    </row>
    <row r="549" spans="1:51" s="15" customFormat="1" ht="12">
      <c r="A549" s="15"/>
      <c r="B549" s="266"/>
      <c r="C549" s="267"/>
      <c r="D549" s="240" t="s">
        <v>202</v>
      </c>
      <c r="E549" s="268" t="s">
        <v>1</v>
      </c>
      <c r="F549" s="269" t="s">
        <v>206</v>
      </c>
      <c r="G549" s="267"/>
      <c r="H549" s="270">
        <v>5.8</v>
      </c>
      <c r="I549" s="271"/>
      <c r="J549" s="267"/>
      <c r="K549" s="267"/>
      <c r="L549" s="272"/>
      <c r="M549" s="273"/>
      <c r="N549" s="274"/>
      <c r="O549" s="274"/>
      <c r="P549" s="274"/>
      <c r="Q549" s="274"/>
      <c r="R549" s="274"/>
      <c r="S549" s="274"/>
      <c r="T549" s="27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76" t="s">
        <v>202</v>
      </c>
      <c r="AU549" s="276" t="s">
        <v>81</v>
      </c>
      <c r="AV549" s="15" t="s">
        <v>115</v>
      </c>
      <c r="AW549" s="15" t="s">
        <v>30</v>
      </c>
      <c r="AX549" s="15" t="s">
        <v>77</v>
      </c>
      <c r="AY549" s="276" t="s">
        <v>194</v>
      </c>
    </row>
    <row r="550" spans="1:63" s="12" customFormat="1" ht="22.8" customHeight="1">
      <c r="A550" s="12"/>
      <c r="B550" s="211"/>
      <c r="C550" s="212"/>
      <c r="D550" s="213" t="s">
        <v>72</v>
      </c>
      <c r="E550" s="225" t="s">
        <v>2088</v>
      </c>
      <c r="F550" s="225" t="s">
        <v>2089</v>
      </c>
      <c r="G550" s="212"/>
      <c r="H550" s="212"/>
      <c r="I550" s="215"/>
      <c r="J550" s="226">
        <f>BK550</f>
        <v>0</v>
      </c>
      <c r="K550" s="212"/>
      <c r="L550" s="217"/>
      <c r="M550" s="218"/>
      <c r="N550" s="219"/>
      <c r="O550" s="219"/>
      <c r="P550" s="220">
        <f>SUM(P551:P617)</f>
        <v>0</v>
      </c>
      <c r="Q550" s="219"/>
      <c r="R550" s="220">
        <f>SUM(R551:R617)</f>
        <v>0</v>
      </c>
      <c r="S550" s="219"/>
      <c r="T550" s="221">
        <f>SUM(T551:T617)</f>
        <v>0</v>
      </c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R550" s="222" t="s">
        <v>81</v>
      </c>
      <c r="AT550" s="223" t="s">
        <v>72</v>
      </c>
      <c r="AU550" s="223" t="s">
        <v>77</v>
      </c>
      <c r="AY550" s="222" t="s">
        <v>194</v>
      </c>
      <c r="BK550" s="224">
        <f>SUM(BK551:BK617)</f>
        <v>0</v>
      </c>
    </row>
    <row r="551" spans="1:65" s="2" customFormat="1" ht="12">
      <c r="A551" s="39"/>
      <c r="B551" s="40"/>
      <c r="C551" s="227" t="s">
        <v>438</v>
      </c>
      <c r="D551" s="227" t="s">
        <v>196</v>
      </c>
      <c r="E551" s="228" t="s">
        <v>2118</v>
      </c>
      <c r="F551" s="229" t="s">
        <v>2119</v>
      </c>
      <c r="G551" s="230" t="s">
        <v>294</v>
      </c>
      <c r="H551" s="231">
        <v>622.595</v>
      </c>
      <c r="I551" s="232"/>
      <c r="J551" s="233">
        <f>ROUND(I551*H551,2)</f>
        <v>0</v>
      </c>
      <c r="K551" s="229" t="s">
        <v>200</v>
      </c>
      <c r="L551" s="45"/>
      <c r="M551" s="234" t="s">
        <v>1</v>
      </c>
      <c r="N551" s="235" t="s">
        <v>38</v>
      </c>
      <c r="O551" s="92"/>
      <c r="P551" s="236">
        <f>O551*H551</f>
        <v>0</v>
      </c>
      <c r="Q551" s="236">
        <v>0</v>
      </c>
      <c r="R551" s="236">
        <f>Q551*H551</f>
        <v>0</v>
      </c>
      <c r="S551" s="236">
        <v>0</v>
      </c>
      <c r="T551" s="237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8" t="s">
        <v>239</v>
      </c>
      <c r="AT551" s="238" t="s">
        <v>196</v>
      </c>
      <c r="AU551" s="238" t="s">
        <v>81</v>
      </c>
      <c r="AY551" s="18" t="s">
        <v>194</v>
      </c>
      <c r="BE551" s="239">
        <f>IF(N551="základní",J551,0)</f>
        <v>0</v>
      </c>
      <c r="BF551" s="239">
        <f>IF(N551="snížená",J551,0)</f>
        <v>0</v>
      </c>
      <c r="BG551" s="239">
        <f>IF(N551="zákl. přenesená",J551,0)</f>
        <v>0</v>
      </c>
      <c r="BH551" s="239">
        <f>IF(N551="sníž. přenesená",J551,0)</f>
        <v>0</v>
      </c>
      <c r="BI551" s="239">
        <f>IF(N551="nulová",J551,0)</f>
        <v>0</v>
      </c>
      <c r="BJ551" s="18" t="s">
        <v>77</v>
      </c>
      <c r="BK551" s="239">
        <f>ROUND(I551*H551,2)</f>
        <v>0</v>
      </c>
      <c r="BL551" s="18" t="s">
        <v>239</v>
      </c>
      <c r="BM551" s="238" t="s">
        <v>658</v>
      </c>
    </row>
    <row r="552" spans="1:47" s="2" customFormat="1" ht="12">
      <c r="A552" s="39"/>
      <c r="B552" s="40"/>
      <c r="C552" s="41"/>
      <c r="D552" s="240" t="s">
        <v>201</v>
      </c>
      <c r="E552" s="41"/>
      <c r="F552" s="241" t="s">
        <v>2119</v>
      </c>
      <c r="G552" s="41"/>
      <c r="H552" s="41"/>
      <c r="I552" s="242"/>
      <c r="J552" s="41"/>
      <c r="K552" s="41"/>
      <c r="L552" s="45"/>
      <c r="M552" s="243"/>
      <c r="N552" s="244"/>
      <c r="O552" s="92"/>
      <c r="P552" s="92"/>
      <c r="Q552" s="92"/>
      <c r="R552" s="92"/>
      <c r="S552" s="92"/>
      <c r="T552" s="93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201</v>
      </c>
      <c r="AU552" s="18" t="s">
        <v>81</v>
      </c>
    </row>
    <row r="553" spans="1:51" s="14" customFormat="1" ht="12">
      <c r="A553" s="14"/>
      <c r="B553" s="255"/>
      <c r="C553" s="256"/>
      <c r="D553" s="240" t="s">
        <v>202</v>
      </c>
      <c r="E553" s="257" t="s">
        <v>1</v>
      </c>
      <c r="F553" s="258" t="s">
        <v>3849</v>
      </c>
      <c r="G553" s="256"/>
      <c r="H553" s="259">
        <v>622.595</v>
      </c>
      <c r="I553" s="260"/>
      <c r="J553" s="256"/>
      <c r="K553" s="256"/>
      <c r="L553" s="261"/>
      <c r="M553" s="262"/>
      <c r="N553" s="263"/>
      <c r="O553" s="263"/>
      <c r="P553" s="263"/>
      <c r="Q553" s="263"/>
      <c r="R553" s="263"/>
      <c r="S553" s="263"/>
      <c r="T553" s="26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65" t="s">
        <v>202</v>
      </c>
      <c r="AU553" s="265" t="s">
        <v>81</v>
      </c>
      <c r="AV553" s="14" t="s">
        <v>81</v>
      </c>
      <c r="AW553" s="14" t="s">
        <v>30</v>
      </c>
      <c r="AX553" s="14" t="s">
        <v>73</v>
      </c>
      <c r="AY553" s="265" t="s">
        <v>194</v>
      </c>
    </row>
    <row r="554" spans="1:51" s="15" customFormat="1" ht="12">
      <c r="A554" s="15"/>
      <c r="B554" s="266"/>
      <c r="C554" s="267"/>
      <c r="D554" s="240" t="s">
        <v>202</v>
      </c>
      <c r="E554" s="268" t="s">
        <v>1</v>
      </c>
      <c r="F554" s="269" t="s">
        <v>206</v>
      </c>
      <c r="G554" s="267"/>
      <c r="H554" s="270">
        <v>622.595</v>
      </c>
      <c r="I554" s="271"/>
      <c r="J554" s="267"/>
      <c r="K554" s="267"/>
      <c r="L554" s="272"/>
      <c r="M554" s="273"/>
      <c r="N554" s="274"/>
      <c r="O554" s="274"/>
      <c r="P554" s="274"/>
      <c r="Q554" s="274"/>
      <c r="R554" s="274"/>
      <c r="S554" s="274"/>
      <c r="T554" s="27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76" t="s">
        <v>202</v>
      </c>
      <c r="AU554" s="276" t="s">
        <v>81</v>
      </c>
      <c r="AV554" s="15" t="s">
        <v>115</v>
      </c>
      <c r="AW554" s="15" t="s">
        <v>30</v>
      </c>
      <c r="AX554" s="15" t="s">
        <v>77</v>
      </c>
      <c r="AY554" s="276" t="s">
        <v>194</v>
      </c>
    </row>
    <row r="555" spans="1:65" s="2" customFormat="1" ht="66.75" customHeight="1">
      <c r="A555" s="39"/>
      <c r="B555" s="40"/>
      <c r="C555" s="227" t="s">
        <v>659</v>
      </c>
      <c r="D555" s="227" t="s">
        <v>196</v>
      </c>
      <c r="E555" s="228" t="s">
        <v>3850</v>
      </c>
      <c r="F555" s="229" t="s">
        <v>3851</v>
      </c>
      <c r="G555" s="230" t="s">
        <v>294</v>
      </c>
      <c r="H555" s="231">
        <v>363.942</v>
      </c>
      <c r="I555" s="232"/>
      <c r="J555" s="233">
        <f>ROUND(I555*H555,2)</f>
        <v>0</v>
      </c>
      <c r="K555" s="229" t="s">
        <v>1</v>
      </c>
      <c r="L555" s="45"/>
      <c r="M555" s="234" t="s">
        <v>1</v>
      </c>
      <c r="N555" s="235" t="s">
        <v>38</v>
      </c>
      <c r="O555" s="92"/>
      <c r="P555" s="236">
        <f>O555*H555</f>
        <v>0</v>
      </c>
      <c r="Q555" s="236">
        <v>0</v>
      </c>
      <c r="R555" s="236">
        <f>Q555*H555</f>
        <v>0</v>
      </c>
      <c r="S555" s="236">
        <v>0</v>
      </c>
      <c r="T555" s="237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8" t="s">
        <v>239</v>
      </c>
      <c r="AT555" s="238" t="s">
        <v>196</v>
      </c>
      <c r="AU555" s="238" t="s">
        <v>81</v>
      </c>
      <c r="AY555" s="18" t="s">
        <v>194</v>
      </c>
      <c r="BE555" s="239">
        <f>IF(N555="základní",J555,0)</f>
        <v>0</v>
      </c>
      <c r="BF555" s="239">
        <f>IF(N555="snížená",J555,0)</f>
        <v>0</v>
      </c>
      <c r="BG555" s="239">
        <f>IF(N555="zákl. přenesená",J555,0)</f>
        <v>0</v>
      </c>
      <c r="BH555" s="239">
        <f>IF(N555="sníž. přenesená",J555,0)</f>
        <v>0</v>
      </c>
      <c r="BI555" s="239">
        <f>IF(N555="nulová",J555,0)</f>
        <v>0</v>
      </c>
      <c r="BJ555" s="18" t="s">
        <v>77</v>
      </c>
      <c r="BK555" s="239">
        <f>ROUND(I555*H555,2)</f>
        <v>0</v>
      </c>
      <c r="BL555" s="18" t="s">
        <v>239</v>
      </c>
      <c r="BM555" s="238" t="s">
        <v>662</v>
      </c>
    </row>
    <row r="556" spans="1:47" s="2" customFormat="1" ht="12">
      <c r="A556" s="39"/>
      <c r="B556" s="40"/>
      <c r="C556" s="41"/>
      <c r="D556" s="240" t="s">
        <v>201</v>
      </c>
      <c r="E556" s="41"/>
      <c r="F556" s="241" t="s">
        <v>3851</v>
      </c>
      <c r="G556" s="41"/>
      <c r="H556" s="41"/>
      <c r="I556" s="242"/>
      <c r="J556" s="41"/>
      <c r="K556" s="41"/>
      <c r="L556" s="45"/>
      <c r="M556" s="243"/>
      <c r="N556" s="244"/>
      <c r="O556" s="92"/>
      <c r="P556" s="92"/>
      <c r="Q556" s="92"/>
      <c r="R556" s="92"/>
      <c r="S556" s="92"/>
      <c r="T556" s="93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201</v>
      </c>
      <c r="AU556" s="18" t="s">
        <v>81</v>
      </c>
    </row>
    <row r="557" spans="1:51" s="13" customFormat="1" ht="12">
      <c r="A557" s="13"/>
      <c r="B557" s="245"/>
      <c r="C557" s="246"/>
      <c r="D557" s="240" t="s">
        <v>202</v>
      </c>
      <c r="E557" s="247" t="s">
        <v>1</v>
      </c>
      <c r="F557" s="248" t="s">
        <v>399</v>
      </c>
      <c r="G557" s="246"/>
      <c r="H557" s="247" t="s">
        <v>1</v>
      </c>
      <c r="I557" s="249"/>
      <c r="J557" s="246"/>
      <c r="K557" s="246"/>
      <c r="L557" s="250"/>
      <c r="M557" s="251"/>
      <c r="N557" s="252"/>
      <c r="O557" s="252"/>
      <c r="P557" s="252"/>
      <c r="Q557" s="252"/>
      <c r="R557" s="252"/>
      <c r="S557" s="252"/>
      <c r="T557" s="25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54" t="s">
        <v>202</v>
      </c>
      <c r="AU557" s="254" t="s">
        <v>81</v>
      </c>
      <c r="AV557" s="13" t="s">
        <v>77</v>
      </c>
      <c r="AW557" s="13" t="s">
        <v>30</v>
      </c>
      <c r="AX557" s="13" t="s">
        <v>73</v>
      </c>
      <c r="AY557" s="254" t="s">
        <v>194</v>
      </c>
    </row>
    <row r="558" spans="1:51" s="14" customFormat="1" ht="12">
      <c r="A558" s="14"/>
      <c r="B558" s="255"/>
      <c r="C558" s="256"/>
      <c r="D558" s="240" t="s">
        <v>202</v>
      </c>
      <c r="E558" s="257" t="s">
        <v>1</v>
      </c>
      <c r="F558" s="258" t="s">
        <v>3852</v>
      </c>
      <c r="G558" s="256"/>
      <c r="H558" s="259">
        <v>363.942</v>
      </c>
      <c r="I558" s="260"/>
      <c r="J558" s="256"/>
      <c r="K558" s="256"/>
      <c r="L558" s="261"/>
      <c r="M558" s="262"/>
      <c r="N558" s="263"/>
      <c r="O558" s="263"/>
      <c r="P558" s="263"/>
      <c r="Q558" s="263"/>
      <c r="R558" s="263"/>
      <c r="S558" s="263"/>
      <c r="T558" s="26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65" t="s">
        <v>202</v>
      </c>
      <c r="AU558" s="265" t="s">
        <v>81</v>
      </c>
      <c r="AV558" s="14" t="s">
        <v>81</v>
      </c>
      <c r="AW558" s="14" t="s">
        <v>30</v>
      </c>
      <c r="AX558" s="14" t="s">
        <v>73</v>
      </c>
      <c r="AY558" s="265" t="s">
        <v>194</v>
      </c>
    </row>
    <row r="559" spans="1:51" s="15" customFormat="1" ht="12">
      <c r="A559" s="15"/>
      <c r="B559" s="266"/>
      <c r="C559" s="267"/>
      <c r="D559" s="240" t="s">
        <v>202</v>
      </c>
      <c r="E559" s="268" t="s">
        <v>1</v>
      </c>
      <c r="F559" s="269" t="s">
        <v>206</v>
      </c>
      <c r="G559" s="267"/>
      <c r="H559" s="270">
        <v>363.942</v>
      </c>
      <c r="I559" s="271"/>
      <c r="J559" s="267"/>
      <c r="K559" s="267"/>
      <c r="L559" s="272"/>
      <c r="M559" s="273"/>
      <c r="N559" s="274"/>
      <c r="O559" s="274"/>
      <c r="P559" s="274"/>
      <c r="Q559" s="274"/>
      <c r="R559" s="274"/>
      <c r="S559" s="274"/>
      <c r="T559" s="27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76" t="s">
        <v>202</v>
      </c>
      <c r="AU559" s="276" t="s">
        <v>81</v>
      </c>
      <c r="AV559" s="15" t="s">
        <v>115</v>
      </c>
      <c r="AW559" s="15" t="s">
        <v>30</v>
      </c>
      <c r="AX559" s="15" t="s">
        <v>77</v>
      </c>
      <c r="AY559" s="276" t="s">
        <v>194</v>
      </c>
    </row>
    <row r="560" spans="1:65" s="2" customFormat="1" ht="44.25" customHeight="1">
      <c r="A560" s="39"/>
      <c r="B560" s="40"/>
      <c r="C560" s="227" t="s">
        <v>444</v>
      </c>
      <c r="D560" s="227" t="s">
        <v>196</v>
      </c>
      <c r="E560" s="228" t="s">
        <v>2122</v>
      </c>
      <c r="F560" s="229" t="s">
        <v>2123</v>
      </c>
      <c r="G560" s="230" t="s">
        <v>294</v>
      </c>
      <c r="H560" s="231">
        <v>258.653</v>
      </c>
      <c r="I560" s="232"/>
      <c r="J560" s="233">
        <f>ROUND(I560*H560,2)</f>
        <v>0</v>
      </c>
      <c r="K560" s="229" t="s">
        <v>200</v>
      </c>
      <c r="L560" s="45"/>
      <c r="M560" s="234" t="s">
        <v>1</v>
      </c>
      <c r="N560" s="235" t="s">
        <v>38</v>
      </c>
      <c r="O560" s="92"/>
      <c r="P560" s="236">
        <f>O560*H560</f>
        <v>0</v>
      </c>
      <c r="Q560" s="236">
        <v>0</v>
      </c>
      <c r="R560" s="236">
        <f>Q560*H560</f>
        <v>0</v>
      </c>
      <c r="S560" s="236">
        <v>0</v>
      </c>
      <c r="T560" s="237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8" t="s">
        <v>239</v>
      </c>
      <c r="AT560" s="238" t="s">
        <v>196</v>
      </c>
      <c r="AU560" s="238" t="s">
        <v>81</v>
      </c>
      <c r="AY560" s="18" t="s">
        <v>194</v>
      </c>
      <c r="BE560" s="239">
        <f>IF(N560="základní",J560,0)</f>
        <v>0</v>
      </c>
      <c r="BF560" s="239">
        <f>IF(N560="snížená",J560,0)</f>
        <v>0</v>
      </c>
      <c r="BG560" s="239">
        <f>IF(N560="zákl. přenesená",J560,0)</f>
        <v>0</v>
      </c>
      <c r="BH560" s="239">
        <f>IF(N560="sníž. přenesená",J560,0)</f>
        <v>0</v>
      </c>
      <c r="BI560" s="239">
        <f>IF(N560="nulová",J560,0)</f>
        <v>0</v>
      </c>
      <c r="BJ560" s="18" t="s">
        <v>77</v>
      </c>
      <c r="BK560" s="239">
        <f>ROUND(I560*H560,2)</f>
        <v>0</v>
      </c>
      <c r="BL560" s="18" t="s">
        <v>239</v>
      </c>
      <c r="BM560" s="238" t="s">
        <v>666</v>
      </c>
    </row>
    <row r="561" spans="1:47" s="2" customFormat="1" ht="12">
      <c r="A561" s="39"/>
      <c r="B561" s="40"/>
      <c r="C561" s="41"/>
      <c r="D561" s="240" t="s">
        <v>201</v>
      </c>
      <c r="E561" s="41"/>
      <c r="F561" s="241" t="s">
        <v>2123</v>
      </c>
      <c r="G561" s="41"/>
      <c r="H561" s="41"/>
      <c r="I561" s="242"/>
      <c r="J561" s="41"/>
      <c r="K561" s="41"/>
      <c r="L561" s="45"/>
      <c r="M561" s="243"/>
      <c r="N561" s="244"/>
      <c r="O561" s="92"/>
      <c r="P561" s="92"/>
      <c r="Q561" s="92"/>
      <c r="R561" s="92"/>
      <c r="S561" s="92"/>
      <c r="T561" s="93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201</v>
      </c>
      <c r="AU561" s="18" t="s">
        <v>81</v>
      </c>
    </row>
    <row r="562" spans="1:51" s="13" customFormat="1" ht="12">
      <c r="A562" s="13"/>
      <c r="B562" s="245"/>
      <c r="C562" s="246"/>
      <c r="D562" s="240" t="s">
        <v>202</v>
      </c>
      <c r="E562" s="247" t="s">
        <v>1</v>
      </c>
      <c r="F562" s="248" t="s">
        <v>991</v>
      </c>
      <c r="G562" s="246"/>
      <c r="H562" s="247" t="s">
        <v>1</v>
      </c>
      <c r="I562" s="249"/>
      <c r="J562" s="246"/>
      <c r="K562" s="246"/>
      <c r="L562" s="250"/>
      <c r="M562" s="251"/>
      <c r="N562" s="252"/>
      <c r="O562" s="252"/>
      <c r="P562" s="252"/>
      <c r="Q562" s="252"/>
      <c r="R562" s="252"/>
      <c r="S562" s="252"/>
      <c r="T562" s="25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4" t="s">
        <v>202</v>
      </c>
      <c r="AU562" s="254" t="s">
        <v>81</v>
      </c>
      <c r="AV562" s="13" t="s">
        <v>77</v>
      </c>
      <c r="AW562" s="13" t="s">
        <v>30</v>
      </c>
      <c r="AX562" s="13" t="s">
        <v>73</v>
      </c>
      <c r="AY562" s="254" t="s">
        <v>194</v>
      </c>
    </row>
    <row r="563" spans="1:51" s="14" customFormat="1" ht="12">
      <c r="A563" s="14"/>
      <c r="B563" s="255"/>
      <c r="C563" s="256"/>
      <c r="D563" s="240" t="s">
        <v>202</v>
      </c>
      <c r="E563" s="257" t="s">
        <v>1</v>
      </c>
      <c r="F563" s="258" t="s">
        <v>3853</v>
      </c>
      <c r="G563" s="256"/>
      <c r="H563" s="259">
        <v>192.959</v>
      </c>
      <c r="I563" s="260"/>
      <c r="J563" s="256"/>
      <c r="K563" s="256"/>
      <c r="L563" s="261"/>
      <c r="M563" s="262"/>
      <c r="N563" s="263"/>
      <c r="O563" s="263"/>
      <c r="P563" s="263"/>
      <c r="Q563" s="263"/>
      <c r="R563" s="263"/>
      <c r="S563" s="263"/>
      <c r="T563" s="26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65" t="s">
        <v>202</v>
      </c>
      <c r="AU563" s="265" t="s">
        <v>81</v>
      </c>
      <c r="AV563" s="14" t="s">
        <v>81</v>
      </c>
      <c r="AW563" s="14" t="s">
        <v>30</v>
      </c>
      <c r="AX563" s="14" t="s">
        <v>73</v>
      </c>
      <c r="AY563" s="265" t="s">
        <v>194</v>
      </c>
    </row>
    <row r="564" spans="1:51" s="14" customFormat="1" ht="12">
      <c r="A564" s="14"/>
      <c r="B564" s="255"/>
      <c r="C564" s="256"/>
      <c r="D564" s="240" t="s">
        <v>202</v>
      </c>
      <c r="E564" s="257" t="s">
        <v>1</v>
      </c>
      <c r="F564" s="258" t="s">
        <v>3854</v>
      </c>
      <c r="G564" s="256"/>
      <c r="H564" s="259">
        <v>65.694</v>
      </c>
      <c r="I564" s="260"/>
      <c r="J564" s="256"/>
      <c r="K564" s="256"/>
      <c r="L564" s="261"/>
      <c r="M564" s="262"/>
      <c r="N564" s="263"/>
      <c r="O564" s="263"/>
      <c r="P564" s="263"/>
      <c r="Q564" s="263"/>
      <c r="R564" s="263"/>
      <c r="S564" s="263"/>
      <c r="T564" s="26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65" t="s">
        <v>202</v>
      </c>
      <c r="AU564" s="265" t="s">
        <v>81</v>
      </c>
      <c r="AV564" s="14" t="s">
        <v>81</v>
      </c>
      <c r="AW564" s="14" t="s">
        <v>30</v>
      </c>
      <c r="AX564" s="14" t="s">
        <v>73</v>
      </c>
      <c r="AY564" s="265" t="s">
        <v>194</v>
      </c>
    </row>
    <row r="565" spans="1:51" s="15" customFormat="1" ht="12">
      <c r="A565" s="15"/>
      <c r="B565" s="266"/>
      <c r="C565" s="267"/>
      <c r="D565" s="240" t="s">
        <v>202</v>
      </c>
      <c r="E565" s="268" t="s">
        <v>1</v>
      </c>
      <c r="F565" s="269" t="s">
        <v>206</v>
      </c>
      <c r="G565" s="267"/>
      <c r="H565" s="270">
        <v>258.653</v>
      </c>
      <c r="I565" s="271"/>
      <c r="J565" s="267"/>
      <c r="K565" s="267"/>
      <c r="L565" s="272"/>
      <c r="M565" s="273"/>
      <c r="N565" s="274"/>
      <c r="O565" s="274"/>
      <c r="P565" s="274"/>
      <c r="Q565" s="274"/>
      <c r="R565" s="274"/>
      <c r="S565" s="274"/>
      <c r="T565" s="27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76" t="s">
        <v>202</v>
      </c>
      <c r="AU565" s="276" t="s">
        <v>81</v>
      </c>
      <c r="AV565" s="15" t="s">
        <v>115</v>
      </c>
      <c r="AW565" s="15" t="s">
        <v>30</v>
      </c>
      <c r="AX565" s="15" t="s">
        <v>77</v>
      </c>
      <c r="AY565" s="276" t="s">
        <v>194</v>
      </c>
    </row>
    <row r="566" spans="1:65" s="2" customFormat="1" ht="44.25" customHeight="1">
      <c r="A566" s="39"/>
      <c r="B566" s="40"/>
      <c r="C566" s="227" t="s">
        <v>669</v>
      </c>
      <c r="D566" s="227" t="s">
        <v>196</v>
      </c>
      <c r="E566" s="228" t="s">
        <v>3855</v>
      </c>
      <c r="F566" s="229" t="s">
        <v>3856</v>
      </c>
      <c r="G566" s="230" t="s">
        <v>294</v>
      </c>
      <c r="H566" s="231">
        <v>363.942</v>
      </c>
      <c r="I566" s="232"/>
      <c r="J566" s="233">
        <f>ROUND(I566*H566,2)</f>
        <v>0</v>
      </c>
      <c r="K566" s="229" t="s">
        <v>200</v>
      </c>
      <c r="L566" s="45"/>
      <c r="M566" s="234" t="s">
        <v>1</v>
      </c>
      <c r="N566" s="235" t="s">
        <v>38</v>
      </c>
      <c r="O566" s="92"/>
      <c r="P566" s="236">
        <f>O566*H566</f>
        <v>0</v>
      </c>
      <c r="Q566" s="236">
        <v>0</v>
      </c>
      <c r="R566" s="236">
        <f>Q566*H566</f>
        <v>0</v>
      </c>
      <c r="S566" s="236">
        <v>0</v>
      </c>
      <c r="T566" s="237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38" t="s">
        <v>239</v>
      </c>
      <c r="AT566" s="238" t="s">
        <v>196</v>
      </c>
      <c r="AU566" s="238" t="s">
        <v>81</v>
      </c>
      <c r="AY566" s="18" t="s">
        <v>194</v>
      </c>
      <c r="BE566" s="239">
        <f>IF(N566="základní",J566,0)</f>
        <v>0</v>
      </c>
      <c r="BF566" s="239">
        <f>IF(N566="snížená",J566,0)</f>
        <v>0</v>
      </c>
      <c r="BG566" s="239">
        <f>IF(N566="zákl. přenesená",J566,0)</f>
        <v>0</v>
      </c>
      <c r="BH566" s="239">
        <f>IF(N566="sníž. přenesená",J566,0)</f>
        <v>0</v>
      </c>
      <c r="BI566" s="239">
        <f>IF(N566="nulová",J566,0)</f>
        <v>0</v>
      </c>
      <c r="BJ566" s="18" t="s">
        <v>77</v>
      </c>
      <c r="BK566" s="239">
        <f>ROUND(I566*H566,2)</f>
        <v>0</v>
      </c>
      <c r="BL566" s="18" t="s">
        <v>239</v>
      </c>
      <c r="BM566" s="238" t="s">
        <v>672</v>
      </c>
    </row>
    <row r="567" spans="1:47" s="2" customFormat="1" ht="12">
      <c r="A567" s="39"/>
      <c r="B567" s="40"/>
      <c r="C567" s="41"/>
      <c r="D567" s="240" t="s">
        <v>201</v>
      </c>
      <c r="E567" s="41"/>
      <c r="F567" s="241" t="s">
        <v>3856</v>
      </c>
      <c r="G567" s="41"/>
      <c r="H567" s="41"/>
      <c r="I567" s="242"/>
      <c r="J567" s="41"/>
      <c r="K567" s="41"/>
      <c r="L567" s="45"/>
      <c r="M567" s="243"/>
      <c r="N567" s="244"/>
      <c r="O567" s="92"/>
      <c r="P567" s="92"/>
      <c r="Q567" s="92"/>
      <c r="R567" s="92"/>
      <c r="S567" s="92"/>
      <c r="T567" s="93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201</v>
      </c>
      <c r="AU567" s="18" t="s">
        <v>81</v>
      </c>
    </row>
    <row r="568" spans="1:51" s="13" customFormat="1" ht="12">
      <c r="A568" s="13"/>
      <c r="B568" s="245"/>
      <c r="C568" s="246"/>
      <c r="D568" s="240" t="s">
        <v>202</v>
      </c>
      <c r="E568" s="247" t="s">
        <v>1</v>
      </c>
      <c r="F568" s="248" t="s">
        <v>399</v>
      </c>
      <c r="G568" s="246"/>
      <c r="H568" s="247" t="s">
        <v>1</v>
      </c>
      <c r="I568" s="249"/>
      <c r="J568" s="246"/>
      <c r="K568" s="246"/>
      <c r="L568" s="250"/>
      <c r="M568" s="251"/>
      <c r="N568" s="252"/>
      <c r="O568" s="252"/>
      <c r="P568" s="252"/>
      <c r="Q568" s="252"/>
      <c r="R568" s="252"/>
      <c r="S568" s="252"/>
      <c r="T568" s="25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54" t="s">
        <v>202</v>
      </c>
      <c r="AU568" s="254" t="s">
        <v>81</v>
      </c>
      <c r="AV568" s="13" t="s">
        <v>77</v>
      </c>
      <c r="AW568" s="13" t="s">
        <v>30</v>
      </c>
      <c r="AX568" s="13" t="s">
        <v>73</v>
      </c>
      <c r="AY568" s="254" t="s">
        <v>194</v>
      </c>
    </row>
    <row r="569" spans="1:51" s="13" customFormat="1" ht="12">
      <c r="A569" s="13"/>
      <c r="B569" s="245"/>
      <c r="C569" s="246"/>
      <c r="D569" s="240" t="s">
        <v>202</v>
      </c>
      <c r="E569" s="247" t="s">
        <v>1</v>
      </c>
      <c r="F569" s="248" t="s">
        <v>3857</v>
      </c>
      <c r="G569" s="246"/>
      <c r="H569" s="247" t="s">
        <v>1</v>
      </c>
      <c r="I569" s="249"/>
      <c r="J569" s="246"/>
      <c r="K569" s="246"/>
      <c r="L569" s="250"/>
      <c r="M569" s="251"/>
      <c r="N569" s="252"/>
      <c r="O569" s="252"/>
      <c r="P569" s="252"/>
      <c r="Q569" s="252"/>
      <c r="R569" s="252"/>
      <c r="S569" s="252"/>
      <c r="T569" s="25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4" t="s">
        <v>202</v>
      </c>
      <c r="AU569" s="254" t="s">
        <v>81</v>
      </c>
      <c r="AV569" s="13" t="s">
        <v>77</v>
      </c>
      <c r="AW569" s="13" t="s">
        <v>30</v>
      </c>
      <c r="AX569" s="13" t="s">
        <v>73</v>
      </c>
      <c r="AY569" s="254" t="s">
        <v>194</v>
      </c>
    </row>
    <row r="570" spans="1:51" s="14" customFormat="1" ht="12">
      <c r="A570" s="14"/>
      <c r="B570" s="255"/>
      <c r="C570" s="256"/>
      <c r="D570" s="240" t="s">
        <v>202</v>
      </c>
      <c r="E570" s="257" t="s">
        <v>1</v>
      </c>
      <c r="F570" s="258" t="s">
        <v>3858</v>
      </c>
      <c r="G570" s="256"/>
      <c r="H570" s="259">
        <v>24.024</v>
      </c>
      <c r="I570" s="260"/>
      <c r="J570" s="256"/>
      <c r="K570" s="256"/>
      <c r="L570" s="261"/>
      <c r="M570" s="262"/>
      <c r="N570" s="263"/>
      <c r="O570" s="263"/>
      <c r="P570" s="263"/>
      <c r="Q570" s="263"/>
      <c r="R570" s="263"/>
      <c r="S570" s="263"/>
      <c r="T570" s="26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5" t="s">
        <v>202</v>
      </c>
      <c r="AU570" s="265" t="s">
        <v>81</v>
      </c>
      <c r="AV570" s="14" t="s">
        <v>81</v>
      </c>
      <c r="AW570" s="14" t="s">
        <v>30</v>
      </c>
      <c r="AX570" s="14" t="s">
        <v>73</v>
      </c>
      <c r="AY570" s="265" t="s">
        <v>194</v>
      </c>
    </row>
    <row r="571" spans="1:51" s="14" customFormat="1" ht="12">
      <c r="A571" s="14"/>
      <c r="B571" s="255"/>
      <c r="C571" s="256"/>
      <c r="D571" s="240" t="s">
        <v>202</v>
      </c>
      <c r="E571" s="257" t="s">
        <v>1</v>
      </c>
      <c r="F571" s="258" t="s">
        <v>3859</v>
      </c>
      <c r="G571" s="256"/>
      <c r="H571" s="259">
        <v>48.144</v>
      </c>
      <c r="I571" s="260"/>
      <c r="J571" s="256"/>
      <c r="K571" s="256"/>
      <c r="L571" s="261"/>
      <c r="M571" s="262"/>
      <c r="N571" s="263"/>
      <c r="O571" s="263"/>
      <c r="P571" s="263"/>
      <c r="Q571" s="263"/>
      <c r="R571" s="263"/>
      <c r="S571" s="263"/>
      <c r="T571" s="26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5" t="s">
        <v>202</v>
      </c>
      <c r="AU571" s="265" t="s">
        <v>81</v>
      </c>
      <c r="AV571" s="14" t="s">
        <v>81</v>
      </c>
      <c r="AW571" s="14" t="s">
        <v>30</v>
      </c>
      <c r="AX571" s="14" t="s">
        <v>73</v>
      </c>
      <c r="AY571" s="265" t="s">
        <v>194</v>
      </c>
    </row>
    <row r="572" spans="1:51" s="14" customFormat="1" ht="12">
      <c r="A572" s="14"/>
      <c r="B572" s="255"/>
      <c r="C572" s="256"/>
      <c r="D572" s="240" t="s">
        <v>202</v>
      </c>
      <c r="E572" s="257" t="s">
        <v>1</v>
      </c>
      <c r="F572" s="258" t="s">
        <v>3860</v>
      </c>
      <c r="G572" s="256"/>
      <c r="H572" s="259">
        <v>40</v>
      </c>
      <c r="I572" s="260"/>
      <c r="J572" s="256"/>
      <c r="K572" s="256"/>
      <c r="L572" s="261"/>
      <c r="M572" s="262"/>
      <c r="N572" s="263"/>
      <c r="O572" s="263"/>
      <c r="P572" s="263"/>
      <c r="Q572" s="263"/>
      <c r="R572" s="263"/>
      <c r="S572" s="263"/>
      <c r="T572" s="26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65" t="s">
        <v>202</v>
      </c>
      <c r="AU572" s="265" t="s">
        <v>81</v>
      </c>
      <c r="AV572" s="14" t="s">
        <v>81</v>
      </c>
      <c r="AW572" s="14" t="s">
        <v>30</v>
      </c>
      <c r="AX572" s="14" t="s">
        <v>73</v>
      </c>
      <c r="AY572" s="265" t="s">
        <v>194</v>
      </c>
    </row>
    <row r="573" spans="1:51" s="14" customFormat="1" ht="12">
      <c r="A573" s="14"/>
      <c r="B573" s="255"/>
      <c r="C573" s="256"/>
      <c r="D573" s="240" t="s">
        <v>202</v>
      </c>
      <c r="E573" s="257" t="s">
        <v>1</v>
      </c>
      <c r="F573" s="258" t="s">
        <v>3861</v>
      </c>
      <c r="G573" s="256"/>
      <c r="H573" s="259">
        <v>137.088</v>
      </c>
      <c r="I573" s="260"/>
      <c r="J573" s="256"/>
      <c r="K573" s="256"/>
      <c r="L573" s="261"/>
      <c r="M573" s="262"/>
      <c r="N573" s="263"/>
      <c r="O573" s="263"/>
      <c r="P573" s="263"/>
      <c r="Q573" s="263"/>
      <c r="R573" s="263"/>
      <c r="S573" s="263"/>
      <c r="T573" s="26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5" t="s">
        <v>202</v>
      </c>
      <c r="AU573" s="265" t="s">
        <v>81</v>
      </c>
      <c r="AV573" s="14" t="s">
        <v>81</v>
      </c>
      <c r="AW573" s="14" t="s">
        <v>30</v>
      </c>
      <c r="AX573" s="14" t="s">
        <v>73</v>
      </c>
      <c r="AY573" s="265" t="s">
        <v>194</v>
      </c>
    </row>
    <row r="574" spans="1:51" s="14" customFormat="1" ht="12">
      <c r="A574" s="14"/>
      <c r="B574" s="255"/>
      <c r="C574" s="256"/>
      <c r="D574" s="240" t="s">
        <v>202</v>
      </c>
      <c r="E574" s="257" t="s">
        <v>1</v>
      </c>
      <c r="F574" s="258" t="s">
        <v>3862</v>
      </c>
      <c r="G574" s="256"/>
      <c r="H574" s="259">
        <v>47.04</v>
      </c>
      <c r="I574" s="260"/>
      <c r="J574" s="256"/>
      <c r="K574" s="256"/>
      <c r="L574" s="261"/>
      <c r="M574" s="262"/>
      <c r="N574" s="263"/>
      <c r="O574" s="263"/>
      <c r="P574" s="263"/>
      <c r="Q574" s="263"/>
      <c r="R574" s="263"/>
      <c r="S574" s="263"/>
      <c r="T574" s="26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65" t="s">
        <v>202</v>
      </c>
      <c r="AU574" s="265" t="s">
        <v>81</v>
      </c>
      <c r="AV574" s="14" t="s">
        <v>81</v>
      </c>
      <c r="AW574" s="14" t="s">
        <v>30</v>
      </c>
      <c r="AX574" s="14" t="s">
        <v>73</v>
      </c>
      <c r="AY574" s="265" t="s">
        <v>194</v>
      </c>
    </row>
    <row r="575" spans="1:51" s="14" customFormat="1" ht="12">
      <c r="A575" s="14"/>
      <c r="B575" s="255"/>
      <c r="C575" s="256"/>
      <c r="D575" s="240" t="s">
        <v>202</v>
      </c>
      <c r="E575" s="257" t="s">
        <v>1</v>
      </c>
      <c r="F575" s="258" t="s">
        <v>3863</v>
      </c>
      <c r="G575" s="256"/>
      <c r="H575" s="259">
        <v>21.12</v>
      </c>
      <c r="I575" s="260"/>
      <c r="J575" s="256"/>
      <c r="K575" s="256"/>
      <c r="L575" s="261"/>
      <c r="M575" s="262"/>
      <c r="N575" s="263"/>
      <c r="O575" s="263"/>
      <c r="P575" s="263"/>
      <c r="Q575" s="263"/>
      <c r="R575" s="263"/>
      <c r="S575" s="263"/>
      <c r="T575" s="26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5" t="s">
        <v>202</v>
      </c>
      <c r="AU575" s="265" t="s">
        <v>81</v>
      </c>
      <c r="AV575" s="14" t="s">
        <v>81</v>
      </c>
      <c r="AW575" s="14" t="s">
        <v>30</v>
      </c>
      <c r="AX575" s="14" t="s">
        <v>73</v>
      </c>
      <c r="AY575" s="265" t="s">
        <v>194</v>
      </c>
    </row>
    <row r="576" spans="1:51" s="14" customFormat="1" ht="12">
      <c r="A576" s="14"/>
      <c r="B576" s="255"/>
      <c r="C576" s="256"/>
      <c r="D576" s="240" t="s">
        <v>202</v>
      </c>
      <c r="E576" s="257" t="s">
        <v>1</v>
      </c>
      <c r="F576" s="258" t="s">
        <v>3864</v>
      </c>
      <c r="G576" s="256"/>
      <c r="H576" s="259">
        <v>13.44</v>
      </c>
      <c r="I576" s="260"/>
      <c r="J576" s="256"/>
      <c r="K576" s="256"/>
      <c r="L576" s="261"/>
      <c r="M576" s="262"/>
      <c r="N576" s="263"/>
      <c r="O576" s="263"/>
      <c r="P576" s="263"/>
      <c r="Q576" s="263"/>
      <c r="R576" s="263"/>
      <c r="S576" s="263"/>
      <c r="T576" s="26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65" t="s">
        <v>202</v>
      </c>
      <c r="AU576" s="265" t="s">
        <v>81</v>
      </c>
      <c r="AV576" s="14" t="s">
        <v>81</v>
      </c>
      <c r="AW576" s="14" t="s">
        <v>30</v>
      </c>
      <c r="AX576" s="14" t="s">
        <v>73</v>
      </c>
      <c r="AY576" s="265" t="s">
        <v>194</v>
      </c>
    </row>
    <row r="577" spans="1:51" s="16" customFormat="1" ht="12">
      <c r="A577" s="16"/>
      <c r="B577" s="277"/>
      <c r="C577" s="278"/>
      <c r="D577" s="240" t="s">
        <v>202</v>
      </c>
      <c r="E577" s="279" t="s">
        <v>1</v>
      </c>
      <c r="F577" s="280" t="s">
        <v>276</v>
      </c>
      <c r="G577" s="278"/>
      <c r="H577" s="281">
        <v>330.856</v>
      </c>
      <c r="I577" s="282"/>
      <c r="J577" s="278"/>
      <c r="K577" s="278"/>
      <c r="L577" s="283"/>
      <c r="M577" s="284"/>
      <c r="N577" s="285"/>
      <c r="O577" s="285"/>
      <c r="P577" s="285"/>
      <c r="Q577" s="285"/>
      <c r="R577" s="285"/>
      <c r="S577" s="285"/>
      <c r="T577" s="28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T577" s="287" t="s">
        <v>202</v>
      </c>
      <c r="AU577" s="287" t="s">
        <v>81</v>
      </c>
      <c r="AV577" s="16" t="s">
        <v>110</v>
      </c>
      <c r="AW577" s="16" t="s">
        <v>30</v>
      </c>
      <c r="AX577" s="16" t="s">
        <v>73</v>
      </c>
      <c r="AY577" s="287" t="s">
        <v>194</v>
      </c>
    </row>
    <row r="578" spans="1:51" s="14" customFormat="1" ht="12">
      <c r="A578" s="14"/>
      <c r="B578" s="255"/>
      <c r="C578" s="256"/>
      <c r="D578" s="240" t="s">
        <v>202</v>
      </c>
      <c r="E578" s="257" t="s">
        <v>1</v>
      </c>
      <c r="F578" s="258" t="s">
        <v>3865</v>
      </c>
      <c r="G578" s="256"/>
      <c r="H578" s="259">
        <v>33.086</v>
      </c>
      <c r="I578" s="260"/>
      <c r="J578" s="256"/>
      <c r="K578" s="256"/>
      <c r="L578" s="261"/>
      <c r="M578" s="262"/>
      <c r="N578" s="263"/>
      <c r="O578" s="263"/>
      <c r="P578" s="263"/>
      <c r="Q578" s="263"/>
      <c r="R578" s="263"/>
      <c r="S578" s="263"/>
      <c r="T578" s="26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5" t="s">
        <v>202</v>
      </c>
      <c r="AU578" s="265" t="s">
        <v>81</v>
      </c>
      <c r="AV578" s="14" t="s">
        <v>81</v>
      </c>
      <c r="AW578" s="14" t="s">
        <v>30</v>
      </c>
      <c r="AX578" s="14" t="s">
        <v>73</v>
      </c>
      <c r="AY578" s="265" t="s">
        <v>194</v>
      </c>
    </row>
    <row r="579" spans="1:51" s="15" customFormat="1" ht="12">
      <c r="A579" s="15"/>
      <c r="B579" s="266"/>
      <c r="C579" s="267"/>
      <c r="D579" s="240" t="s">
        <v>202</v>
      </c>
      <c r="E579" s="268" t="s">
        <v>1</v>
      </c>
      <c r="F579" s="269" t="s">
        <v>206</v>
      </c>
      <c r="G579" s="267"/>
      <c r="H579" s="270">
        <v>363.942</v>
      </c>
      <c r="I579" s="271"/>
      <c r="J579" s="267"/>
      <c r="K579" s="267"/>
      <c r="L579" s="272"/>
      <c r="M579" s="273"/>
      <c r="N579" s="274"/>
      <c r="O579" s="274"/>
      <c r="P579" s="274"/>
      <c r="Q579" s="274"/>
      <c r="R579" s="274"/>
      <c r="S579" s="274"/>
      <c r="T579" s="27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76" t="s">
        <v>202</v>
      </c>
      <c r="AU579" s="276" t="s">
        <v>81</v>
      </c>
      <c r="AV579" s="15" t="s">
        <v>115</v>
      </c>
      <c r="AW579" s="15" t="s">
        <v>30</v>
      </c>
      <c r="AX579" s="15" t="s">
        <v>77</v>
      </c>
      <c r="AY579" s="276" t="s">
        <v>194</v>
      </c>
    </row>
    <row r="580" spans="1:65" s="2" customFormat="1" ht="12">
      <c r="A580" s="39"/>
      <c r="B580" s="40"/>
      <c r="C580" s="227" t="s">
        <v>448</v>
      </c>
      <c r="D580" s="227" t="s">
        <v>196</v>
      </c>
      <c r="E580" s="228" t="s">
        <v>3866</v>
      </c>
      <c r="F580" s="229" t="s">
        <v>3867</v>
      </c>
      <c r="G580" s="230" t="s">
        <v>294</v>
      </c>
      <c r="H580" s="231">
        <v>103.461</v>
      </c>
      <c r="I580" s="232"/>
      <c r="J580" s="233">
        <f>ROUND(I580*H580,2)</f>
        <v>0</v>
      </c>
      <c r="K580" s="229" t="s">
        <v>200</v>
      </c>
      <c r="L580" s="45"/>
      <c r="M580" s="234" t="s">
        <v>1</v>
      </c>
      <c r="N580" s="235" t="s">
        <v>38</v>
      </c>
      <c r="O580" s="92"/>
      <c r="P580" s="236">
        <f>O580*H580</f>
        <v>0</v>
      </c>
      <c r="Q580" s="236">
        <v>0</v>
      </c>
      <c r="R580" s="236">
        <f>Q580*H580</f>
        <v>0</v>
      </c>
      <c r="S580" s="236">
        <v>0</v>
      </c>
      <c r="T580" s="237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8" t="s">
        <v>239</v>
      </c>
      <c r="AT580" s="238" t="s">
        <v>196</v>
      </c>
      <c r="AU580" s="238" t="s">
        <v>81</v>
      </c>
      <c r="AY580" s="18" t="s">
        <v>194</v>
      </c>
      <c r="BE580" s="239">
        <f>IF(N580="základní",J580,0)</f>
        <v>0</v>
      </c>
      <c r="BF580" s="239">
        <f>IF(N580="snížená",J580,0)</f>
        <v>0</v>
      </c>
      <c r="BG580" s="239">
        <f>IF(N580="zákl. přenesená",J580,0)</f>
        <v>0</v>
      </c>
      <c r="BH580" s="239">
        <f>IF(N580="sníž. přenesená",J580,0)</f>
        <v>0</v>
      </c>
      <c r="BI580" s="239">
        <f>IF(N580="nulová",J580,0)</f>
        <v>0</v>
      </c>
      <c r="BJ580" s="18" t="s">
        <v>77</v>
      </c>
      <c r="BK580" s="239">
        <f>ROUND(I580*H580,2)</f>
        <v>0</v>
      </c>
      <c r="BL580" s="18" t="s">
        <v>239</v>
      </c>
      <c r="BM580" s="238" t="s">
        <v>676</v>
      </c>
    </row>
    <row r="581" spans="1:47" s="2" customFormat="1" ht="12">
      <c r="A581" s="39"/>
      <c r="B581" s="40"/>
      <c r="C581" s="41"/>
      <c r="D581" s="240" t="s">
        <v>201</v>
      </c>
      <c r="E581" s="41"/>
      <c r="F581" s="241" t="s">
        <v>3867</v>
      </c>
      <c r="G581" s="41"/>
      <c r="H581" s="41"/>
      <c r="I581" s="242"/>
      <c r="J581" s="41"/>
      <c r="K581" s="41"/>
      <c r="L581" s="45"/>
      <c r="M581" s="243"/>
      <c r="N581" s="244"/>
      <c r="O581" s="92"/>
      <c r="P581" s="92"/>
      <c r="Q581" s="92"/>
      <c r="R581" s="92"/>
      <c r="S581" s="92"/>
      <c r="T581" s="93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201</v>
      </c>
      <c r="AU581" s="18" t="s">
        <v>81</v>
      </c>
    </row>
    <row r="582" spans="1:51" s="14" customFormat="1" ht="12">
      <c r="A582" s="14"/>
      <c r="B582" s="255"/>
      <c r="C582" s="256"/>
      <c r="D582" s="240" t="s">
        <v>202</v>
      </c>
      <c r="E582" s="257" t="s">
        <v>1</v>
      </c>
      <c r="F582" s="258" t="s">
        <v>3868</v>
      </c>
      <c r="G582" s="256"/>
      <c r="H582" s="259">
        <v>77.183</v>
      </c>
      <c r="I582" s="260"/>
      <c r="J582" s="256"/>
      <c r="K582" s="256"/>
      <c r="L582" s="261"/>
      <c r="M582" s="262"/>
      <c r="N582" s="263"/>
      <c r="O582" s="263"/>
      <c r="P582" s="263"/>
      <c r="Q582" s="263"/>
      <c r="R582" s="263"/>
      <c r="S582" s="263"/>
      <c r="T582" s="26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5" t="s">
        <v>202</v>
      </c>
      <c r="AU582" s="265" t="s">
        <v>81</v>
      </c>
      <c r="AV582" s="14" t="s">
        <v>81</v>
      </c>
      <c r="AW582" s="14" t="s">
        <v>30</v>
      </c>
      <c r="AX582" s="14" t="s">
        <v>73</v>
      </c>
      <c r="AY582" s="265" t="s">
        <v>194</v>
      </c>
    </row>
    <row r="583" spans="1:51" s="14" customFormat="1" ht="12">
      <c r="A583" s="14"/>
      <c r="B583" s="255"/>
      <c r="C583" s="256"/>
      <c r="D583" s="240" t="s">
        <v>202</v>
      </c>
      <c r="E583" s="257" t="s">
        <v>1</v>
      </c>
      <c r="F583" s="258" t="s">
        <v>3869</v>
      </c>
      <c r="G583" s="256"/>
      <c r="H583" s="259">
        <v>26.278</v>
      </c>
      <c r="I583" s="260"/>
      <c r="J583" s="256"/>
      <c r="K583" s="256"/>
      <c r="L583" s="261"/>
      <c r="M583" s="262"/>
      <c r="N583" s="263"/>
      <c r="O583" s="263"/>
      <c r="P583" s="263"/>
      <c r="Q583" s="263"/>
      <c r="R583" s="263"/>
      <c r="S583" s="263"/>
      <c r="T583" s="26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65" t="s">
        <v>202</v>
      </c>
      <c r="AU583" s="265" t="s">
        <v>81</v>
      </c>
      <c r="AV583" s="14" t="s">
        <v>81</v>
      </c>
      <c r="AW583" s="14" t="s">
        <v>30</v>
      </c>
      <c r="AX583" s="14" t="s">
        <v>73</v>
      </c>
      <c r="AY583" s="265" t="s">
        <v>194</v>
      </c>
    </row>
    <row r="584" spans="1:51" s="15" customFormat="1" ht="12">
      <c r="A584" s="15"/>
      <c r="B584" s="266"/>
      <c r="C584" s="267"/>
      <c r="D584" s="240" t="s">
        <v>202</v>
      </c>
      <c r="E584" s="268" t="s">
        <v>1</v>
      </c>
      <c r="F584" s="269" t="s">
        <v>206</v>
      </c>
      <c r="G584" s="267"/>
      <c r="H584" s="270">
        <v>103.46100000000001</v>
      </c>
      <c r="I584" s="271"/>
      <c r="J584" s="267"/>
      <c r="K584" s="267"/>
      <c r="L584" s="272"/>
      <c r="M584" s="273"/>
      <c r="N584" s="274"/>
      <c r="O584" s="274"/>
      <c r="P584" s="274"/>
      <c r="Q584" s="274"/>
      <c r="R584" s="274"/>
      <c r="S584" s="274"/>
      <c r="T584" s="27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76" t="s">
        <v>202</v>
      </c>
      <c r="AU584" s="276" t="s">
        <v>81</v>
      </c>
      <c r="AV584" s="15" t="s">
        <v>115</v>
      </c>
      <c r="AW584" s="15" t="s">
        <v>30</v>
      </c>
      <c r="AX584" s="15" t="s">
        <v>77</v>
      </c>
      <c r="AY584" s="276" t="s">
        <v>194</v>
      </c>
    </row>
    <row r="585" spans="1:65" s="2" customFormat="1" ht="12">
      <c r="A585" s="39"/>
      <c r="B585" s="40"/>
      <c r="C585" s="227" t="s">
        <v>678</v>
      </c>
      <c r="D585" s="227" t="s">
        <v>196</v>
      </c>
      <c r="E585" s="228" t="s">
        <v>2127</v>
      </c>
      <c r="F585" s="229" t="s">
        <v>2128</v>
      </c>
      <c r="G585" s="230" t="s">
        <v>294</v>
      </c>
      <c r="H585" s="231">
        <v>188.44</v>
      </c>
      <c r="I585" s="232"/>
      <c r="J585" s="233">
        <f>ROUND(I585*H585,2)</f>
        <v>0</v>
      </c>
      <c r="K585" s="229" t="s">
        <v>200</v>
      </c>
      <c r="L585" s="45"/>
      <c r="M585" s="234" t="s">
        <v>1</v>
      </c>
      <c r="N585" s="235" t="s">
        <v>38</v>
      </c>
      <c r="O585" s="92"/>
      <c r="P585" s="236">
        <f>O585*H585</f>
        <v>0</v>
      </c>
      <c r="Q585" s="236">
        <v>0</v>
      </c>
      <c r="R585" s="236">
        <f>Q585*H585</f>
        <v>0</v>
      </c>
      <c r="S585" s="236">
        <v>0</v>
      </c>
      <c r="T585" s="237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8" t="s">
        <v>239</v>
      </c>
      <c r="AT585" s="238" t="s">
        <v>196</v>
      </c>
      <c r="AU585" s="238" t="s">
        <v>81</v>
      </c>
      <c r="AY585" s="18" t="s">
        <v>194</v>
      </c>
      <c r="BE585" s="239">
        <f>IF(N585="základní",J585,0)</f>
        <v>0</v>
      </c>
      <c r="BF585" s="239">
        <f>IF(N585="snížená",J585,0)</f>
        <v>0</v>
      </c>
      <c r="BG585" s="239">
        <f>IF(N585="zákl. přenesená",J585,0)</f>
        <v>0</v>
      </c>
      <c r="BH585" s="239">
        <f>IF(N585="sníž. přenesená",J585,0)</f>
        <v>0</v>
      </c>
      <c r="BI585" s="239">
        <f>IF(N585="nulová",J585,0)</f>
        <v>0</v>
      </c>
      <c r="BJ585" s="18" t="s">
        <v>77</v>
      </c>
      <c r="BK585" s="239">
        <f>ROUND(I585*H585,2)</f>
        <v>0</v>
      </c>
      <c r="BL585" s="18" t="s">
        <v>239</v>
      </c>
      <c r="BM585" s="238" t="s">
        <v>681</v>
      </c>
    </row>
    <row r="586" spans="1:47" s="2" customFormat="1" ht="12">
      <c r="A586" s="39"/>
      <c r="B586" s="40"/>
      <c r="C586" s="41"/>
      <c r="D586" s="240" t="s">
        <v>201</v>
      </c>
      <c r="E586" s="41"/>
      <c r="F586" s="241" t="s">
        <v>2128</v>
      </c>
      <c r="G586" s="41"/>
      <c r="H586" s="41"/>
      <c r="I586" s="242"/>
      <c r="J586" s="41"/>
      <c r="K586" s="41"/>
      <c r="L586" s="45"/>
      <c r="M586" s="243"/>
      <c r="N586" s="244"/>
      <c r="O586" s="92"/>
      <c r="P586" s="92"/>
      <c r="Q586" s="92"/>
      <c r="R586" s="92"/>
      <c r="S586" s="92"/>
      <c r="T586" s="93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201</v>
      </c>
      <c r="AU586" s="18" t="s">
        <v>81</v>
      </c>
    </row>
    <row r="587" spans="1:65" s="2" customFormat="1" ht="12">
      <c r="A587" s="39"/>
      <c r="B587" s="40"/>
      <c r="C587" s="227" t="s">
        <v>453</v>
      </c>
      <c r="D587" s="227" t="s">
        <v>196</v>
      </c>
      <c r="E587" s="228" t="s">
        <v>2134</v>
      </c>
      <c r="F587" s="229" t="s">
        <v>2135</v>
      </c>
      <c r="G587" s="230" t="s">
        <v>294</v>
      </c>
      <c r="H587" s="231">
        <v>1.96</v>
      </c>
      <c r="I587" s="232"/>
      <c r="J587" s="233">
        <f>ROUND(I587*H587,2)</f>
        <v>0</v>
      </c>
      <c r="K587" s="229" t="s">
        <v>200</v>
      </c>
      <c r="L587" s="45"/>
      <c r="M587" s="234" t="s">
        <v>1</v>
      </c>
      <c r="N587" s="235" t="s">
        <v>38</v>
      </c>
      <c r="O587" s="92"/>
      <c r="P587" s="236">
        <f>O587*H587</f>
        <v>0</v>
      </c>
      <c r="Q587" s="236">
        <v>0</v>
      </c>
      <c r="R587" s="236">
        <f>Q587*H587</f>
        <v>0</v>
      </c>
      <c r="S587" s="236">
        <v>0</v>
      </c>
      <c r="T587" s="237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8" t="s">
        <v>239</v>
      </c>
      <c r="AT587" s="238" t="s">
        <v>196</v>
      </c>
      <c r="AU587" s="238" t="s">
        <v>81</v>
      </c>
      <c r="AY587" s="18" t="s">
        <v>194</v>
      </c>
      <c r="BE587" s="239">
        <f>IF(N587="základní",J587,0)</f>
        <v>0</v>
      </c>
      <c r="BF587" s="239">
        <f>IF(N587="snížená",J587,0)</f>
        <v>0</v>
      </c>
      <c r="BG587" s="239">
        <f>IF(N587="zákl. přenesená",J587,0)</f>
        <v>0</v>
      </c>
      <c r="BH587" s="239">
        <f>IF(N587="sníž. přenesená",J587,0)</f>
        <v>0</v>
      </c>
      <c r="BI587" s="239">
        <f>IF(N587="nulová",J587,0)</f>
        <v>0</v>
      </c>
      <c r="BJ587" s="18" t="s">
        <v>77</v>
      </c>
      <c r="BK587" s="239">
        <f>ROUND(I587*H587,2)</f>
        <v>0</v>
      </c>
      <c r="BL587" s="18" t="s">
        <v>239</v>
      </c>
      <c r="BM587" s="238" t="s">
        <v>686</v>
      </c>
    </row>
    <row r="588" spans="1:47" s="2" customFormat="1" ht="12">
      <c r="A588" s="39"/>
      <c r="B588" s="40"/>
      <c r="C588" s="41"/>
      <c r="D588" s="240" t="s">
        <v>201</v>
      </c>
      <c r="E588" s="41"/>
      <c r="F588" s="241" t="s">
        <v>2135</v>
      </c>
      <c r="G588" s="41"/>
      <c r="H588" s="41"/>
      <c r="I588" s="242"/>
      <c r="J588" s="41"/>
      <c r="K588" s="41"/>
      <c r="L588" s="45"/>
      <c r="M588" s="243"/>
      <c r="N588" s="244"/>
      <c r="O588" s="92"/>
      <c r="P588" s="92"/>
      <c r="Q588" s="92"/>
      <c r="R588" s="92"/>
      <c r="S588" s="92"/>
      <c r="T588" s="93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201</v>
      </c>
      <c r="AU588" s="18" t="s">
        <v>81</v>
      </c>
    </row>
    <row r="589" spans="1:65" s="2" customFormat="1" ht="12">
      <c r="A589" s="39"/>
      <c r="B589" s="40"/>
      <c r="C589" s="227" t="s">
        <v>700</v>
      </c>
      <c r="D589" s="227" t="s">
        <v>196</v>
      </c>
      <c r="E589" s="228" t="s">
        <v>2137</v>
      </c>
      <c r="F589" s="229" t="s">
        <v>2138</v>
      </c>
      <c r="G589" s="230" t="s">
        <v>294</v>
      </c>
      <c r="H589" s="231">
        <v>1.96</v>
      </c>
      <c r="I589" s="232"/>
      <c r="J589" s="233">
        <f>ROUND(I589*H589,2)</f>
        <v>0</v>
      </c>
      <c r="K589" s="229" t="s">
        <v>200</v>
      </c>
      <c r="L589" s="45"/>
      <c r="M589" s="234" t="s">
        <v>1</v>
      </c>
      <c r="N589" s="235" t="s">
        <v>38</v>
      </c>
      <c r="O589" s="92"/>
      <c r="P589" s="236">
        <f>O589*H589</f>
        <v>0</v>
      </c>
      <c r="Q589" s="236">
        <v>0</v>
      </c>
      <c r="R589" s="236">
        <f>Q589*H589</f>
        <v>0</v>
      </c>
      <c r="S589" s="236">
        <v>0</v>
      </c>
      <c r="T589" s="237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8" t="s">
        <v>239</v>
      </c>
      <c r="AT589" s="238" t="s">
        <v>196</v>
      </c>
      <c r="AU589" s="238" t="s">
        <v>81</v>
      </c>
      <c r="AY589" s="18" t="s">
        <v>194</v>
      </c>
      <c r="BE589" s="239">
        <f>IF(N589="základní",J589,0)</f>
        <v>0</v>
      </c>
      <c r="BF589" s="239">
        <f>IF(N589="snížená",J589,0)</f>
        <v>0</v>
      </c>
      <c r="BG589" s="239">
        <f>IF(N589="zákl. přenesená",J589,0)</f>
        <v>0</v>
      </c>
      <c r="BH589" s="239">
        <f>IF(N589="sníž. přenesená",J589,0)</f>
        <v>0</v>
      </c>
      <c r="BI589" s="239">
        <f>IF(N589="nulová",J589,0)</f>
        <v>0</v>
      </c>
      <c r="BJ589" s="18" t="s">
        <v>77</v>
      </c>
      <c r="BK589" s="239">
        <f>ROUND(I589*H589,2)</f>
        <v>0</v>
      </c>
      <c r="BL589" s="18" t="s">
        <v>239</v>
      </c>
      <c r="BM589" s="238" t="s">
        <v>703</v>
      </c>
    </row>
    <row r="590" spans="1:47" s="2" customFormat="1" ht="12">
      <c r="A590" s="39"/>
      <c r="B590" s="40"/>
      <c r="C590" s="41"/>
      <c r="D590" s="240" t="s">
        <v>201</v>
      </c>
      <c r="E590" s="41"/>
      <c r="F590" s="241" t="s">
        <v>2138</v>
      </c>
      <c r="G590" s="41"/>
      <c r="H590" s="41"/>
      <c r="I590" s="242"/>
      <c r="J590" s="41"/>
      <c r="K590" s="41"/>
      <c r="L590" s="45"/>
      <c r="M590" s="243"/>
      <c r="N590" s="244"/>
      <c r="O590" s="92"/>
      <c r="P590" s="92"/>
      <c r="Q590" s="92"/>
      <c r="R590" s="92"/>
      <c r="S590" s="92"/>
      <c r="T590" s="93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201</v>
      </c>
      <c r="AU590" s="18" t="s">
        <v>81</v>
      </c>
    </row>
    <row r="591" spans="1:65" s="2" customFormat="1" ht="12">
      <c r="A591" s="39"/>
      <c r="B591" s="40"/>
      <c r="C591" s="227" t="s">
        <v>458</v>
      </c>
      <c r="D591" s="227" t="s">
        <v>196</v>
      </c>
      <c r="E591" s="228" t="s">
        <v>2141</v>
      </c>
      <c r="F591" s="229" t="s">
        <v>2142</v>
      </c>
      <c r="G591" s="230" t="s">
        <v>294</v>
      </c>
      <c r="H591" s="231">
        <v>1.96</v>
      </c>
      <c r="I591" s="232"/>
      <c r="J591" s="233">
        <f>ROUND(I591*H591,2)</f>
        <v>0</v>
      </c>
      <c r="K591" s="229" t="s">
        <v>200</v>
      </c>
      <c r="L591" s="45"/>
      <c r="M591" s="234" t="s">
        <v>1</v>
      </c>
      <c r="N591" s="235" t="s">
        <v>38</v>
      </c>
      <c r="O591" s="92"/>
      <c r="P591" s="236">
        <f>O591*H591</f>
        <v>0</v>
      </c>
      <c r="Q591" s="236">
        <v>0</v>
      </c>
      <c r="R591" s="236">
        <f>Q591*H591</f>
        <v>0</v>
      </c>
      <c r="S591" s="236">
        <v>0</v>
      </c>
      <c r="T591" s="237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8" t="s">
        <v>239</v>
      </c>
      <c r="AT591" s="238" t="s">
        <v>196</v>
      </c>
      <c r="AU591" s="238" t="s">
        <v>81</v>
      </c>
      <c r="AY591" s="18" t="s">
        <v>194</v>
      </c>
      <c r="BE591" s="239">
        <f>IF(N591="základní",J591,0)</f>
        <v>0</v>
      </c>
      <c r="BF591" s="239">
        <f>IF(N591="snížená",J591,0)</f>
        <v>0</v>
      </c>
      <c r="BG591" s="239">
        <f>IF(N591="zákl. přenesená",J591,0)</f>
        <v>0</v>
      </c>
      <c r="BH591" s="239">
        <f>IF(N591="sníž. přenesená",J591,0)</f>
        <v>0</v>
      </c>
      <c r="BI591" s="239">
        <f>IF(N591="nulová",J591,0)</f>
        <v>0</v>
      </c>
      <c r="BJ591" s="18" t="s">
        <v>77</v>
      </c>
      <c r="BK591" s="239">
        <f>ROUND(I591*H591,2)</f>
        <v>0</v>
      </c>
      <c r="BL591" s="18" t="s">
        <v>239</v>
      </c>
      <c r="BM591" s="238" t="s">
        <v>707</v>
      </c>
    </row>
    <row r="592" spans="1:47" s="2" customFormat="1" ht="12">
      <c r="A592" s="39"/>
      <c r="B592" s="40"/>
      <c r="C592" s="41"/>
      <c r="D592" s="240" t="s">
        <v>201</v>
      </c>
      <c r="E592" s="41"/>
      <c r="F592" s="241" t="s">
        <v>2142</v>
      </c>
      <c r="G592" s="41"/>
      <c r="H592" s="41"/>
      <c r="I592" s="242"/>
      <c r="J592" s="41"/>
      <c r="K592" s="41"/>
      <c r="L592" s="45"/>
      <c r="M592" s="243"/>
      <c r="N592" s="244"/>
      <c r="O592" s="92"/>
      <c r="P592" s="92"/>
      <c r="Q592" s="92"/>
      <c r="R592" s="92"/>
      <c r="S592" s="92"/>
      <c r="T592" s="93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201</v>
      </c>
      <c r="AU592" s="18" t="s">
        <v>81</v>
      </c>
    </row>
    <row r="593" spans="1:65" s="2" customFormat="1" ht="12">
      <c r="A593" s="39"/>
      <c r="B593" s="40"/>
      <c r="C593" s="227" t="s">
        <v>711</v>
      </c>
      <c r="D593" s="227" t="s">
        <v>196</v>
      </c>
      <c r="E593" s="228" t="s">
        <v>2144</v>
      </c>
      <c r="F593" s="229" t="s">
        <v>2145</v>
      </c>
      <c r="G593" s="230" t="s">
        <v>294</v>
      </c>
      <c r="H593" s="231">
        <v>1.96</v>
      </c>
      <c r="I593" s="232"/>
      <c r="J593" s="233">
        <f>ROUND(I593*H593,2)</f>
        <v>0</v>
      </c>
      <c r="K593" s="229" t="s">
        <v>200</v>
      </c>
      <c r="L593" s="45"/>
      <c r="M593" s="234" t="s">
        <v>1</v>
      </c>
      <c r="N593" s="235" t="s">
        <v>38</v>
      </c>
      <c r="O593" s="92"/>
      <c r="P593" s="236">
        <f>O593*H593</f>
        <v>0</v>
      </c>
      <c r="Q593" s="236">
        <v>0</v>
      </c>
      <c r="R593" s="236">
        <f>Q593*H593</f>
        <v>0</v>
      </c>
      <c r="S593" s="236">
        <v>0</v>
      </c>
      <c r="T593" s="237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8" t="s">
        <v>239</v>
      </c>
      <c r="AT593" s="238" t="s">
        <v>196</v>
      </c>
      <c r="AU593" s="238" t="s">
        <v>81</v>
      </c>
      <c r="AY593" s="18" t="s">
        <v>194</v>
      </c>
      <c r="BE593" s="239">
        <f>IF(N593="základní",J593,0)</f>
        <v>0</v>
      </c>
      <c r="BF593" s="239">
        <f>IF(N593="snížená",J593,0)</f>
        <v>0</v>
      </c>
      <c r="BG593" s="239">
        <f>IF(N593="zákl. přenesená",J593,0)</f>
        <v>0</v>
      </c>
      <c r="BH593" s="239">
        <f>IF(N593="sníž. přenesená",J593,0)</f>
        <v>0</v>
      </c>
      <c r="BI593" s="239">
        <f>IF(N593="nulová",J593,0)</f>
        <v>0</v>
      </c>
      <c r="BJ593" s="18" t="s">
        <v>77</v>
      </c>
      <c r="BK593" s="239">
        <f>ROUND(I593*H593,2)</f>
        <v>0</v>
      </c>
      <c r="BL593" s="18" t="s">
        <v>239</v>
      </c>
      <c r="BM593" s="238" t="s">
        <v>714</v>
      </c>
    </row>
    <row r="594" spans="1:47" s="2" customFormat="1" ht="12">
      <c r="A594" s="39"/>
      <c r="B594" s="40"/>
      <c r="C594" s="41"/>
      <c r="D594" s="240" t="s">
        <v>201</v>
      </c>
      <c r="E594" s="41"/>
      <c r="F594" s="241" t="s">
        <v>2145</v>
      </c>
      <c r="G594" s="41"/>
      <c r="H594" s="41"/>
      <c r="I594" s="242"/>
      <c r="J594" s="41"/>
      <c r="K594" s="41"/>
      <c r="L594" s="45"/>
      <c r="M594" s="243"/>
      <c r="N594" s="244"/>
      <c r="O594" s="92"/>
      <c r="P594" s="92"/>
      <c r="Q594" s="92"/>
      <c r="R594" s="92"/>
      <c r="S594" s="92"/>
      <c r="T594" s="93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201</v>
      </c>
      <c r="AU594" s="18" t="s">
        <v>81</v>
      </c>
    </row>
    <row r="595" spans="1:51" s="14" customFormat="1" ht="12">
      <c r="A595" s="14"/>
      <c r="B595" s="255"/>
      <c r="C595" s="256"/>
      <c r="D595" s="240" t="s">
        <v>202</v>
      </c>
      <c r="E595" s="257" t="s">
        <v>1</v>
      </c>
      <c r="F595" s="258" t="s">
        <v>3870</v>
      </c>
      <c r="G595" s="256"/>
      <c r="H595" s="259">
        <v>1.96</v>
      </c>
      <c r="I595" s="260"/>
      <c r="J595" s="256"/>
      <c r="K595" s="256"/>
      <c r="L595" s="261"/>
      <c r="M595" s="262"/>
      <c r="N595" s="263"/>
      <c r="O595" s="263"/>
      <c r="P595" s="263"/>
      <c r="Q595" s="263"/>
      <c r="R595" s="263"/>
      <c r="S595" s="263"/>
      <c r="T595" s="26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5" t="s">
        <v>202</v>
      </c>
      <c r="AU595" s="265" t="s">
        <v>81</v>
      </c>
      <c r="AV595" s="14" t="s">
        <v>81</v>
      </c>
      <c r="AW595" s="14" t="s">
        <v>30</v>
      </c>
      <c r="AX595" s="14" t="s">
        <v>73</v>
      </c>
      <c r="AY595" s="265" t="s">
        <v>194</v>
      </c>
    </row>
    <row r="596" spans="1:51" s="15" customFormat="1" ht="12">
      <c r="A596" s="15"/>
      <c r="B596" s="266"/>
      <c r="C596" s="267"/>
      <c r="D596" s="240" t="s">
        <v>202</v>
      </c>
      <c r="E596" s="268" t="s">
        <v>1</v>
      </c>
      <c r="F596" s="269" t="s">
        <v>206</v>
      </c>
      <c r="G596" s="267"/>
      <c r="H596" s="270">
        <v>1.96</v>
      </c>
      <c r="I596" s="271"/>
      <c r="J596" s="267"/>
      <c r="K596" s="267"/>
      <c r="L596" s="272"/>
      <c r="M596" s="273"/>
      <c r="N596" s="274"/>
      <c r="O596" s="274"/>
      <c r="P596" s="274"/>
      <c r="Q596" s="274"/>
      <c r="R596" s="274"/>
      <c r="S596" s="274"/>
      <c r="T596" s="27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76" t="s">
        <v>202</v>
      </c>
      <c r="AU596" s="276" t="s">
        <v>81</v>
      </c>
      <c r="AV596" s="15" t="s">
        <v>115</v>
      </c>
      <c r="AW596" s="15" t="s">
        <v>30</v>
      </c>
      <c r="AX596" s="15" t="s">
        <v>77</v>
      </c>
      <c r="AY596" s="276" t="s">
        <v>194</v>
      </c>
    </row>
    <row r="597" spans="1:65" s="2" customFormat="1" ht="12">
      <c r="A597" s="39"/>
      <c r="B597" s="40"/>
      <c r="C597" s="227" t="s">
        <v>463</v>
      </c>
      <c r="D597" s="227" t="s">
        <v>196</v>
      </c>
      <c r="E597" s="228" t="s">
        <v>3871</v>
      </c>
      <c r="F597" s="229" t="s">
        <v>3872</v>
      </c>
      <c r="G597" s="230" t="s">
        <v>294</v>
      </c>
      <c r="H597" s="231">
        <v>228.72</v>
      </c>
      <c r="I597" s="232"/>
      <c r="J597" s="233">
        <f>ROUND(I597*H597,2)</f>
        <v>0</v>
      </c>
      <c r="K597" s="229" t="s">
        <v>200</v>
      </c>
      <c r="L597" s="45"/>
      <c r="M597" s="234" t="s">
        <v>1</v>
      </c>
      <c r="N597" s="235" t="s">
        <v>38</v>
      </c>
      <c r="O597" s="92"/>
      <c r="P597" s="236">
        <f>O597*H597</f>
        <v>0</v>
      </c>
      <c r="Q597" s="236">
        <v>0</v>
      </c>
      <c r="R597" s="236">
        <f>Q597*H597</f>
        <v>0</v>
      </c>
      <c r="S597" s="236">
        <v>0</v>
      </c>
      <c r="T597" s="237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38" t="s">
        <v>239</v>
      </c>
      <c r="AT597" s="238" t="s">
        <v>196</v>
      </c>
      <c r="AU597" s="238" t="s">
        <v>81</v>
      </c>
      <c r="AY597" s="18" t="s">
        <v>194</v>
      </c>
      <c r="BE597" s="239">
        <f>IF(N597="základní",J597,0)</f>
        <v>0</v>
      </c>
      <c r="BF597" s="239">
        <f>IF(N597="snížená",J597,0)</f>
        <v>0</v>
      </c>
      <c r="BG597" s="239">
        <f>IF(N597="zákl. přenesená",J597,0)</f>
        <v>0</v>
      </c>
      <c r="BH597" s="239">
        <f>IF(N597="sníž. přenesená",J597,0)</f>
        <v>0</v>
      </c>
      <c r="BI597" s="239">
        <f>IF(N597="nulová",J597,0)</f>
        <v>0</v>
      </c>
      <c r="BJ597" s="18" t="s">
        <v>77</v>
      </c>
      <c r="BK597" s="239">
        <f>ROUND(I597*H597,2)</f>
        <v>0</v>
      </c>
      <c r="BL597" s="18" t="s">
        <v>239</v>
      </c>
      <c r="BM597" s="238" t="s">
        <v>718</v>
      </c>
    </row>
    <row r="598" spans="1:47" s="2" customFormat="1" ht="12">
      <c r="A598" s="39"/>
      <c r="B598" s="40"/>
      <c r="C598" s="41"/>
      <c r="D598" s="240" t="s">
        <v>201</v>
      </c>
      <c r="E598" s="41"/>
      <c r="F598" s="241" t="s">
        <v>3872</v>
      </c>
      <c r="G598" s="41"/>
      <c r="H598" s="41"/>
      <c r="I598" s="242"/>
      <c r="J598" s="41"/>
      <c r="K598" s="41"/>
      <c r="L598" s="45"/>
      <c r="M598" s="243"/>
      <c r="N598" s="244"/>
      <c r="O598" s="92"/>
      <c r="P598" s="92"/>
      <c r="Q598" s="92"/>
      <c r="R598" s="92"/>
      <c r="S598" s="92"/>
      <c r="T598" s="93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201</v>
      </c>
      <c r="AU598" s="18" t="s">
        <v>81</v>
      </c>
    </row>
    <row r="599" spans="1:65" s="2" customFormat="1" ht="12">
      <c r="A599" s="39"/>
      <c r="B599" s="40"/>
      <c r="C599" s="227" t="s">
        <v>725</v>
      </c>
      <c r="D599" s="227" t="s">
        <v>196</v>
      </c>
      <c r="E599" s="228" t="s">
        <v>3873</v>
      </c>
      <c r="F599" s="229" t="s">
        <v>3874</v>
      </c>
      <c r="G599" s="230" t="s">
        <v>294</v>
      </c>
      <c r="H599" s="231">
        <v>114.492</v>
      </c>
      <c r="I599" s="232"/>
      <c r="J599" s="233">
        <f>ROUND(I599*H599,2)</f>
        <v>0</v>
      </c>
      <c r="K599" s="229" t="s">
        <v>200</v>
      </c>
      <c r="L599" s="45"/>
      <c r="M599" s="234" t="s">
        <v>1</v>
      </c>
      <c r="N599" s="235" t="s">
        <v>38</v>
      </c>
      <c r="O599" s="92"/>
      <c r="P599" s="236">
        <f>O599*H599</f>
        <v>0</v>
      </c>
      <c r="Q599" s="236">
        <v>0</v>
      </c>
      <c r="R599" s="236">
        <f>Q599*H599</f>
        <v>0</v>
      </c>
      <c r="S599" s="236">
        <v>0</v>
      </c>
      <c r="T599" s="237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8" t="s">
        <v>239</v>
      </c>
      <c r="AT599" s="238" t="s">
        <v>196</v>
      </c>
      <c r="AU599" s="238" t="s">
        <v>81</v>
      </c>
      <c r="AY599" s="18" t="s">
        <v>194</v>
      </c>
      <c r="BE599" s="239">
        <f>IF(N599="základní",J599,0)</f>
        <v>0</v>
      </c>
      <c r="BF599" s="239">
        <f>IF(N599="snížená",J599,0)</f>
        <v>0</v>
      </c>
      <c r="BG599" s="239">
        <f>IF(N599="zákl. přenesená",J599,0)</f>
        <v>0</v>
      </c>
      <c r="BH599" s="239">
        <f>IF(N599="sníž. přenesená",J599,0)</f>
        <v>0</v>
      </c>
      <c r="BI599" s="239">
        <f>IF(N599="nulová",J599,0)</f>
        <v>0</v>
      </c>
      <c r="BJ599" s="18" t="s">
        <v>77</v>
      </c>
      <c r="BK599" s="239">
        <f>ROUND(I599*H599,2)</f>
        <v>0</v>
      </c>
      <c r="BL599" s="18" t="s">
        <v>239</v>
      </c>
      <c r="BM599" s="238" t="s">
        <v>728</v>
      </c>
    </row>
    <row r="600" spans="1:47" s="2" customFormat="1" ht="12">
      <c r="A600" s="39"/>
      <c r="B600" s="40"/>
      <c r="C600" s="41"/>
      <c r="D600" s="240" t="s">
        <v>201</v>
      </c>
      <c r="E600" s="41"/>
      <c r="F600" s="241" t="s">
        <v>3874</v>
      </c>
      <c r="G600" s="41"/>
      <c r="H600" s="41"/>
      <c r="I600" s="242"/>
      <c r="J600" s="41"/>
      <c r="K600" s="41"/>
      <c r="L600" s="45"/>
      <c r="M600" s="243"/>
      <c r="N600" s="244"/>
      <c r="O600" s="92"/>
      <c r="P600" s="92"/>
      <c r="Q600" s="92"/>
      <c r="R600" s="92"/>
      <c r="S600" s="92"/>
      <c r="T600" s="93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201</v>
      </c>
      <c r="AU600" s="18" t="s">
        <v>81</v>
      </c>
    </row>
    <row r="601" spans="1:65" s="2" customFormat="1" ht="12">
      <c r="A601" s="39"/>
      <c r="B601" s="40"/>
      <c r="C601" s="227" t="s">
        <v>466</v>
      </c>
      <c r="D601" s="227" t="s">
        <v>196</v>
      </c>
      <c r="E601" s="228" t="s">
        <v>3875</v>
      </c>
      <c r="F601" s="229" t="s">
        <v>3876</v>
      </c>
      <c r="G601" s="230" t="s">
        <v>294</v>
      </c>
      <c r="H601" s="231">
        <v>159.466</v>
      </c>
      <c r="I601" s="232"/>
      <c r="J601" s="233">
        <f>ROUND(I601*H601,2)</f>
        <v>0</v>
      </c>
      <c r="K601" s="229" t="s">
        <v>200</v>
      </c>
      <c r="L601" s="45"/>
      <c r="M601" s="234" t="s">
        <v>1</v>
      </c>
      <c r="N601" s="235" t="s">
        <v>38</v>
      </c>
      <c r="O601" s="92"/>
      <c r="P601" s="236">
        <f>O601*H601</f>
        <v>0</v>
      </c>
      <c r="Q601" s="236">
        <v>0</v>
      </c>
      <c r="R601" s="236">
        <f>Q601*H601</f>
        <v>0</v>
      </c>
      <c r="S601" s="236">
        <v>0</v>
      </c>
      <c r="T601" s="237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38" t="s">
        <v>239</v>
      </c>
      <c r="AT601" s="238" t="s">
        <v>196</v>
      </c>
      <c r="AU601" s="238" t="s">
        <v>81</v>
      </c>
      <c r="AY601" s="18" t="s">
        <v>194</v>
      </c>
      <c r="BE601" s="239">
        <f>IF(N601="základní",J601,0)</f>
        <v>0</v>
      </c>
      <c r="BF601" s="239">
        <f>IF(N601="snížená",J601,0)</f>
        <v>0</v>
      </c>
      <c r="BG601" s="239">
        <f>IF(N601="zákl. přenesená",J601,0)</f>
        <v>0</v>
      </c>
      <c r="BH601" s="239">
        <f>IF(N601="sníž. přenesená",J601,0)</f>
        <v>0</v>
      </c>
      <c r="BI601" s="239">
        <f>IF(N601="nulová",J601,0)</f>
        <v>0</v>
      </c>
      <c r="BJ601" s="18" t="s">
        <v>77</v>
      </c>
      <c r="BK601" s="239">
        <f>ROUND(I601*H601,2)</f>
        <v>0</v>
      </c>
      <c r="BL601" s="18" t="s">
        <v>239</v>
      </c>
      <c r="BM601" s="238" t="s">
        <v>740</v>
      </c>
    </row>
    <row r="602" spans="1:47" s="2" customFormat="1" ht="12">
      <c r="A602" s="39"/>
      <c r="B602" s="40"/>
      <c r="C602" s="41"/>
      <c r="D602" s="240" t="s">
        <v>201</v>
      </c>
      <c r="E602" s="41"/>
      <c r="F602" s="241" t="s">
        <v>3876</v>
      </c>
      <c r="G602" s="41"/>
      <c r="H602" s="41"/>
      <c r="I602" s="242"/>
      <c r="J602" s="41"/>
      <c r="K602" s="41"/>
      <c r="L602" s="45"/>
      <c r="M602" s="243"/>
      <c r="N602" s="244"/>
      <c r="O602" s="92"/>
      <c r="P602" s="92"/>
      <c r="Q602" s="92"/>
      <c r="R602" s="92"/>
      <c r="S602" s="92"/>
      <c r="T602" s="93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201</v>
      </c>
      <c r="AU602" s="18" t="s">
        <v>81</v>
      </c>
    </row>
    <row r="603" spans="1:51" s="14" customFormat="1" ht="12">
      <c r="A603" s="14"/>
      <c r="B603" s="255"/>
      <c r="C603" s="256"/>
      <c r="D603" s="240" t="s">
        <v>202</v>
      </c>
      <c r="E603" s="257" t="s">
        <v>1</v>
      </c>
      <c r="F603" s="258" t="s">
        <v>3877</v>
      </c>
      <c r="G603" s="256"/>
      <c r="H603" s="259">
        <v>159.466</v>
      </c>
      <c r="I603" s="260"/>
      <c r="J603" s="256"/>
      <c r="K603" s="256"/>
      <c r="L603" s="261"/>
      <c r="M603" s="262"/>
      <c r="N603" s="263"/>
      <c r="O603" s="263"/>
      <c r="P603" s="263"/>
      <c r="Q603" s="263"/>
      <c r="R603" s="263"/>
      <c r="S603" s="263"/>
      <c r="T603" s="26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65" t="s">
        <v>202</v>
      </c>
      <c r="AU603" s="265" t="s">
        <v>81</v>
      </c>
      <c r="AV603" s="14" t="s">
        <v>81</v>
      </c>
      <c r="AW603" s="14" t="s">
        <v>30</v>
      </c>
      <c r="AX603" s="14" t="s">
        <v>73</v>
      </c>
      <c r="AY603" s="265" t="s">
        <v>194</v>
      </c>
    </row>
    <row r="604" spans="1:51" s="15" customFormat="1" ht="12">
      <c r="A604" s="15"/>
      <c r="B604" s="266"/>
      <c r="C604" s="267"/>
      <c r="D604" s="240" t="s">
        <v>202</v>
      </c>
      <c r="E604" s="268" t="s">
        <v>1</v>
      </c>
      <c r="F604" s="269" t="s">
        <v>206</v>
      </c>
      <c r="G604" s="267"/>
      <c r="H604" s="270">
        <v>159.466</v>
      </c>
      <c r="I604" s="271"/>
      <c r="J604" s="267"/>
      <c r="K604" s="267"/>
      <c r="L604" s="272"/>
      <c r="M604" s="273"/>
      <c r="N604" s="274"/>
      <c r="O604" s="274"/>
      <c r="P604" s="274"/>
      <c r="Q604" s="274"/>
      <c r="R604" s="274"/>
      <c r="S604" s="274"/>
      <c r="T604" s="27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76" t="s">
        <v>202</v>
      </c>
      <c r="AU604" s="276" t="s">
        <v>81</v>
      </c>
      <c r="AV604" s="15" t="s">
        <v>115</v>
      </c>
      <c r="AW604" s="15" t="s">
        <v>30</v>
      </c>
      <c r="AX604" s="15" t="s">
        <v>77</v>
      </c>
      <c r="AY604" s="276" t="s">
        <v>194</v>
      </c>
    </row>
    <row r="605" spans="1:65" s="2" customFormat="1" ht="12">
      <c r="A605" s="39"/>
      <c r="B605" s="40"/>
      <c r="C605" s="227" t="s">
        <v>747</v>
      </c>
      <c r="D605" s="227" t="s">
        <v>196</v>
      </c>
      <c r="E605" s="228" t="s">
        <v>3878</v>
      </c>
      <c r="F605" s="229" t="s">
        <v>3879</v>
      </c>
      <c r="G605" s="230" t="s">
        <v>294</v>
      </c>
      <c r="H605" s="231">
        <v>228.72</v>
      </c>
      <c r="I605" s="232"/>
      <c r="J605" s="233">
        <f>ROUND(I605*H605,2)</f>
        <v>0</v>
      </c>
      <c r="K605" s="229" t="s">
        <v>200</v>
      </c>
      <c r="L605" s="45"/>
      <c r="M605" s="234" t="s">
        <v>1</v>
      </c>
      <c r="N605" s="235" t="s">
        <v>38</v>
      </c>
      <c r="O605" s="92"/>
      <c r="P605" s="236">
        <f>O605*H605</f>
        <v>0</v>
      </c>
      <c r="Q605" s="236">
        <v>0</v>
      </c>
      <c r="R605" s="236">
        <f>Q605*H605</f>
        <v>0</v>
      </c>
      <c r="S605" s="236">
        <v>0</v>
      </c>
      <c r="T605" s="237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38" t="s">
        <v>239</v>
      </c>
      <c r="AT605" s="238" t="s">
        <v>196</v>
      </c>
      <c r="AU605" s="238" t="s">
        <v>81</v>
      </c>
      <c r="AY605" s="18" t="s">
        <v>194</v>
      </c>
      <c r="BE605" s="239">
        <f>IF(N605="základní",J605,0)</f>
        <v>0</v>
      </c>
      <c r="BF605" s="239">
        <f>IF(N605="snížená",J605,0)</f>
        <v>0</v>
      </c>
      <c r="BG605" s="239">
        <f>IF(N605="zákl. přenesená",J605,0)</f>
        <v>0</v>
      </c>
      <c r="BH605" s="239">
        <f>IF(N605="sníž. přenesená",J605,0)</f>
        <v>0</v>
      </c>
      <c r="BI605" s="239">
        <f>IF(N605="nulová",J605,0)</f>
        <v>0</v>
      </c>
      <c r="BJ605" s="18" t="s">
        <v>77</v>
      </c>
      <c r="BK605" s="239">
        <f>ROUND(I605*H605,2)</f>
        <v>0</v>
      </c>
      <c r="BL605" s="18" t="s">
        <v>239</v>
      </c>
      <c r="BM605" s="238" t="s">
        <v>750</v>
      </c>
    </row>
    <row r="606" spans="1:47" s="2" customFormat="1" ht="12">
      <c r="A606" s="39"/>
      <c r="B606" s="40"/>
      <c r="C606" s="41"/>
      <c r="D606" s="240" t="s">
        <v>201</v>
      </c>
      <c r="E606" s="41"/>
      <c r="F606" s="241" t="s">
        <v>3879</v>
      </c>
      <c r="G606" s="41"/>
      <c r="H606" s="41"/>
      <c r="I606" s="242"/>
      <c r="J606" s="41"/>
      <c r="K606" s="41"/>
      <c r="L606" s="45"/>
      <c r="M606" s="243"/>
      <c r="N606" s="244"/>
      <c r="O606" s="92"/>
      <c r="P606" s="92"/>
      <c r="Q606" s="92"/>
      <c r="R606" s="92"/>
      <c r="S606" s="92"/>
      <c r="T606" s="93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201</v>
      </c>
      <c r="AU606" s="18" t="s">
        <v>81</v>
      </c>
    </row>
    <row r="607" spans="1:51" s="14" customFormat="1" ht="12">
      <c r="A607" s="14"/>
      <c r="B607" s="255"/>
      <c r="C607" s="256"/>
      <c r="D607" s="240" t="s">
        <v>202</v>
      </c>
      <c r="E607" s="257" t="s">
        <v>1</v>
      </c>
      <c r="F607" s="258" t="s">
        <v>3880</v>
      </c>
      <c r="G607" s="256"/>
      <c r="H607" s="259">
        <v>205.32</v>
      </c>
      <c r="I607" s="260"/>
      <c r="J607" s="256"/>
      <c r="K607" s="256"/>
      <c r="L607" s="261"/>
      <c r="M607" s="262"/>
      <c r="N607" s="263"/>
      <c r="O607" s="263"/>
      <c r="P607" s="263"/>
      <c r="Q607" s="263"/>
      <c r="R607" s="263"/>
      <c r="S607" s="263"/>
      <c r="T607" s="26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5" t="s">
        <v>202</v>
      </c>
      <c r="AU607" s="265" t="s">
        <v>81</v>
      </c>
      <c r="AV607" s="14" t="s">
        <v>81</v>
      </c>
      <c r="AW607" s="14" t="s">
        <v>30</v>
      </c>
      <c r="AX607" s="14" t="s">
        <v>73</v>
      </c>
      <c r="AY607" s="265" t="s">
        <v>194</v>
      </c>
    </row>
    <row r="608" spans="1:51" s="14" customFormat="1" ht="12">
      <c r="A608" s="14"/>
      <c r="B608" s="255"/>
      <c r="C608" s="256"/>
      <c r="D608" s="240" t="s">
        <v>202</v>
      </c>
      <c r="E608" s="257" t="s">
        <v>1</v>
      </c>
      <c r="F608" s="258" t="s">
        <v>3881</v>
      </c>
      <c r="G608" s="256"/>
      <c r="H608" s="259">
        <v>23.4</v>
      </c>
      <c r="I608" s="260"/>
      <c r="J608" s="256"/>
      <c r="K608" s="256"/>
      <c r="L608" s="261"/>
      <c r="M608" s="262"/>
      <c r="N608" s="263"/>
      <c r="O608" s="263"/>
      <c r="P608" s="263"/>
      <c r="Q608" s="263"/>
      <c r="R608" s="263"/>
      <c r="S608" s="263"/>
      <c r="T608" s="26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5" t="s">
        <v>202</v>
      </c>
      <c r="AU608" s="265" t="s">
        <v>81</v>
      </c>
      <c r="AV608" s="14" t="s">
        <v>81</v>
      </c>
      <c r="AW608" s="14" t="s">
        <v>30</v>
      </c>
      <c r="AX608" s="14" t="s">
        <v>73</v>
      </c>
      <c r="AY608" s="265" t="s">
        <v>194</v>
      </c>
    </row>
    <row r="609" spans="1:51" s="15" customFormat="1" ht="12">
      <c r="A609" s="15"/>
      <c r="B609" s="266"/>
      <c r="C609" s="267"/>
      <c r="D609" s="240" t="s">
        <v>202</v>
      </c>
      <c r="E609" s="268" t="s">
        <v>1</v>
      </c>
      <c r="F609" s="269" t="s">
        <v>206</v>
      </c>
      <c r="G609" s="267"/>
      <c r="H609" s="270">
        <v>228.72</v>
      </c>
      <c r="I609" s="271"/>
      <c r="J609" s="267"/>
      <c r="K609" s="267"/>
      <c r="L609" s="272"/>
      <c r="M609" s="273"/>
      <c r="N609" s="274"/>
      <c r="O609" s="274"/>
      <c r="P609" s="274"/>
      <c r="Q609" s="274"/>
      <c r="R609" s="274"/>
      <c r="S609" s="274"/>
      <c r="T609" s="27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76" t="s">
        <v>202</v>
      </c>
      <c r="AU609" s="276" t="s">
        <v>81</v>
      </c>
      <c r="AV609" s="15" t="s">
        <v>115</v>
      </c>
      <c r="AW609" s="15" t="s">
        <v>30</v>
      </c>
      <c r="AX609" s="15" t="s">
        <v>77</v>
      </c>
      <c r="AY609" s="276" t="s">
        <v>194</v>
      </c>
    </row>
    <row r="610" spans="1:65" s="2" customFormat="1" ht="12">
      <c r="A610" s="39"/>
      <c r="B610" s="40"/>
      <c r="C610" s="227" t="s">
        <v>471</v>
      </c>
      <c r="D610" s="227" t="s">
        <v>196</v>
      </c>
      <c r="E610" s="228" t="s">
        <v>3882</v>
      </c>
      <c r="F610" s="229" t="s">
        <v>3883</v>
      </c>
      <c r="G610" s="230" t="s">
        <v>294</v>
      </c>
      <c r="H610" s="231">
        <v>114.492</v>
      </c>
      <c r="I610" s="232"/>
      <c r="J610" s="233">
        <f>ROUND(I610*H610,2)</f>
        <v>0</v>
      </c>
      <c r="K610" s="229" t="s">
        <v>200</v>
      </c>
      <c r="L610" s="45"/>
      <c r="M610" s="234" t="s">
        <v>1</v>
      </c>
      <c r="N610" s="235" t="s">
        <v>38</v>
      </c>
      <c r="O610" s="92"/>
      <c r="P610" s="236">
        <f>O610*H610</f>
        <v>0</v>
      </c>
      <c r="Q610" s="236">
        <v>0</v>
      </c>
      <c r="R610" s="236">
        <f>Q610*H610</f>
        <v>0</v>
      </c>
      <c r="S610" s="236">
        <v>0</v>
      </c>
      <c r="T610" s="237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38" t="s">
        <v>239</v>
      </c>
      <c r="AT610" s="238" t="s">
        <v>196</v>
      </c>
      <c r="AU610" s="238" t="s">
        <v>81</v>
      </c>
      <c r="AY610" s="18" t="s">
        <v>194</v>
      </c>
      <c r="BE610" s="239">
        <f>IF(N610="základní",J610,0)</f>
        <v>0</v>
      </c>
      <c r="BF610" s="239">
        <f>IF(N610="snížená",J610,0)</f>
        <v>0</v>
      </c>
      <c r="BG610" s="239">
        <f>IF(N610="zákl. přenesená",J610,0)</f>
        <v>0</v>
      </c>
      <c r="BH610" s="239">
        <f>IF(N610="sníž. přenesená",J610,0)</f>
        <v>0</v>
      </c>
      <c r="BI610" s="239">
        <f>IF(N610="nulová",J610,0)</f>
        <v>0</v>
      </c>
      <c r="BJ610" s="18" t="s">
        <v>77</v>
      </c>
      <c r="BK610" s="239">
        <f>ROUND(I610*H610,2)</f>
        <v>0</v>
      </c>
      <c r="BL610" s="18" t="s">
        <v>239</v>
      </c>
      <c r="BM610" s="238" t="s">
        <v>754</v>
      </c>
    </row>
    <row r="611" spans="1:47" s="2" customFormat="1" ht="12">
      <c r="A611" s="39"/>
      <c r="B611" s="40"/>
      <c r="C611" s="41"/>
      <c r="D611" s="240" t="s">
        <v>201</v>
      </c>
      <c r="E611" s="41"/>
      <c r="F611" s="241" t="s">
        <v>3883</v>
      </c>
      <c r="G611" s="41"/>
      <c r="H611" s="41"/>
      <c r="I611" s="242"/>
      <c r="J611" s="41"/>
      <c r="K611" s="41"/>
      <c r="L611" s="45"/>
      <c r="M611" s="243"/>
      <c r="N611" s="244"/>
      <c r="O611" s="92"/>
      <c r="P611" s="92"/>
      <c r="Q611" s="92"/>
      <c r="R611" s="92"/>
      <c r="S611" s="92"/>
      <c r="T611" s="93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201</v>
      </c>
      <c r="AU611" s="18" t="s">
        <v>81</v>
      </c>
    </row>
    <row r="612" spans="1:51" s="14" customFormat="1" ht="12">
      <c r="A612" s="14"/>
      <c r="B612" s="255"/>
      <c r="C612" s="256"/>
      <c r="D612" s="240" t="s">
        <v>202</v>
      </c>
      <c r="E612" s="257" t="s">
        <v>1</v>
      </c>
      <c r="F612" s="258" t="s">
        <v>3884</v>
      </c>
      <c r="G612" s="256"/>
      <c r="H612" s="259">
        <v>114.492</v>
      </c>
      <c r="I612" s="260"/>
      <c r="J612" s="256"/>
      <c r="K612" s="256"/>
      <c r="L612" s="261"/>
      <c r="M612" s="262"/>
      <c r="N612" s="263"/>
      <c r="O612" s="263"/>
      <c r="P612" s="263"/>
      <c r="Q612" s="263"/>
      <c r="R612" s="263"/>
      <c r="S612" s="263"/>
      <c r="T612" s="26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5" t="s">
        <v>202</v>
      </c>
      <c r="AU612" s="265" t="s">
        <v>81</v>
      </c>
      <c r="AV612" s="14" t="s">
        <v>81</v>
      </c>
      <c r="AW612" s="14" t="s">
        <v>30</v>
      </c>
      <c r="AX612" s="14" t="s">
        <v>73</v>
      </c>
      <c r="AY612" s="265" t="s">
        <v>194</v>
      </c>
    </row>
    <row r="613" spans="1:51" s="15" customFormat="1" ht="12">
      <c r="A613" s="15"/>
      <c r="B613" s="266"/>
      <c r="C613" s="267"/>
      <c r="D613" s="240" t="s">
        <v>202</v>
      </c>
      <c r="E613" s="268" t="s">
        <v>1</v>
      </c>
      <c r="F613" s="269" t="s">
        <v>206</v>
      </c>
      <c r="G613" s="267"/>
      <c r="H613" s="270">
        <v>114.492</v>
      </c>
      <c r="I613" s="271"/>
      <c r="J613" s="267"/>
      <c r="K613" s="267"/>
      <c r="L613" s="272"/>
      <c r="M613" s="273"/>
      <c r="N613" s="274"/>
      <c r="O613" s="274"/>
      <c r="P613" s="274"/>
      <c r="Q613" s="274"/>
      <c r="R613" s="274"/>
      <c r="S613" s="274"/>
      <c r="T613" s="27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76" t="s">
        <v>202</v>
      </c>
      <c r="AU613" s="276" t="s">
        <v>81</v>
      </c>
      <c r="AV613" s="15" t="s">
        <v>115</v>
      </c>
      <c r="AW613" s="15" t="s">
        <v>30</v>
      </c>
      <c r="AX613" s="15" t="s">
        <v>77</v>
      </c>
      <c r="AY613" s="276" t="s">
        <v>194</v>
      </c>
    </row>
    <row r="614" spans="1:65" s="2" customFormat="1" ht="44.25" customHeight="1">
      <c r="A614" s="39"/>
      <c r="B614" s="40"/>
      <c r="C614" s="227" t="s">
        <v>757</v>
      </c>
      <c r="D614" s="227" t="s">
        <v>196</v>
      </c>
      <c r="E614" s="228" t="s">
        <v>3885</v>
      </c>
      <c r="F614" s="229" t="s">
        <v>3886</v>
      </c>
      <c r="G614" s="230" t="s">
        <v>294</v>
      </c>
      <c r="H614" s="231">
        <v>343.212</v>
      </c>
      <c r="I614" s="232"/>
      <c r="J614" s="233">
        <f>ROUND(I614*H614,2)</f>
        <v>0</v>
      </c>
      <c r="K614" s="229" t="s">
        <v>1</v>
      </c>
      <c r="L614" s="45"/>
      <c r="M614" s="234" t="s">
        <v>1</v>
      </c>
      <c r="N614" s="235" t="s">
        <v>38</v>
      </c>
      <c r="O614" s="92"/>
      <c r="P614" s="236">
        <f>O614*H614</f>
        <v>0</v>
      </c>
      <c r="Q614" s="236">
        <v>0</v>
      </c>
      <c r="R614" s="236">
        <f>Q614*H614</f>
        <v>0</v>
      </c>
      <c r="S614" s="236">
        <v>0</v>
      </c>
      <c r="T614" s="237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38" t="s">
        <v>239</v>
      </c>
      <c r="AT614" s="238" t="s">
        <v>196</v>
      </c>
      <c r="AU614" s="238" t="s">
        <v>81</v>
      </c>
      <c r="AY614" s="18" t="s">
        <v>194</v>
      </c>
      <c r="BE614" s="239">
        <f>IF(N614="základní",J614,0)</f>
        <v>0</v>
      </c>
      <c r="BF614" s="239">
        <f>IF(N614="snížená",J614,0)</f>
        <v>0</v>
      </c>
      <c r="BG614" s="239">
        <f>IF(N614="zákl. přenesená",J614,0)</f>
        <v>0</v>
      </c>
      <c r="BH614" s="239">
        <f>IF(N614="sníž. přenesená",J614,0)</f>
        <v>0</v>
      </c>
      <c r="BI614" s="239">
        <f>IF(N614="nulová",J614,0)</f>
        <v>0</v>
      </c>
      <c r="BJ614" s="18" t="s">
        <v>77</v>
      </c>
      <c r="BK614" s="239">
        <f>ROUND(I614*H614,2)</f>
        <v>0</v>
      </c>
      <c r="BL614" s="18" t="s">
        <v>239</v>
      </c>
      <c r="BM614" s="238" t="s">
        <v>760</v>
      </c>
    </row>
    <row r="615" spans="1:47" s="2" customFormat="1" ht="12">
      <c r="A615" s="39"/>
      <c r="B615" s="40"/>
      <c r="C615" s="41"/>
      <c r="D615" s="240" t="s">
        <v>201</v>
      </c>
      <c r="E615" s="41"/>
      <c r="F615" s="241" t="s">
        <v>3886</v>
      </c>
      <c r="G615" s="41"/>
      <c r="H615" s="41"/>
      <c r="I615" s="242"/>
      <c r="J615" s="41"/>
      <c r="K615" s="41"/>
      <c r="L615" s="45"/>
      <c r="M615" s="243"/>
      <c r="N615" s="244"/>
      <c r="O615" s="92"/>
      <c r="P615" s="92"/>
      <c r="Q615" s="92"/>
      <c r="R615" s="92"/>
      <c r="S615" s="92"/>
      <c r="T615" s="93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201</v>
      </c>
      <c r="AU615" s="18" t="s">
        <v>81</v>
      </c>
    </row>
    <row r="616" spans="1:51" s="14" customFormat="1" ht="12">
      <c r="A616" s="14"/>
      <c r="B616" s="255"/>
      <c r="C616" s="256"/>
      <c r="D616" s="240" t="s">
        <v>202</v>
      </c>
      <c r="E616" s="257" t="s">
        <v>1</v>
      </c>
      <c r="F616" s="258" t="s">
        <v>3887</v>
      </c>
      <c r="G616" s="256"/>
      <c r="H616" s="259">
        <v>343.212</v>
      </c>
      <c r="I616" s="260"/>
      <c r="J616" s="256"/>
      <c r="K616" s="256"/>
      <c r="L616" s="261"/>
      <c r="M616" s="262"/>
      <c r="N616" s="263"/>
      <c r="O616" s="263"/>
      <c r="P616" s="263"/>
      <c r="Q616" s="263"/>
      <c r="R616" s="263"/>
      <c r="S616" s="263"/>
      <c r="T616" s="26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5" t="s">
        <v>202</v>
      </c>
      <c r="AU616" s="265" t="s">
        <v>81</v>
      </c>
      <c r="AV616" s="14" t="s">
        <v>81</v>
      </c>
      <c r="AW616" s="14" t="s">
        <v>30</v>
      </c>
      <c r="AX616" s="14" t="s">
        <v>73</v>
      </c>
      <c r="AY616" s="265" t="s">
        <v>194</v>
      </c>
    </row>
    <row r="617" spans="1:51" s="15" customFormat="1" ht="12">
      <c r="A617" s="15"/>
      <c r="B617" s="266"/>
      <c r="C617" s="267"/>
      <c r="D617" s="240" t="s">
        <v>202</v>
      </c>
      <c r="E617" s="268" t="s">
        <v>1</v>
      </c>
      <c r="F617" s="269" t="s">
        <v>206</v>
      </c>
      <c r="G617" s="267"/>
      <c r="H617" s="270">
        <v>343.212</v>
      </c>
      <c r="I617" s="271"/>
      <c r="J617" s="267"/>
      <c r="K617" s="267"/>
      <c r="L617" s="272"/>
      <c r="M617" s="298"/>
      <c r="N617" s="299"/>
      <c r="O617" s="299"/>
      <c r="P617" s="299"/>
      <c r="Q617" s="299"/>
      <c r="R617" s="299"/>
      <c r="S617" s="299"/>
      <c r="T617" s="300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76" t="s">
        <v>202</v>
      </c>
      <c r="AU617" s="276" t="s">
        <v>81</v>
      </c>
      <c r="AV617" s="15" t="s">
        <v>115</v>
      </c>
      <c r="AW617" s="15" t="s">
        <v>30</v>
      </c>
      <c r="AX617" s="15" t="s">
        <v>77</v>
      </c>
      <c r="AY617" s="276" t="s">
        <v>194</v>
      </c>
    </row>
    <row r="618" spans="1:31" s="2" customFormat="1" ht="6.95" customHeight="1">
      <c r="A618" s="39"/>
      <c r="B618" s="67"/>
      <c r="C618" s="68"/>
      <c r="D618" s="68"/>
      <c r="E618" s="68"/>
      <c r="F618" s="68"/>
      <c r="G618" s="68"/>
      <c r="H618" s="68"/>
      <c r="I618" s="68"/>
      <c r="J618" s="68"/>
      <c r="K618" s="68"/>
      <c r="L618" s="45"/>
      <c r="M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</row>
  </sheetData>
  <sheetProtection password="CC35" sheet="1" objects="1" scenarios="1" formatColumns="0" formatRows="0" autoFilter="0"/>
  <autoFilter ref="C141:K61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0:H130"/>
    <mergeCell ref="E132:H132"/>
    <mergeCell ref="E134:H13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81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Mníšek u Liberce ON-DSP, DPS oprava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3589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3888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17. 3. 2021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26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27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29</v>
      </c>
      <c r="E22" s="39"/>
      <c r="F22" s="39"/>
      <c r="G22" s="39"/>
      <c r="H22" s="39"/>
      <c r="I22" s="151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1" t="s">
        <v>26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31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26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32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33</v>
      </c>
      <c r="E32" s="39"/>
      <c r="F32" s="39"/>
      <c r="G32" s="39"/>
      <c r="H32" s="39"/>
      <c r="I32" s="39"/>
      <c r="J32" s="161">
        <f>ROUND(J126,2)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35</v>
      </c>
      <c r="G34" s="39"/>
      <c r="H34" s="39"/>
      <c r="I34" s="162" t="s">
        <v>34</v>
      </c>
      <c r="J34" s="162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37</v>
      </c>
      <c r="E35" s="151" t="s">
        <v>38</v>
      </c>
      <c r="F35" s="164">
        <f>ROUND((SUM(BE126:BE192)),2)</f>
        <v>0</v>
      </c>
      <c r="G35" s="39"/>
      <c r="H35" s="39"/>
      <c r="I35" s="165">
        <v>0.21</v>
      </c>
      <c r="J35" s="164">
        <f>ROUND(((SUM(BE126:BE192))*I35),2)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39</v>
      </c>
      <c r="F36" s="164">
        <f>ROUND((SUM(BF126:BF192)),2)</f>
        <v>0</v>
      </c>
      <c r="G36" s="39"/>
      <c r="H36" s="39"/>
      <c r="I36" s="165">
        <v>0.15</v>
      </c>
      <c r="J36" s="164">
        <f>ROUND(((SUM(BF126:BF192))*I36),2)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40</v>
      </c>
      <c r="F37" s="164">
        <f>ROUND((SUM(BG126:BG192)),2)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41</v>
      </c>
      <c r="F38" s="164">
        <f>ROUND((SUM(BH126:BH192)),2)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42</v>
      </c>
      <c r="F39" s="164">
        <f>ROUND((SUM(BI126:BI192)),2)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Mníšek u Liberce ON-DSP, DPS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3589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4.2. - Hromosvod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17. 3. 2021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29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2302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2303</v>
      </c>
      <c r="E100" s="197"/>
      <c r="F100" s="197"/>
      <c r="G100" s="197"/>
      <c r="H100" s="197"/>
      <c r="I100" s="197"/>
      <c r="J100" s="198">
        <f>J128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3889</v>
      </c>
      <c r="E101" s="197"/>
      <c r="F101" s="197"/>
      <c r="G101" s="197"/>
      <c r="H101" s="197"/>
      <c r="I101" s="197"/>
      <c r="J101" s="198">
        <f>J137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2305</v>
      </c>
      <c r="E102" s="197"/>
      <c r="F102" s="197"/>
      <c r="G102" s="197"/>
      <c r="H102" s="197"/>
      <c r="I102" s="197"/>
      <c r="J102" s="198">
        <f>J144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2306</v>
      </c>
      <c r="E103" s="197"/>
      <c r="F103" s="197"/>
      <c r="G103" s="197"/>
      <c r="H103" s="197"/>
      <c r="I103" s="197"/>
      <c r="J103" s="198">
        <f>J181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9"/>
      <c r="C104" s="190"/>
      <c r="D104" s="191" t="s">
        <v>2307</v>
      </c>
      <c r="E104" s="192"/>
      <c r="F104" s="192"/>
      <c r="G104" s="192"/>
      <c r="H104" s="192"/>
      <c r="I104" s="192"/>
      <c r="J104" s="193">
        <f>J190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179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4" t="str">
        <f>E7</f>
        <v>Mníšek u Liberce ON-DSP, DPS oprava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130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184" t="s">
        <v>3589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132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E11</f>
        <v>4.2. - Hromosvod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 xml:space="preserve"> </v>
      </c>
      <c r="G120" s="41"/>
      <c r="H120" s="41"/>
      <c r="I120" s="33" t="s">
        <v>22</v>
      </c>
      <c r="J120" s="80" t="str">
        <f>IF(J14="","",J14)</f>
        <v>17. 3. 2021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E17</f>
        <v xml:space="preserve"> </v>
      </c>
      <c r="G122" s="41"/>
      <c r="H122" s="41"/>
      <c r="I122" s="33" t="s">
        <v>29</v>
      </c>
      <c r="J122" s="37" t="str">
        <f>E23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27</v>
      </c>
      <c r="D123" s="41"/>
      <c r="E123" s="41"/>
      <c r="F123" s="28" t="str">
        <f>IF(E20="","",E20)</f>
        <v>Vyplň údaj</v>
      </c>
      <c r="G123" s="41"/>
      <c r="H123" s="41"/>
      <c r="I123" s="33" t="s">
        <v>31</v>
      </c>
      <c r="J123" s="37" t="str">
        <f>E26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0"/>
      <c r="B125" s="201"/>
      <c r="C125" s="202" t="s">
        <v>180</v>
      </c>
      <c r="D125" s="203" t="s">
        <v>58</v>
      </c>
      <c r="E125" s="203" t="s">
        <v>54</v>
      </c>
      <c r="F125" s="203" t="s">
        <v>55</v>
      </c>
      <c r="G125" s="203" t="s">
        <v>181</v>
      </c>
      <c r="H125" s="203" t="s">
        <v>182</v>
      </c>
      <c r="I125" s="203" t="s">
        <v>183</v>
      </c>
      <c r="J125" s="203" t="s">
        <v>136</v>
      </c>
      <c r="K125" s="204" t="s">
        <v>184</v>
      </c>
      <c r="L125" s="205"/>
      <c r="M125" s="101" t="s">
        <v>1</v>
      </c>
      <c r="N125" s="102" t="s">
        <v>37</v>
      </c>
      <c r="O125" s="102" t="s">
        <v>185</v>
      </c>
      <c r="P125" s="102" t="s">
        <v>186</v>
      </c>
      <c r="Q125" s="102" t="s">
        <v>187</v>
      </c>
      <c r="R125" s="102" t="s">
        <v>188</v>
      </c>
      <c r="S125" s="102" t="s">
        <v>189</v>
      </c>
      <c r="T125" s="103" t="s">
        <v>190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9"/>
      <c r="B126" s="40"/>
      <c r="C126" s="108" t="s">
        <v>191</v>
      </c>
      <c r="D126" s="41"/>
      <c r="E126" s="41"/>
      <c r="F126" s="41"/>
      <c r="G126" s="41"/>
      <c r="H126" s="41"/>
      <c r="I126" s="41"/>
      <c r="J126" s="206">
        <f>BK126</f>
        <v>0</v>
      </c>
      <c r="K126" s="41"/>
      <c r="L126" s="45"/>
      <c r="M126" s="104"/>
      <c r="N126" s="207"/>
      <c r="O126" s="105"/>
      <c r="P126" s="208">
        <f>P127+P190</f>
        <v>0</v>
      </c>
      <c r="Q126" s="105"/>
      <c r="R126" s="208">
        <f>R127+R190</f>
        <v>0</v>
      </c>
      <c r="S126" s="105"/>
      <c r="T126" s="209">
        <f>T127+T190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72</v>
      </c>
      <c r="AU126" s="18" t="s">
        <v>138</v>
      </c>
      <c r="BK126" s="210">
        <f>BK127+BK190</f>
        <v>0</v>
      </c>
    </row>
    <row r="127" spans="1:63" s="12" customFormat="1" ht="25.9" customHeight="1">
      <c r="A127" s="12"/>
      <c r="B127" s="211"/>
      <c r="C127" s="212"/>
      <c r="D127" s="213" t="s">
        <v>72</v>
      </c>
      <c r="E127" s="214" t="s">
        <v>192</v>
      </c>
      <c r="F127" s="214" t="s">
        <v>192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P128+P137+P144+P181</f>
        <v>0</v>
      </c>
      <c r="Q127" s="219"/>
      <c r="R127" s="220">
        <f>R128+R137+R144+R181</f>
        <v>0</v>
      </c>
      <c r="S127" s="219"/>
      <c r="T127" s="221">
        <f>T128+T137+T144+T181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77</v>
      </c>
      <c r="AT127" s="223" t="s">
        <v>72</v>
      </c>
      <c r="AU127" s="223" t="s">
        <v>73</v>
      </c>
      <c r="AY127" s="222" t="s">
        <v>194</v>
      </c>
      <c r="BK127" s="224">
        <f>BK128+BK137+BK144+BK181</f>
        <v>0</v>
      </c>
    </row>
    <row r="128" spans="1:63" s="12" customFormat="1" ht="22.8" customHeight="1">
      <c r="A128" s="12"/>
      <c r="B128" s="211"/>
      <c r="C128" s="212"/>
      <c r="D128" s="213" t="s">
        <v>72</v>
      </c>
      <c r="E128" s="225" t="s">
        <v>2308</v>
      </c>
      <c r="F128" s="225" t="s">
        <v>2309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SUM(P129:P136)</f>
        <v>0</v>
      </c>
      <c r="Q128" s="219"/>
      <c r="R128" s="220">
        <f>SUM(R129:R136)</f>
        <v>0</v>
      </c>
      <c r="S128" s="219"/>
      <c r="T128" s="221">
        <f>SUM(T129:T136)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77</v>
      </c>
      <c r="AT128" s="223" t="s">
        <v>72</v>
      </c>
      <c r="AU128" s="223" t="s">
        <v>77</v>
      </c>
      <c r="AY128" s="222" t="s">
        <v>194</v>
      </c>
      <c r="BK128" s="224">
        <f>SUM(BK129:BK136)</f>
        <v>0</v>
      </c>
    </row>
    <row r="129" spans="1:65" s="2" customFormat="1" ht="16.5" customHeight="1">
      <c r="A129" s="39"/>
      <c r="B129" s="40"/>
      <c r="C129" s="227" t="s">
        <v>77</v>
      </c>
      <c r="D129" s="227" t="s">
        <v>196</v>
      </c>
      <c r="E129" s="228" t="s">
        <v>2310</v>
      </c>
      <c r="F129" s="229" t="s">
        <v>3890</v>
      </c>
      <c r="G129" s="230" t="s">
        <v>2312</v>
      </c>
      <c r="H129" s="231">
        <v>24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38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115</v>
      </c>
      <c r="AT129" s="238" t="s">
        <v>196</v>
      </c>
      <c r="AU129" s="238" t="s">
        <v>81</v>
      </c>
      <c r="AY129" s="18" t="s">
        <v>194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77</v>
      </c>
      <c r="BK129" s="239">
        <f>ROUND(I129*H129,2)</f>
        <v>0</v>
      </c>
      <c r="BL129" s="18" t="s">
        <v>115</v>
      </c>
      <c r="BM129" s="238" t="s">
        <v>3891</v>
      </c>
    </row>
    <row r="130" spans="1:47" s="2" customFormat="1" ht="12">
      <c r="A130" s="39"/>
      <c r="B130" s="40"/>
      <c r="C130" s="41"/>
      <c r="D130" s="240" t="s">
        <v>201</v>
      </c>
      <c r="E130" s="41"/>
      <c r="F130" s="241" t="s">
        <v>3890</v>
      </c>
      <c r="G130" s="41"/>
      <c r="H130" s="41"/>
      <c r="I130" s="242"/>
      <c r="J130" s="41"/>
      <c r="K130" s="41"/>
      <c r="L130" s="45"/>
      <c r="M130" s="243"/>
      <c r="N130" s="24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201</v>
      </c>
      <c r="AU130" s="18" t="s">
        <v>81</v>
      </c>
    </row>
    <row r="131" spans="1:65" s="2" customFormat="1" ht="16.5" customHeight="1">
      <c r="A131" s="39"/>
      <c r="B131" s="40"/>
      <c r="C131" s="227" t="s">
        <v>81</v>
      </c>
      <c r="D131" s="227" t="s">
        <v>196</v>
      </c>
      <c r="E131" s="228" t="s">
        <v>2314</v>
      </c>
      <c r="F131" s="229" t="s">
        <v>2315</v>
      </c>
      <c r="G131" s="230" t="s">
        <v>2312</v>
      </c>
      <c r="H131" s="231">
        <v>96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38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115</v>
      </c>
      <c r="AT131" s="238" t="s">
        <v>196</v>
      </c>
      <c r="AU131" s="238" t="s">
        <v>81</v>
      </c>
      <c r="AY131" s="18" t="s">
        <v>194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77</v>
      </c>
      <c r="BK131" s="239">
        <f>ROUND(I131*H131,2)</f>
        <v>0</v>
      </c>
      <c r="BL131" s="18" t="s">
        <v>115</v>
      </c>
      <c r="BM131" s="238" t="s">
        <v>3892</v>
      </c>
    </row>
    <row r="132" spans="1:47" s="2" customFormat="1" ht="12">
      <c r="A132" s="39"/>
      <c r="B132" s="40"/>
      <c r="C132" s="41"/>
      <c r="D132" s="240" t="s">
        <v>201</v>
      </c>
      <c r="E132" s="41"/>
      <c r="F132" s="241" t="s">
        <v>2315</v>
      </c>
      <c r="G132" s="41"/>
      <c r="H132" s="41"/>
      <c r="I132" s="242"/>
      <c r="J132" s="41"/>
      <c r="K132" s="41"/>
      <c r="L132" s="45"/>
      <c r="M132" s="243"/>
      <c r="N132" s="24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201</v>
      </c>
      <c r="AU132" s="18" t="s">
        <v>81</v>
      </c>
    </row>
    <row r="133" spans="1:65" s="2" customFormat="1" ht="12">
      <c r="A133" s="39"/>
      <c r="B133" s="40"/>
      <c r="C133" s="227" t="s">
        <v>330</v>
      </c>
      <c r="D133" s="227" t="s">
        <v>196</v>
      </c>
      <c r="E133" s="228" t="s">
        <v>2317</v>
      </c>
      <c r="F133" s="229" t="s">
        <v>2318</v>
      </c>
      <c r="G133" s="230" t="s">
        <v>941</v>
      </c>
      <c r="H133" s="231">
        <v>1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38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115</v>
      </c>
      <c r="AT133" s="238" t="s">
        <v>196</v>
      </c>
      <c r="AU133" s="238" t="s">
        <v>81</v>
      </c>
      <c r="AY133" s="18" t="s">
        <v>194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77</v>
      </c>
      <c r="BK133" s="239">
        <f>ROUND(I133*H133,2)</f>
        <v>0</v>
      </c>
      <c r="BL133" s="18" t="s">
        <v>115</v>
      </c>
      <c r="BM133" s="238" t="s">
        <v>3893</v>
      </c>
    </row>
    <row r="134" spans="1:47" s="2" customFormat="1" ht="12">
      <c r="A134" s="39"/>
      <c r="B134" s="40"/>
      <c r="C134" s="41"/>
      <c r="D134" s="240" t="s">
        <v>201</v>
      </c>
      <c r="E134" s="41"/>
      <c r="F134" s="241" t="s">
        <v>2318</v>
      </c>
      <c r="G134" s="41"/>
      <c r="H134" s="41"/>
      <c r="I134" s="242"/>
      <c r="J134" s="41"/>
      <c r="K134" s="41"/>
      <c r="L134" s="45"/>
      <c r="M134" s="243"/>
      <c r="N134" s="244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201</v>
      </c>
      <c r="AU134" s="18" t="s">
        <v>81</v>
      </c>
    </row>
    <row r="135" spans="1:65" s="2" customFormat="1" ht="21.75" customHeight="1">
      <c r="A135" s="39"/>
      <c r="B135" s="40"/>
      <c r="C135" s="227" t="s">
        <v>265</v>
      </c>
      <c r="D135" s="227" t="s">
        <v>196</v>
      </c>
      <c r="E135" s="228" t="s">
        <v>2320</v>
      </c>
      <c r="F135" s="229" t="s">
        <v>2321</v>
      </c>
      <c r="G135" s="230" t="s">
        <v>941</v>
      </c>
      <c r="H135" s="231">
        <v>1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38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115</v>
      </c>
      <c r="AT135" s="238" t="s">
        <v>196</v>
      </c>
      <c r="AU135" s="238" t="s">
        <v>81</v>
      </c>
      <c r="AY135" s="18" t="s">
        <v>194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77</v>
      </c>
      <c r="BK135" s="239">
        <f>ROUND(I135*H135,2)</f>
        <v>0</v>
      </c>
      <c r="BL135" s="18" t="s">
        <v>115</v>
      </c>
      <c r="BM135" s="238" t="s">
        <v>3894</v>
      </c>
    </row>
    <row r="136" spans="1:47" s="2" customFormat="1" ht="12">
      <c r="A136" s="39"/>
      <c r="B136" s="40"/>
      <c r="C136" s="41"/>
      <c r="D136" s="240" t="s">
        <v>201</v>
      </c>
      <c r="E136" s="41"/>
      <c r="F136" s="241" t="s">
        <v>2321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201</v>
      </c>
      <c r="AU136" s="18" t="s">
        <v>81</v>
      </c>
    </row>
    <row r="137" spans="1:63" s="12" customFormat="1" ht="22.8" customHeight="1">
      <c r="A137" s="12"/>
      <c r="B137" s="211"/>
      <c r="C137" s="212"/>
      <c r="D137" s="213" t="s">
        <v>72</v>
      </c>
      <c r="E137" s="225" t="s">
        <v>3895</v>
      </c>
      <c r="F137" s="225" t="s">
        <v>195</v>
      </c>
      <c r="G137" s="212"/>
      <c r="H137" s="212"/>
      <c r="I137" s="215"/>
      <c r="J137" s="226">
        <f>BK137</f>
        <v>0</v>
      </c>
      <c r="K137" s="212"/>
      <c r="L137" s="217"/>
      <c r="M137" s="218"/>
      <c r="N137" s="219"/>
      <c r="O137" s="219"/>
      <c r="P137" s="220">
        <f>SUM(P138:P143)</f>
        <v>0</v>
      </c>
      <c r="Q137" s="219"/>
      <c r="R137" s="220">
        <f>SUM(R138:R143)</f>
        <v>0</v>
      </c>
      <c r="S137" s="219"/>
      <c r="T137" s="221">
        <f>SUM(T138:T143)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2" t="s">
        <v>77</v>
      </c>
      <c r="AT137" s="223" t="s">
        <v>72</v>
      </c>
      <c r="AU137" s="223" t="s">
        <v>77</v>
      </c>
      <c r="AY137" s="222" t="s">
        <v>194</v>
      </c>
      <c r="BK137" s="224">
        <f>SUM(BK138:BK143)</f>
        <v>0</v>
      </c>
    </row>
    <row r="138" spans="1:65" s="2" customFormat="1" ht="12">
      <c r="A138" s="39"/>
      <c r="B138" s="40"/>
      <c r="C138" s="227" t="s">
        <v>110</v>
      </c>
      <c r="D138" s="227" t="s">
        <v>196</v>
      </c>
      <c r="E138" s="228" t="s">
        <v>3896</v>
      </c>
      <c r="F138" s="229" t="s">
        <v>3897</v>
      </c>
      <c r="G138" s="230" t="s">
        <v>357</v>
      </c>
      <c r="H138" s="231">
        <v>60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38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115</v>
      </c>
      <c r="AT138" s="238" t="s">
        <v>196</v>
      </c>
      <c r="AU138" s="238" t="s">
        <v>81</v>
      </c>
      <c r="AY138" s="18" t="s">
        <v>194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77</v>
      </c>
      <c r="BK138" s="239">
        <f>ROUND(I138*H138,2)</f>
        <v>0</v>
      </c>
      <c r="BL138" s="18" t="s">
        <v>115</v>
      </c>
      <c r="BM138" s="238" t="s">
        <v>3898</v>
      </c>
    </row>
    <row r="139" spans="1:47" s="2" customFormat="1" ht="12">
      <c r="A139" s="39"/>
      <c r="B139" s="40"/>
      <c r="C139" s="41"/>
      <c r="D139" s="240" t="s">
        <v>201</v>
      </c>
      <c r="E139" s="41"/>
      <c r="F139" s="241" t="s">
        <v>3897</v>
      </c>
      <c r="G139" s="41"/>
      <c r="H139" s="41"/>
      <c r="I139" s="242"/>
      <c r="J139" s="41"/>
      <c r="K139" s="41"/>
      <c r="L139" s="45"/>
      <c r="M139" s="243"/>
      <c r="N139" s="244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201</v>
      </c>
      <c r="AU139" s="18" t="s">
        <v>81</v>
      </c>
    </row>
    <row r="140" spans="1:65" s="2" customFormat="1" ht="16.5" customHeight="1">
      <c r="A140" s="39"/>
      <c r="B140" s="40"/>
      <c r="C140" s="227" t="s">
        <v>342</v>
      </c>
      <c r="D140" s="227" t="s">
        <v>196</v>
      </c>
      <c r="E140" s="228" t="s">
        <v>3899</v>
      </c>
      <c r="F140" s="229" t="s">
        <v>3900</v>
      </c>
      <c r="G140" s="230" t="s">
        <v>941</v>
      </c>
      <c r="H140" s="231">
        <v>1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38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115</v>
      </c>
      <c r="AT140" s="238" t="s">
        <v>196</v>
      </c>
      <c r="AU140" s="238" t="s">
        <v>81</v>
      </c>
      <c r="AY140" s="18" t="s">
        <v>194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77</v>
      </c>
      <c r="BK140" s="239">
        <f>ROUND(I140*H140,2)</f>
        <v>0</v>
      </c>
      <c r="BL140" s="18" t="s">
        <v>115</v>
      </c>
      <c r="BM140" s="238" t="s">
        <v>3901</v>
      </c>
    </row>
    <row r="141" spans="1:47" s="2" customFormat="1" ht="12">
      <c r="A141" s="39"/>
      <c r="B141" s="40"/>
      <c r="C141" s="41"/>
      <c r="D141" s="240" t="s">
        <v>201</v>
      </c>
      <c r="E141" s="41"/>
      <c r="F141" s="241" t="s">
        <v>3900</v>
      </c>
      <c r="G141" s="41"/>
      <c r="H141" s="41"/>
      <c r="I141" s="242"/>
      <c r="J141" s="41"/>
      <c r="K141" s="41"/>
      <c r="L141" s="45"/>
      <c r="M141" s="243"/>
      <c r="N141" s="244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201</v>
      </c>
      <c r="AU141" s="18" t="s">
        <v>81</v>
      </c>
    </row>
    <row r="142" spans="1:65" s="2" customFormat="1" ht="16.5" customHeight="1">
      <c r="A142" s="39"/>
      <c r="B142" s="40"/>
      <c r="C142" s="227" t="s">
        <v>269</v>
      </c>
      <c r="D142" s="227" t="s">
        <v>196</v>
      </c>
      <c r="E142" s="228" t="s">
        <v>3902</v>
      </c>
      <c r="F142" s="229" t="s">
        <v>3900</v>
      </c>
      <c r="G142" s="230" t="s">
        <v>941</v>
      </c>
      <c r="H142" s="231">
        <v>1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38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115</v>
      </c>
      <c r="AT142" s="238" t="s">
        <v>196</v>
      </c>
      <c r="AU142" s="238" t="s">
        <v>81</v>
      </c>
      <c r="AY142" s="18" t="s">
        <v>194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77</v>
      </c>
      <c r="BK142" s="239">
        <f>ROUND(I142*H142,2)</f>
        <v>0</v>
      </c>
      <c r="BL142" s="18" t="s">
        <v>115</v>
      </c>
      <c r="BM142" s="238" t="s">
        <v>3903</v>
      </c>
    </row>
    <row r="143" spans="1:47" s="2" customFormat="1" ht="12">
      <c r="A143" s="39"/>
      <c r="B143" s="40"/>
      <c r="C143" s="41"/>
      <c r="D143" s="240" t="s">
        <v>201</v>
      </c>
      <c r="E143" s="41"/>
      <c r="F143" s="241" t="s">
        <v>3900</v>
      </c>
      <c r="G143" s="41"/>
      <c r="H143" s="41"/>
      <c r="I143" s="242"/>
      <c r="J143" s="41"/>
      <c r="K143" s="41"/>
      <c r="L143" s="45"/>
      <c r="M143" s="243"/>
      <c r="N143" s="244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201</v>
      </c>
      <c r="AU143" s="18" t="s">
        <v>81</v>
      </c>
    </row>
    <row r="144" spans="1:63" s="12" customFormat="1" ht="22.8" customHeight="1">
      <c r="A144" s="12"/>
      <c r="B144" s="211"/>
      <c r="C144" s="212"/>
      <c r="D144" s="213" t="s">
        <v>72</v>
      </c>
      <c r="E144" s="225" t="s">
        <v>2379</v>
      </c>
      <c r="F144" s="225" t="s">
        <v>2380</v>
      </c>
      <c r="G144" s="212"/>
      <c r="H144" s="212"/>
      <c r="I144" s="215"/>
      <c r="J144" s="226">
        <f>BK144</f>
        <v>0</v>
      </c>
      <c r="K144" s="212"/>
      <c r="L144" s="217"/>
      <c r="M144" s="218"/>
      <c r="N144" s="219"/>
      <c r="O144" s="219"/>
      <c r="P144" s="220">
        <f>SUM(P145:P180)</f>
        <v>0</v>
      </c>
      <c r="Q144" s="219"/>
      <c r="R144" s="220">
        <f>SUM(R145:R180)</f>
        <v>0</v>
      </c>
      <c r="S144" s="219"/>
      <c r="T144" s="221">
        <f>SUM(T145:T180)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2" t="s">
        <v>77</v>
      </c>
      <c r="AT144" s="223" t="s">
        <v>72</v>
      </c>
      <c r="AU144" s="223" t="s">
        <v>77</v>
      </c>
      <c r="AY144" s="222" t="s">
        <v>194</v>
      </c>
      <c r="BK144" s="224">
        <f>SUM(BK145:BK180)</f>
        <v>0</v>
      </c>
    </row>
    <row r="145" spans="1:65" s="2" customFormat="1" ht="16.5" customHeight="1">
      <c r="A145" s="39"/>
      <c r="B145" s="40"/>
      <c r="C145" s="227" t="s">
        <v>115</v>
      </c>
      <c r="D145" s="227" t="s">
        <v>196</v>
      </c>
      <c r="E145" s="228" t="s">
        <v>3904</v>
      </c>
      <c r="F145" s="229" t="s">
        <v>3905</v>
      </c>
      <c r="G145" s="230" t="s">
        <v>357</v>
      </c>
      <c r="H145" s="231">
        <v>68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38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115</v>
      </c>
      <c r="AT145" s="238" t="s">
        <v>196</v>
      </c>
      <c r="AU145" s="238" t="s">
        <v>81</v>
      </c>
      <c r="AY145" s="18" t="s">
        <v>194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77</v>
      </c>
      <c r="BK145" s="239">
        <f>ROUND(I145*H145,2)</f>
        <v>0</v>
      </c>
      <c r="BL145" s="18" t="s">
        <v>115</v>
      </c>
      <c r="BM145" s="238" t="s">
        <v>3906</v>
      </c>
    </row>
    <row r="146" spans="1:47" s="2" customFormat="1" ht="12">
      <c r="A146" s="39"/>
      <c r="B146" s="40"/>
      <c r="C146" s="41"/>
      <c r="D146" s="240" t="s">
        <v>201</v>
      </c>
      <c r="E146" s="41"/>
      <c r="F146" s="241" t="s">
        <v>3905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201</v>
      </c>
      <c r="AU146" s="18" t="s">
        <v>81</v>
      </c>
    </row>
    <row r="147" spans="1:65" s="2" customFormat="1" ht="16.5" customHeight="1">
      <c r="A147" s="39"/>
      <c r="B147" s="40"/>
      <c r="C147" s="227" t="s">
        <v>123</v>
      </c>
      <c r="D147" s="227" t="s">
        <v>196</v>
      </c>
      <c r="E147" s="228" t="s">
        <v>3907</v>
      </c>
      <c r="F147" s="229" t="s">
        <v>3908</v>
      </c>
      <c r="G147" s="230" t="s">
        <v>357</v>
      </c>
      <c r="H147" s="231">
        <v>12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38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115</v>
      </c>
      <c r="AT147" s="238" t="s">
        <v>196</v>
      </c>
      <c r="AU147" s="238" t="s">
        <v>81</v>
      </c>
      <c r="AY147" s="18" t="s">
        <v>194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77</v>
      </c>
      <c r="BK147" s="239">
        <f>ROUND(I147*H147,2)</f>
        <v>0</v>
      </c>
      <c r="BL147" s="18" t="s">
        <v>115</v>
      </c>
      <c r="BM147" s="238" t="s">
        <v>3909</v>
      </c>
    </row>
    <row r="148" spans="1:47" s="2" customFormat="1" ht="12">
      <c r="A148" s="39"/>
      <c r="B148" s="40"/>
      <c r="C148" s="41"/>
      <c r="D148" s="240" t="s">
        <v>201</v>
      </c>
      <c r="E148" s="41"/>
      <c r="F148" s="241" t="s">
        <v>3908</v>
      </c>
      <c r="G148" s="41"/>
      <c r="H148" s="41"/>
      <c r="I148" s="242"/>
      <c r="J148" s="41"/>
      <c r="K148" s="41"/>
      <c r="L148" s="45"/>
      <c r="M148" s="243"/>
      <c r="N148" s="244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201</v>
      </c>
      <c r="AU148" s="18" t="s">
        <v>81</v>
      </c>
    </row>
    <row r="149" spans="1:65" s="2" customFormat="1" ht="16.5" customHeight="1">
      <c r="A149" s="39"/>
      <c r="B149" s="40"/>
      <c r="C149" s="227" t="s">
        <v>213</v>
      </c>
      <c r="D149" s="227" t="s">
        <v>196</v>
      </c>
      <c r="E149" s="228" t="s">
        <v>3910</v>
      </c>
      <c r="F149" s="229" t="s">
        <v>3911</v>
      </c>
      <c r="G149" s="230" t="s">
        <v>357</v>
      </c>
      <c r="H149" s="231">
        <v>110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38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115</v>
      </c>
      <c r="AT149" s="238" t="s">
        <v>196</v>
      </c>
      <c r="AU149" s="238" t="s">
        <v>81</v>
      </c>
      <c r="AY149" s="18" t="s">
        <v>194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77</v>
      </c>
      <c r="BK149" s="239">
        <f>ROUND(I149*H149,2)</f>
        <v>0</v>
      </c>
      <c r="BL149" s="18" t="s">
        <v>115</v>
      </c>
      <c r="BM149" s="238" t="s">
        <v>3912</v>
      </c>
    </row>
    <row r="150" spans="1:47" s="2" customFormat="1" ht="12">
      <c r="A150" s="39"/>
      <c r="B150" s="40"/>
      <c r="C150" s="41"/>
      <c r="D150" s="240" t="s">
        <v>201</v>
      </c>
      <c r="E150" s="41"/>
      <c r="F150" s="241" t="s">
        <v>3911</v>
      </c>
      <c r="G150" s="41"/>
      <c r="H150" s="41"/>
      <c r="I150" s="242"/>
      <c r="J150" s="41"/>
      <c r="K150" s="41"/>
      <c r="L150" s="45"/>
      <c r="M150" s="243"/>
      <c r="N150" s="244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201</v>
      </c>
      <c r="AU150" s="18" t="s">
        <v>81</v>
      </c>
    </row>
    <row r="151" spans="1:65" s="2" customFormat="1" ht="16.5" customHeight="1">
      <c r="A151" s="39"/>
      <c r="B151" s="40"/>
      <c r="C151" s="227" t="s">
        <v>231</v>
      </c>
      <c r="D151" s="227" t="s">
        <v>196</v>
      </c>
      <c r="E151" s="228" t="s">
        <v>3913</v>
      </c>
      <c r="F151" s="229" t="s">
        <v>3914</v>
      </c>
      <c r="G151" s="230" t="s">
        <v>397</v>
      </c>
      <c r="H151" s="231">
        <v>24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38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115</v>
      </c>
      <c r="AT151" s="238" t="s">
        <v>196</v>
      </c>
      <c r="AU151" s="238" t="s">
        <v>81</v>
      </c>
      <c r="AY151" s="18" t="s">
        <v>194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77</v>
      </c>
      <c r="BK151" s="239">
        <f>ROUND(I151*H151,2)</f>
        <v>0</v>
      </c>
      <c r="BL151" s="18" t="s">
        <v>115</v>
      </c>
      <c r="BM151" s="238" t="s">
        <v>3915</v>
      </c>
    </row>
    <row r="152" spans="1:47" s="2" customFormat="1" ht="12">
      <c r="A152" s="39"/>
      <c r="B152" s="40"/>
      <c r="C152" s="41"/>
      <c r="D152" s="240" t="s">
        <v>201</v>
      </c>
      <c r="E152" s="41"/>
      <c r="F152" s="241" t="s">
        <v>3914</v>
      </c>
      <c r="G152" s="41"/>
      <c r="H152" s="41"/>
      <c r="I152" s="242"/>
      <c r="J152" s="41"/>
      <c r="K152" s="41"/>
      <c r="L152" s="45"/>
      <c r="M152" s="243"/>
      <c r="N152" s="244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201</v>
      </c>
      <c r="AU152" s="18" t="s">
        <v>81</v>
      </c>
    </row>
    <row r="153" spans="1:65" s="2" customFormat="1" ht="16.5" customHeight="1">
      <c r="A153" s="39"/>
      <c r="B153" s="40"/>
      <c r="C153" s="227" t="s">
        <v>219</v>
      </c>
      <c r="D153" s="227" t="s">
        <v>196</v>
      </c>
      <c r="E153" s="228" t="s">
        <v>3916</v>
      </c>
      <c r="F153" s="229" t="s">
        <v>3917</v>
      </c>
      <c r="G153" s="230" t="s">
        <v>397</v>
      </c>
      <c r="H153" s="231">
        <v>16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38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115</v>
      </c>
      <c r="AT153" s="238" t="s">
        <v>196</v>
      </c>
      <c r="AU153" s="238" t="s">
        <v>81</v>
      </c>
      <c r="AY153" s="18" t="s">
        <v>194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77</v>
      </c>
      <c r="BK153" s="239">
        <f>ROUND(I153*H153,2)</f>
        <v>0</v>
      </c>
      <c r="BL153" s="18" t="s">
        <v>115</v>
      </c>
      <c r="BM153" s="238" t="s">
        <v>3918</v>
      </c>
    </row>
    <row r="154" spans="1:47" s="2" customFormat="1" ht="12">
      <c r="A154" s="39"/>
      <c r="B154" s="40"/>
      <c r="C154" s="41"/>
      <c r="D154" s="240" t="s">
        <v>201</v>
      </c>
      <c r="E154" s="41"/>
      <c r="F154" s="241" t="s">
        <v>3917</v>
      </c>
      <c r="G154" s="41"/>
      <c r="H154" s="41"/>
      <c r="I154" s="242"/>
      <c r="J154" s="41"/>
      <c r="K154" s="41"/>
      <c r="L154" s="45"/>
      <c r="M154" s="243"/>
      <c r="N154" s="244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201</v>
      </c>
      <c r="AU154" s="18" t="s">
        <v>81</v>
      </c>
    </row>
    <row r="155" spans="1:65" s="2" customFormat="1" ht="16.5" customHeight="1">
      <c r="A155" s="39"/>
      <c r="B155" s="40"/>
      <c r="C155" s="227" t="s">
        <v>241</v>
      </c>
      <c r="D155" s="227" t="s">
        <v>196</v>
      </c>
      <c r="E155" s="228" t="s">
        <v>3919</v>
      </c>
      <c r="F155" s="229" t="s">
        <v>3920</v>
      </c>
      <c r="G155" s="230" t="s">
        <v>397</v>
      </c>
      <c r="H155" s="231">
        <v>44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38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115</v>
      </c>
      <c r="AT155" s="238" t="s">
        <v>196</v>
      </c>
      <c r="AU155" s="238" t="s">
        <v>81</v>
      </c>
      <c r="AY155" s="18" t="s">
        <v>194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77</v>
      </c>
      <c r="BK155" s="239">
        <f>ROUND(I155*H155,2)</f>
        <v>0</v>
      </c>
      <c r="BL155" s="18" t="s">
        <v>115</v>
      </c>
      <c r="BM155" s="238" t="s">
        <v>3921</v>
      </c>
    </row>
    <row r="156" spans="1:47" s="2" customFormat="1" ht="12">
      <c r="A156" s="39"/>
      <c r="B156" s="40"/>
      <c r="C156" s="41"/>
      <c r="D156" s="240" t="s">
        <v>201</v>
      </c>
      <c r="E156" s="41"/>
      <c r="F156" s="241" t="s">
        <v>3920</v>
      </c>
      <c r="G156" s="41"/>
      <c r="H156" s="41"/>
      <c r="I156" s="242"/>
      <c r="J156" s="41"/>
      <c r="K156" s="41"/>
      <c r="L156" s="45"/>
      <c r="M156" s="243"/>
      <c r="N156" s="244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201</v>
      </c>
      <c r="AU156" s="18" t="s">
        <v>81</v>
      </c>
    </row>
    <row r="157" spans="1:65" s="2" customFormat="1" ht="16.5" customHeight="1">
      <c r="A157" s="39"/>
      <c r="B157" s="40"/>
      <c r="C157" s="227" t="s">
        <v>223</v>
      </c>
      <c r="D157" s="227" t="s">
        <v>196</v>
      </c>
      <c r="E157" s="228" t="s">
        <v>3922</v>
      </c>
      <c r="F157" s="229" t="s">
        <v>3923</v>
      </c>
      <c r="G157" s="230" t="s">
        <v>397</v>
      </c>
      <c r="H157" s="231">
        <v>2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38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115</v>
      </c>
      <c r="AT157" s="238" t="s">
        <v>196</v>
      </c>
      <c r="AU157" s="238" t="s">
        <v>81</v>
      </c>
      <c r="AY157" s="18" t="s">
        <v>194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77</v>
      </c>
      <c r="BK157" s="239">
        <f>ROUND(I157*H157,2)</f>
        <v>0</v>
      </c>
      <c r="BL157" s="18" t="s">
        <v>115</v>
      </c>
      <c r="BM157" s="238" t="s">
        <v>3924</v>
      </c>
    </row>
    <row r="158" spans="1:47" s="2" customFormat="1" ht="12">
      <c r="A158" s="39"/>
      <c r="B158" s="40"/>
      <c r="C158" s="41"/>
      <c r="D158" s="240" t="s">
        <v>201</v>
      </c>
      <c r="E158" s="41"/>
      <c r="F158" s="241" t="s">
        <v>3923</v>
      </c>
      <c r="G158" s="41"/>
      <c r="H158" s="41"/>
      <c r="I158" s="242"/>
      <c r="J158" s="41"/>
      <c r="K158" s="41"/>
      <c r="L158" s="45"/>
      <c r="M158" s="243"/>
      <c r="N158" s="244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201</v>
      </c>
      <c r="AU158" s="18" t="s">
        <v>81</v>
      </c>
    </row>
    <row r="159" spans="1:65" s="2" customFormat="1" ht="16.5" customHeight="1">
      <c r="A159" s="39"/>
      <c r="B159" s="40"/>
      <c r="C159" s="227" t="s">
        <v>248</v>
      </c>
      <c r="D159" s="227" t="s">
        <v>196</v>
      </c>
      <c r="E159" s="228" t="s">
        <v>3925</v>
      </c>
      <c r="F159" s="229" t="s">
        <v>3926</v>
      </c>
      <c r="G159" s="230" t="s">
        <v>397</v>
      </c>
      <c r="H159" s="231">
        <v>4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38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115</v>
      </c>
      <c r="AT159" s="238" t="s">
        <v>196</v>
      </c>
      <c r="AU159" s="238" t="s">
        <v>81</v>
      </c>
      <c r="AY159" s="18" t="s">
        <v>194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77</v>
      </c>
      <c r="BK159" s="239">
        <f>ROUND(I159*H159,2)</f>
        <v>0</v>
      </c>
      <c r="BL159" s="18" t="s">
        <v>115</v>
      </c>
      <c r="BM159" s="238" t="s">
        <v>3927</v>
      </c>
    </row>
    <row r="160" spans="1:47" s="2" customFormat="1" ht="12">
      <c r="A160" s="39"/>
      <c r="B160" s="40"/>
      <c r="C160" s="41"/>
      <c r="D160" s="240" t="s">
        <v>201</v>
      </c>
      <c r="E160" s="41"/>
      <c r="F160" s="241" t="s">
        <v>3926</v>
      </c>
      <c r="G160" s="41"/>
      <c r="H160" s="41"/>
      <c r="I160" s="242"/>
      <c r="J160" s="41"/>
      <c r="K160" s="41"/>
      <c r="L160" s="45"/>
      <c r="M160" s="243"/>
      <c r="N160" s="244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201</v>
      </c>
      <c r="AU160" s="18" t="s">
        <v>81</v>
      </c>
    </row>
    <row r="161" spans="1:65" s="2" customFormat="1" ht="16.5" customHeight="1">
      <c r="A161" s="39"/>
      <c r="B161" s="40"/>
      <c r="C161" s="227" t="s">
        <v>229</v>
      </c>
      <c r="D161" s="227" t="s">
        <v>196</v>
      </c>
      <c r="E161" s="228" t="s">
        <v>3928</v>
      </c>
      <c r="F161" s="229" t="s">
        <v>3929</v>
      </c>
      <c r="G161" s="230" t="s">
        <v>397</v>
      </c>
      <c r="H161" s="231">
        <v>8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38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115</v>
      </c>
      <c r="AT161" s="238" t="s">
        <v>196</v>
      </c>
      <c r="AU161" s="238" t="s">
        <v>81</v>
      </c>
      <c r="AY161" s="18" t="s">
        <v>194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77</v>
      </c>
      <c r="BK161" s="239">
        <f>ROUND(I161*H161,2)</f>
        <v>0</v>
      </c>
      <c r="BL161" s="18" t="s">
        <v>115</v>
      </c>
      <c r="BM161" s="238" t="s">
        <v>3930</v>
      </c>
    </row>
    <row r="162" spans="1:47" s="2" customFormat="1" ht="12">
      <c r="A162" s="39"/>
      <c r="B162" s="40"/>
      <c r="C162" s="41"/>
      <c r="D162" s="240" t="s">
        <v>201</v>
      </c>
      <c r="E162" s="41"/>
      <c r="F162" s="241" t="s">
        <v>3929</v>
      </c>
      <c r="G162" s="41"/>
      <c r="H162" s="41"/>
      <c r="I162" s="242"/>
      <c r="J162" s="41"/>
      <c r="K162" s="41"/>
      <c r="L162" s="45"/>
      <c r="M162" s="243"/>
      <c r="N162" s="244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201</v>
      </c>
      <c r="AU162" s="18" t="s">
        <v>81</v>
      </c>
    </row>
    <row r="163" spans="1:65" s="2" customFormat="1" ht="16.5" customHeight="1">
      <c r="A163" s="39"/>
      <c r="B163" s="40"/>
      <c r="C163" s="227" t="s">
        <v>257</v>
      </c>
      <c r="D163" s="227" t="s">
        <v>196</v>
      </c>
      <c r="E163" s="228" t="s">
        <v>3931</v>
      </c>
      <c r="F163" s="229" t="s">
        <v>3932</v>
      </c>
      <c r="G163" s="230" t="s">
        <v>397</v>
      </c>
      <c r="H163" s="231">
        <v>10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38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115</v>
      </c>
      <c r="AT163" s="238" t="s">
        <v>196</v>
      </c>
      <c r="AU163" s="238" t="s">
        <v>81</v>
      </c>
      <c r="AY163" s="18" t="s">
        <v>194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77</v>
      </c>
      <c r="BK163" s="239">
        <f>ROUND(I163*H163,2)</f>
        <v>0</v>
      </c>
      <c r="BL163" s="18" t="s">
        <v>115</v>
      </c>
      <c r="BM163" s="238" t="s">
        <v>3933</v>
      </c>
    </row>
    <row r="164" spans="1:47" s="2" customFormat="1" ht="12">
      <c r="A164" s="39"/>
      <c r="B164" s="40"/>
      <c r="C164" s="41"/>
      <c r="D164" s="240" t="s">
        <v>201</v>
      </c>
      <c r="E164" s="41"/>
      <c r="F164" s="241" t="s">
        <v>3932</v>
      </c>
      <c r="G164" s="41"/>
      <c r="H164" s="41"/>
      <c r="I164" s="242"/>
      <c r="J164" s="41"/>
      <c r="K164" s="41"/>
      <c r="L164" s="45"/>
      <c r="M164" s="243"/>
      <c r="N164" s="244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201</v>
      </c>
      <c r="AU164" s="18" t="s">
        <v>81</v>
      </c>
    </row>
    <row r="165" spans="1:65" s="2" customFormat="1" ht="16.5" customHeight="1">
      <c r="A165" s="39"/>
      <c r="B165" s="40"/>
      <c r="C165" s="227" t="s">
        <v>234</v>
      </c>
      <c r="D165" s="227" t="s">
        <v>196</v>
      </c>
      <c r="E165" s="228" t="s">
        <v>3934</v>
      </c>
      <c r="F165" s="229" t="s">
        <v>3935</v>
      </c>
      <c r="G165" s="230" t="s">
        <v>397</v>
      </c>
      <c r="H165" s="231">
        <v>5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38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115</v>
      </c>
      <c r="AT165" s="238" t="s">
        <v>196</v>
      </c>
      <c r="AU165" s="238" t="s">
        <v>81</v>
      </c>
      <c r="AY165" s="18" t="s">
        <v>194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77</v>
      </c>
      <c r="BK165" s="239">
        <f>ROUND(I165*H165,2)</f>
        <v>0</v>
      </c>
      <c r="BL165" s="18" t="s">
        <v>115</v>
      </c>
      <c r="BM165" s="238" t="s">
        <v>3936</v>
      </c>
    </row>
    <row r="166" spans="1:47" s="2" customFormat="1" ht="12">
      <c r="A166" s="39"/>
      <c r="B166" s="40"/>
      <c r="C166" s="41"/>
      <c r="D166" s="240" t="s">
        <v>201</v>
      </c>
      <c r="E166" s="41"/>
      <c r="F166" s="241" t="s">
        <v>3935</v>
      </c>
      <c r="G166" s="41"/>
      <c r="H166" s="41"/>
      <c r="I166" s="242"/>
      <c r="J166" s="41"/>
      <c r="K166" s="41"/>
      <c r="L166" s="45"/>
      <c r="M166" s="243"/>
      <c r="N166" s="244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201</v>
      </c>
      <c r="AU166" s="18" t="s">
        <v>81</v>
      </c>
    </row>
    <row r="167" spans="1:65" s="2" customFormat="1" ht="16.5" customHeight="1">
      <c r="A167" s="39"/>
      <c r="B167" s="40"/>
      <c r="C167" s="227" t="s">
        <v>8</v>
      </c>
      <c r="D167" s="227" t="s">
        <v>196</v>
      </c>
      <c r="E167" s="228" t="s">
        <v>3937</v>
      </c>
      <c r="F167" s="229" t="s">
        <v>3938</v>
      </c>
      <c r="G167" s="230" t="s">
        <v>397</v>
      </c>
      <c r="H167" s="231">
        <v>4</v>
      </c>
      <c r="I167" s="232"/>
      <c r="J167" s="233">
        <f>ROUND(I167*H167,2)</f>
        <v>0</v>
      </c>
      <c r="K167" s="229" t="s">
        <v>1</v>
      </c>
      <c r="L167" s="45"/>
      <c r="M167" s="234" t="s">
        <v>1</v>
      </c>
      <c r="N167" s="235" t="s">
        <v>38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115</v>
      </c>
      <c r="AT167" s="238" t="s">
        <v>196</v>
      </c>
      <c r="AU167" s="238" t="s">
        <v>81</v>
      </c>
      <c r="AY167" s="18" t="s">
        <v>194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77</v>
      </c>
      <c r="BK167" s="239">
        <f>ROUND(I167*H167,2)</f>
        <v>0</v>
      </c>
      <c r="BL167" s="18" t="s">
        <v>115</v>
      </c>
      <c r="BM167" s="238" t="s">
        <v>3939</v>
      </c>
    </row>
    <row r="168" spans="1:47" s="2" customFormat="1" ht="12">
      <c r="A168" s="39"/>
      <c r="B168" s="40"/>
      <c r="C168" s="41"/>
      <c r="D168" s="240" t="s">
        <v>201</v>
      </c>
      <c r="E168" s="41"/>
      <c r="F168" s="241" t="s">
        <v>3938</v>
      </c>
      <c r="G168" s="41"/>
      <c r="H168" s="41"/>
      <c r="I168" s="242"/>
      <c r="J168" s="41"/>
      <c r="K168" s="41"/>
      <c r="L168" s="45"/>
      <c r="M168" s="243"/>
      <c r="N168" s="244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201</v>
      </c>
      <c r="AU168" s="18" t="s">
        <v>81</v>
      </c>
    </row>
    <row r="169" spans="1:65" s="2" customFormat="1" ht="16.5" customHeight="1">
      <c r="A169" s="39"/>
      <c r="B169" s="40"/>
      <c r="C169" s="227" t="s">
        <v>239</v>
      </c>
      <c r="D169" s="227" t="s">
        <v>196</v>
      </c>
      <c r="E169" s="228" t="s">
        <v>3940</v>
      </c>
      <c r="F169" s="229" t="s">
        <v>3941</v>
      </c>
      <c r="G169" s="230" t="s">
        <v>397</v>
      </c>
      <c r="H169" s="231">
        <v>4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38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115</v>
      </c>
      <c r="AT169" s="238" t="s">
        <v>196</v>
      </c>
      <c r="AU169" s="238" t="s">
        <v>81</v>
      </c>
      <c r="AY169" s="18" t="s">
        <v>194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77</v>
      </c>
      <c r="BK169" s="239">
        <f>ROUND(I169*H169,2)</f>
        <v>0</v>
      </c>
      <c r="BL169" s="18" t="s">
        <v>115</v>
      </c>
      <c r="BM169" s="238" t="s">
        <v>3942</v>
      </c>
    </row>
    <row r="170" spans="1:47" s="2" customFormat="1" ht="12">
      <c r="A170" s="39"/>
      <c r="B170" s="40"/>
      <c r="C170" s="41"/>
      <c r="D170" s="240" t="s">
        <v>201</v>
      </c>
      <c r="E170" s="41"/>
      <c r="F170" s="241" t="s">
        <v>3941</v>
      </c>
      <c r="G170" s="41"/>
      <c r="H170" s="41"/>
      <c r="I170" s="242"/>
      <c r="J170" s="41"/>
      <c r="K170" s="41"/>
      <c r="L170" s="45"/>
      <c r="M170" s="243"/>
      <c r="N170" s="244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201</v>
      </c>
      <c r="AU170" s="18" t="s">
        <v>81</v>
      </c>
    </row>
    <row r="171" spans="1:65" s="2" customFormat="1" ht="16.5" customHeight="1">
      <c r="A171" s="39"/>
      <c r="B171" s="40"/>
      <c r="C171" s="227" t="s">
        <v>281</v>
      </c>
      <c r="D171" s="227" t="s">
        <v>196</v>
      </c>
      <c r="E171" s="228" t="s">
        <v>3943</v>
      </c>
      <c r="F171" s="229" t="s">
        <v>3944</v>
      </c>
      <c r="G171" s="230" t="s">
        <v>397</v>
      </c>
      <c r="H171" s="231">
        <v>8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38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115</v>
      </c>
      <c r="AT171" s="238" t="s">
        <v>196</v>
      </c>
      <c r="AU171" s="238" t="s">
        <v>81</v>
      </c>
      <c r="AY171" s="18" t="s">
        <v>194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77</v>
      </c>
      <c r="BK171" s="239">
        <f>ROUND(I171*H171,2)</f>
        <v>0</v>
      </c>
      <c r="BL171" s="18" t="s">
        <v>115</v>
      </c>
      <c r="BM171" s="238" t="s">
        <v>3945</v>
      </c>
    </row>
    <row r="172" spans="1:47" s="2" customFormat="1" ht="12">
      <c r="A172" s="39"/>
      <c r="B172" s="40"/>
      <c r="C172" s="41"/>
      <c r="D172" s="240" t="s">
        <v>201</v>
      </c>
      <c r="E172" s="41"/>
      <c r="F172" s="241" t="s">
        <v>3944</v>
      </c>
      <c r="G172" s="41"/>
      <c r="H172" s="41"/>
      <c r="I172" s="242"/>
      <c r="J172" s="41"/>
      <c r="K172" s="41"/>
      <c r="L172" s="45"/>
      <c r="M172" s="243"/>
      <c r="N172" s="244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201</v>
      </c>
      <c r="AU172" s="18" t="s">
        <v>81</v>
      </c>
    </row>
    <row r="173" spans="1:65" s="2" customFormat="1" ht="16.5" customHeight="1">
      <c r="A173" s="39"/>
      <c r="B173" s="40"/>
      <c r="C173" s="227" t="s">
        <v>244</v>
      </c>
      <c r="D173" s="227" t="s">
        <v>196</v>
      </c>
      <c r="E173" s="228" t="s">
        <v>3946</v>
      </c>
      <c r="F173" s="229" t="s">
        <v>3947</v>
      </c>
      <c r="G173" s="230" t="s">
        <v>397</v>
      </c>
      <c r="H173" s="231">
        <v>6</v>
      </c>
      <c r="I173" s="232"/>
      <c r="J173" s="233">
        <f>ROUND(I173*H173,2)</f>
        <v>0</v>
      </c>
      <c r="K173" s="229" t="s">
        <v>1</v>
      </c>
      <c r="L173" s="45"/>
      <c r="M173" s="234" t="s">
        <v>1</v>
      </c>
      <c r="N173" s="235" t="s">
        <v>38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115</v>
      </c>
      <c r="AT173" s="238" t="s">
        <v>196</v>
      </c>
      <c r="AU173" s="238" t="s">
        <v>81</v>
      </c>
      <c r="AY173" s="18" t="s">
        <v>194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77</v>
      </c>
      <c r="BK173" s="239">
        <f>ROUND(I173*H173,2)</f>
        <v>0</v>
      </c>
      <c r="BL173" s="18" t="s">
        <v>115</v>
      </c>
      <c r="BM173" s="238" t="s">
        <v>3948</v>
      </c>
    </row>
    <row r="174" spans="1:47" s="2" customFormat="1" ht="12">
      <c r="A174" s="39"/>
      <c r="B174" s="40"/>
      <c r="C174" s="41"/>
      <c r="D174" s="240" t="s">
        <v>201</v>
      </c>
      <c r="E174" s="41"/>
      <c r="F174" s="241" t="s">
        <v>3947</v>
      </c>
      <c r="G174" s="41"/>
      <c r="H174" s="41"/>
      <c r="I174" s="242"/>
      <c r="J174" s="41"/>
      <c r="K174" s="41"/>
      <c r="L174" s="45"/>
      <c r="M174" s="243"/>
      <c r="N174" s="244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201</v>
      </c>
      <c r="AU174" s="18" t="s">
        <v>81</v>
      </c>
    </row>
    <row r="175" spans="1:65" s="2" customFormat="1" ht="16.5" customHeight="1">
      <c r="A175" s="39"/>
      <c r="B175" s="40"/>
      <c r="C175" s="227" t="s">
        <v>291</v>
      </c>
      <c r="D175" s="227" t="s">
        <v>196</v>
      </c>
      <c r="E175" s="228" t="s">
        <v>3949</v>
      </c>
      <c r="F175" s="229" t="s">
        <v>3950</v>
      </c>
      <c r="G175" s="230" t="s">
        <v>397</v>
      </c>
      <c r="H175" s="231">
        <v>4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38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115</v>
      </c>
      <c r="AT175" s="238" t="s">
        <v>196</v>
      </c>
      <c r="AU175" s="238" t="s">
        <v>81</v>
      </c>
      <c r="AY175" s="18" t="s">
        <v>194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77</v>
      </c>
      <c r="BK175" s="239">
        <f>ROUND(I175*H175,2)</f>
        <v>0</v>
      </c>
      <c r="BL175" s="18" t="s">
        <v>115</v>
      </c>
      <c r="BM175" s="238" t="s">
        <v>3951</v>
      </c>
    </row>
    <row r="176" spans="1:47" s="2" customFormat="1" ht="12">
      <c r="A176" s="39"/>
      <c r="B176" s="40"/>
      <c r="C176" s="41"/>
      <c r="D176" s="240" t="s">
        <v>201</v>
      </c>
      <c r="E176" s="41"/>
      <c r="F176" s="241" t="s">
        <v>3950</v>
      </c>
      <c r="G176" s="41"/>
      <c r="H176" s="41"/>
      <c r="I176" s="242"/>
      <c r="J176" s="41"/>
      <c r="K176" s="41"/>
      <c r="L176" s="45"/>
      <c r="M176" s="243"/>
      <c r="N176" s="244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201</v>
      </c>
      <c r="AU176" s="18" t="s">
        <v>81</v>
      </c>
    </row>
    <row r="177" spans="1:65" s="2" customFormat="1" ht="16.5" customHeight="1">
      <c r="A177" s="39"/>
      <c r="B177" s="40"/>
      <c r="C177" s="227" t="s">
        <v>247</v>
      </c>
      <c r="D177" s="227" t="s">
        <v>196</v>
      </c>
      <c r="E177" s="228" t="s">
        <v>3952</v>
      </c>
      <c r="F177" s="229" t="s">
        <v>3953</v>
      </c>
      <c r="G177" s="230" t="s">
        <v>397</v>
      </c>
      <c r="H177" s="231">
        <v>4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38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115</v>
      </c>
      <c r="AT177" s="238" t="s">
        <v>196</v>
      </c>
      <c r="AU177" s="238" t="s">
        <v>81</v>
      </c>
      <c r="AY177" s="18" t="s">
        <v>194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77</v>
      </c>
      <c r="BK177" s="239">
        <f>ROUND(I177*H177,2)</f>
        <v>0</v>
      </c>
      <c r="BL177" s="18" t="s">
        <v>115</v>
      </c>
      <c r="BM177" s="238" t="s">
        <v>3954</v>
      </c>
    </row>
    <row r="178" spans="1:47" s="2" customFormat="1" ht="12">
      <c r="A178" s="39"/>
      <c r="B178" s="40"/>
      <c r="C178" s="41"/>
      <c r="D178" s="240" t="s">
        <v>201</v>
      </c>
      <c r="E178" s="41"/>
      <c r="F178" s="241" t="s">
        <v>3953</v>
      </c>
      <c r="G178" s="41"/>
      <c r="H178" s="41"/>
      <c r="I178" s="242"/>
      <c r="J178" s="41"/>
      <c r="K178" s="41"/>
      <c r="L178" s="45"/>
      <c r="M178" s="243"/>
      <c r="N178" s="244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201</v>
      </c>
      <c r="AU178" s="18" t="s">
        <v>81</v>
      </c>
    </row>
    <row r="179" spans="1:65" s="2" customFormat="1" ht="16.5" customHeight="1">
      <c r="A179" s="39"/>
      <c r="B179" s="40"/>
      <c r="C179" s="227" t="s">
        <v>7</v>
      </c>
      <c r="D179" s="227" t="s">
        <v>196</v>
      </c>
      <c r="E179" s="228" t="s">
        <v>3955</v>
      </c>
      <c r="F179" s="229" t="s">
        <v>3956</v>
      </c>
      <c r="G179" s="230" t="s">
        <v>397</v>
      </c>
      <c r="H179" s="231">
        <v>2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38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115</v>
      </c>
      <c r="AT179" s="238" t="s">
        <v>196</v>
      </c>
      <c r="AU179" s="238" t="s">
        <v>81</v>
      </c>
      <c r="AY179" s="18" t="s">
        <v>194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77</v>
      </c>
      <c r="BK179" s="239">
        <f>ROUND(I179*H179,2)</f>
        <v>0</v>
      </c>
      <c r="BL179" s="18" t="s">
        <v>115</v>
      </c>
      <c r="BM179" s="238" t="s">
        <v>3957</v>
      </c>
    </row>
    <row r="180" spans="1:47" s="2" customFormat="1" ht="12">
      <c r="A180" s="39"/>
      <c r="B180" s="40"/>
      <c r="C180" s="41"/>
      <c r="D180" s="240" t="s">
        <v>201</v>
      </c>
      <c r="E180" s="41"/>
      <c r="F180" s="241" t="s">
        <v>3956</v>
      </c>
      <c r="G180" s="41"/>
      <c r="H180" s="41"/>
      <c r="I180" s="242"/>
      <c r="J180" s="41"/>
      <c r="K180" s="41"/>
      <c r="L180" s="45"/>
      <c r="M180" s="243"/>
      <c r="N180" s="244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201</v>
      </c>
      <c r="AU180" s="18" t="s">
        <v>81</v>
      </c>
    </row>
    <row r="181" spans="1:63" s="12" customFormat="1" ht="22.8" customHeight="1">
      <c r="A181" s="12"/>
      <c r="B181" s="211"/>
      <c r="C181" s="212"/>
      <c r="D181" s="213" t="s">
        <v>72</v>
      </c>
      <c r="E181" s="225" t="s">
        <v>2518</v>
      </c>
      <c r="F181" s="225" t="s">
        <v>2519</v>
      </c>
      <c r="G181" s="212"/>
      <c r="H181" s="212"/>
      <c r="I181" s="215"/>
      <c r="J181" s="226">
        <f>BK181</f>
        <v>0</v>
      </c>
      <c r="K181" s="212"/>
      <c r="L181" s="217"/>
      <c r="M181" s="218"/>
      <c r="N181" s="219"/>
      <c r="O181" s="219"/>
      <c r="P181" s="220">
        <f>SUM(P182:P189)</f>
        <v>0</v>
      </c>
      <c r="Q181" s="219"/>
      <c r="R181" s="220">
        <f>SUM(R182:R189)</f>
        <v>0</v>
      </c>
      <c r="S181" s="219"/>
      <c r="T181" s="221">
        <f>SUM(T182:T189)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2" t="s">
        <v>77</v>
      </c>
      <c r="AT181" s="223" t="s">
        <v>72</v>
      </c>
      <c r="AU181" s="223" t="s">
        <v>77</v>
      </c>
      <c r="AY181" s="222" t="s">
        <v>194</v>
      </c>
      <c r="BK181" s="224">
        <f>SUM(BK182:BK189)</f>
        <v>0</v>
      </c>
    </row>
    <row r="182" spans="1:65" s="2" customFormat="1" ht="16.5" customHeight="1">
      <c r="A182" s="39"/>
      <c r="B182" s="40"/>
      <c r="C182" s="227" t="s">
        <v>251</v>
      </c>
      <c r="D182" s="227" t="s">
        <v>196</v>
      </c>
      <c r="E182" s="228" t="s">
        <v>2520</v>
      </c>
      <c r="F182" s="229" t="s">
        <v>2524</v>
      </c>
      <c r="G182" s="230" t="s">
        <v>2312</v>
      </c>
      <c r="H182" s="231">
        <v>2</v>
      </c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38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115</v>
      </c>
      <c r="AT182" s="238" t="s">
        <v>196</v>
      </c>
      <c r="AU182" s="238" t="s">
        <v>81</v>
      </c>
      <c r="AY182" s="18" t="s">
        <v>194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77</v>
      </c>
      <c r="BK182" s="239">
        <f>ROUND(I182*H182,2)</f>
        <v>0</v>
      </c>
      <c r="BL182" s="18" t="s">
        <v>115</v>
      </c>
      <c r="BM182" s="238" t="s">
        <v>3958</v>
      </c>
    </row>
    <row r="183" spans="1:47" s="2" customFormat="1" ht="12">
      <c r="A183" s="39"/>
      <c r="B183" s="40"/>
      <c r="C183" s="41"/>
      <c r="D183" s="240" t="s">
        <v>201</v>
      </c>
      <c r="E183" s="41"/>
      <c r="F183" s="241" t="s">
        <v>2524</v>
      </c>
      <c r="G183" s="41"/>
      <c r="H183" s="41"/>
      <c r="I183" s="242"/>
      <c r="J183" s="41"/>
      <c r="K183" s="41"/>
      <c r="L183" s="45"/>
      <c r="M183" s="243"/>
      <c r="N183" s="244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201</v>
      </c>
      <c r="AU183" s="18" t="s">
        <v>81</v>
      </c>
    </row>
    <row r="184" spans="1:65" s="2" customFormat="1" ht="16.5" customHeight="1">
      <c r="A184" s="39"/>
      <c r="B184" s="40"/>
      <c r="C184" s="227" t="s">
        <v>308</v>
      </c>
      <c r="D184" s="227" t="s">
        <v>196</v>
      </c>
      <c r="E184" s="228" t="s">
        <v>2523</v>
      </c>
      <c r="F184" s="229" t="s">
        <v>2527</v>
      </c>
      <c r="G184" s="230" t="s">
        <v>2312</v>
      </c>
      <c r="H184" s="231">
        <v>15</v>
      </c>
      <c r="I184" s="232"/>
      <c r="J184" s="233">
        <f>ROUND(I184*H184,2)</f>
        <v>0</v>
      </c>
      <c r="K184" s="229" t="s">
        <v>1</v>
      </c>
      <c r="L184" s="45"/>
      <c r="M184" s="234" t="s">
        <v>1</v>
      </c>
      <c r="N184" s="235" t="s">
        <v>38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115</v>
      </c>
      <c r="AT184" s="238" t="s">
        <v>196</v>
      </c>
      <c r="AU184" s="238" t="s">
        <v>81</v>
      </c>
      <c r="AY184" s="18" t="s">
        <v>194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77</v>
      </c>
      <c r="BK184" s="239">
        <f>ROUND(I184*H184,2)</f>
        <v>0</v>
      </c>
      <c r="BL184" s="18" t="s">
        <v>115</v>
      </c>
      <c r="BM184" s="238" t="s">
        <v>3959</v>
      </c>
    </row>
    <row r="185" spans="1:47" s="2" customFormat="1" ht="12">
      <c r="A185" s="39"/>
      <c r="B185" s="40"/>
      <c r="C185" s="41"/>
      <c r="D185" s="240" t="s">
        <v>201</v>
      </c>
      <c r="E185" s="41"/>
      <c r="F185" s="241" t="s">
        <v>2527</v>
      </c>
      <c r="G185" s="41"/>
      <c r="H185" s="41"/>
      <c r="I185" s="242"/>
      <c r="J185" s="41"/>
      <c r="K185" s="41"/>
      <c r="L185" s="45"/>
      <c r="M185" s="243"/>
      <c r="N185" s="244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201</v>
      </c>
      <c r="AU185" s="18" t="s">
        <v>81</v>
      </c>
    </row>
    <row r="186" spans="1:65" s="2" customFormat="1" ht="16.5" customHeight="1">
      <c r="A186" s="39"/>
      <c r="B186" s="40"/>
      <c r="C186" s="227" t="s">
        <v>255</v>
      </c>
      <c r="D186" s="227" t="s">
        <v>196</v>
      </c>
      <c r="E186" s="228" t="s">
        <v>2526</v>
      </c>
      <c r="F186" s="229" t="s">
        <v>2530</v>
      </c>
      <c r="G186" s="230" t="s">
        <v>2312</v>
      </c>
      <c r="H186" s="231">
        <v>12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38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115</v>
      </c>
      <c r="AT186" s="238" t="s">
        <v>196</v>
      </c>
      <c r="AU186" s="238" t="s">
        <v>81</v>
      </c>
      <c r="AY186" s="18" t="s">
        <v>194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77</v>
      </c>
      <c r="BK186" s="239">
        <f>ROUND(I186*H186,2)</f>
        <v>0</v>
      </c>
      <c r="BL186" s="18" t="s">
        <v>115</v>
      </c>
      <c r="BM186" s="238" t="s">
        <v>3960</v>
      </c>
    </row>
    <row r="187" spans="1:47" s="2" customFormat="1" ht="12">
      <c r="A187" s="39"/>
      <c r="B187" s="40"/>
      <c r="C187" s="41"/>
      <c r="D187" s="240" t="s">
        <v>201</v>
      </c>
      <c r="E187" s="41"/>
      <c r="F187" s="241" t="s">
        <v>2530</v>
      </c>
      <c r="G187" s="41"/>
      <c r="H187" s="41"/>
      <c r="I187" s="242"/>
      <c r="J187" s="41"/>
      <c r="K187" s="41"/>
      <c r="L187" s="45"/>
      <c r="M187" s="243"/>
      <c r="N187" s="244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201</v>
      </c>
      <c r="AU187" s="18" t="s">
        <v>81</v>
      </c>
    </row>
    <row r="188" spans="1:65" s="2" customFormat="1" ht="16.5" customHeight="1">
      <c r="A188" s="39"/>
      <c r="B188" s="40"/>
      <c r="C188" s="227" t="s">
        <v>323</v>
      </c>
      <c r="D188" s="227" t="s">
        <v>196</v>
      </c>
      <c r="E188" s="228" t="s">
        <v>2529</v>
      </c>
      <c r="F188" s="229" t="s">
        <v>2533</v>
      </c>
      <c r="G188" s="230" t="s">
        <v>2312</v>
      </c>
      <c r="H188" s="231">
        <v>1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38</v>
      </c>
      <c r="O188" s="92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115</v>
      </c>
      <c r="AT188" s="238" t="s">
        <v>196</v>
      </c>
      <c r="AU188" s="238" t="s">
        <v>81</v>
      </c>
      <c r="AY188" s="18" t="s">
        <v>194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77</v>
      </c>
      <c r="BK188" s="239">
        <f>ROUND(I188*H188,2)</f>
        <v>0</v>
      </c>
      <c r="BL188" s="18" t="s">
        <v>115</v>
      </c>
      <c r="BM188" s="238" t="s">
        <v>3961</v>
      </c>
    </row>
    <row r="189" spans="1:47" s="2" customFormat="1" ht="12">
      <c r="A189" s="39"/>
      <c r="B189" s="40"/>
      <c r="C189" s="41"/>
      <c r="D189" s="240" t="s">
        <v>201</v>
      </c>
      <c r="E189" s="41"/>
      <c r="F189" s="241" t="s">
        <v>2533</v>
      </c>
      <c r="G189" s="41"/>
      <c r="H189" s="41"/>
      <c r="I189" s="242"/>
      <c r="J189" s="41"/>
      <c r="K189" s="41"/>
      <c r="L189" s="45"/>
      <c r="M189" s="243"/>
      <c r="N189" s="244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201</v>
      </c>
      <c r="AU189" s="18" t="s">
        <v>81</v>
      </c>
    </row>
    <row r="190" spans="1:63" s="12" customFormat="1" ht="25.9" customHeight="1">
      <c r="A190" s="12"/>
      <c r="B190" s="211"/>
      <c r="C190" s="212"/>
      <c r="D190" s="213" t="s">
        <v>72</v>
      </c>
      <c r="E190" s="214" t="s">
        <v>126</v>
      </c>
      <c r="F190" s="214" t="s">
        <v>2544</v>
      </c>
      <c r="G190" s="212"/>
      <c r="H190" s="212"/>
      <c r="I190" s="215"/>
      <c r="J190" s="216">
        <f>BK190</f>
        <v>0</v>
      </c>
      <c r="K190" s="212"/>
      <c r="L190" s="217"/>
      <c r="M190" s="218"/>
      <c r="N190" s="219"/>
      <c r="O190" s="219"/>
      <c r="P190" s="220">
        <f>SUM(P191:P192)</f>
        <v>0</v>
      </c>
      <c r="Q190" s="219"/>
      <c r="R190" s="220">
        <f>SUM(R191:R192)</f>
        <v>0</v>
      </c>
      <c r="S190" s="219"/>
      <c r="T190" s="221">
        <f>SUM(T191:T192)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2" t="s">
        <v>123</v>
      </c>
      <c r="AT190" s="223" t="s">
        <v>72</v>
      </c>
      <c r="AU190" s="223" t="s">
        <v>73</v>
      </c>
      <c r="AY190" s="222" t="s">
        <v>194</v>
      </c>
      <c r="BK190" s="224">
        <f>SUM(BK191:BK192)</f>
        <v>0</v>
      </c>
    </row>
    <row r="191" spans="1:65" s="2" customFormat="1" ht="16.5" customHeight="1">
      <c r="A191" s="39"/>
      <c r="B191" s="40"/>
      <c r="C191" s="227" t="s">
        <v>260</v>
      </c>
      <c r="D191" s="227" t="s">
        <v>196</v>
      </c>
      <c r="E191" s="228" t="s">
        <v>2545</v>
      </c>
      <c r="F191" s="229" t="s">
        <v>2546</v>
      </c>
      <c r="G191" s="230" t="s">
        <v>941</v>
      </c>
      <c r="H191" s="231">
        <v>1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38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115</v>
      </c>
      <c r="AT191" s="238" t="s">
        <v>196</v>
      </c>
      <c r="AU191" s="238" t="s">
        <v>77</v>
      </c>
      <c r="AY191" s="18" t="s">
        <v>194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77</v>
      </c>
      <c r="BK191" s="239">
        <f>ROUND(I191*H191,2)</f>
        <v>0</v>
      </c>
      <c r="BL191" s="18" t="s">
        <v>115</v>
      </c>
      <c r="BM191" s="238" t="s">
        <v>3962</v>
      </c>
    </row>
    <row r="192" spans="1:47" s="2" customFormat="1" ht="12">
      <c r="A192" s="39"/>
      <c r="B192" s="40"/>
      <c r="C192" s="41"/>
      <c r="D192" s="240" t="s">
        <v>201</v>
      </c>
      <c r="E192" s="41"/>
      <c r="F192" s="241" t="s">
        <v>2546</v>
      </c>
      <c r="G192" s="41"/>
      <c r="H192" s="41"/>
      <c r="I192" s="242"/>
      <c r="J192" s="41"/>
      <c r="K192" s="41"/>
      <c r="L192" s="45"/>
      <c r="M192" s="301"/>
      <c r="N192" s="302"/>
      <c r="O192" s="303"/>
      <c r="P192" s="303"/>
      <c r="Q192" s="303"/>
      <c r="R192" s="303"/>
      <c r="S192" s="303"/>
      <c r="T192" s="304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201</v>
      </c>
      <c r="AU192" s="18" t="s">
        <v>77</v>
      </c>
    </row>
    <row r="193" spans="1:31" s="2" customFormat="1" ht="6.95" customHeight="1">
      <c r="A193" s="39"/>
      <c r="B193" s="67"/>
      <c r="C193" s="68"/>
      <c r="D193" s="68"/>
      <c r="E193" s="68"/>
      <c r="F193" s="68"/>
      <c r="G193" s="68"/>
      <c r="H193" s="68"/>
      <c r="I193" s="68"/>
      <c r="J193" s="68"/>
      <c r="K193" s="68"/>
      <c r="L193" s="45"/>
      <c r="M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</row>
  </sheetData>
  <sheetProtection password="CC35" sheet="1" objects="1" scenarios="1" formatColumns="0" formatRows="0" autoFilter="0"/>
  <autoFilter ref="C125:K19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81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Mníšek u Liberce ON-DSP, DPS oprava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130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3963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17. 3. 2021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26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27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29</v>
      </c>
      <c r="E20" s="39"/>
      <c r="F20" s="39"/>
      <c r="G20" s="39"/>
      <c r="H20" s="39"/>
      <c r="I20" s="151" t="s">
        <v>25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 xml:space="preserve"> </v>
      </c>
      <c r="F21" s="39"/>
      <c r="G21" s="39"/>
      <c r="H21" s="39"/>
      <c r="I21" s="151" t="s">
        <v>26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31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26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33</v>
      </c>
      <c r="E30" s="39"/>
      <c r="F30" s="39"/>
      <c r="G30" s="39"/>
      <c r="H30" s="39"/>
      <c r="I30" s="39"/>
      <c r="J30" s="161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35</v>
      </c>
      <c r="G32" s="39"/>
      <c r="H32" s="39"/>
      <c r="I32" s="162" t="s">
        <v>34</v>
      </c>
      <c r="J32" s="162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37</v>
      </c>
      <c r="E33" s="151" t="s">
        <v>38</v>
      </c>
      <c r="F33" s="164">
        <f>ROUND((SUM(BE118:BE150)),2)</f>
        <v>0</v>
      </c>
      <c r="G33" s="39"/>
      <c r="H33" s="39"/>
      <c r="I33" s="165">
        <v>0.21</v>
      </c>
      <c r="J33" s="164">
        <f>ROUND(((SUM(BE118:BE150))*I33),2)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39</v>
      </c>
      <c r="F34" s="164">
        <f>ROUND((SUM(BF118:BF150)),2)</f>
        <v>0</v>
      </c>
      <c r="G34" s="39"/>
      <c r="H34" s="39"/>
      <c r="I34" s="165">
        <v>0.15</v>
      </c>
      <c r="J34" s="164">
        <f>ROUND(((SUM(BF118:BF150))*I34),2)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40</v>
      </c>
      <c r="F35" s="164">
        <f>ROUND((SUM(BG118:BG150)),2)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41</v>
      </c>
      <c r="F36" s="164">
        <f>ROUND((SUM(BH118:BH150)),2)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42</v>
      </c>
      <c r="F37" s="164">
        <f>ROUND((SUM(BI118:BI150)),2)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43</v>
      </c>
      <c r="E39" s="168"/>
      <c r="F39" s="168"/>
      <c r="G39" s="169" t="s">
        <v>44</v>
      </c>
      <c r="H39" s="170" t="s">
        <v>45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Mníšek u Liberce ON-DSP, DPS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5 - Informační systém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17. 3. 2021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135</v>
      </c>
      <c r="D94" s="186"/>
      <c r="E94" s="186"/>
      <c r="F94" s="186"/>
      <c r="G94" s="186"/>
      <c r="H94" s="186"/>
      <c r="I94" s="186"/>
      <c r="J94" s="187" t="s">
        <v>136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137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9"/>
      <c r="C97" s="190"/>
      <c r="D97" s="191" t="s">
        <v>176</v>
      </c>
      <c r="E97" s="192"/>
      <c r="F97" s="192"/>
      <c r="G97" s="192"/>
      <c r="H97" s="192"/>
      <c r="I97" s="192"/>
      <c r="J97" s="193">
        <f>J119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3964</v>
      </c>
      <c r="E98" s="197"/>
      <c r="F98" s="197"/>
      <c r="G98" s="197"/>
      <c r="H98" s="197"/>
      <c r="I98" s="197"/>
      <c r="J98" s="198">
        <f>J120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179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84" t="str">
        <f>E7</f>
        <v>Mníšek u Liberce ON-DSP, DPS oprava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130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5 - Informační systém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 xml:space="preserve"> </v>
      </c>
      <c r="G112" s="41"/>
      <c r="H112" s="41"/>
      <c r="I112" s="33" t="s">
        <v>22</v>
      </c>
      <c r="J112" s="80" t="str">
        <f>IF(J12="","",J12)</f>
        <v>17. 3. 2021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 xml:space="preserve"> </v>
      </c>
      <c r="G114" s="41"/>
      <c r="H114" s="41"/>
      <c r="I114" s="33" t="s">
        <v>29</v>
      </c>
      <c r="J114" s="37" t="str">
        <f>E21</f>
        <v xml:space="preserve">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27</v>
      </c>
      <c r="D115" s="41"/>
      <c r="E115" s="41"/>
      <c r="F115" s="28" t="str">
        <f>IF(E18="","",E18)</f>
        <v>Vyplň údaj</v>
      </c>
      <c r="G115" s="41"/>
      <c r="H115" s="41"/>
      <c r="I115" s="33" t="s">
        <v>31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200"/>
      <c r="B117" s="201"/>
      <c r="C117" s="202" t="s">
        <v>180</v>
      </c>
      <c r="D117" s="203" t="s">
        <v>58</v>
      </c>
      <c r="E117" s="203" t="s">
        <v>54</v>
      </c>
      <c r="F117" s="203" t="s">
        <v>55</v>
      </c>
      <c r="G117" s="203" t="s">
        <v>181</v>
      </c>
      <c r="H117" s="203" t="s">
        <v>182</v>
      </c>
      <c r="I117" s="203" t="s">
        <v>183</v>
      </c>
      <c r="J117" s="203" t="s">
        <v>136</v>
      </c>
      <c r="K117" s="204" t="s">
        <v>184</v>
      </c>
      <c r="L117" s="205"/>
      <c r="M117" s="101" t="s">
        <v>1</v>
      </c>
      <c r="N117" s="102" t="s">
        <v>37</v>
      </c>
      <c r="O117" s="102" t="s">
        <v>185</v>
      </c>
      <c r="P117" s="102" t="s">
        <v>186</v>
      </c>
      <c r="Q117" s="102" t="s">
        <v>187</v>
      </c>
      <c r="R117" s="102" t="s">
        <v>188</v>
      </c>
      <c r="S117" s="102" t="s">
        <v>189</v>
      </c>
      <c r="T117" s="103" t="s">
        <v>190</v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</row>
    <row r="118" spans="1:63" s="2" customFormat="1" ht="22.8" customHeight="1">
      <c r="A118" s="39"/>
      <c r="B118" s="40"/>
      <c r="C118" s="108" t="s">
        <v>191</v>
      </c>
      <c r="D118" s="41"/>
      <c r="E118" s="41"/>
      <c r="F118" s="41"/>
      <c r="G118" s="41"/>
      <c r="H118" s="41"/>
      <c r="I118" s="41"/>
      <c r="J118" s="206">
        <f>BK118</f>
        <v>0</v>
      </c>
      <c r="K118" s="41"/>
      <c r="L118" s="45"/>
      <c r="M118" s="104"/>
      <c r="N118" s="207"/>
      <c r="O118" s="105"/>
      <c r="P118" s="208">
        <f>P119</f>
        <v>0</v>
      </c>
      <c r="Q118" s="105"/>
      <c r="R118" s="208">
        <f>R119</f>
        <v>0</v>
      </c>
      <c r="S118" s="105"/>
      <c r="T118" s="209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72</v>
      </c>
      <c r="AU118" s="18" t="s">
        <v>138</v>
      </c>
      <c r="BK118" s="210">
        <f>BK119</f>
        <v>0</v>
      </c>
    </row>
    <row r="119" spans="1:63" s="12" customFormat="1" ht="25.9" customHeight="1">
      <c r="A119" s="12"/>
      <c r="B119" s="211"/>
      <c r="C119" s="212"/>
      <c r="D119" s="213" t="s">
        <v>72</v>
      </c>
      <c r="E119" s="214" t="s">
        <v>282</v>
      </c>
      <c r="F119" s="214" t="s">
        <v>2288</v>
      </c>
      <c r="G119" s="212"/>
      <c r="H119" s="212"/>
      <c r="I119" s="215"/>
      <c r="J119" s="216">
        <f>BK119</f>
        <v>0</v>
      </c>
      <c r="K119" s="212"/>
      <c r="L119" s="217"/>
      <c r="M119" s="218"/>
      <c r="N119" s="219"/>
      <c r="O119" s="219"/>
      <c r="P119" s="220">
        <f>P120</f>
        <v>0</v>
      </c>
      <c r="Q119" s="219"/>
      <c r="R119" s="220">
        <f>R120</f>
        <v>0</v>
      </c>
      <c r="S119" s="219"/>
      <c r="T119" s="22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2" t="s">
        <v>110</v>
      </c>
      <c r="AT119" s="223" t="s">
        <v>72</v>
      </c>
      <c r="AU119" s="223" t="s">
        <v>73</v>
      </c>
      <c r="AY119" s="222" t="s">
        <v>194</v>
      </c>
      <c r="BK119" s="224">
        <f>BK120</f>
        <v>0</v>
      </c>
    </row>
    <row r="120" spans="1:63" s="12" customFormat="1" ht="22.8" customHeight="1">
      <c r="A120" s="12"/>
      <c r="B120" s="211"/>
      <c r="C120" s="212"/>
      <c r="D120" s="213" t="s">
        <v>72</v>
      </c>
      <c r="E120" s="225" t="s">
        <v>3965</v>
      </c>
      <c r="F120" s="225" t="s">
        <v>3966</v>
      </c>
      <c r="G120" s="212"/>
      <c r="H120" s="212"/>
      <c r="I120" s="215"/>
      <c r="J120" s="226">
        <f>BK120</f>
        <v>0</v>
      </c>
      <c r="K120" s="212"/>
      <c r="L120" s="217"/>
      <c r="M120" s="218"/>
      <c r="N120" s="219"/>
      <c r="O120" s="219"/>
      <c r="P120" s="220">
        <f>SUM(P121:P150)</f>
        <v>0</v>
      </c>
      <c r="Q120" s="219"/>
      <c r="R120" s="220">
        <f>SUM(R121:R150)</f>
        <v>0</v>
      </c>
      <c r="S120" s="219"/>
      <c r="T120" s="221">
        <f>SUM(T121:T150)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2" t="s">
        <v>77</v>
      </c>
      <c r="AT120" s="223" t="s">
        <v>72</v>
      </c>
      <c r="AU120" s="223" t="s">
        <v>77</v>
      </c>
      <c r="AY120" s="222" t="s">
        <v>194</v>
      </c>
      <c r="BK120" s="224">
        <f>SUM(BK121:BK150)</f>
        <v>0</v>
      </c>
    </row>
    <row r="121" spans="1:65" s="2" customFormat="1" ht="44.25" customHeight="1">
      <c r="A121" s="39"/>
      <c r="B121" s="40"/>
      <c r="C121" s="227" t="s">
        <v>77</v>
      </c>
      <c r="D121" s="227" t="s">
        <v>196</v>
      </c>
      <c r="E121" s="228" t="s">
        <v>3967</v>
      </c>
      <c r="F121" s="229" t="s">
        <v>3968</v>
      </c>
      <c r="G121" s="230" t="s">
        <v>397</v>
      </c>
      <c r="H121" s="231">
        <v>1</v>
      </c>
      <c r="I121" s="232"/>
      <c r="J121" s="233">
        <f>ROUND(I121*H121,2)</f>
        <v>0</v>
      </c>
      <c r="K121" s="229" t="s">
        <v>1</v>
      </c>
      <c r="L121" s="45"/>
      <c r="M121" s="234" t="s">
        <v>1</v>
      </c>
      <c r="N121" s="235" t="s">
        <v>38</v>
      </c>
      <c r="O121" s="92"/>
      <c r="P121" s="236">
        <f>O121*H121</f>
        <v>0</v>
      </c>
      <c r="Q121" s="236">
        <v>0</v>
      </c>
      <c r="R121" s="236">
        <f>Q121*H121</f>
        <v>0</v>
      </c>
      <c r="S121" s="236">
        <v>0</v>
      </c>
      <c r="T121" s="237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8" t="s">
        <v>115</v>
      </c>
      <c r="AT121" s="238" t="s">
        <v>196</v>
      </c>
      <c r="AU121" s="238" t="s">
        <v>81</v>
      </c>
      <c r="AY121" s="18" t="s">
        <v>194</v>
      </c>
      <c r="BE121" s="239">
        <f>IF(N121="základní",J121,0)</f>
        <v>0</v>
      </c>
      <c r="BF121" s="239">
        <f>IF(N121="snížená",J121,0)</f>
        <v>0</v>
      </c>
      <c r="BG121" s="239">
        <f>IF(N121="zákl. přenesená",J121,0)</f>
        <v>0</v>
      </c>
      <c r="BH121" s="239">
        <f>IF(N121="sníž. přenesená",J121,0)</f>
        <v>0</v>
      </c>
      <c r="BI121" s="239">
        <f>IF(N121="nulová",J121,0)</f>
        <v>0</v>
      </c>
      <c r="BJ121" s="18" t="s">
        <v>77</v>
      </c>
      <c r="BK121" s="239">
        <f>ROUND(I121*H121,2)</f>
        <v>0</v>
      </c>
      <c r="BL121" s="18" t="s">
        <v>115</v>
      </c>
      <c r="BM121" s="238" t="s">
        <v>81</v>
      </c>
    </row>
    <row r="122" spans="1:47" s="2" customFormat="1" ht="12">
      <c r="A122" s="39"/>
      <c r="B122" s="40"/>
      <c r="C122" s="41"/>
      <c r="D122" s="240" t="s">
        <v>201</v>
      </c>
      <c r="E122" s="41"/>
      <c r="F122" s="241" t="s">
        <v>3968</v>
      </c>
      <c r="G122" s="41"/>
      <c r="H122" s="41"/>
      <c r="I122" s="242"/>
      <c r="J122" s="41"/>
      <c r="K122" s="41"/>
      <c r="L122" s="45"/>
      <c r="M122" s="243"/>
      <c r="N122" s="244"/>
      <c r="O122" s="92"/>
      <c r="P122" s="92"/>
      <c r="Q122" s="92"/>
      <c r="R122" s="92"/>
      <c r="S122" s="92"/>
      <c r="T122" s="9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201</v>
      </c>
      <c r="AU122" s="18" t="s">
        <v>81</v>
      </c>
    </row>
    <row r="123" spans="1:65" s="2" customFormat="1" ht="44.25" customHeight="1">
      <c r="A123" s="39"/>
      <c r="B123" s="40"/>
      <c r="C123" s="227" t="s">
        <v>81</v>
      </c>
      <c r="D123" s="227" t="s">
        <v>196</v>
      </c>
      <c r="E123" s="228" t="s">
        <v>3969</v>
      </c>
      <c r="F123" s="229" t="s">
        <v>3970</v>
      </c>
      <c r="G123" s="230" t="s">
        <v>397</v>
      </c>
      <c r="H123" s="231">
        <v>1</v>
      </c>
      <c r="I123" s="232"/>
      <c r="J123" s="233">
        <f>ROUND(I123*H123,2)</f>
        <v>0</v>
      </c>
      <c r="K123" s="229" t="s">
        <v>1</v>
      </c>
      <c r="L123" s="45"/>
      <c r="M123" s="234" t="s">
        <v>1</v>
      </c>
      <c r="N123" s="235" t="s">
        <v>38</v>
      </c>
      <c r="O123" s="92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8" t="s">
        <v>115</v>
      </c>
      <c r="AT123" s="238" t="s">
        <v>196</v>
      </c>
      <c r="AU123" s="238" t="s">
        <v>81</v>
      </c>
      <c r="AY123" s="18" t="s">
        <v>194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8" t="s">
        <v>77</v>
      </c>
      <c r="BK123" s="239">
        <f>ROUND(I123*H123,2)</f>
        <v>0</v>
      </c>
      <c r="BL123" s="18" t="s">
        <v>115</v>
      </c>
      <c r="BM123" s="238" t="s">
        <v>115</v>
      </c>
    </row>
    <row r="124" spans="1:47" s="2" customFormat="1" ht="12">
      <c r="A124" s="39"/>
      <c r="B124" s="40"/>
      <c r="C124" s="41"/>
      <c r="D124" s="240" t="s">
        <v>201</v>
      </c>
      <c r="E124" s="41"/>
      <c r="F124" s="241" t="s">
        <v>3970</v>
      </c>
      <c r="G124" s="41"/>
      <c r="H124" s="41"/>
      <c r="I124" s="242"/>
      <c r="J124" s="41"/>
      <c r="K124" s="41"/>
      <c r="L124" s="45"/>
      <c r="M124" s="243"/>
      <c r="N124" s="244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201</v>
      </c>
      <c r="AU124" s="18" t="s">
        <v>81</v>
      </c>
    </row>
    <row r="125" spans="1:65" s="2" customFormat="1" ht="66.75" customHeight="1">
      <c r="A125" s="39"/>
      <c r="B125" s="40"/>
      <c r="C125" s="227" t="s">
        <v>110</v>
      </c>
      <c r="D125" s="227" t="s">
        <v>196</v>
      </c>
      <c r="E125" s="228" t="s">
        <v>3971</v>
      </c>
      <c r="F125" s="229" t="s">
        <v>3972</v>
      </c>
      <c r="G125" s="230" t="s">
        <v>397</v>
      </c>
      <c r="H125" s="231">
        <v>1</v>
      </c>
      <c r="I125" s="232"/>
      <c r="J125" s="233">
        <f>ROUND(I125*H125,2)</f>
        <v>0</v>
      </c>
      <c r="K125" s="229" t="s">
        <v>1</v>
      </c>
      <c r="L125" s="45"/>
      <c r="M125" s="234" t="s">
        <v>1</v>
      </c>
      <c r="N125" s="235" t="s">
        <v>38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115</v>
      </c>
      <c r="AT125" s="238" t="s">
        <v>196</v>
      </c>
      <c r="AU125" s="238" t="s">
        <v>81</v>
      </c>
      <c r="AY125" s="18" t="s">
        <v>194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77</v>
      </c>
      <c r="BK125" s="239">
        <f>ROUND(I125*H125,2)</f>
        <v>0</v>
      </c>
      <c r="BL125" s="18" t="s">
        <v>115</v>
      </c>
      <c r="BM125" s="238" t="s">
        <v>213</v>
      </c>
    </row>
    <row r="126" spans="1:47" s="2" customFormat="1" ht="12">
      <c r="A126" s="39"/>
      <c r="B126" s="40"/>
      <c r="C126" s="41"/>
      <c r="D126" s="240" t="s">
        <v>201</v>
      </c>
      <c r="E126" s="41"/>
      <c r="F126" s="241" t="s">
        <v>3973</v>
      </c>
      <c r="G126" s="41"/>
      <c r="H126" s="41"/>
      <c r="I126" s="242"/>
      <c r="J126" s="41"/>
      <c r="K126" s="41"/>
      <c r="L126" s="45"/>
      <c r="M126" s="243"/>
      <c r="N126" s="244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201</v>
      </c>
      <c r="AU126" s="18" t="s">
        <v>81</v>
      </c>
    </row>
    <row r="127" spans="1:65" s="2" customFormat="1" ht="66.75" customHeight="1">
      <c r="A127" s="39"/>
      <c r="B127" s="40"/>
      <c r="C127" s="227" t="s">
        <v>115</v>
      </c>
      <c r="D127" s="227" t="s">
        <v>196</v>
      </c>
      <c r="E127" s="228" t="s">
        <v>3974</v>
      </c>
      <c r="F127" s="229" t="s">
        <v>3975</v>
      </c>
      <c r="G127" s="230" t="s">
        <v>397</v>
      </c>
      <c r="H127" s="231">
        <v>1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38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115</v>
      </c>
      <c r="AT127" s="238" t="s">
        <v>196</v>
      </c>
      <c r="AU127" s="238" t="s">
        <v>81</v>
      </c>
      <c r="AY127" s="18" t="s">
        <v>194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77</v>
      </c>
      <c r="BK127" s="239">
        <f>ROUND(I127*H127,2)</f>
        <v>0</v>
      </c>
      <c r="BL127" s="18" t="s">
        <v>115</v>
      </c>
      <c r="BM127" s="238" t="s">
        <v>219</v>
      </c>
    </row>
    <row r="128" spans="1:47" s="2" customFormat="1" ht="12">
      <c r="A128" s="39"/>
      <c r="B128" s="40"/>
      <c r="C128" s="41"/>
      <c r="D128" s="240" t="s">
        <v>201</v>
      </c>
      <c r="E128" s="41"/>
      <c r="F128" s="241" t="s">
        <v>3976</v>
      </c>
      <c r="G128" s="41"/>
      <c r="H128" s="41"/>
      <c r="I128" s="242"/>
      <c r="J128" s="41"/>
      <c r="K128" s="41"/>
      <c r="L128" s="45"/>
      <c r="M128" s="243"/>
      <c r="N128" s="244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201</v>
      </c>
      <c r="AU128" s="18" t="s">
        <v>81</v>
      </c>
    </row>
    <row r="129" spans="1:65" s="2" customFormat="1" ht="66.75" customHeight="1">
      <c r="A129" s="39"/>
      <c r="B129" s="40"/>
      <c r="C129" s="227" t="s">
        <v>123</v>
      </c>
      <c r="D129" s="227" t="s">
        <v>196</v>
      </c>
      <c r="E129" s="228" t="s">
        <v>3977</v>
      </c>
      <c r="F129" s="229" t="s">
        <v>3978</v>
      </c>
      <c r="G129" s="230" t="s">
        <v>397</v>
      </c>
      <c r="H129" s="231">
        <v>2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38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115</v>
      </c>
      <c r="AT129" s="238" t="s">
        <v>196</v>
      </c>
      <c r="AU129" s="238" t="s">
        <v>81</v>
      </c>
      <c r="AY129" s="18" t="s">
        <v>194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77</v>
      </c>
      <c r="BK129" s="239">
        <f>ROUND(I129*H129,2)</f>
        <v>0</v>
      </c>
      <c r="BL129" s="18" t="s">
        <v>115</v>
      </c>
      <c r="BM129" s="238" t="s">
        <v>223</v>
      </c>
    </row>
    <row r="130" spans="1:47" s="2" customFormat="1" ht="12">
      <c r="A130" s="39"/>
      <c r="B130" s="40"/>
      <c r="C130" s="41"/>
      <c r="D130" s="240" t="s">
        <v>201</v>
      </c>
      <c r="E130" s="41"/>
      <c r="F130" s="241" t="s">
        <v>3979</v>
      </c>
      <c r="G130" s="41"/>
      <c r="H130" s="41"/>
      <c r="I130" s="242"/>
      <c r="J130" s="41"/>
      <c r="K130" s="41"/>
      <c r="L130" s="45"/>
      <c r="M130" s="243"/>
      <c r="N130" s="24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201</v>
      </c>
      <c r="AU130" s="18" t="s">
        <v>81</v>
      </c>
    </row>
    <row r="131" spans="1:65" s="2" customFormat="1" ht="55.5" customHeight="1">
      <c r="A131" s="39"/>
      <c r="B131" s="40"/>
      <c r="C131" s="227" t="s">
        <v>213</v>
      </c>
      <c r="D131" s="227" t="s">
        <v>196</v>
      </c>
      <c r="E131" s="228" t="s">
        <v>3980</v>
      </c>
      <c r="F131" s="229" t="s">
        <v>3981</v>
      </c>
      <c r="G131" s="230" t="s">
        <v>397</v>
      </c>
      <c r="H131" s="231">
        <v>1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38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115</v>
      </c>
      <c r="AT131" s="238" t="s">
        <v>196</v>
      </c>
      <c r="AU131" s="238" t="s">
        <v>81</v>
      </c>
      <c r="AY131" s="18" t="s">
        <v>194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77</v>
      </c>
      <c r="BK131" s="239">
        <f>ROUND(I131*H131,2)</f>
        <v>0</v>
      </c>
      <c r="BL131" s="18" t="s">
        <v>115</v>
      </c>
      <c r="BM131" s="238" t="s">
        <v>229</v>
      </c>
    </row>
    <row r="132" spans="1:47" s="2" customFormat="1" ht="12">
      <c r="A132" s="39"/>
      <c r="B132" s="40"/>
      <c r="C132" s="41"/>
      <c r="D132" s="240" t="s">
        <v>201</v>
      </c>
      <c r="E132" s="41"/>
      <c r="F132" s="241" t="s">
        <v>3981</v>
      </c>
      <c r="G132" s="41"/>
      <c r="H132" s="41"/>
      <c r="I132" s="242"/>
      <c r="J132" s="41"/>
      <c r="K132" s="41"/>
      <c r="L132" s="45"/>
      <c r="M132" s="243"/>
      <c r="N132" s="24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201</v>
      </c>
      <c r="AU132" s="18" t="s">
        <v>81</v>
      </c>
    </row>
    <row r="133" spans="1:65" s="2" customFormat="1" ht="55.5" customHeight="1">
      <c r="A133" s="39"/>
      <c r="B133" s="40"/>
      <c r="C133" s="227" t="s">
        <v>231</v>
      </c>
      <c r="D133" s="227" t="s">
        <v>196</v>
      </c>
      <c r="E133" s="228" t="s">
        <v>3982</v>
      </c>
      <c r="F133" s="229" t="s">
        <v>3983</v>
      </c>
      <c r="G133" s="230" t="s">
        <v>397</v>
      </c>
      <c r="H133" s="231">
        <v>1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38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115</v>
      </c>
      <c r="AT133" s="238" t="s">
        <v>196</v>
      </c>
      <c r="AU133" s="238" t="s">
        <v>81</v>
      </c>
      <c r="AY133" s="18" t="s">
        <v>194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77</v>
      </c>
      <c r="BK133" s="239">
        <f>ROUND(I133*H133,2)</f>
        <v>0</v>
      </c>
      <c r="BL133" s="18" t="s">
        <v>115</v>
      </c>
      <c r="BM133" s="238" t="s">
        <v>234</v>
      </c>
    </row>
    <row r="134" spans="1:47" s="2" customFormat="1" ht="12">
      <c r="A134" s="39"/>
      <c r="B134" s="40"/>
      <c r="C134" s="41"/>
      <c r="D134" s="240" t="s">
        <v>201</v>
      </c>
      <c r="E134" s="41"/>
      <c r="F134" s="241" t="s">
        <v>3983</v>
      </c>
      <c r="G134" s="41"/>
      <c r="H134" s="41"/>
      <c r="I134" s="242"/>
      <c r="J134" s="41"/>
      <c r="K134" s="41"/>
      <c r="L134" s="45"/>
      <c r="M134" s="243"/>
      <c r="N134" s="244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201</v>
      </c>
      <c r="AU134" s="18" t="s">
        <v>81</v>
      </c>
    </row>
    <row r="135" spans="1:65" s="2" customFormat="1" ht="44.25" customHeight="1">
      <c r="A135" s="39"/>
      <c r="B135" s="40"/>
      <c r="C135" s="227" t="s">
        <v>219</v>
      </c>
      <c r="D135" s="227" t="s">
        <v>196</v>
      </c>
      <c r="E135" s="228" t="s">
        <v>3984</v>
      </c>
      <c r="F135" s="229" t="s">
        <v>3985</v>
      </c>
      <c r="G135" s="230" t="s">
        <v>397</v>
      </c>
      <c r="H135" s="231">
        <v>1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38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115</v>
      </c>
      <c r="AT135" s="238" t="s">
        <v>196</v>
      </c>
      <c r="AU135" s="238" t="s">
        <v>81</v>
      </c>
      <c r="AY135" s="18" t="s">
        <v>194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77</v>
      </c>
      <c r="BK135" s="239">
        <f>ROUND(I135*H135,2)</f>
        <v>0</v>
      </c>
      <c r="BL135" s="18" t="s">
        <v>115</v>
      </c>
      <c r="BM135" s="238" t="s">
        <v>239</v>
      </c>
    </row>
    <row r="136" spans="1:47" s="2" customFormat="1" ht="12">
      <c r="A136" s="39"/>
      <c r="B136" s="40"/>
      <c r="C136" s="41"/>
      <c r="D136" s="240" t="s">
        <v>201</v>
      </c>
      <c r="E136" s="41"/>
      <c r="F136" s="241" t="s">
        <v>3985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201</v>
      </c>
      <c r="AU136" s="18" t="s">
        <v>81</v>
      </c>
    </row>
    <row r="137" spans="1:65" s="2" customFormat="1" ht="55.5" customHeight="1">
      <c r="A137" s="39"/>
      <c r="B137" s="40"/>
      <c r="C137" s="227" t="s">
        <v>241</v>
      </c>
      <c r="D137" s="227" t="s">
        <v>196</v>
      </c>
      <c r="E137" s="228" t="s">
        <v>3986</v>
      </c>
      <c r="F137" s="229" t="s">
        <v>3987</v>
      </c>
      <c r="G137" s="230" t="s">
        <v>397</v>
      </c>
      <c r="H137" s="231">
        <v>1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38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115</v>
      </c>
      <c r="AT137" s="238" t="s">
        <v>196</v>
      </c>
      <c r="AU137" s="238" t="s">
        <v>81</v>
      </c>
      <c r="AY137" s="18" t="s">
        <v>194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77</v>
      </c>
      <c r="BK137" s="239">
        <f>ROUND(I137*H137,2)</f>
        <v>0</v>
      </c>
      <c r="BL137" s="18" t="s">
        <v>115</v>
      </c>
      <c r="BM137" s="238" t="s">
        <v>244</v>
      </c>
    </row>
    <row r="138" spans="1:47" s="2" customFormat="1" ht="12">
      <c r="A138" s="39"/>
      <c r="B138" s="40"/>
      <c r="C138" s="41"/>
      <c r="D138" s="240" t="s">
        <v>201</v>
      </c>
      <c r="E138" s="41"/>
      <c r="F138" s="241" t="s">
        <v>3987</v>
      </c>
      <c r="G138" s="41"/>
      <c r="H138" s="41"/>
      <c r="I138" s="242"/>
      <c r="J138" s="41"/>
      <c r="K138" s="41"/>
      <c r="L138" s="45"/>
      <c r="M138" s="243"/>
      <c r="N138" s="244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201</v>
      </c>
      <c r="AU138" s="18" t="s">
        <v>81</v>
      </c>
    </row>
    <row r="139" spans="1:65" s="2" customFormat="1" ht="55.5" customHeight="1">
      <c r="A139" s="39"/>
      <c r="B139" s="40"/>
      <c r="C139" s="227" t="s">
        <v>223</v>
      </c>
      <c r="D139" s="227" t="s">
        <v>196</v>
      </c>
      <c r="E139" s="228" t="s">
        <v>3988</v>
      </c>
      <c r="F139" s="229" t="s">
        <v>3989</v>
      </c>
      <c r="G139" s="230" t="s">
        <v>397</v>
      </c>
      <c r="H139" s="231">
        <v>1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38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115</v>
      </c>
      <c r="AT139" s="238" t="s">
        <v>196</v>
      </c>
      <c r="AU139" s="238" t="s">
        <v>81</v>
      </c>
      <c r="AY139" s="18" t="s">
        <v>194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77</v>
      </c>
      <c r="BK139" s="239">
        <f>ROUND(I139*H139,2)</f>
        <v>0</v>
      </c>
      <c r="BL139" s="18" t="s">
        <v>115</v>
      </c>
      <c r="BM139" s="238" t="s">
        <v>247</v>
      </c>
    </row>
    <row r="140" spans="1:47" s="2" customFormat="1" ht="12">
      <c r="A140" s="39"/>
      <c r="B140" s="40"/>
      <c r="C140" s="41"/>
      <c r="D140" s="240" t="s">
        <v>201</v>
      </c>
      <c r="E140" s="41"/>
      <c r="F140" s="241" t="s">
        <v>3989</v>
      </c>
      <c r="G140" s="41"/>
      <c r="H140" s="41"/>
      <c r="I140" s="242"/>
      <c r="J140" s="41"/>
      <c r="K140" s="41"/>
      <c r="L140" s="45"/>
      <c r="M140" s="243"/>
      <c r="N140" s="244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201</v>
      </c>
      <c r="AU140" s="18" t="s">
        <v>81</v>
      </c>
    </row>
    <row r="141" spans="1:65" s="2" customFormat="1" ht="55.5" customHeight="1">
      <c r="A141" s="39"/>
      <c r="B141" s="40"/>
      <c r="C141" s="227" t="s">
        <v>248</v>
      </c>
      <c r="D141" s="227" t="s">
        <v>196</v>
      </c>
      <c r="E141" s="228" t="s">
        <v>3990</v>
      </c>
      <c r="F141" s="229" t="s">
        <v>3991</v>
      </c>
      <c r="G141" s="230" t="s">
        <v>397</v>
      </c>
      <c r="H141" s="231">
        <v>1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38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115</v>
      </c>
      <c r="AT141" s="238" t="s">
        <v>196</v>
      </c>
      <c r="AU141" s="238" t="s">
        <v>81</v>
      </c>
      <c r="AY141" s="18" t="s">
        <v>194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77</v>
      </c>
      <c r="BK141" s="239">
        <f>ROUND(I141*H141,2)</f>
        <v>0</v>
      </c>
      <c r="BL141" s="18" t="s">
        <v>115</v>
      </c>
      <c r="BM141" s="238" t="s">
        <v>251</v>
      </c>
    </row>
    <row r="142" spans="1:47" s="2" customFormat="1" ht="12">
      <c r="A142" s="39"/>
      <c r="B142" s="40"/>
      <c r="C142" s="41"/>
      <c r="D142" s="240" t="s">
        <v>201</v>
      </c>
      <c r="E142" s="41"/>
      <c r="F142" s="241" t="s">
        <v>3991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201</v>
      </c>
      <c r="AU142" s="18" t="s">
        <v>81</v>
      </c>
    </row>
    <row r="143" spans="1:65" s="2" customFormat="1" ht="55.5" customHeight="1">
      <c r="A143" s="39"/>
      <c r="B143" s="40"/>
      <c r="C143" s="227" t="s">
        <v>229</v>
      </c>
      <c r="D143" s="227" t="s">
        <v>196</v>
      </c>
      <c r="E143" s="228" t="s">
        <v>3992</v>
      </c>
      <c r="F143" s="229" t="s">
        <v>3993</v>
      </c>
      <c r="G143" s="230" t="s">
        <v>397</v>
      </c>
      <c r="H143" s="231">
        <v>1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38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115</v>
      </c>
      <c r="AT143" s="238" t="s">
        <v>196</v>
      </c>
      <c r="AU143" s="238" t="s">
        <v>81</v>
      </c>
      <c r="AY143" s="18" t="s">
        <v>194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77</v>
      </c>
      <c r="BK143" s="239">
        <f>ROUND(I143*H143,2)</f>
        <v>0</v>
      </c>
      <c r="BL143" s="18" t="s">
        <v>115</v>
      </c>
      <c r="BM143" s="238" t="s">
        <v>255</v>
      </c>
    </row>
    <row r="144" spans="1:47" s="2" customFormat="1" ht="12">
      <c r="A144" s="39"/>
      <c r="B144" s="40"/>
      <c r="C144" s="41"/>
      <c r="D144" s="240" t="s">
        <v>201</v>
      </c>
      <c r="E144" s="41"/>
      <c r="F144" s="241" t="s">
        <v>3993</v>
      </c>
      <c r="G144" s="41"/>
      <c r="H144" s="41"/>
      <c r="I144" s="242"/>
      <c r="J144" s="41"/>
      <c r="K144" s="41"/>
      <c r="L144" s="45"/>
      <c r="M144" s="243"/>
      <c r="N144" s="244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201</v>
      </c>
      <c r="AU144" s="18" t="s">
        <v>81</v>
      </c>
    </row>
    <row r="145" spans="1:65" s="2" customFormat="1" ht="55.5" customHeight="1">
      <c r="A145" s="39"/>
      <c r="B145" s="40"/>
      <c r="C145" s="227" t="s">
        <v>257</v>
      </c>
      <c r="D145" s="227" t="s">
        <v>196</v>
      </c>
      <c r="E145" s="228" t="s">
        <v>3994</v>
      </c>
      <c r="F145" s="229" t="s">
        <v>3995</v>
      </c>
      <c r="G145" s="230" t="s">
        <v>397</v>
      </c>
      <c r="H145" s="231">
        <v>1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38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115</v>
      </c>
      <c r="AT145" s="238" t="s">
        <v>196</v>
      </c>
      <c r="AU145" s="238" t="s">
        <v>81</v>
      </c>
      <c r="AY145" s="18" t="s">
        <v>194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77</v>
      </c>
      <c r="BK145" s="239">
        <f>ROUND(I145*H145,2)</f>
        <v>0</v>
      </c>
      <c r="BL145" s="18" t="s">
        <v>115</v>
      </c>
      <c r="BM145" s="238" t="s">
        <v>260</v>
      </c>
    </row>
    <row r="146" spans="1:47" s="2" customFormat="1" ht="12">
      <c r="A146" s="39"/>
      <c r="B146" s="40"/>
      <c r="C146" s="41"/>
      <c r="D146" s="240" t="s">
        <v>201</v>
      </c>
      <c r="E146" s="41"/>
      <c r="F146" s="241" t="s">
        <v>3995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201</v>
      </c>
      <c r="AU146" s="18" t="s">
        <v>81</v>
      </c>
    </row>
    <row r="147" spans="1:65" s="2" customFormat="1" ht="12">
      <c r="A147" s="39"/>
      <c r="B147" s="40"/>
      <c r="C147" s="227" t="s">
        <v>234</v>
      </c>
      <c r="D147" s="227" t="s">
        <v>196</v>
      </c>
      <c r="E147" s="228" t="s">
        <v>3996</v>
      </c>
      <c r="F147" s="229" t="s">
        <v>3997</v>
      </c>
      <c r="G147" s="230" t="s">
        <v>397</v>
      </c>
      <c r="H147" s="231">
        <v>1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38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115</v>
      </c>
      <c r="AT147" s="238" t="s">
        <v>196</v>
      </c>
      <c r="AU147" s="238" t="s">
        <v>81</v>
      </c>
      <c r="AY147" s="18" t="s">
        <v>194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77</v>
      </c>
      <c r="BK147" s="239">
        <f>ROUND(I147*H147,2)</f>
        <v>0</v>
      </c>
      <c r="BL147" s="18" t="s">
        <v>115</v>
      </c>
      <c r="BM147" s="238" t="s">
        <v>265</v>
      </c>
    </row>
    <row r="148" spans="1:47" s="2" customFormat="1" ht="12">
      <c r="A148" s="39"/>
      <c r="B148" s="40"/>
      <c r="C148" s="41"/>
      <c r="D148" s="240" t="s">
        <v>201</v>
      </c>
      <c r="E148" s="41"/>
      <c r="F148" s="241" t="s">
        <v>3997</v>
      </c>
      <c r="G148" s="41"/>
      <c r="H148" s="41"/>
      <c r="I148" s="242"/>
      <c r="J148" s="41"/>
      <c r="K148" s="41"/>
      <c r="L148" s="45"/>
      <c r="M148" s="243"/>
      <c r="N148" s="244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201</v>
      </c>
      <c r="AU148" s="18" t="s">
        <v>81</v>
      </c>
    </row>
    <row r="149" spans="1:65" s="2" customFormat="1" ht="12">
      <c r="A149" s="39"/>
      <c r="B149" s="40"/>
      <c r="C149" s="227" t="s">
        <v>8</v>
      </c>
      <c r="D149" s="227" t="s">
        <v>196</v>
      </c>
      <c r="E149" s="228" t="s">
        <v>3998</v>
      </c>
      <c r="F149" s="229" t="s">
        <v>3999</v>
      </c>
      <c r="G149" s="230" t="s">
        <v>397</v>
      </c>
      <c r="H149" s="231">
        <v>1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38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115</v>
      </c>
      <c r="AT149" s="238" t="s">
        <v>196</v>
      </c>
      <c r="AU149" s="238" t="s">
        <v>81</v>
      </c>
      <c r="AY149" s="18" t="s">
        <v>194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77</v>
      </c>
      <c r="BK149" s="239">
        <f>ROUND(I149*H149,2)</f>
        <v>0</v>
      </c>
      <c r="BL149" s="18" t="s">
        <v>115</v>
      </c>
      <c r="BM149" s="238" t="s">
        <v>269</v>
      </c>
    </row>
    <row r="150" spans="1:47" s="2" customFormat="1" ht="12">
      <c r="A150" s="39"/>
      <c r="B150" s="40"/>
      <c r="C150" s="41"/>
      <c r="D150" s="240" t="s">
        <v>201</v>
      </c>
      <c r="E150" s="41"/>
      <c r="F150" s="241" t="s">
        <v>3999</v>
      </c>
      <c r="G150" s="41"/>
      <c r="H150" s="41"/>
      <c r="I150" s="242"/>
      <c r="J150" s="41"/>
      <c r="K150" s="41"/>
      <c r="L150" s="45"/>
      <c r="M150" s="301"/>
      <c r="N150" s="302"/>
      <c r="O150" s="303"/>
      <c r="P150" s="303"/>
      <c r="Q150" s="303"/>
      <c r="R150" s="303"/>
      <c r="S150" s="303"/>
      <c r="T150" s="304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201</v>
      </c>
      <c r="AU150" s="18" t="s">
        <v>81</v>
      </c>
    </row>
    <row r="151" spans="1:31" s="2" customFormat="1" ht="6.95" customHeight="1">
      <c r="A151" s="39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117:K15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81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Mníšek u Liberce ON-DSP, DPS oprava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130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4000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17. 3. 2021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26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27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29</v>
      </c>
      <c r="E20" s="39"/>
      <c r="F20" s="39"/>
      <c r="G20" s="39"/>
      <c r="H20" s="39"/>
      <c r="I20" s="151" t="s">
        <v>25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 xml:space="preserve"> </v>
      </c>
      <c r="F21" s="39"/>
      <c r="G21" s="39"/>
      <c r="H21" s="39"/>
      <c r="I21" s="151" t="s">
        <v>26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31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26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33</v>
      </c>
      <c r="E30" s="39"/>
      <c r="F30" s="39"/>
      <c r="G30" s="39"/>
      <c r="H30" s="39"/>
      <c r="I30" s="39"/>
      <c r="J30" s="161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35</v>
      </c>
      <c r="G32" s="39"/>
      <c r="H32" s="39"/>
      <c r="I32" s="162" t="s">
        <v>34</v>
      </c>
      <c r="J32" s="162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37</v>
      </c>
      <c r="E33" s="151" t="s">
        <v>38</v>
      </c>
      <c r="F33" s="164">
        <f>ROUND((SUM(BE120:BE136)),2)</f>
        <v>0</v>
      </c>
      <c r="G33" s="39"/>
      <c r="H33" s="39"/>
      <c r="I33" s="165">
        <v>0.21</v>
      </c>
      <c r="J33" s="164">
        <f>ROUND(((SUM(BE120:BE136))*I33),2)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39</v>
      </c>
      <c r="F34" s="164">
        <f>ROUND((SUM(BF120:BF136)),2)</f>
        <v>0</v>
      </c>
      <c r="G34" s="39"/>
      <c r="H34" s="39"/>
      <c r="I34" s="165">
        <v>0.15</v>
      </c>
      <c r="J34" s="164">
        <f>ROUND(((SUM(BF120:BF136))*I34),2)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40</v>
      </c>
      <c r="F35" s="164">
        <f>ROUND((SUM(BG120:BG136)),2)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41</v>
      </c>
      <c r="F36" s="164">
        <f>ROUND((SUM(BH120:BH136)),2)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42</v>
      </c>
      <c r="F37" s="164">
        <f>ROUND((SUM(BI120:BI136)),2)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43</v>
      </c>
      <c r="E39" s="168"/>
      <c r="F39" s="168"/>
      <c r="G39" s="169" t="s">
        <v>44</v>
      </c>
      <c r="H39" s="170" t="s">
        <v>45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Mníšek u Liberce ON-DSP, DPS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VRN - Vedlejší a ostatní ...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17. 3. 2021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135</v>
      </c>
      <c r="D94" s="186"/>
      <c r="E94" s="186"/>
      <c r="F94" s="186"/>
      <c r="G94" s="186"/>
      <c r="H94" s="186"/>
      <c r="I94" s="186"/>
      <c r="J94" s="187" t="s">
        <v>136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137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9"/>
      <c r="C97" s="190"/>
      <c r="D97" s="191" t="s">
        <v>2307</v>
      </c>
      <c r="E97" s="192"/>
      <c r="F97" s="192"/>
      <c r="G97" s="192"/>
      <c r="H97" s="192"/>
      <c r="I97" s="192"/>
      <c r="J97" s="193">
        <f>J121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4001</v>
      </c>
      <c r="E98" s="197"/>
      <c r="F98" s="197"/>
      <c r="G98" s="197"/>
      <c r="H98" s="197"/>
      <c r="I98" s="197"/>
      <c r="J98" s="198">
        <f>J122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4002</v>
      </c>
      <c r="E99" s="197"/>
      <c r="F99" s="197"/>
      <c r="G99" s="197"/>
      <c r="H99" s="197"/>
      <c r="I99" s="197"/>
      <c r="J99" s="198">
        <f>J131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4003</v>
      </c>
      <c r="E100" s="197"/>
      <c r="F100" s="197"/>
      <c r="G100" s="197"/>
      <c r="H100" s="197"/>
      <c r="I100" s="197"/>
      <c r="J100" s="198">
        <f>J134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179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Mníšek u Liberce ON-DSP, DPS oprava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130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VRN - Vedlejší a ostatní ...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 xml:space="preserve"> </v>
      </c>
      <c r="G114" s="41"/>
      <c r="H114" s="41"/>
      <c r="I114" s="33" t="s">
        <v>22</v>
      </c>
      <c r="J114" s="80" t="str">
        <f>IF(J12="","",J12)</f>
        <v>17. 3. 2021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 xml:space="preserve"> </v>
      </c>
      <c r="G116" s="41"/>
      <c r="H116" s="41"/>
      <c r="I116" s="33" t="s">
        <v>29</v>
      </c>
      <c r="J116" s="37" t="str">
        <f>E21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27</v>
      </c>
      <c r="D117" s="41"/>
      <c r="E117" s="41"/>
      <c r="F117" s="28" t="str">
        <f>IF(E18="","",E18)</f>
        <v>Vyplň údaj</v>
      </c>
      <c r="G117" s="41"/>
      <c r="H117" s="41"/>
      <c r="I117" s="33" t="s">
        <v>31</v>
      </c>
      <c r="J117" s="37" t="str">
        <f>E24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00"/>
      <c r="B119" s="201"/>
      <c r="C119" s="202" t="s">
        <v>180</v>
      </c>
      <c r="D119" s="203" t="s">
        <v>58</v>
      </c>
      <c r="E119" s="203" t="s">
        <v>54</v>
      </c>
      <c r="F119" s="203" t="s">
        <v>55</v>
      </c>
      <c r="G119" s="203" t="s">
        <v>181</v>
      </c>
      <c r="H119" s="203" t="s">
        <v>182</v>
      </c>
      <c r="I119" s="203" t="s">
        <v>183</v>
      </c>
      <c r="J119" s="203" t="s">
        <v>136</v>
      </c>
      <c r="K119" s="204" t="s">
        <v>184</v>
      </c>
      <c r="L119" s="205"/>
      <c r="M119" s="101" t="s">
        <v>1</v>
      </c>
      <c r="N119" s="102" t="s">
        <v>37</v>
      </c>
      <c r="O119" s="102" t="s">
        <v>185</v>
      </c>
      <c r="P119" s="102" t="s">
        <v>186</v>
      </c>
      <c r="Q119" s="102" t="s">
        <v>187</v>
      </c>
      <c r="R119" s="102" t="s">
        <v>188</v>
      </c>
      <c r="S119" s="102" t="s">
        <v>189</v>
      </c>
      <c r="T119" s="103" t="s">
        <v>190</v>
      </c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</row>
    <row r="120" spans="1:63" s="2" customFormat="1" ht="22.8" customHeight="1">
      <c r="A120" s="39"/>
      <c r="B120" s="40"/>
      <c r="C120" s="108" t="s">
        <v>191</v>
      </c>
      <c r="D120" s="41"/>
      <c r="E120" s="41"/>
      <c r="F120" s="41"/>
      <c r="G120" s="41"/>
      <c r="H120" s="41"/>
      <c r="I120" s="41"/>
      <c r="J120" s="206">
        <f>BK120</f>
        <v>0</v>
      </c>
      <c r="K120" s="41"/>
      <c r="L120" s="45"/>
      <c r="M120" s="104"/>
      <c r="N120" s="207"/>
      <c r="O120" s="105"/>
      <c r="P120" s="208">
        <f>P121</f>
        <v>0</v>
      </c>
      <c r="Q120" s="105"/>
      <c r="R120" s="208">
        <f>R121</f>
        <v>0</v>
      </c>
      <c r="S120" s="105"/>
      <c r="T120" s="209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72</v>
      </c>
      <c r="AU120" s="18" t="s">
        <v>138</v>
      </c>
      <c r="BK120" s="210">
        <f>BK121</f>
        <v>0</v>
      </c>
    </row>
    <row r="121" spans="1:63" s="12" customFormat="1" ht="25.9" customHeight="1">
      <c r="A121" s="12"/>
      <c r="B121" s="211"/>
      <c r="C121" s="212"/>
      <c r="D121" s="213" t="s">
        <v>72</v>
      </c>
      <c r="E121" s="214" t="s">
        <v>126</v>
      </c>
      <c r="F121" s="214" t="s">
        <v>2544</v>
      </c>
      <c r="G121" s="212"/>
      <c r="H121" s="212"/>
      <c r="I121" s="215"/>
      <c r="J121" s="216">
        <f>BK121</f>
        <v>0</v>
      </c>
      <c r="K121" s="212"/>
      <c r="L121" s="217"/>
      <c r="M121" s="218"/>
      <c r="N121" s="219"/>
      <c r="O121" s="219"/>
      <c r="P121" s="220">
        <f>P122+P131+P134</f>
        <v>0</v>
      </c>
      <c r="Q121" s="219"/>
      <c r="R121" s="220">
        <f>R122+R131+R134</f>
        <v>0</v>
      </c>
      <c r="S121" s="219"/>
      <c r="T121" s="221">
        <f>T122+T131+T134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2" t="s">
        <v>123</v>
      </c>
      <c r="AT121" s="223" t="s">
        <v>72</v>
      </c>
      <c r="AU121" s="223" t="s">
        <v>73</v>
      </c>
      <c r="AY121" s="222" t="s">
        <v>194</v>
      </c>
      <c r="BK121" s="224">
        <f>BK122+BK131+BK134</f>
        <v>0</v>
      </c>
    </row>
    <row r="122" spans="1:63" s="12" customFormat="1" ht="22.8" customHeight="1">
      <c r="A122" s="12"/>
      <c r="B122" s="211"/>
      <c r="C122" s="212"/>
      <c r="D122" s="213" t="s">
        <v>72</v>
      </c>
      <c r="E122" s="225" t="s">
        <v>4004</v>
      </c>
      <c r="F122" s="225" t="s">
        <v>4005</v>
      </c>
      <c r="G122" s="212"/>
      <c r="H122" s="212"/>
      <c r="I122" s="215"/>
      <c r="J122" s="226">
        <f>BK122</f>
        <v>0</v>
      </c>
      <c r="K122" s="212"/>
      <c r="L122" s="217"/>
      <c r="M122" s="218"/>
      <c r="N122" s="219"/>
      <c r="O122" s="219"/>
      <c r="P122" s="220">
        <f>SUM(P123:P130)</f>
        <v>0</v>
      </c>
      <c r="Q122" s="219"/>
      <c r="R122" s="220">
        <f>SUM(R123:R130)</f>
        <v>0</v>
      </c>
      <c r="S122" s="219"/>
      <c r="T122" s="221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2" t="s">
        <v>123</v>
      </c>
      <c r="AT122" s="223" t="s">
        <v>72</v>
      </c>
      <c r="AU122" s="223" t="s">
        <v>77</v>
      </c>
      <c r="AY122" s="222" t="s">
        <v>194</v>
      </c>
      <c r="BK122" s="224">
        <f>SUM(BK123:BK130)</f>
        <v>0</v>
      </c>
    </row>
    <row r="123" spans="1:65" s="2" customFormat="1" ht="55.5" customHeight="1">
      <c r="A123" s="39"/>
      <c r="B123" s="40"/>
      <c r="C123" s="227" t="s">
        <v>77</v>
      </c>
      <c r="D123" s="227" t="s">
        <v>196</v>
      </c>
      <c r="E123" s="228" t="s">
        <v>4006</v>
      </c>
      <c r="F123" s="229" t="s">
        <v>4007</v>
      </c>
      <c r="G123" s="230" t="s">
        <v>919</v>
      </c>
      <c r="H123" s="231">
        <v>1</v>
      </c>
      <c r="I123" s="232"/>
      <c r="J123" s="233">
        <f>ROUND(I123*H123,2)</f>
        <v>0</v>
      </c>
      <c r="K123" s="229" t="s">
        <v>1</v>
      </c>
      <c r="L123" s="45"/>
      <c r="M123" s="234" t="s">
        <v>1</v>
      </c>
      <c r="N123" s="235" t="s">
        <v>38</v>
      </c>
      <c r="O123" s="92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8" t="s">
        <v>115</v>
      </c>
      <c r="AT123" s="238" t="s">
        <v>196</v>
      </c>
      <c r="AU123" s="238" t="s">
        <v>81</v>
      </c>
      <c r="AY123" s="18" t="s">
        <v>194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8" t="s">
        <v>77</v>
      </c>
      <c r="BK123" s="239">
        <f>ROUND(I123*H123,2)</f>
        <v>0</v>
      </c>
      <c r="BL123" s="18" t="s">
        <v>115</v>
      </c>
      <c r="BM123" s="238" t="s">
        <v>81</v>
      </c>
    </row>
    <row r="124" spans="1:47" s="2" customFormat="1" ht="12">
      <c r="A124" s="39"/>
      <c r="B124" s="40"/>
      <c r="C124" s="41"/>
      <c r="D124" s="240" t="s">
        <v>201</v>
      </c>
      <c r="E124" s="41"/>
      <c r="F124" s="241" t="s">
        <v>4007</v>
      </c>
      <c r="G124" s="41"/>
      <c r="H124" s="41"/>
      <c r="I124" s="242"/>
      <c r="J124" s="41"/>
      <c r="K124" s="41"/>
      <c r="L124" s="45"/>
      <c r="M124" s="243"/>
      <c r="N124" s="244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201</v>
      </c>
      <c r="AU124" s="18" t="s">
        <v>81</v>
      </c>
    </row>
    <row r="125" spans="1:65" s="2" customFormat="1" ht="21.75" customHeight="1">
      <c r="A125" s="39"/>
      <c r="B125" s="40"/>
      <c r="C125" s="227" t="s">
        <v>81</v>
      </c>
      <c r="D125" s="227" t="s">
        <v>196</v>
      </c>
      <c r="E125" s="228" t="s">
        <v>4008</v>
      </c>
      <c r="F125" s="229" t="s">
        <v>4009</v>
      </c>
      <c r="G125" s="230" t="s">
        <v>919</v>
      </c>
      <c r="H125" s="231">
        <v>1</v>
      </c>
      <c r="I125" s="232"/>
      <c r="J125" s="233">
        <f>ROUND(I125*H125,2)</f>
        <v>0</v>
      </c>
      <c r="K125" s="229" t="s">
        <v>1</v>
      </c>
      <c r="L125" s="45"/>
      <c r="M125" s="234" t="s">
        <v>1</v>
      </c>
      <c r="N125" s="235" t="s">
        <v>38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115</v>
      </c>
      <c r="AT125" s="238" t="s">
        <v>196</v>
      </c>
      <c r="AU125" s="238" t="s">
        <v>81</v>
      </c>
      <c r="AY125" s="18" t="s">
        <v>194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77</v>
      </c>
      <c r="BK125" s="239">
        <f>ROUND(I125*H125,2)</f>
        <v>0</v>
      </c>
      <c r="BL125" s="18" t="s">
        <v>115</v>
      </c>
      <c r="BM125" s="238" t="s">
        <v>115</v>
      </c>
    </row>
    <row r="126" spans="1:47" s="2" customFormat="1" ht="12">
      <c r="A126" s="39"/>
      <c r="B126" s="40"/>
      <c r="C126" s="41"/>
      <c r="D126" s="240" t="s">
        <v>201</v>
      </c>
      <c r="E126" s="41"/>
      <c r="F126" s="241" t="s">
        <v>4009</v>
      </c>
      <c r="G126" s="41"/>
      <c r="H126" s="41"/>
      <c r="I126" s="242"/>
      <c r="J126" s="41"/>
      <c r="K126" s="41"/>
      <c r="L126" s="45"/>
      <c r="M126" s="243"/>
      <c r="N126" s="244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201</v>
      </c>
      <c r="AU126" s="18" t="s">
        <v>81</v>
      </c>
    </row>
    <row r="127" spans="1:65" s="2" customFormat="1" ht="12">
      <c r="A127" s="39"/>
      <c r="B127" s="40"/>
      <c r="C127" s="227" t="s">
        <v>110</v>
      </c>
      <c r="D127" s="227" t="s">
        <v>196</v>
      </c>
      <c r="E127" s="228" t="s">
        <v>4010</v>
      </c>
      <c r="F127" s="229" t="s">
        <v>4011</v>
      </c>
      <c r="G127" s="230" t="s">
        <v>919</v>
      </c>
      <c r="H127" s="231">
        <v>1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38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115</v>
      </c>
      <c r="AT127" s="238" t="s">
        <v>196</v>
      </c>
      <c r="AU127" s="238" t="s">
        <v>81</v>
      </c>
      <c r="AY127" s="18" t="s">
        <v>194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77</v>
      </c>
      <c r="BK127" s="239">
        <f>ROUND(I127*H127,2)</f>
        <v>0</v>
      </c>
      <c r="BL127" s="18" t="s">
        <v>115</v>
      </c>
      <c r="BM127" s="238" t="s">
        <v>213</v>
      </c>
    </row>
    <row r="128" spans="1:47" s="2" customFormat="1" ht="12">
      <c r="A128" s="39"/>
      <c r="B128" s="40"/>
      <c r="C128" s="41"/>
      <c r="D128" s="240" t="s">
        <v>201</v>
      </c>
      <c r="E128" s="41"/>
      <c r="F128" s="241" t="s">
        <v>4011</v>
      </c>
      <c r="G128" s="41"/>
      <c r="H128" s="41"/>
      <c r="I128" s="242"/>
      <c r="J128" s="41"/>
      <c r="K128" s="41"/>
      <c r="L128" s="45"/>
      <c r="M128" s="243"/>
      <c r="N128" s="244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201</v>
      </c>
      <c r="AU128" s="18" t="s">
        <v>81</v>
      </c>
    </row>
    <row r="129" spans="1:65" s="2" customFormat="1" ht="12">
      <c r="A129" s="39"/>
      <c r="B129" s="40"/>
      <c r="C129" s="227" t="s">
        <v>115</v>
      </c>
      <c r="D129" s="227" t="s">
        <v>196</v>
      </c>
      <c r="E129" s="228" t="s">
        <v>4012</v>
      </c>
      <c r="F129" s="229" t="s">
        <v>4013</v>
      </c>
      <c r="G129" s="230" t="s">
        <v>919</v>
      </c>
      <c r="H129" s="231">
        <v>1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38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115</v>
      </c>
      <c r="AT129" s="238" t="s">
        <v>196</v>
      </c>
      <c r="AU129" s="238" t="s">
        <v>81</v>
      </c>
      <c r="AY129" s="18" t="s">
        <v>194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77</v>
      </c>
      <c r="BK129" s="239">
        <f>ROUND(I129*H129,2)</f>
        <v>0</v>
      </c>
      <c r="BL129" s="18" t="s">
        <v>115</v>
      </c>
      <c r="BM129" s="238" t="s">
        <v>219</v>
      </c>
    </row>
    <row r="130" spans="1:47" s="2" customFormat="1" ht="12">
      <c r="A130" s="39"/>
      <c r="B130" s="40"/>
      <c r="C130" s="41"/>
      <c r="D130" s="240" t="s">
        <v>201</v>
      </c>
      <c r="E130" s="41"/>
      <c r="F130" s="241" t="s">
        <v>4013</v>
      </c>
      <c r="G130" s="41"/>
      <c r="H130" s="41"/>
      <c r="I130" s="242"/>
      <c r="J130" s="41"/>
      <c r="K130" s="41"/>
      <c r="L130" s="45"/>
      <c r="M130" s="243"/>
      <c r="N130" s="24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201</v>
      </c>
      <c r="AU130" s="18" t="s">
        <v>81</v>
      </c>
    </row>
    <row r="131" spans="1:63" s="12" customFormat="1" ht="22.8" customHeight="1">
      <c r="A131" s="12"/>
      <c r="B131" s="211"/>
      <c r="C131" s="212"/>
      <c r="D131" s="213" t="s">
        <v>72</v>
      </c>
      <c r="E131" s="225" t="s">
        <v>4014</v>
      </c>
      <c r="F131" s="225" t="s">
        <v>4015</v>
      </c>
      <c r="G131" s="212"/>
      <c r="H131" s="212"/>
      <c r="I131" s="215"/>
      <c r="J131" s="226">
        <f>BK131</f>
        <v>0</v>
      </c>
      <c r="K131" s="212"/>
      <c r="L131" s="217"/>
      <c r="M131" s="218"/>
      <c r="N131" s="219"/>
      <c r="O131" s="219"/>
      <c r="P131" s="220">
        <f>SUM(P132:P133)</f>
        <v>0</v>
      </c>
      <c r="Q131" s="219"/>
      <c r="R131" s="220">
        <f>SUM(R132:R133)</f>
        <v>0</v>
      </c>
      <c r="S131" s="219"/>
      <c r="T131" s="221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123</v>
      </c>
      <c r="AT131" s="223" t="s">
        <v>72</v>
      </c>
      <c r="AU131" s="223" t="s">
        <v>77</v>
      </c>
      <c r="AY131" s="222" t="s">
        <v>194</v>
      </c>
      <c r="BK131" s="224">
        <f>SUM(BK132:BK133)</f>
        <v>0</v>
      </c>
    </row>
    <row r="132" spans="1:65" s="2" customFormat="1" ht="12">
      <c r="A132" s="39"/>
      <c r="B132" s="40"/>
      <c r="C132" s="227" t="s">
        <v>123</v>
      </c>
      <c r="D132" s="227" t="s">
        <v>196</v>
      </c>
      <c r="E132" s="228" t="s">
        <v>4016</v>
      </c>
      <c r="F132" s="229" t="s">
        <v>4017</v>
      </c>
      <c r="G132" s="230" t="s">
        <v>919</v>
      </c>
      <c r="H132" s="231">
        <v>1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38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115</v>
      </c>
      <c r="AT132" s="238" t="s">
        <v>196</v>
      </c>
      <c r="AU132" s="238" t="s">
        <v>81</v>
      </c>
      <c r="AY132" s="18" t="s">
        <v>194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77</v>
      </c>
      <c r="BK132" s="239">
        <f>ROUND(I132*H132,2)</f>
        <v>0</v>
      </c>
      <c r="BL132" s="18" t="s">
        <v>115</v>
      </c>
      <c r="BM132" s="238" t="s">
        <v>223</v>
      </c>
    </row>
    <row r="133" spans="1:47" s="2" customFormat="1" ht="12">
      <c r="A133" s="39"/>
      <c r="B133" s="40"/>
      <c r="C133" s="41"/>
      <c r="D133" s="240" t="s">
        <v>201</v>
      </c>
      <c r="E133" s="41"/>
      <c r="F133" s="241" t="s">
        <v>4017</v>
      </c>
      <c r="G133" s="41"/>
      <c r="H133" s="41"/>
      <c r="I133" s="242"/>
      <c r="J133" s="41"/>
      <c r="K133" s="41"/>
      <c r="L133" s="45"/>
      <c r="M133" s="243"/>
      <c r="N133" s="244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201</v>
      </c>
      <c r="AU133" s="18" t="s">
        <v>81</v>
      </c>
    </row>
    <row r="134" spans="1:63" s="12" customFormat="1" ht="22.8" customHeight="1">
      <c r="A134" s="12"/>
      <c r="B134" s="211"/>
      <c r="C134" s="212"/>
      <c r="D134" s="213" t="s">
        <v>72</v>
      </c>
      <c r="E134" s="225" t="s">
        <v>4018</v>
      </c>
      <c r="F134" s="225" t="s">
        <v>4019</v>
      </c>
      <c r="G134" s="212"/>
      <c r="H134" s="212"/>
      <c r="I134" s="215"/>
      <c r="J134" s="226">
        <f>BK134</f>
        <v>0</v>
      </c>
      <c r="K134" s="212"/>
      <c r="L134" s="217"/>
      <c r="M134" s="218"/>
      <c r="N134" s="219"/>
      <c r="O134" s="219"/>
      <c r="P134" s="220">
        <f>SUM(P135:P136)</f>
        <v>0</v>
      </c>
      <c r="Q134" s="219"/>
      <c r="R134" s="220">
        <f>SUM(R135:R136)</f>
        <v>0</v>
      </c>
      <c r="S134" s="219"/>
      <c r="T134" s="221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123</v>
      </c>
      <c r="AT134" s="223" t="s">
        <v>72</v>
      </c>
      <c r="AU134" s="223" t="s">
        <v>77</v>
      </c>
      <c r="AY134" s="222" t="s">
        <v>194</v>
      </c>
      <c r="BK134" s="224">
        <f>SUM(BK135:BK136)</f>
        <v>0</v>
      </c>
    </row>
    <row r="135" spans="1:65" s="2" customFormat="1" ht="16.5" customHeight="1">
      <c r="A135" s="39"/>
      <c r="B135" s="40"/>
      <c r="C135" s="227" t="s">
        <v>213</v>
      </c>
      <c r="D135" s="227" t="s">
        <v>196</v>
      </c>
      <c r="E135" s="228" t="s">
        <v>4020</v>
      </c>
      <c r="F135" s="229" t="s">
        <v>4021</v>
      </c>
      <c r="G135" s="230" t="s">
        <v>919</v>
      </c>
      <c r="H135" s="231">
        <v>1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38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115</v>
      </c>
      <c r="AT135" s="238" t="s">
        <v>196</v>
      </c>
      <c r="AU135" s="238" t="s">
        <v>81</v>
      </c>
      <c r="AY135" s="18" t="s">
        <v>194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77</v>
      </c>
      <c r="BK135" s="239">
        <f>ROUND(I135*H135,2)</f>
        <v>0</v>
      </c>
      <c r="BL135" s="18" t="s">
        <v>115</v>
      </c>
      <c r="BM135" s="238" t="s">
        <v>229</v>
      </c>
    </row>
    <row r="136" spans="1:47" s="2" customFormat="1" ht="12">
      <c r="A136" s="39"/>
      <c r="B136" s="40"/>
      <c r="C136" s="41"/>
      <c r="D136" s="240" t="s">
        <v>201</v>
      </c>
      <c r="E136" s="41"/>
      <c r="F136" s="241" t="s">
        <v>4021</v>
      </c>
      <c r="G136" s="41"/>
      <c r="H136" s="41"/>
      <c r="I136" s="242"/>
      <c r="J136" s="41"/>
      <c r="K136" s="41"/>
      <c r="L136" s="45"/>
      <c r="M136" s="301"/>
      <c r="N136" s="302"/>
      <c r="O136" s="303"/>
      <c r="P136" s="303"/>
      <c r="Q136" s="303"/>
      <c r="R136" s="303"/>
      <c r="S136" s="303"/>
      <c r="T136" s="304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201</v>
      </c>
      <c r="AU136" s="18" t="s">
        <v>81</v>
      </c>
    </row>
    <row r="137" spans="1:31" s="2" customFormat="1" ht="6.95" customHeight="1">
      <c r="A137" s="39"/>
      <c r="B137" s="67"/>
      <c r="C137" s="68"/>
      <c r="D137" s="68"/>
      <c r="E137" s="68"/>
      <c r="F137" s="68"/>
      <c r="G137" s="68"/>
      <c r="H137" s="68"/>
      <c r="I137" s="68"/>
      <c r="J137" s="68"/>
      <c r="K137" s="68"/>
      <c r="L137" s="45"/>
      <c r="M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</sheetData>
  <sheetProtection password="CC35" sheet="1" objects="1" scenarios="1" formatColumns="0" formatRows="0" autoFilter="0"/>
  <autoFilter ref="C119:K13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81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Mníšek u Liberce ON-DSP, DPS oprava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131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133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17. 3. 2021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26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27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29</v>
      </c>
      <c r="E22" s="39"/>
      <c r="F22" s="39"/>
      <c r="G22" s="39"/>
      <c r="H22" s="39"/>
      <c r="I22" s="151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1" t="s">
        <v>26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31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26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32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33</v>
      </c>
      <c r="E32" s="39"/>
      <c r="F32" s="39"/>
      <c r="G32" s="39"/>
      <c r="H32" s="39"/>
      <c r="I32" s="39"/>
      <c r="J32" s="161">
        <f>ROUND(J160,2)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35</v>
      </c>
      <c r="G34" s="39"/>
      <c r="H34" s="39"/>
      <c r="I34" s="162" t="s">
        <v>34</v>
      </c>
      <c r="J34" s="162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37</v>
      </c>
      <c r="E35" s="151" t="s">
        <v>38</v>
      </c>
      <c r="F35" s="164">
        <f>ROUND((SUM(BE160:BE2071)),2)</f>
        <v>0</v>
      </c>
      <c r="G35" s="39"/>
      <c r="H35" s="39"/>
      <c r="I35" s="165">
        <v>0.21</v>
      </c>
      <c r="J35" s="164">
        <f>ROUND(((SUM(BE160:BE2071))*I35),2)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39</v>
      </c>
      <c r="F36" s="164">
        <f>ROUND((SUM(BF160:BF2071)),2)</f>
        <v>0</v>
      </c>
      <c r="G36" s="39"/>
      <c r="H36" s="39"/>
      <c r="I36" s="165">
        <v>0.15</v>
      </c>
      <c r="J36" s="164">
        <f>ROUND(((SUM(BF160:BF2071))*I36),2)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40</v>
      </c>
      <c r="F37" s="164">
        <f>ROUND((SUM(BG160:BG2071)),2)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41</v>
      </c>
      <c r="F38" s="164">
        <f>ROUND((SUM(BH160:BH2071)),2)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42</v>
      </c>
      <c r="F39" s="164">
        <f>ROUND((SUM(BI160:BI2071)),2)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Mníšek u Liberce ON-DSP, DPS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131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1.1 - Stavební část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17. 3. 2021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29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J160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139</v>
      </c>
      <c r="E99" s="192"/>
      <c r="F99" s="192"/>
      <c r="G99" s="192"/>
      <c r="H99" s="192"/>
      <c r="I99" s="192"/>
      <c r="J99" s="193">
        <f>J161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140</v>
      </c>
      <c r="E100" s="197"/>
      <c r="F100" s="197"/>
      <c r="G100" s="197"/>
      <c r="H100" s="197"/>
      <c r="I100" s="197"/>
      <c r="J100" s="198">
        <f>J162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141</v>
      </c>
      <c r="E101" s="197"/>
      <c r="F101" s="197"/>
      <c r="G101" s="197"/>
      <c r="H101" s="197"/>
      <c r="I101" s="197"/>
      <c r="J101" s="198">
        <f>J285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142</v>
      </c>
      <c r="E102" s="197"/>
      <c r="F102" s="197"/>
      <c r="G102" s="197"/>
      <c r="H102" s="197"/>
      <c r="I102" s="197"/>
      <c r="J102" s="198">
        <f>J375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143</v>
      </c>
      <c r="E103" s="197"/>
      <c r="F103" s="197"/>
      <c r="G103" s="197"/>
      <c r="H103" s="197"/>
      <c r="I103" s="197"/>
      <c r="J103" s="198">
        <f>J442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144</v>
      </c>
      <c r="E104" s="197"/>
      <c r="F104" s="197"/>
      <c r="G104" s="197"/>
      <c r="H104" s="197"/>
      <c r="I104" s="197"/>
      <c r="J104" s="198">
        <f>J469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145</v>
      </c>
      <c r="E105" s="197"/>
      <c r="F105" s="197"/>
      <c r="G105" s="197"/>
      <c r="H105" s="197"/>
      <c r="I105" s="197"/>
      <c r="J105" s="198">
        <f>J515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146</v>
      </c>
      <c r="E106" s="197"/>
      <c r="F106" s="197"/>
      <c r="G106" s="197"/>
      <c r="H106" s="197"/>
      <c r="I106" s="197"/>
      <c r="J106" s="198">
        <f>J552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4"/>
      <c r="D107" s="196" t="s">
        <v>147</v>
      </c>
      <c r="E107" s="197"/>
      <c r="F107" s="197"/>
      <c r="G107" s="197"/>
      <c r="H107" s="197"/>
      <c r="I107" s="197"/>
      <c r="J107" s="198">
        <f>J778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4"/>
      <c r="D108" s="196" t="s">
        <v>148</v>
      </c>
      <c r="E108" s="197"/>
      <c r="F108" s="197"/>
      <c r="G108" s="197"/>
      <c r="H108" s="197"/>
      <c r="I108" s="197"/>
      <c r="J108" s="198">
        <f>J785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149</v>
      </c>
      <c r="E109" s="197"/>
      <c r="F109" s="197"/>
      <c r="G109" s="197"/>
      <c r="H109" s="197"/>
      <c r="I109" s="197"/>
      <c r="J109" s="198">
        <f>J921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150</v>
      </c>
      <c r="E110" s="197"/>
      <c r="F110" s="197"/>
      <c r="G110" s="197"/>
      <c r="H110" s="197"/>
      <c r="I110" s="197"/>
      <c r="J110" s="198">
        <f>J927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4"/>
      <c r="D111" s="196" t="s">
        <v>151</v>
      </c>
      <c r="E111" s="197"/>
      <c r="F111" s="197"/>
      <c r="G111" s="197"/>
      <c r="H111" s="197"/>
      <c r="I111" s="197"/>
      <c r="J111" s="198">
        <f>J1090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89"/>
      <c r="C112" s="190"/>
      <c r="D112" s="191" t="s">
        <v>152</v>
      </c>
      <c r="E112" s="192"/>
      <c r="F112" s="192"/>
      <c r="G112" s="192"/>
      <c r="H112" s="192"/>
      <c r="I112" s="192"/>
      <c r="J112" s="193">
        <f>J1093</f>
        <v>0</v>
      </c>
      <c r="K112" s="190"/>
      <c r="L112" s="19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95"/>
      <c r="C113" s="134"/>
      <c r="D113" s="196" t="s">
        <v>153</v>
      </c>
      <c r="E113" s="197"/>
      <c r="F113" s="197"/>
      <c r="G113" s="197"/>
      <c r="H113" s="197"/>
      <c r="I113" s="197"/>
      <c r="J113" s="198">
        <f>J1094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34"/>
      <c r="D114" s="196" t="s">
        <v>154</v>
      </c>
      <c r="E114" s="197"/>
      <c r="F114" s="197"/>
      <c r="G114" s="197"/>
      <c r="H114" s="197"/>
      <c r="I114" s="197"/>
      <c r="J114" s="198">
        <f>J1187</f>
        <v>0</v>
      </c>
      <c r="K114" s="13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5"/>
      <c r="C115" s="134"/>
      <c r="D115" s="196" t="s">
        <v>155</v>
      </c>
      <c r="E115" s="197"/>
      <c r="F115" s="197"/>
      <c r="G115" s="197"/>
      <c r="H115" s="197"/>
      <c r="I115" s="197"/>
      <c r="J115" s="198">
        <f>J1215</f>
        <v>0</v>
      </c>
      <c r="K115" s="13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5"/>
      <c r="C116" s="134"/>
      <c r="D116" s="196" t="s">
        <v>156</v>
      </c>
      <c r="E116" s="197"/>
      <c r="F116" s="197"/>
      <c r="G116" s="197"/>
      <c r="H116" s="197"/>
      <c r="I116" s="197"/>
      <c r="J116" s="198">
        <f>J1220</f>
        <v>0</v>
      </c>
      <c r="K116" s="13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4"/>
      <c r="D117" s="196" t="s">
        <v>157</v>
      </c>
      <c r="E117" s="197"/>
      <c r="F117" s="197"/>
      <c r="G117" s="197"/>
      <c r="H117" s="197"/>
      <c r="I117" s="197"/>
      <c r="J117" s="198">
        <f>J1260</f>
        <v>0</v>
      </c>
      <c r="K117" s="13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4"/>
      <c r="D118" s="196" t="s">
        <v>158</v>
      </c>
      <c r="E118" s="197"/>
      <c r="F118" s="197"/>
      <c r="G118" s="197"/>
      <c r="H118" s="197"/>
      <c r="I118" s="197"/>
      <c r="J118" s="198">
        <f>J1278</f>
        <v>0</v>
      </c>
      <c r="K118" s="13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5"/>
      <c r="C119" s="134"/>
      <c r="D119" s="196" t="s">
        <v>159</v>
      </c>
      <c r="E119" s="197"/>
      <c r="F119" s="197"/>
      <c r="G119" s="197"/>
      <c r="H119" s="197"/>
      <c r="I119" s="197"/>
      <c r="J119" s="198">
        <f>J1303</f>
        <v>0</v>
      </c>
      <c r="K119" s="134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5"/>
      <c r="C120" s="134"/>
      <c r="D120" s="196" t="s">
        <v>160</v>
      </c>
      <c r="E120" s="197"/>
      <c r="F120" s="197"/>
      <c r="G120" s="197"/>
      <c r="H120" s="197"/>
      <c r="I120" s="197"/>
      <c r="J120" s="198">
        <f>J1322</f>
        <v>0</v>
      </c>
      <c r="K120" s="134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5"/>
      <c r="C121" s="134"/>
      <c r="D121" s="196" t="s">
        <v>161</v>
      </c>
      <c r="E121" s="197"/>
      <c r="F121" s="197"/>
      <c r="G121" s="197"/>
      <c r="H121" s="197"/>
      <c r="I121" s="197"/>
      <c r="J121" s="198">
        <f>J1411</f>
        <v>0</v>
      </c>
      <c r="K121" s="134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5"/>
      <c r="C122" s="134"/>
      <c r="D122" s="196" t="s">
        <v>162</v>
      </c>
      <c r="E122" s="197"/>
      <c r="F122" s="197"/>
      <c r="G122" s="197"/>
      <c r="H122" s="197"/>
      <c r="I122" s="197"/>
      <c r="J122" s="198">
        <f>J1425</f>
        <v>0</v>
      </c>
      <c r="K122" s="134"/>
      <c r="L122" s="19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5"/>
      <c r="C123" s="134"/>
      <c r="D123" s="196" t="s">
        <v>163</v>
      </c>
      <c r="E123" s="197"/>
      <c r="F123" s="197"/>
      <c r="G123" s="197"/>
      <c r="H123" s="197"/>
      <c r="I123" s="197"/>
      <c r="J123" s="198">
        <f>J1461</f>
        <v>0</v>
      </c>
      <c r="K123" s="134"/>
      <c r="L123" s="19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95"/>
      <c r="C124" s="134"/>
      <c r="D124" s="196" t="s">
        <v>164</v>
      </c>
      <c r="E124" s="197"/>
      <c r="F124" s="197"/>
      <c r="G124" s="197"/>
      <c r="H124" s="197"/>
      <c r="I124" s="197"/>
      <c r="J124" s="198">
        <f>J1509</f>
        <v>0</v>
      </c>
      <c r="K124" s="134"/>
      <c r="L124" s="19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95"/>
      <c r="C125" s="134"/>
      <c r="D125" s="196" t="s">
        <v>165</v>
      </c>
      <c r="E125" s="197"/>
      <c r="F125" s="197"/>
      <c r="G125" s="197"/>
      <c r="H125" s="197"/>
      <c r="I125" s="197"/>
      <c r="J125" s="198">
        <f>J1518</f>
        <v>0</v>
      </c>
      <c r="K125" s="134"/>
      <c r="L125" s="19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95"/>
      <c r="C126" s="134"/>
      <c r="D126" s="196" t="s">
        <v>166</v>
      </c>
      <c r="E126" s="197"/>
      <c r="F126" s="197"/>
      <c r="G126" s="197"/>
      <c r="H126" s="197"/>
      <c r="I126" s="197"/>
      <c r="J126" s="198">
        <f>J1578</f>
        <v>0</v>
      </c>
      <c r="K126" s="134"/>
      <c r="L126" s="199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195"/>
      <c r="C127" s="134"/>
      <c r="D127" s="196" t="s">
        <v>167</v>
      </c>
      <c r="E127" s="197"/>
      <c r="F127" s="197"/>
      <c r="G127" s="197"/>
      <c r="H127" s="197"/>
      <c r="I127" s="197"/>
      <c r="J127" s="198">
        <f>J1601</f>
        <v>0</v>
      </c>
      <c r="K127" s="134"/>
      <c r="L127" s="199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19.9" customHeight="1">
      <c r="A128" s="10"/>
      <c r="B128" s="195"/>
      <c r="C128" s="134"/>
      <c r="D128" s="196" t="s">
        <v>168</v>
      </c>
      <c r="E128" s="197"/>
      <c r="F128" s="197"/>
      <c r="G128" s="197"/>
      <c r="H128" s="197"/>
      <c r="I128" s="197"/>
      <c r="J128" s="198">
        <f>J1676</f>
        <v>0</v>
      </c>
      <c r="K128" s="134"/>
      <c r="L128" s="199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10" customFormat="1" ht="19.9" customHeight="1">
      <c r="A129" s="10"/>
      <c r="B129" s="195"/>
      <c r="C129" s="134"/>
      <c r="D129" s="196" t="s">
        <v>169</v>
      </c>
      <c r="E129" s="197"/>
      <c r="F129" s="197"/>
      <c r="G129" s="197"/>
      <c r="H129" s="197"/>
      <c r="I129" s="197"/>
      <c r="J129" s="198">
        <f>J1681</f>
        <v>0</v>
      </c>
      <c r="K129" s="134"/>
      <c r="L129" s="199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10" customFormat="1" ht="19.9" customHeight="1">
      <c r="A130" s="10"/>
      <c r="B130" s="195"/>
      <c r="C130" s="134"/>
      <c r="D130" s="196" t="s">
        <v>170</v>
      </c>
      <c r="E130" s="197"/>
      <c r="F130" s="197"/>
      <c r="G130" s="197"/>
      <c r="H130" s="197"/>
      <c r="I130" s="197"/>
      <c r="J130" s="198">
        <f>J1742</f>
        <v>0</v>
      </c>
      <c r="K130" s="134"/>
      <c r="L130" s="199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10" customFormat="1" ht="19.9" customHeight="1">
      <c r="A131" s="10"/>
      <c r="B131" s="195"/>
      <c r="C131" s="134"/>
      <c r="D131" s="196" t="s">
        <v>171</v>
      </c>
      <c r="E131" s="197"/>
      <c r="F131" s="197"/>
      <c r="G131" s="197"/>
      <c r="H131" s="197"/>
      <c r="I131" s="197"/>
      <c r="J131" s="198">
        <f>J1757</f>
        <v>0</v>
      </c>
      <c r="K131" s="134"/>
      <c r="L131" s="199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s="10" customFormat="1" ht="19.9" customHeight="1">
      <c r="A132" s="10"/>
      <c r="B132" s="195"/>
      <c r="C132" s="134"/>
      <c r="D132" s="196" t="s">
        <v>172</v>
      </c>
      <c r="E132" s="197"/>
      <c r="F132" s="197"/>
      <c r="G132" s="197"/>
      <c r="H132" s="197"/>
      <c r="I132" s="197"/>
      <c r="J132" s="198">
        <f>J1784</f>
        <v>0</v>
      </c>
      <c r="K132" s="134"/>
      <c r="L132" s="199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s="10" customFormat="1" ht="19.9" customHeight="1">
      <c r="A133" s="10"/>
      <c r="B133" s="195"/>
      <c r="C133" s="134"/>
      <c r="D133" s="196" t="s">
        <v>173</v>
      </c>
      <c r="E133" s="197"/>
      <c r="F133" s="197"/>
      <c r="G133" s="197"/>
      <c r="H133" s="197"/>
      <c r="I133" s="197"/>
      <c r="J133" s="198">
        <f>J1850</f>
        <v>0</v>
      </c>
      <c r="K133" s="134"/>
      <c r="L133" s="199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s="10" customFormat="1" ht="19.9" customHeight="1">
      <c r="A134" s="10"/>
      <c r="B134" s="195"/>
      <c r="C134" s="134"/>
      <c r="D134" s="196" t="s">
        <v>174</v>
      </c>
      <c r="E134" s="197"/>
      <c r="F134" s="197"/>
      <c r="G134" s="197"/>
      <c r="H134" s="197"/>
      <c r="I134" s="197"/>
      <c r="J134" s="198">
        <f>J1957</f>
        <v>0</v>
      </c>
      <c r="K134" s="134"/>
      <c r="L134" s="199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s="10" customFormat="1" ht="19.9" customHeight="1">
      <c r="A135" s="10"/>
      <c r="B135" s="195"/>
      <c r="C135" s="134"/>
      <c r="D135" s="196" t="s">
        <v>175</v>
      </c>
      <c r="E135" s="197"/>
      <c r="F135" s="197"/>
      <c r="G135" s="197"/>
      <c r="H135" s="197"/>
      <c r="I135" s="197"/>
      <c r="J135" s="198">
        <f>J2048</f>
        <v>0</v>
      </c>
      <c r="K135" s="134"/>
      <c r="L135" s="199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s="9" customFormat="1" ht="24.95" customHeight="1">
      <c r="A136" s="9"/>
      <c r="B136" s="189"/>
      <c r="C136" s="190"/>
      <c r="D136" s="191" t="s">
        <v>176</v>
      </c>
      <c r="E136" s="192"/>
      <c r="F136" s="192"/>
      <c r="G136" s="192"/>
      <c r="H136" s="192"/>
      <c r="I136" s="192"/>
      <c r="J136" s="193">
        <f>J2063</f>
        <v>0</v>
      </c>
      <c r="K136" s="190"/>
      <c r="L136" s="194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s="10" customFormat="1" ht="19.9" customHeight="1">
      <c r="A137" s="10"/>
      <c r="B137" s="195"/>
      <c r="C137" s="134"/>
      <c r="D137" s="196" t="s">
        <v>177</v>
      </c>
      <c r="E137" s="197"/>
      <c r="F137" s="197"/>
      <c r="G137" s="197"/>
      <c r="H137" s="197"/>
      <c r="I137" s="197"/>
      <c r="J137" s="198">
        <f>J2064</f>
        <v>0</v>
      </c>
      <c r="K137" s="134"/>
      <c r="L137" s="199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s="10" customFormat="1" ht="19.9" customHeight="1">
      <c r="A138" s="10"/>
      <c r="B138" s="195"/>
      <c r="C138" s="134"/>
      <c r="D138" s="196" t="s">
        <v>178</v>
      </c>
      <c r="E138" s="197"/>
      <c r="F138" s="197"/>
      <c r="G138" s="197"/>
      <c r="H138" s="197"/>
      <c r="I138" s="197"/>
      <c r="J138" s="198">
        <f>J2067</f>
        <v>0</v>
      </c>
      <c r="K138" s="134"/>
      <c r="L138" s="199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s="2" customFormat="1" ht="21.8" customHeight="1">
      <c r="A139" s="39"/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6.95" customHeight="1">
      <c r="A140" s="39"/>
      <c r="B140" s="67"/>
      <c r="C140" s="68"/>
      <c r="D140" s="68"/>
      <c r="E140" s="68"/>
      <c r="F140" s="68"/>
      <c r="G140" s="68"/>
      <c r="H140" s="68"/>
      <c r="I140" s="68"/>
      <c r="J140" s="68"/>
      <c r="K140" s="68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4" spans="1:31" s="2" customFormat="1" ht="6.95" customHeight="1">
      <c r="A144" s="39"/>
      <c r="B144" s="69"/>
      <c r="C144" s="70"/>
      <c r="D144" s="70"/>
      <c r="E144" s="70"/>
      <c r="F144" s="70"/>
      <c r="G144" s="70"/>
      <c r="H144" s="70"/>
      <c r="I144" s="70"/>
      <c r="J144" s="70"/>
      <c r="K144" s="70"/>
      <c r="L144" s="64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2" customFormat="1" ht="24.95" customHeight="1">
      <c r="A145" s="39"/>
      <c r="B145" s="40"/>
      <c r="C145" s="24" t="s">
        <v>179</v>
      </c>
      <c r="D145" s="41"/>
      <c r="E145" s="41"/>
      <c r="F145" s="41"/>
      <c r="G145" s="41"/>
      <c r="H145" s="41"/>
      <c r="I145" s="41"/>
      <c r="J145" s="41"/>
      <c r="K145" s="41"/>
      <c r="L145" s="64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2" customFormat="1" ht="6.95" customHeight="1">
      <c r="A146" s="39"/>
      <c r="B146" s="40"/>
      <c r="C146" s="41"/>
      <c r="D146" s="41"/>
      <c r="E146" s="41"/>
      <c r="F146" s="41"/>
      <c r="G146" s="41"/>
      <c r="H146" s="41"/>
      <c r="I146" s="41"/>
      <c r="J146" s="41"/>
      <c r="K146" s="41"/>
      <c r="L146" s="64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1:31" s="2" customFormat="1" ht="12" customHeight="1">
      <c r="A147" s="39"/>
      <c r="B147" s="40"/>
      <c r="C147" s="33" t="s">
        <v>16</v>
      </c>
      <c r="D147" s="41"/>
      <c r="E147" s="41"/>
      <c r="F147" s="41"/>
      <c r="G147" s="41"/>
      <c r="H147" s="41"/>
      <c r="I147" s="41"/>
      <c r="J147" s="41"/>
      <c r="K147" s="41"/>
      <c r="L147" s="64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s="2" customFormat="1" ht="16.5" customHeight="1">
      <c r="A148" s="39"/>
      <c r="B148" s="40"/>
      <c r="C148" s="41"/>
      <c r="D148" s="41"/>
      <c r="E148" s="184" t="str">
        <f>E7</f>
        <v>Mníšek u Liberce ON-DSP, DPS oprava</v>
      </c>
      <c r="F148" s="33"/>
      <c r="G148" s="33"/>
      <c r="H148" s="33"/>
      <c r="I148" s="41"/>
      <c r="J148" s="41"/>
      <c r="K148" s="41"/>
      <c r="L148" s="64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  <row r="149" spans="2:12" s="1" customFormat="1" ht="12" customHeight="1">
      <c r="B149" s="22"/>
      <c r="C149" s="33" t="s">
        <v>130</v>
      </c>
      <c r="D149" s="23"/>
      <c r="E149" s="23"/>
      <c r="F149" s="23"/>
      <c r="G149" s="23"/>
      <c r="H149" s="23"/>
      <c r="I149" s="23"/>
      <c r="J149" s="23"/>
      <c r="K149" s="23"/>
      <c r="L149" s="21"/>
    </row>
    <row r="150" spans="1:31" s="2" customFormat="1" ht="16.5" customHeight="1">
      <c r="A150" s="39"/>
      <c r="B150" s="40"/>
      <c r="C150" s="41"/>
      <c r="D150" s="41"/>
      <c r="E150" s="184" t="s">
        <v>131</v>
      </c>
      <c r="F150" s="41"/>
      <c r="G150" s="41"/>
      <c r="H150" s="41"/>
      <c r="I150" s="41"/>
      <c r="J150" s="41"/>
      <c r="K150" s="41"/>
      <c r="L150" s="64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  <row r="151" spans="1:31" s="2" customFormat="1" ht="12" customHeight="1">
      <c r="A151" s="39"/>
      <c r="B151" s="40"/>
      <c r="C151" s="33" t="s">
        <v>132</v>
      </c>
      <c r="D151" s="41"/>
      <c r="E151" s="41"/>
      <c r="F151" s="41"/>
      <c r="G151" s="41"/>
      <c r="H151" s="41"/>
      <c r="I151" s="41"/>
      <c r="J151" s="41"/>
      <c r="K151" s="41"/>
      <c r="L151" s="64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  <row r="152" spans="1:31" s="2" customFormat="1" ht="16.5" customHeight="1">
      <c r="A152" s="39"/>
      <c r="B152" s="40"/>
      <c r="C152" s="41"/>
      <c r="D152" s="41"/>
      <c r="E152" s="77" t="str">
        <f>E11</f>
        <v>1.1 - Stavební část</v>
      </c>
      <c r="F152" s="41"/>
      <c r="G152" s="41"/>
      <c r="H152" s="41"/>
      <c r="I152" s="41"/>
      <c r="J152" s="41"/>
      <c r="K152" s="41"/>
      <c r="L152" s="64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  <row r="153" spans="1:31" s="2" customFormat="1" ht="6.95" customHeight="1">
      <c r="A153" s="39"/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64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  <row r="154" spans="1:31" s="2" customFormat="1" ht="12" customHeight="1">
      <c r="A154" s="39"/>
      <c r="B154" s="40"/>
      <c r="C154" s="33" t="s">
        <v>20</v>
      </c>
      <c r="D154" s="41"/>
      <c r="E154" s="41"/>
      <c r="F154" s="28" t="str">
        <f>F14</f>
        <v xml:space="preserve"> </v>
      </c>
      <c r="G154" s="41"/>
      <c r="H154" s="41"/>
      <c r="I154" s="33" t="s">
        <v>22</v>
      </c>
      <c r="J154" s="80" t="str">
        <f>IF(J14="","",J14)</f>
        <v>17. 3. 2021</v>
      </c>
      <c r="K154" s="41"/>
      <c r="L154" s="64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  <row r="155" spans="1:31" s="2" customFormat="1" ht="6.95" customHeight="1">
      <c r="A155" s="39"/>
      <c r="B155" s="40"/>
      <c r="C155" s="41"/>
      <c r="D155" s="41"/>
      <c r="E155" s="41"/>
      <c r="F155" s="41"/>
      <c r="G155" s="41"/>
      <c r="H155" s="41"/>
      <c r="I155" s="41"/>
      <c r="J155" s="41"/>
      <c r="K155" s="41"/>
      <c r="L155" s="64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  <row r="156" spans="1:31" s="2" customFormat="1" ht="15.15" customHeight="1">
      <c r="A156" s="39"/>
      <c r="B156" s="40"/>
      <c r="C156" s="33" t="s">
        <v>24</v>
      </c>
      <c r="D156" s="41"/>
      <c r="E156" s="41"/>
      <c r="F156" s="28" t="str">
        <f>E17</f>
        <v xml:space="preserve"> </v>
      </c>
      <c r="G156" s="41"/>
      <c r="H156" s="41"/>
      <c r="I156" s="33" t="s">
        <v>29</v>
      </c>
      <c r="J156" s="37" t="str">
        <f>E23</f>
        <v xml:space="preserve"> </v>
      </c>
      <c r="K156" s="41"/>
      <c r="L156" s="64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</row>
    <row r="157" spans="1:31" s="2" customFormat="1" ht="15.15" customHeight="1">
      <c r="A157" s="39"/>
      <c r="B157" s="40"/>
      <c r="C157" s="33" t="s">
        <v>27</v>
      </c>
      <c r="D157" s="41"/>
      <c r="E157" s="41"/>
      <c r="F157" s="28" t="str">
        <f>IF(E20="","",E20)</f>
        <v>Vyplň údaj</v>
      </c>
      <c r="G157" s="41"/>
      <c r="H157" s="41"/>
      <c r="I157" s="33" t="s">
        <v>31</v>
      </c>
      <c r="J157" s="37" t="str">
        <f>E26</f>
        <v xml:space="preserve"> </v>
      </c>
      <c r="K157" s="41"/>
      <c r="L157" s="64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  <row r="158" spans="1:31" s="2" customFormat="1" ht="10.3" customHeight="1">
      <c r="A158" s="39"/>
      <c r="B158" s="40"/>
      <c r="C158" s="41"/>
      <c r="D158" s="41"/>
      <c r="E158" s="41"/>
      <c r="F158" s="41"/>
      <c r="G158" s="41"/>
      <c r="H158" s="41"/>
      <c r="I158" s="41"/>
      <c r="J158" s="41"/>
      <c r="K158" s="41"/>
      <c r="L158" s="64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  <row r="159" spans="1:31" s="11" customFormat="1" ht="29.25" customHeight="1">
      <c r="A159" s="200"/>
      <c r="B159" s="201"/>
      <c r="C159" s="202" t="s">
        <v>180</v>
      </c>
      <c r="D159" s="203" t="s">
        <v>58</v>
      </c>
      <c r="E159" s="203" t="s">
        <v>54</v>
      </c>
      <c r="F159" s="203" t="s">
        <v>55</v>
      </c>
      <c r="G159" s="203" t="s">
        <v>181</v>
      </c>
      <c r="H159" s="203" t="s">
        <v>182</v>
      </c>
      <c r="I159" s="203" t="s">
        <v>183</v>
      </c>
      <c r="J159" s="203" t="s">
        <v>136</v>
      </c>
      <c r="K159" s="204" t="s">
        <v>184</v>
      </c>
      <c r="L159" s="205"/>
      <c r="M159" s="101" t="s">
        <v>1</v>
      </c>
      <c r="N159" s="102" t="s">
        <v>37</v>
      </c>
      <c r="O159" s="102" t="s">
        <v>185</v>
      </c>
      <c r="P159" s="102" t="s">
        <v>186</v>
      </c>
      <c r="Q159" s="102" t="s">
        <v>187</v>
      </c>
      <c r="R159" s="102" t="s">
        <v>188</v>
      </c>
      <c r="S159" s="102" t="s">
        <v>189</v>
      </c>
      <c r="T159" s="103" t="s">
        <v>190</v>
      </c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</row>
    <row r="160" spans="1:63" s="2" customFormat="1" ht="22.8" customHeight="1">
      <c r="A160" s="39"/>
      <c r="B160" s="40"/>
      <c r="C160" s="108" t="s">
        <v>191</v>
      </c>
      <c r="D160" s="41"/>
      <c r="E160" s="41"/>
      <c r="F160" s="41"/>
      <c r="G160" s="41"/>
      <c r="H160" s="41"/>
      <c r="I160" s="41"/>
      <c r="J160" s="206">
        <f>BK160</f>
        <v>0</v>
      </c>
      <c r="K160" s="41"/>
      <c r="L160" s="45"/>
      <c r="M160" s="104"/>
      <c r="N160" s="207"/>
      <c r="O160" s="105"/>
      <c r="P160" s="208">
        <f>P161+P1093+P2063</f>
        <v>0</v>
      </c>
      <c r="Q160" s="105"/>
      <c r="R160" s="208">
        <f>R161+R1093+R2063</f>
        <v>0</v>
      </c>
      <c r="S160" s="105"/>
      <c r="T160" s="209">
        <f>T161+T1093+T2063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72</v>
      </c>
      <c r="AU160" s="18" t="s">
        <v>138</v>
      </c>
      <c r="BK160" s="210">
        <f>BK161+BK1093+BK2063</f>
        <v>0</v>
      </c>
    </row>
    <row r="161" spans="1:63" s="12" customFormat="1" ht="25.9" customHeight="1">
      <c r="A161" s="12"/>
      <c r="B161" s="211"/>
      <c r="C161" s="212"/>
      <c r="D161" s="213" t="s">
        <v>72</v>
      </c>
      <c r="E161" s="214" t="s">
        <v>192</v>
      </c>
      <c r="F161" s="214" t="s">
        <v>193</v>
      </c>
      <c r="G161" s="212"/>
      <c r="H161" s="212"/>
      <c r="I161" s="215"/>
      <c r="J161" s="216">
        <f>BK161</f>
        <v>0</v>
      </c>
      <c r="K161" s="212"/>
      <c r="L161" s="217"/>
      <c r="M161" s="218"/>
      <c r="N161" s="219"/>
      <c r="O161" s="219"/>
      <c r="P161" s="220">
        <f>P162+P285+P375+P442+P469+P515+P552+P778+P785+P921+P927+P1090</f>
        <v>0</v>
      </c>
      <c r="Q161" s="219"/>
      <c r="R161" s="220">
        <f>R162+R285+R375+R442+R469+R515+R552+R778+R785+R921+R927+R1090</f>
        <v>0</v>
      </c>
      <c r="S161" s="219"/>
      <c r="T161" s="221">
        <f>T162+T285+T375+T442+T469+T515+T552+T778+T785+T921+T927+T1090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2" t="s">
        <v>77</v>
      </c>
      <c r="AT161" s="223" t="s">
        <v>72</v>
      </c>
      <c r="AU161" s="223" t="s">
        <v>73</v>
      </c>
      <c r="AY161" s="222" t="s">
        <v>194</v>
      </c>
      <c r="BK161" s="224">
        <f>BK162+BK285+BK375+BK442+BK469+BK515+BK552+BK778+BK785+BK921+BK927+BK1090</f>
        <v>0</v>
      </c>
    </row>
    <row r="162" spans="1:63" s="12" customFormat="1" ht="22.8" customHeight="1">
      <c r="A162" s="12"/>
      <c r="B162" s="211"/>
      <c r="C162" s="212"/>
      <c r="D162" s="213" t="s">
        <v>72</v>
      </c>
      <c r="E162" s="225" t="s">
        <v>77</v>
      </c>
      <c r="F162" s="225" t="s">
        <v>195</v>
      </c>
      <c r="G162" s="212"/>
      <c r="H162" s="212"/>
      <c r="I162" s="215"/>
      <c r="J162" s="226">
        <f>BK162</f>
        <v>0</v>
      </c>
      <c r="K162" s="212"/>
      <c r="L162" s="217"/>
      <c r="M162" s="218"/>
      <c r="N162" s="219"/>
      <c r="O162" s="219"/>
      <c r="P162" s="220">
        <f>SUM(P163:P284)</f>
        <v>0</v>
      </c>
      <c r="Q162" s="219"/>
      <c r="R162" s="220">
        <f>SUM(R163:R284)</f>
        <v>0</v>
      </c>
      <c r="S162" s="219"/>
      <c r="T162" s="221">
        <f>SUM(T163:T284)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2" t="s">
        <v>77</v>
      </c>
      <c r="AT162" s="223" t="s">
        <v>72</v>
      </c>
      <c r="AU162" s="223" t="s">
        <v>77</v>
      </c>
      <c r="AY162" s="222" t="s">
        <v>194</v>
      </c>
      <c r="BK162" s="224">
        <f>SUM(BK163:BK284)</f>
        <v>0</v>
      </c>
    </row>
    <row r="163" spans="1:65" s="2" customFormat="1" ht="33" customHeight="1">
      <c r="A163" s="39"/>
      <c r="B163" s="40"/>
      <c r="C163" s="227" t="s">
        <v>77</v>
      </c>
      <c r="D163" s="227" t="s">
        <v>196</v>
      </c>
      <c r="E163" s="228" t="s">
        <v>197</v>
      </c>
      <c r="F163" s="229" t="s">
        <v>198</v>
      </c>
      <c r="G163" s="230" t="s">
        <v>199</v>
      </c>
      <c r="H163" s="231">
        <v>73.989</v>
      </c>
      <c r="I163" s="232"/>
      <c r="J163" s="233">
        <f>ROUND(I163*H163,2)</f>
        <v>0</v>
      </c>
      <c r="K163" s="229" t="s">
        <v>200</v>
      </c>
      <c r="L163" s="45"/>
      <c r="M163" s="234" t="s">
        <v>1</v>
      </c>
      <c r="N163" s="235" t="s">
        <v>38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115</v>
      </c>
      <c r="AT163" s="238" t="s">
        <v>196</v>
      </c>
      <c r="AU163" s="238" t="s">
        <v>81</v>
      </c>
      <c r="AY163" s="18" t="s">
        <v>194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77</v>
      </c>
      <c r="BK163" s="239">
        <f>ROUND(I163*H163,2)</f>
        <v>0</v>
      </c>
      <c r="BL163" s="18" t="s">
        <v>115</v>
      </c>
      <c r="BM163" s="238" t="s">
        <v>81</v>
      </c>
    </row>
    <row r="164" spans="1:47" s="2" customFormat="1" ht="12">
      <c r="A164" s="39"/>
      <c r="B164" s="40"/>
      <c r="C164" s="41"/>
      <c r="D164" s="240" t="s">
        <v>201</v>
      </c>
      <c r="E164" s="41"/>
      <c r="F164" s="241" t="s">
        <v>198</v>
      </c>
      <c r="G164" s="41"/>
      <c r="H164" s="41"/>
      <c r="I164" s="242"/>
      <c r="J164" s="41"/>
      <c r="K164" s="41"/>
      <c r="L164" s="45"/>
      <c r="M164" s="243"/>
      <c r="N164" s="244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201</v>
      </c>
      <c r="AU164" s="18" t="s">
        <v>81</v>
      </c>
    </row>
    <row r="165" spans="1:51" s="13" customFormat="1" ht="12">
      <c r="A165" s="13"/>
      <c r="B165" s="245"/>
      <c r="C165" s="246"/>
      <c r="D165" s="240" t="s">
        <v>202</v>
      </c>
      <c r="E165" s="247" t="s">
        <v>1</v>
      </c>
      <c r="F165" s="248" t="s">
        <v>203</v>
      </c>
      <c r="G165" s="246"/>
      <c r="H165" s="247" t="s">
        <v>1</v>
      </c>
      <c r="I165" s="249"/>
      <c r="J165" s="246"/>
      <c r="K165" s="246"/>
      <c r="L165" s="250"/>
      <c r="M165" s="251"/>
      <c r="N165" s="252"/>
      <c r="O165" s="252"/>
      <c r="P165" s="252"/>
      <c r="Q165" s="252"/>
      <c r="R165" s="252"/>
      <c r="S165" s="252"/>
      <c r="T165" s="25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4" t="s">
        <v>202</v>
      </c>
      <c r="AU165" s="254" t="s">
        <v>81</v>
      </c>
      <c r="AV165" s="13" t="s">
        <v>77</v>
      </c>
      <c r="AW165" s="13" t="s">
        <v>30</v>
      </c>
      <c r="AX165" s="13" t="s">
        <v>73</v>
      </c>
      <c r="AY165" s="254" t="s">
        <v>194</v>
      </c>
    </row>
    <row r="166" spans="1:51" s="14" customFormat="1" ht="12">
      <c r="A166" s="14"/>
      <c r="B166" s="255"/>
      <c r="C166" s="256"/>
      <c r="D166" s="240" t="s">
        <v>202</v>
      </c>
      <c r="E166" s="257" t="s">
        <v>1</v>
      </c>
      <c r="F166" s="258" t="s">
        <v>204</v>
      </c>
      <c r="G166" s="256"/>
      <c r="H166" s="259">
        <v>72.953</v>
      </c>
      <c r="I166" s="260"/>
      <c r="J166" s="256"/>
      <c r="K166" s="256"/>
      <c r="L166" s="261"/>
      <c r="M166" s="262"/>
      <c r="N166" s="263"/>
      <c r="O166" s="263"/>
      <c r="P166" s="263"/>
      <c r="Q166" s="263"/>
      <c r="R166" s="263"/>
      <c r="S166" s="263"/>
      <c r="T166" s="26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5" t="s">
        <v>202</v>
      </c>
      <c r="AU166" s="265" t="s">
        <v>81</v>
      </c>
      <c r="AV166" s="14" t="s">
        <v>81</v>
      </c>
      <c r="AW166" s="14" t="s">
        <v>30</v>
      </c>
      <c r="AX166" s="14" t="s">
        <v>73</v>
      </c>
      <c r="AY166" s="265" t="s">
        <v>194</v>
      </c>
    </row>
    <row r="167" spans="1:51" s="14" customFormat="1" ht="12">
      <c r="A167" s="14"/>
      <c r="B167" s="255"/>
      <c r="C167" s="256"/>
      <c r="D167" s="240" t="s">
        <v>202</v>
      </c>
      <c r="E167" s="257" t="s">
        <v>1</v>
      </c>
      <c r="F167" s="258" t="s">
        <v>205</v>
      </c>
      <c r="G167" s="256"/>
      <c r="H167" s="259">
        <v>1.036</v>
      </c>
      <c r="I167" s="260"/>
      <c r="J167" s="256"/>
      <c r="K167" s="256"/>
      <c r="L167" s="261"/>
      <c r="M167" s="262"/>
      <c r="N167" s="263"/>
      <c r="O167" s="263"/>
      <c r="P167" s="263"/>
      <c r="Q167" s="263"/>
      <c r="R167" s="263"/>
      <c r="S167" s="263"/>
      <c r="T167" s="26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5" t="s">
        <v>202</v>
      </c>
      <c r="AU167" s="265" t="s">
        <v>81</v>
      </c>
      <c r="AV167" s="14" t="s">
        <v>81</v>
      </c>
      <c r="AW167" s="14" t="s">
        <v>30</v>
      </c>
      <c r="AX167" s="14" t="s">
        <v>73</v>
      </c>
      <c r="AY167" s="265" t="s">
        <v>194</v>
      </c>
    </row>
    <row r="168" spans="1:51" s="15" customFormat="1" ht="12">
      <c r="A168" s="15"/>
      <c r="B168" s="266"/>
      <c r="C168" s="267"/>
      <c r="D168" s="240" t="s">
        <v>202</v>
      </c>
      <c r="E168" s="268" t="s">
        <v>1</v>
      </c>
      <c r="F168" s="269" t="s">
        <v>206</v>
      </c>
      <c r="G168" s="267"/>
      <c r="H168" s="270">
        <v>73.989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6" t="s">
        <v>202</v>
      </c>
      <c r="AU168" s="276" t="s">
        <v>81</v>
      </c>
      <c r="AV168" s="15" t="s">
        <v>115</v>
      </c>
      <c r="AW168" s="15" t="s">
        <v>30</v>
      </c>
      <c r="AX168" s="15" t="s">
        <v>77</v>
      </c>
      <c r="AY168" s="276" t="s">
        <v>194</v>
      </c>
    </row>
    <row r="169" spans="1:65" s="2" customFormat="1" ht="44.25" customHeight="1">
      <c r="A169" s="39"/>
      <c r="B169" s="40"/>
      <c r="C169" s="227" t="s">
        <v>81</v>
      </c>
      <c r="D169" s="227" t="s">
        <v>196</v>
      </c>
      <c r="E169" s="228" t="s">
        <v>207</v>
      </c>
      <c r="F169" s="229" t="s">
        <v>208</v>
      </c>
      <c r="G169" s="230" t="s">
        <v>199</v>
      </c>
      <c r="H169" s="231">
        <v>8.82</v>
      </c>
      <c r="I169" s="232"/>
      <c r="J169" s="233">
        <f>ROUND(I169*H169,2)</f>
        <v>0</v>
      </c>
      <c r="K169" s="229" t="s">
        <v>200</v>
      </c>
      <c r="L169" s="45"/>
      <c r="M169" s="234" t="s">
        <v>1</v>
      </c>
      <c r="N169" s="235" t="s">
        <v>38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115</v>
      </c>
      <c r="AT169" s="238" t="s">
        <v>196</v>
      </c>
      <c r="AU169" s="238" t="s">
        <v>81</v>
      </c>
      <c r="AY169" s="18" t="s">
        <v>194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77</v>
      </c>
      <c r="BK169" s="239">
        <f>ROUND(I169*H169,2)</f>
        <v>0</v>
      </c>
      <c r="BL169" s="18" t="s">
        <v>115</v>
      </c>
      <c r="BM169" s="238" t="s">
        <v>115</v>
      </c>
    </row>
    <row r="170" spans="1:47" s="2" customFormat="1" ht="12">
      <c r="A170" s="39"/>
      <c r="B170" s="40"/>
      <c r="C170" s="41"/>
      <c r="D170" s="240" t="s">
        <v>201</v>
      </c>
      <c r="E170" s="41"/>
      <c r="F170" s="241" t="s">
        <v>208</v>
      </c>
      <c r="G170" s="41"/>
      <c r="H170" s="41"/>
      <c r="I170" s="242"/>
      <c r="J170" s="41"/>
      <c r="K170" s="41"/>
      <c r="L170" s="45"/>
      <c r="M170" s="243"/>
      <c r="N170" s="244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201</v>
      </c>
      <c r="AU170" s="18" t="s">
        <v>81</v>
      </c>
    </row>
    <row r="171" spans="1:51" s="13" customFormat="1" ht="12">
      <c r="A171" s="13"/>
      <c r="B171" s="245"/>
      <c r="C171" s="246"/>
      <c r="D171" s="240" t="s">
        <v>202</v>
      </c>
      <c r="E171" s="247" t="s">
        <v>1</v>
      </c>
      <c r="F171" s="248" t="s">
        <v>209</v>
      </c>
      <c r="G171" s="246"/>
      <c r="H171" s="247" t="s">
        <v>1</v>
      </c>
      <c r="I171" s="249"/>
      <c r="J171" s="246"/>
      <c r="K171" s="246"/>
      <c r="L171" s="250"/>
      <c r="M171" s="251"/>
      <c r="N171" s="252"/>
      <c r="O171" s="252"/>
      <c r="P171" s="252"/>
      <c r="Q171" s="252"/>
      <c r="R171" s="252"/>
      <c r="S171" s="252"/>
      <c r="T171" s="25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4" t="s">
        <v>202</v>
      </c>
      <c r="AU171" s="254" t="s">
        <v>81</v>
      </c>
      <c r="AV171" s="13" t="s">
        <v>77</v>
      </c>
      <c r="AW171" s="13" t="s">
        <v>30</v>
      </c>
      <c r="AX171" s="13" t="s">
        <v>73</v>
      </c>
      <c r="AY171" s="254" t="s">
        <v>194</v>
      </c>
    </row>
    <row r="172" spans="1:51" s="14" customFormat="1" ht="12">
      <c r="A172" s="14"/>
      <c r="B172" s="255"/>
      <c r="C172" s="256"/>
      <c r="D172" s="240" t="s">
        <v>202</v>
      </c>
      <c r="E172" s="257" t="s">
        <v>1</v>
      </c>
      <c r="F172" s="258" t="s">
        <v>210</v>
      </c>
      <c r="G172" s="256"/>
      <c r="H172" s="259">
        <v>8.82</v>
      </c>
      <c r="I172" s="260"/>
      <c r="J172" s="256"/>
      <c r="K172" s="256"/>
      <c r="L172" s="261"/>
      <c r="M172" s="262"/>
      <c r="N172" s="263"/>
      <c r="O172" s="263"/>
      <c r="P172" s="263"/>
      <c r="Q172" s="263"/>
      <c r="R172" s="263"/>
      <c r="S172" s="263"/>
      <c r="T172" s="26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5" t="s">
        <v>202</v>
      </c>
      <c r="AU172" s="265" t="s">
        <v>81</v>
      </c>
      <c r="AV172" s="14" t="s">
        <v>81</v>
      </c>
      <c r="AW172" s="14" t="s">
        <v>30</v>
      </c>
      <c r="AX172" s="14" t="s">
        <v>73</v>
      </c>
      <c r="AY172" s="265" t="s">
        <v>194</v>
      </c>
    </row>
    <row r="173" spans="1:51" s="15" customFormat="1" ht="12">
      <c r="A173" s="15"/>
      <c r="B173" s="266"/>
      <c r="C173" s="267"/>
      <c r="D173" s="240" t="s">
        <v>202</v>
      </c>
      <c r="E173" s="268" t="s">
        <v>1</v>
      </c>
      <c r="F173" s="269" t="s">
        <v>206</v>
      </c>
      <c r="G173" s="267"/>
      <c r="H173" s="270">
        <v>8.82</v>
      </c>
      <c r="I173" s="271"/>
      <c r="J173" s="267"/>
      <c r="K173" s="267"/>
      <c r="L173" s="272"/>
      <c r="M173" s="273"/>
      <c r="N173" s="274"/>
      <c r="O173" s="274"/>
      <c r="P173" s="274"/>
      <c r="Q173" s="274"/>
      <c r="R173" s="274"/>
      <c r="S173" s="274"/>
      <c r="T173" s="27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6" t="s">
        <v>202</v>
      </c>
      <c r="AU173" s="276" t="s">
        <v>81</v>
      </c>
      <c r="AV173" s="15" t="s">
        <v>115</v>
      </c>
      <c r="AW173" s="15" t="s">
        <v>30</v>
      </c>
      <c r="AX173" s="15" t="s">
        <v>77</v>
      </c>
      <c r="AY173" s="276" t="s">
        <v>194</v>
      </c>
    </row>
    <row r="174" spans="1:65" s="2" customFormat="1" ht="12">
      <c r="A174" s="39"/>
      <c r="B174" s="40"/>
      <c r="C174" s="227" t="s">
        <v>110</v>
      </c>
      <c r="D174" s="227" t="s">
        <v>196</v>
      </c>
      <c r="E174" s="228" t="s">
        <v>211</v>
      </c>
      <c r="F174" s="229" t="s">
        <v>212</v>
      </c>
      <c r="G174" s="230" t="s">
        <v>199</v>
      </c>
      <c r="H174" s="231">
        <v>33.389</v>
      </c>
      <c r="I174" s="232"/>
      <c r="J174" s="233">
        <f>ROUND(I174*H174,2)</f>
        <v>0</v>
      </c>
      <c r="K174" s="229" t="s">
        <v>200</v>
      </c>
      <c r="L174" s="45"/>
      <c r="M174" s="234" t="s">
        <v>1</v>
      </c>
      <c r="N174" s="235" t="s">
        <v>38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115</v>
      </c>
      <c r="AT174" s="238" t="s">
        <v>196</v>
      </c>
      <c r="AU174" s="238" t="s">
        <v>81</v>
      </c>
      <c r="AY174" s="18" t="s">
        <v>194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77</v>
      </c>
      <c r="BK174" s="239">
        <f>ROUND(I174*H174,2)</f>
        <v>0</v>
      </c>
      <c r="BL174" s="18" t="s">
        <v>115</v>
      </c>
      <c r="BM174" s="238" t="s">
        <v>213</v>
      </c>
    </row>
    <row r="175" spans="1:47" s="2" customFormat="1" ht="12">
      <c r="A175" s="39"/>
      <c r="B175" s="40"/>
      <c r="C175" s="41"/>
      <c r="D175" s="240" t="s">
        <v>201</v>
      </c>
      <c r="E175" s="41"/>
      <c r="F175" s="241" t="s">
        <v>212</v>
      </c>
      <c r="G175" s="41"/>
      <c r="H175" s="41"/>
      <c r="I175" s="242"/>
      <c r="J175" s="41"/>
      <c r="K175" s="41"/>
      <c r="L175" s="45"/>
      <c r="M175" s="243"/>
      <c r="N175" s="244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201</v>
      </c>
      <c r="AU175" s="18" t="s">
        <v>81</v>
      </c>
    </row>
    <row r="176" spans="1:51" s="13" customFormat="1" ht="12">
      <c r="A176" s="13"/>
      <c r="B176" s="245"/>
      <c r="C176" s="246"/>
      <c r="D176" s="240" t="s">
        <v>202</v>
      </c>
      <c r="E176" s="247" t="s">
        <v>1</v>
      </c>
      <c r="F176" s="248" t="s">
        <v>214</v>
      </c>
      <c r="G176" s="246"/>
      <c r="H176" s="247" t="s">
        <v>1</v>
      </c>
      <c r="I176" s="249"/>
      <c r="J176" s="246"/>
      <c r="K176" s="246"/>
      <c r="L176" s="250"/>
      <c r="M176" s="251"/>
      <c r="N176" s="252"/>
      <c r="O176" s="252"/>
      <c r="P176" s="252"/>
      <c r="Q176" s="252"/>
      <c r="R176" s="252"/>
      <c r="S176" s="252"/>
      <c r="T176" s="25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4" t="s">
        <v>202</v>
      </c>
      <c r="AU176" s="254" t="s">
        <v>81</v>
      </c>
      <c r="AV176" s="13" t="s">
        <v>77</v>
      </c>
      <c r="AW176" s="13" t="s">
        <v>30</v>
      </c>
      <c r="AX176" s="13" t="s">
        <v>73</v>
      </c>
      <c r="AY176" s="254" t="s">
        <v>194</v>
      </c>
    </row>
    <row r="177" spans="1:51" s="14" customFormat="1" ht="12">
      <c r="A177" s="14"/>
      <c r="B177" s="255"/>
      <c r="C177" s="256"/>
      <c r="D177" s="240" t="s">
        <v>202</v>
      </c>
      <c r="E177" s="257" t="s">
        <v>1</v>
      </c>
      <c r="F177" s="258" t="s">
        <v>215</v>
      </c>
      <c r="G177" s="256"/>
      <c r="H177" s="259">
        <v>29.503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5" t="s">
        <v>202</v>
      </c>
      <c r="AU177" s="265" t="s">
        <v>81</v>
      </c>
      <c r="AV177" s="14" t="s">
        <v>81</v>
      </c>
      <c r="AW177" s="14" t="s">
        <v>30</v>
      </c>
      <c r="AX177" s="14" t="s">
        <v>73</v>
      </c>
      <c r="AY177" s="265" t="s">
        <v>194</v>
      </c>
    </row>
    <row r="178" spans="1:51" s="14" customFormat="1" ht="12">
      <c r="A178" s="14"/>
      <c r="B178" s="255"/>
      <c r="C178" s="256"/>
      <c r="D178" s="240" t="s">
        <v>202</v>
      </c>
      <c r="E178" s="257" t="s">
        <v>1</v>
      </c>
      <c r="F178" s="258" t="s">
        <v>216</v>
      </c>
      <c r="G178" s="256"/>
      <c r="H178" s="259">
        <v>3.886</v>
      </c>
      <c r="I178" s="260"/>
      <c r="J178" s="256"/>
      <c r="K178" s="256"/>
      <c r="L178" s="261"/>
      <c r="M178" s="262"/>
      <c r="N178" s="263"/>
      <c r="O178" s="263"/>
      <c r="P178" s="263"/>
      <c r="Q178" s="263"/>
      <c r="R178" s="263"/>
      <c r="S178" s="263"/>
      <c r="T178" s="26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5" t="s">
        <v>202</v>
      </c>
      <c r="AU178" s="265" t="s">
        <v>81</v>
      </c>
      <c r="AV178" s="14" t="s">
        <v>81</v>
      </c>
      <c r="AW178" s="14" t="s">
        <v>30</v>
      </c>
      <c r="AX178" s="14" t="s">
        <v>73</v>
      </c>
      <c r="AY178" s="265" t="s">
        <v>194</v>
      </c>
    </row>
    <row r="179" spans="1:51" s="15" customFormat="1" ht="12">
      <c r="A179" s="15"/>
      <c r="B179" s="266"/>
      <c r="C179" s="267"/>
      <c r="D179" s="240" t="s">
        <v>202</v>
      </c>
      <c r="E179" s="268" t="s">
        <v>1</v>
      </c>
      <c r="F179" s="269" t="s">
        <v>206</v>
      </c>
      <c r="G179" s="267"/>
      <c r="H179" s="270">
        <v>33.389</v>
      </c>
      <c r="I179" s="271"/>
      <c r="J179" s="267"/>
      <c r="K179" s="267"/>
      <c r="L179" s="272"/>
      <c r="M179" s="273"/>
      <c r="N179" s="274"/>
      <c r="O179" s="274"/>
      <c r="P179" s="274"/>
      <c r="Q179" s="274"/>
      <c r="R179" s="274"/>
      <c r="S179" s="274"/>
      <c r="T179" s="27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6" t="s">
        <v>202</v>
      </c>
      <c r="AU179" s="276" t="s">
        <v>81</v>
      </c>
      <c r="AV179" s="15" t="s">
        <v>115</v>
      </c>
      <c r="AW179" s="15" t="s">
        <v>30</v>
      </c>
      <c r="AX179" s="15" t="s">
        <v>77</v>
      </c>
      <c r="AY179" s="276" t="s">
        <v>194</v>
      </c>
    </row>
    <row r="180" spans="1:65" s="2" customFormat="1" ht="12">
      <c r="A180" s="39"/>
      <c r="B180" s="40"/>
      <c r="C180" s="227" t="s">
        <v>115</v>
      </c>
      <c r="D180" s="227" t="s">
        <v>196</v>
      </c>
      <c r="E180" s="228" t="s">
        <v>217</v>
      </c>
      <c r="F180" s="229" t="s">
        <v>218</v>
      </c>
      <c r="G180" s="230" t="s">
        <v>199</v>
      </c>
      <c r="H180" s="231">
        <v>17.91</v>
      </c>
      <c r="I180" s="232"/>
      <c r="J180" s="233">
        <f>ROUND(I180*H180,2)</f>
        <v>0</v>
      </c>
      <c r="K180" s="229" t="s">
        <v>200</v>
      </c>
      <c r="L180" s="45"/>
      <c r="M180" s="234" t="s">
        <v>1</v>
      </c>
      <c r="N180" s="235" t="s">
        <v>38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115</v>
      </c>
      <c r="AT180" s="238" t="s">
        <v>196</v>
      </c>
      <c r="AU180" s="238" t="s">
        <v>81</v>
      </c>
      <c r="AY180" s="18" t="s">
        <v>194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77</v>
      </c>
      <c r="BK180" s="239">
        <f>ROUND(I180*H180,2)</f>
        <v>0</v>
      </c>
      <c r="BL180" s="18" t="s">
        <v>115</v>
      </c>
      <c r="BM180" s="238" t="s">
        <v>219</v>
      </c>
    </row>
    <row r="181" spans="1:47" s="2" customFormat="1" ht="12">
      <c r="A181" s="39"/>
      <c r="B181" s="40"/>
      <c r="C181" s="41"/>
      <c r="D181" s="240" t="s">
        <v>201</v>
      </c>
      <c r="E181" s="41"/>
      <c r="F181" s="241" t="s">
        <v>218</v>
      </c>
      <c r="G181" s="41"/>
      <c r="H181" s="41"/>
      <c r="I181" s="242"/>
      <c r="J181" s="41"/>
      <c r="K181" s="41"/>
      <c r="L181" s="45"/>
      <c r="M181" s="243"/>
      <c r="N181" s="244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201</v>
      </c>
      <c r="AU181" s="18" t="s">
        <v>81</v>
      </c>
    </row>
    <row r="182" spans="1:51" s="14" customFormat="1" ht="12">
      <c r="A182" s="14"/>
      <c r="B182" s="255"/>
      <c r="C182" s="256"/>
      <c r="D182" s="240" t="s">
        <v>202</v>
      </c>
      <c r="E182" s="257" t="s">
        <v>1</v>
      </c>
      <c r="F182" s="258" t="s">
        <v>220</v>
      </c>
      <c r="G182" s="256"/>
      <c r="H182" s="259">
        <v>17.91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5" t="s">
        <v>202</v>
      </c>
      <c r="AU182" s="265" t="s">
        <v>81</v>
      </c>
      <c r="AV182" s="14" t="s">
        <v>81</v>
      </c>
      <c r="AW182" s="14" t="s">
        <v>30</v>
      </c>
      <c r="AX182" s="14" t="s">
        <v>73</v>
      </c>
      <c r="AY182" s="265" t="s">
        <v>194</v>
      </c>
    </row>
    <row r="183" spans="1:51" s="15" customFormat="1" ht="12">
      <c r="A183" s="15"/>
      <c r="B183" s="266"/>
      <c r="C183" s="267"/>
      <c r="D183" s="240" t="s">
        <v>202</v>
      </c>
      <c r="E183" s="268" t="s">
        <v>1</v>
      </c>
      <c r="F183" s="269" t="s">
        <v>206</v>
      </c>
      <c r="G183" s="267"/>
      <c r="H183" s="270">
        <v>17.91</v>
      </c>
      <c r="I183" s="271"/>
      <c r="J183" s="267"/>
      <c r="K183" s="267"/>
      <c r="L183" s="272"/>
      <c r="M183" s="273"/>
      <c r="N183" s="274"/>
      <c r="O183" s="274"/>
      <c r="P183" s="274"/>
      <c r="Q183" s="274"/>
      <c r="R183" s="274"/>
      <c r="S183" s="274"/>
      <c r="T183" s="27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6" t="s">
        <v>202</v>
      </c>
      <c r="AU183" s="276" t="s">
        <v>81</v>
      </c>
      <c r="AV183" s="15" t="s">
        <v>115</v>
      </c>
      <c r="AW183" s="15" t="s">
        <v>30</v>
      </c>
      <c r="AX183" s="15" t="s">
        <v>77</v>
      </c>
      <c r="AY183" s="276" t="s">
        <v>194</v>
      </c>
    </row>
    <row r="184" spans="1:65" s="2" customFormat="1" ht="44.25" customHeight="1">
      <c r="A184" s="39"/>
      <c r="B184" s="40"/>
      <c r="C184" s="227" t="s">
        <v>123</v>
      </c>
      <c r="D184" s="227" t="s">
        <v>196</v>
      </c>
      <c r="E184" s="228" t="s">
        <v>221</v>
      </c>
      <c r="F184" s="229" t="s">
        <v>222</v>
      </c>
      <c r="G184" s="230" t="s">
        <v>199</v>
      </c>
      <c r="H184" s="231">
        <v>4.05</v>
      </c>
      <c r="I184" s="232"/>
      <c r="J184" s="233">
        <f>ROUND(I184*H184,2)</f>
        <v>0</v>
      </c>
      <c r="K184" s="229" t="s">
        <v>200</v>
      </c>
      <c r="L184" s="45"/>
      <c r="M184" s="234" t="s">
        <v>1</v>
      </c>
      <c r="N184" s="235" t="s">
        <v>38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115</v>
      </c>
      <c r="AT184" s="238" t="s">
        <v>196</v>
      </c>
      <c r="AU184" s="238" t="s">
        <v>81</v>
      </c>
      <c r="AY184" s="18" t="s">
        <v>194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77</v>
      </c>
      <c r="BK184" s="239">
        <f>ROUND(I184*H184,2)</f>
        <v>0</v>
      </c>
      <c r="BL184" s="18" t="s">
        <v>115</v>
      </c>
      <c r="BM184" s="238" t="s">
        <v>223</v>
      </c>
    </row>
    <row r="185" spans="1:47" s="2" customFormat="1" ht="12">
      <c r="A185" s="39"/>
      <c r="B185" s="40"/>
      <c r="C185" s="41"/>
      <c r="D185" s="240" t="s">
        <v>201</v>
      </c>
      <c r="E185" s="41"/>
      <c r="F185" s="241" t="s">
        <v>222</v>
      </c>
      <c r="G185" s="41"/>
      <c r="H185" s="41"/>
      <c r="I185" s="242"/>
      <c r="J185" s="41"/>
      <c r="K185" s="41"/>
      <c r="L185" s="45"/>
      <c r="M185" s="243"/>
      <c r="N185" s="244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201</v>
      </c>
      <c r="AU185" s="18" t="s">
        <v>81</v>
      </c>
    </row>
    <row r="186" spans="1:51" s="13" customFormat="1" ht="12">
      <c r="A186" s="13"/>
      <c r="B186" s="245"/>
      <c r="C186" s="246"/>
      <c r="D186" s="240" t="s">
        <v>202</v>
      </c>
      <c r="E186" s="247" t="s">
        <v>1</v>
      </c>
      <c r="F186" s="248" t="s">
        <v>224</v>
      </c>
      <c r="G186" s="246"/>
      <c r="H186" s="247" t="s">
        <v>1</v>
      </c>
      <c r="I186" s="249"/>
      <c r="J186" s="246"/>
      <c r="K186" s="246"/>
      <c r="L186" s="250"/>
      <c r="M186" s="251"/>
      <c r="N186" s="252"/>
      <c r="O186" s="252"/>
      <c r="P186" s="252"/>
      <c r="Q186" s="252"/>
      <c r="R186" s="252"/>
      <c r="S186" s="252"/>
      <c r="T186" s="25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4" t="s">
        <v>202</v>
      </c>
      <c r="AU186" s="254" t="s">
        <v>81</v>
      </c>
      <c r="AV186" s="13" t="s">
        <v>77</v>
      </c>
      <c r="AW186" s="13" t="s">
        <v>30</v>
      </c>
      <c r="AX186" s="13" t="s">
        <v>73</v>
      </c>
      <c r="AY186" s="254" t="s">
        <v>194</v>
      </c>
    </row>
    <row r="187" spans="1:51" s="14" customFormat="1" ht="12">
      <c r="A187" s="14"/>
      <c r="B187" s="255"/>
      <c r="C187" s="256"/>
      <c r="D187" s="240" t="s">
        <v>202</v>
      </c>
      <c r="E187" s="257" t="s">
        <v>1</v>
      </c>
      <c r="F187" s="258" t="s">
        <v>225</v>
      </c>
      <c r="G187" s="256"/>
      <c r="H187" s="259">
        <v>2.25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5" t="s">
        <v>202</v>
      </c>
      <c r="AU187" s="265" t="s">
        <v>81</v>
      </c>
      <c r="AV187" s="14" t="s">
        <v>81</v>
      </c>
      <c r="AW187" s="14" t="s">
        <v>30</v>
      </c>
      <c r="AX187" s="14" t="s">
        <v>73</v>
      </c>
      <c r="AY187" s="265" t="s">
        <v>194</v>
      </c>
    </row>
    <row r="188" spans="1:51" s="14" customFormat="1" ht="12">
      <c r="A188" s="14"/>
      <c r="B188" s="255"/>
      <c r="C188" s="256"/>
      <c r="D188" s="240" t="s">
        <v>202</v>
      </c>
      <c r="E188" s="257" t="s">
        <v>1</v>
      </c>
      <c r="F188" s="258" t="s">
        <v>226</v>
      </c>
      <c r="G188" s="256"/>
      <c r="H188" s="259">
        <v>1.8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202</v>
      </c>
      <c r="AU188" s="265" t="s">
        <v>81</v>
      </c>
      <c r="AV188" s="14" t="s">
        <v>81</v>
      </c>
      <c r="AW188" s="14" t="s">
        <v>30</v>
      </c>
      <c r="AX188" s="14" t="s">
        <v>73</v>
      </c>
      <c r="AY188" s="265" t="s">
        <v>194</v>
      </c>
    </row>
    <row r="189" spans="1:51" s="15" customFormat="1" ht="12">
      <c r="A189" s="15"/>
      <c r="B189" s="266"/>
      <c r="C189" s="267"/>
      <c r="D189" s="240" t="s">
        <v>202</v>
      </c>
      <c r="E189" s="268" t="s">
        <v>1</v>
      </c>
      <c r="F189" s="269" t="s">
        <v>206</v>
      </c>
      <c r="G189" s="267"/>
      <c r="H189" s="270">
        <v>4.05</v>
      </c>
      <c r="I189" s="271"/>
      <c r="J189" s="267"/>
      <c r="K189" s="267"/>
      <c r="L189" s="272"/>
      <c r="M189" s="273"/>
      <c r="N189" s="274"/>
      <c r="O189" s="274"/>
      <c r="P189" s="274"/>
      <c r="Q189" s="274"/>
      <c r="R189" s="274"/>
      <c r="S189" s="274"/>
      <c r="T189" s="27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76" t="s">
        <v>202</v>
      </c>
      <c r="AU189" s="276" t="s">
        <v>81</v>
      </c>
      <c r="AV189" s="15" t="s">
        <v>115</v>
      </c>
      <c r="AW189" s="15" t="s">
        <v>30</v>
      </c>
      <c r="AX189" s="15" t="s">
        <v>77</v>
      </c>
      <c r="AY189" s="276" t="s">
        <v>194</v>
      </c>
    </row>
    <row r="190" spans="1:65" s="2" customFormat="1" ht="12">
      <c r="A190" s="39"/>
      <c r="B190" s="40"/>
      <c r="C190" s="227" t="s">
        <v>213</v>
      </c>
      <c r="D190" s="227" t="s">
        <v>196</v>
      </c>
      <c r="E190" s="228" t="s">
        <v>227</v>
      </c>
      <c r="F190" s="229" t="s">
        <v>228</v>
      </c>
      <c r="G190" s="230" t="s">
        <v>199</v>
      </c>
      <c r="H190" s="231">
        <v>1.512</v>
      </c>
      <c r="I190" s="232"/>
      <c r="J190" s="233">
        <f>ROUND(I190*H190,2)</f>
        <v>0</v>
      </c>
      <c r="K190" s="229" t="s">
        <v>200</v>
      </c>
      <c r="L190" s="45"/>
      <c r="M190" s="234" t="s">
        <v>1</v>
      </c>
      <c r="N190" s="235" t="s">
        <v>38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115</v>
      </c>
      <c r="AT190" s="238" t="s">
        <v>196</v>
      </c>
      <c r="AU190" s="238" t="s">
        <v>81</v>
      </c>
      <c r="AY190" s="18" t="s">
        <v>194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77</v>
      </c>
      <c r="BK190" s="239">
        <f>ROUND(I190*H190,2)</f>
        <v>0</v>
      </c>
      <c r="BL190" s="18" t="s">
        <v>115</v>
      </c>
      <c r="BM190" s="238" t="s">
        <v>229</v>
      </c>
    </row>
    <row r="191" spans="1:47" s="2" customFormat="1" ht="12">
      <c r="A191" s="39"/>
      <c r="B191" s="40"/>
      <c r="C191" s="41"/>
      <c r="D191" s="240" t="s">
        <v>201</v>
      </c>
      <c r="E191" s="41"/>
      <c r="F191" s="241" t="s">
        <v>228</v>
      </c>
      <c r="G191" s="41"/>
      <c r="H191" s="41"/>
      <c r="I191" s="242"/>
      <c r="J191" s="41"/>
      <c r="K191" s="41"/>
      <c r="L191" s="45"/>
      <c r="M191" s="243"/>
      <c r="N191" s="244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201</v>
      </c>
      <c r="AU191" s="18" t="s">
        <v>81</v>
      </c>
    </row>
    <row r="192" spans="1:51" s="14" customFormat="1" ht="12">
      <c r="A192" s="14"/>
      <c r="B192" s="255"/>
      <c r="C192" s="256"/>
      <c r="D192" s="240" t="s">
        <v>202</v>
      </c>
      <c r="E192" s="257" t="s">
        <v>1</v>
      </c>
      <c r="F192" s="258" t="s">
        <v>230</v>
      </c>
      <c r="G192" s="256"/>
      <c r="H192" s="259">
        <v>1.512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5" t="s">
        <v>202</v>
      </c>
      <c r="AU192" s="265" t="s">
        <v>81</v>
      </c>
      <c r="AV192" s="14" t="s">
        <v>81</v>
      </c>
      <c r="AW192" s="14" t="s">
        <v>30</v>
      </c>
      <c r="AX192" s="14" t="s">
        <v>73</v>
      </c>
      <c r="AY192" s="265" t="s">
        <v>194</v>
      </c>
    </row>
    <row r="193" spans="1:51" s="15" customFormat="1" ht="12">
      <c r="A193" s="15"/>
      <c r="B193" s="266"/>
      <c r="C193" s="267"/>
      <c r="D193" s="240" t="s">
        <v>202</v>
      </c>
      <c r="E193" s="268" t="s">
        <v>1</v>
      </c>
      <c r="F193" s="269" t="s">
        <v>206</v>
      </c>
      <c r="G193" s="267"/>
      <c r="H193" s="270">
        <v>1.512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6" t="s">
        <v>202</v>
      </c>
      <c r="AU193" s="276" t="s">
        <v>81</v>
      </c>
      <c r="AV193" s="15" t="s">
        <v>115</v>
      </c>
      <c r="AW193" s="15" t="s">
        <v>30</v>
      </c>
      <c r="AX193" s="15" t="s">
        <v>77</v>
      </c>
      <c r="AY193" s="276" t="s">
        <v>194</v>
      </c>
    </row>
    <row r="194" spans="1:65" s="2" customFormat="1" ht="12">
      <c r="A194" s="39"/>
      <c r="B194" s="40"/>
      <c r="C194" s="227" t="s">
        <v>231</v>
      </c>
      <c r="D194" s="227" t="s">
        <v>196</v>
      </c>
      <c r="E194" s="228" t="s">
        <v>232</v>
      </c>
      <c r="F194" s="229" t="s">
        <v>233</v>
      </c>
      <c r="G194" s="230" t="s">
        <v>199</v>
      </c>
      <c r="H194" s="231">
        <v>6.525</v>
      </c>
      <c r="I194" s="232"/>
      <c r="J194" s="233">
        <f>ROUND(I194*H194,2)</f>
        <v>0</v>
      </c>
      <c r="K194" s="229" t="s">
        <v>200</v>
      </c>
      <c r="L194" s="45"/>
      <c r="M194" s="234" t="s">
        <v>1</v>
      </c>
      <c r="N194" s="235" t="s">
        <v>38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115</v>
      </c>
      <c r="AT194" s="238" t="s">
        <v>196</v>
      </c>
      <c r="AU194" s="238" t="s">
        <v>81</v>
      </c>
      <c r="AY194" s="18" t="s">
        <v>194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77</v>
      </c>
      <c r="BK194" s="239">
        <f>ROUND(I194*H194,2)</f>
        <v>0</v>
      </c>
      <c r="BL194" s="18" t="s">
        <v>115</v>
      </c>
      <c r="BM194" s="238" t="s">
        <v>234</v>
      </c>
    </row>
    <row r="195" spans="1:47" s="2" customFormat="1" ht="12">
      <c r="A195" s="39"/>
      <c r="B195" s="40"/>
      <c r="C195" s="41"/>
      <c r="D195" s="240" t="s">
        <v>201</v>
      </c>
      <c r="E195" s="41"/>
      <c r="F195" s="241" t="s">
        <v>233</v>
      </c>
      <c r="G195" s="41"/>
      <c r="H195" s="41"/>
      <c r="I195" s="242"/>
      <c r="J195" s="41"/>
      <c r="K195" s="41"/>
      <c r="L195" s="45"/>
      <c r="M195" s="243"/>
      <c r="N195" s="244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201</v>
      </c>
      <c r="AU195" s="18" t="s">
        <v>81</v>
      </c>
    </row>
    <row r="196" spans="1:51" s="14" customFormat="1" ht="12">
      <c r="A196" s="14"/>
      <c r="B196" s="255"/>
      <c r="C196" s="256"/>
      <c r="D196" s="240" t="s">
        <v>202</v>
      </c>
      <c r="E196" s="257" t="s">
        <v>1</v>
      </c>
      <c r="F196" s="258" t="s">
        <v>235</v>
      </c>
      <c r="G196" s="256"/>
      <c r="H196" s="259">
        <v>1.411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5" t="s">
        <v>202</v>
      </c>
      <c r="AU196" s="265" t="s">
        <v>81</v>
      </c>
      <c r="AV196" s="14" t="s">
        <v>81</v>
      </c>
      <c r="AW196" s="14" t="s">
        <v>30</v>
      </c>
      <c r="AX196" s="14" t="s">
        <v>73</v>
      </c>
      <c r="AY196" s="265" t="s">
        <v>194</v>
      </c>
    </row>
    <row r="197" spans="1:51" s="14" customFormat="1" ht="12">
      <c r="A197" s="14"/>
      <c r="B197" s="255"/>
      <c r="C197" s="256"/>
      <c r="D197" s="240" t="s">
        <v>202</v>
      </c>
      <c r="E197" s="257" t="s">
        <v>1</v>
      </c>
      <c r="F197" s="258" t="s">
        <v>236</v>
      </c>
      <c r="G197" s="256"/>
      <c r="H197" s="259">
        <v>5.114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5" t="s">
        <v>202</v>
      </c>
      <c r="AU197" s="265" t="s">
        <v>81</v>
      </c>
      <c r="AV197" s="14" t="s">
        <v>81</v>
      </c>
      <c r="AW197" s="14" t="s">
        <v>30</v>
      </c>
      <c r="AX197" s="14" t="s">
        <v>73</v>
      </c>
      <c r="AY197" s="265" t="s">
        <v>194</v>
      </c>
    </row>
    <row r="198" spans="1:51" s="15" customFormat="1" ht="12">
      <c r="A198" s="15"/>
      <c r="B198" s="266"/>
      <c r="C198" s="267"/>
      <c r="D198" s="240" t="s">
        <v>202</v>
      </c>
      <c r="E198" s="268" t="s">
        <v>1</v>
      </c>
      <c r="F198" s="269" t="s">
        <v>206</v>
      </c>
      <c r="G198" s="267"/>
      <c r="H198" s="270">
        <v>6.525</v>
      </c>
      <c r="I198" s="271"/>
      <c r="J198" s="267"/>
      <c r="K198" s="267"/>
      <c r="L198" s="272"/>
      <c r="M198" s="273"/>
      <c r="N198" s="274"/>
      <c r="O198" s="274"/>
      <c r="P198" s="274"/>
      <c r="Q198" s="274"/>
      <c r="R198" s="274"/>
      <c r="S198" s="274"/>
      <c r="T198" s="27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6" t="s">
        <v>202</v>
      </c>
      <c r="AU198" s="276" t="s">
        <v>81</v>
      </c>
      <c r="AV198" s="15" t="s">
        <v>115</v>
      </c>
      <c r="AW198" s="15" t="s">
        <v>30</v>
      </c>
      <c r="AX198" s="15" t="s">
        <v>77</v>
      </c>
      <c r="AY198" s="276" t="s">
        <v>194</v>
      </c>
    </row>
    <row r="199" spans="1:65" s="2" customFormat="1" ht="55.5" customHeight="1">
      <c r="A199" s="39"/>
      <c r="B199" s="40"/>
      <c r="C199" s="227" t="s">
        <v>219</v>
      </c>
      <c r="D199" s="227" t="s">
        <v>196</v>
      </c>
      <c r="E199" s="228" t="s">
        <v>237</v>
      </c>
      <c r="F199" s="229" t="s">
        <v>238</v>
      </c>
      <c r="G199" s="230" t="s">
        <v>199</v>
      </c>
      <c r="H199" s="231">
        <v>6.046</v>
      </c>
      <c r="I199" s="232"/>
      <c r="J199" s="233">
        <f>ROUND(I199*H199,2)</f>
        <v>0</v>
      </c>
      <c r="K199" s="229" t="s">
        <v>200</v>
      </c>
      <c r="L199" s="45"/>
      <c r="M199" s="234" t="s">
        <v>1</v>
      </c>
      <c r="N199" s="235" t="s">
        <v>38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115</v>
      </c>
      <c r="AT199" s="238" t="s">
        <v>196</v>
      </c>
      <c r="AU199" s="238" t="s">
        <v>81</v>
      </c>
      <c r="AY199" s="18" t="s">
        <v>194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77</v>
      </c>
      <c r="BK199" s="239">
        <f>ROUND(I199*H199,2)</f>
        <v>0</v>
      </c>
      <c r="BL199" s="18" t="s">
        <v>115</v>
      </c>
      <c r="BM199" s="238" t="s">
        <v>239</v>
      </c>
    </row>
    <row r="200" spans="1:47" s="2" customFormat="1" ht="12">
      <c r="A200" s="39"/>
      <c r="B200" s="40"/>
      <c r="C200" s="41"/>
      <c r="D200" s="240" t="s">
        <v>201</v>
      </c>
      <c r="E200" s="41"/>
      <c r="F200" s="241" t="s">
        <v>238</v>
      </c>
      <c r="G200" s="41"/>
      <c r="H200" s="41"/>
      <c r="I200" s="242"/>
      <c r="J200" s="41"/>
      <c r="K200" s="41"/>
      <c r="L200" s="45"/>
      <c r="M200" s="243"/>
      <c r="N200" s="244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201</v>
      </c>
      <c r="AU200" s="18" t="s">
        <v>81</v>
      </c>
    </row>
    <row r="201" spans="1:51" s="14" customFormat="1" ht="12">
      <c r="A201" s="14"/>
      <c r="B201" s="255"/>
      <c r="C201" s="256"/>
      <c r="D201" s="240" t="s">
        <v>202</v>
      </c>
      <c r="E201" s="257" t="s">
        <v>1</v>
      </c>
      <c r="F201" s="258" t="s">
        <v>240</v>
      </c>
      <c r="G201" s="256"/>
      <c r="H201" s="259">
        <v>6.046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5" t="s">
        <v>202</v>
      </c>
      <c r="AU201" s="265" t="s">
        <v>81</v>
      </c>
      <c r="AV201" s="14" t="s">
        <v>81</v>
      </c>
      <c r="AW201" s="14" t="s">
        <v>30</v>
      </c>
      <c r="AX201" s="14" t="s">
        <v>73</v>
      </c>
      <c r="AY201" s="265" t="s">
        <v>194</v>
      </c>
    </row>
    <row r="202" spans="1:51" s="15" customFormat="1" ht="12">
      <c r="A202" s="15"/>
      <c r="B202" s="266"/>
      <c r="C202" s="267"/>
      <c r="D202" s="240" t="s">
        <v>202</v>
      </c>
      <c r="E202" s="268" t="s">
        <v>1</v>
      </c>
      <c r="F202" s="269" t="s">
        <v>206</v>
      </c>
      <c r="G202" s="267"/>
      <c r="H202" s="270">
        <v>6.046</v>
      </c>
      <c r="I202" s="271"/>
      <c r="J202" s="267"/>
      <c r="K202" s="267"/>
      <c r="L202" s="272"/>
      <c r="M202" s="273"/>
      <c r="N202" s="274"/>
      <c r="O202" s="274"/>
      <c r="P202" s="274"/>
      <c r="Q202" s="274"/>
      <c r="R202" s="274"/>
      <c r="S202" s="274"/>
      <c r="T202" s="27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6" t="s">
        <v>202</v>
      </c>
      <c r="AU202" s="276" t="s">
        <v>81</v>
      </c>
      <c r="AV202" s="15" t="s">
        <v>115</v>
      </c>
      <c r="AW202" s="15" t="s">
        <v>30</v>
      </c>
      <c r="AX202" s="15" t="s">
        <v>77</v>
      </c>
      <c r="AY202" s="276" t="s">
        <v>194</v>
      </c>
    </row>
    <row r="203" spans="1:65" s="2" customFormat="1" ht="55.5" customHeight="1">
      <c r="A203" s="39"/>
      <c r="B203" s="40"/>
      <c r="C203" s="227" t="s">
        <v>241</v>
      </c>
      <c r="D203" s="227" t="s">
        <v>196</v>
      </c>
      <c r="E203" s="228" t="s">
        <v>242</v>
      </c>
      <c r="F203" s="229" t="s">
        <v>243</v>
      </c>
      <c r="G203" s="230" t="s">
        <v>199</v>
      </c>
      <c r="H203" s="231">
        <v>6.046</v>
      </c>
      <c r="I203" s="232"/>
      <c r="J203" s="233">
        <f>ROUND(I203*H203,2)</f>
        <v>0</v>
      </c>
      <c r="K203" s="229" t="s">
        <v>200</v>
      </c>
      <c r="L203" s="45"/>
      <c r="M203" s="234" t="s">
        <v>1</v>
      </c>
      <c r="N203" s="235" t="s">
        <v>38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115</v>
      </c>
      <c r="AT203" s="238" t="s">
        <v>196</v>
      </c>
      <c r="AU203" s="238" t="s">
        <v>81</v>
      </c>
      <c r="AY203" s="18" t="s">
        <v>194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77</v>
      </c>
      <c r="BK203" s="239">
        <f>ROUND(I203*H203,2)</f>
        <v>0</v>
      </c>
      <c r="BL203" s="18" t="s">
        <v>115</v>
      </c>
      <c r="BM203" s="238" t="s">
        <v>244</v>
      </c>
    </row>
    <row r="204" spans="1:47" s="2" customFormat="1" ht="12">
      <c r="A204" s="39"/>
      <c r="B204" s="40"/>
      <c r="C204" s="41"/>
      <c r="D204" s="240" t="s">
        <v>201</v>
      </c>
      <c r="E204" s="41"/>
      <c r="F204" s="241" t="s">
        <v>243</v>
      </c>
      <c r="G204" s="41"/>
      <c r="H204" s="41"/>
      <c r="I204" s="242"/>
      <c r="J204" s="41"/>
      <c r="K204" s="41"/>
      <c r="L204" s="45"/>
      <c r="M204" s="243"/>
      <c r="N204" s="244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201</v>
      </c>
      <c r="AU204" s="18" t="s">
        <v>81</v>
      </c>
    </row>
    <row r="205" spans="1:51" s="14" customFormat="1" ht="12">
      <c r="A205" s="14"/>
      <c r="B205" s="255"/>
      <c r="C205" s="256"/>
      <c r="D205" s="240" t="s">
        <v>202</v>
      </c>
      <c r="E205" s="257" t="s">
        <v>1</v>
      </c>
      <c r="F205" s="258" t="s">
        <v>240</v>
      </c>
      <c r="G205" s="256"/>
      <c r="H205" s="259">
        <v>6.046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5" t="s">
        <v>202</v>
      </c>
      <c r="AU205" s="265" t="s">
        <v>81</v>
      </c>
      <c r="AV205" s="14" t="s">
        <v>81</v>
      </c>
      <c r="AW205" s="14" t="s">
        <v>30</v>
      </c>
      <c r="AX205" s="14" t="s">
        <v>73</v>
      </c>
      <c r="AY205" s="265" t="s">
        <v>194</v>
      </c>
    </row>
    <row r="206" spans="1:51" s="15" customFormat="1" ht="12">
      <c r="A206" s="15"/>
      <c r="B206" s="266"/>
      <c r="C206" s="267"/>
      <c r="D206" s="240" t="s">
        <v>202</v>
      </c>
      <c r="E206" s="268" t="s">
        <v>1</v>
      </c>
      <c r="F206" s="269" t="s">
        <v>206</v>
      </c>
      <c r="G206" s="267"/>
      <c r="H206" s="270">
        <v>6.046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6" t="s">
        <v>202</v>
      </c>
      <c r="AU206" s="276" t="s">
        <v>81</v>
      </c>
      <c r="AV206" s="15" t="s">
        <v>115</v>
      </c>
      <c r="AW206" s="15" t="s">
        <v>30</v>
      </c>
      <c r="AX206" s="15" t="s">
        <v>77</v>
      </c>
      <c r="AY206" s="276" t="s">
        <v>194</v>
      </c>
    </row>
    <row r="207" spans="1:65" s="2" customFormat="1" ht="55.5" customHeight="1">
      <c r="A207" s="39"/>
      <c r="B207" s="40"/>
      <c r="C207" s="227" t="s">
        <v>223</v>
      </c>
      <c r="D207" s="227" t="s">
        <v>196</v>
      </c>
      <c r="E207" s="228" t="s">
        <v>245</v>
      </c>
      <c r="F207" s="229" t="s">
        <v>246</v>
      </c>
      <c r="G207" s="230" t="s">
        <v>199</v>
      </c>
      <c r="H207" s="231">
        <v>6.046</v>
      </c>
      <c r="I207" s="232"/>
      <c r="J207" s="233">
        <f>ROUND(I207*H207,2)</f>
        <v>0</v>
      </c>
      <c r="K207" s="229" t="s">
        <v>200</v>
      </c>
      <c r="L207" s="45"/>
      <c r="M207" s="234" t="s">
        <v>1</v>
      </c>
      <c r="N207" s="235" t="s">
        <v>38</v>
      </c>
      <c r="O207" s="92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115</v>
      </c>
      <c r="AT207" s="238" t="s">
        <v>196</v>
      </c>
      <c r="AU207" s="238" t="s">
        <v>81</v>
      </c>
      <c r="AY207" s="18" t="s">
        <v>194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77</v>
      </c>
      <c r="BK207" s="239">
        <f>ROUND(I207*H207,2)</f>
        <v>0</v>
      </c>
      <c r="BL207" s="18" t="s">
        <v>115</v>
      </c>
      <c r="BM207" s="238" t="s">
        <v>247</v>
      </c>
    </row>
    <row r="208" spans="1:47" s="2" customFormat="1" ht="12">
      <c r="A208" s="39"/>
      <c r="B208" s="40"/>
      <c r="C208" s="41"/>
      <c r="D208" s="240" t="s">
        <v>201</v>
      </c>
      <c r="E208" s="41"/>
      <c r="F208" s="241" t="s">
        <v>246</v>
      </c>
      <c r="G208" s="41"/>
      <c r="H208" s="41"/>
      <c r="I208" s="242"/>
      <c r="J208" s="41"/>
      <c r="K208" s="41"/>
      <c r="L208" s="45"/>
      <c r="M208" s="243"/>
      <c r="N208" s="244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201</v>
      </c>
      <c r="AU208" s="18" t="s">
        <v>81</v>
      </c>
    </row>
    <row r="209" spans="1:65" s="2" customFormat="1" ht="55.5" customHeight="1">
      <c r="A209" s="39"/>
      <c r="B209" s="40"/>
      <c r="C209" s="227" t="s">
        <v>248</v>
      </c>
      <c r="D209" s="227" t="s">
        <v>196</v>
      </c>
      <c r="E209" s="228" t="s">
        <v>249</v>
      </c>
      <c r="F209" s="229" t="s">
        <v>250</v>
      </c>
      <c r="G209" s="230" t="s">
        <v>199</v>
      </c>
      <c r="H209" s="231">
        <v>21.96</v>
      </c>
      <c r="I209" s="232"/>
      <c r="J209" s="233">
        <f>ROUND(I209*H209,2)</f>
        <v>0</v>
      </c>
      <c r="K209" s="229" t="s">
        <v>200</v>
      </c>
      <c r="L209" s="45"/>
      <c r="M209" s="234" t="s">
        <v>1</v>
      </c>
      <c r="N209" s="235" t="s">
        <v>38</v>
      </c>
      <c r="O209" s="92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115</v>
      </c>
      <c r="AT209" s="238" t="s">
        <v>196</v>
      </c>
      <c r="AU209" s="238" t="s">
        <v>81</v>
      </c>
      <c r="AY209" s="18" t="s">
        <v>194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77</v>
      </c>
      <c r="BK209" s="239">
        <f>ROUND(I209*H209,2)</f>
        <v>0</v>
      </c>
      <c r="BL209" s="18" t="s">
        <v>115</v>
      </c>
      <c r="BM209" s="238" t="s">
        <v>251</v>
      </c>
    </row>
    <row r="210" spans="1:47" s="2" customFormat="1" ht="12">
      <c r="A210" s="39"/>
      <c r="B210" s="40"/>
      <c r="C210" s="41"/>
      <c r="D210" s="240" t="s">
        <v>201</v>
      </c>
      <c r="E210" s="41"/>
      <c r="F210" s="241" t="s">
        <v>250</v>
      </c>
      <c r="G210" s="41"/>
      <c r="H210" s="41"/>
      <c r="I210" s="242"/>
      <c r="J210" s="41"/>
      <c r="K210" s="41"/>
      <c r="L210" s="45"/>
      <c r="M210" s="243"/>
      <c r="N210" s="244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201</v>
      </c>
      <c r="AU210" s="18" t="s">
        <v>81</v>
      </c>
    </row>
    <row r="211" spans="1:51" s="14" customFormat="1" ht="12">
      <c r="A211" s="14"/>
      <c r="B211" s="255"/>
      <c r="C211" s="256"/>
      <c r="D211" s="240" t="s">
        <v>202</v>
      </c>
      <c r="E211" s="257" t="s">
        <v>1</v>
      </c>
      <c r="F211" s="258" t="s">
        <v>252</v>
      </c>
      <c r="G211" s="256"/>
      <c r="H211" s="259">
        <v>21.96</v>
      </c>
      <c r="I211" s="260"/>
      <c r="J211" s="256"/>
      <c r="K211" s="256"/>
      <c r="L211" s="261"/>
      <c r="M211" s="262"/>
      <c r="N211" s="263"/>
      <c r="O211" s="263"/>
      <c r="P211" s="263"/>
      <c r="Q211" s="263"/>
      <c r="R211" s="263"/>
      <c r="S211" s="263"/>
      <c r="T211" s="26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5" t="s">
        <v>202</v>
      </c>
      <c r="AU211" s="265" t="s">
        <v>81</v>
      </c>
      <c r="AV211" s="14" t="s">
        <v>81</v>
      </c>
      <c r="AW211" s="14" t="s">
        <v>30</v>
      </c>
      <c r="AX211" s="14" t="s">
        <v>73</v>
      </c>
      <c r="AY211" s="265" t="s">
        <v>194</v>
      </c>
    </row>
    <row r="212" spans="1:51" s="15" customFormat="1" ht="12">
      <c r="A212" s="15"/>
      <c r="B212" s="266"/>
      <c r="C212" s="267"/>
      <c r="D212" s="240" t="s">
        <v>202</v>
      </c>
      <c r="E212" s="268" t="s">
        <v>1</v>
      </c>
      <c r="F212" s="269" t="s">
        <v>206</v>
      </c>
      <c r="G212" s="267"/>
      <c r="H212" s="270">
        <v>21.96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6" t="s">
        <v>202</v>
      </c>
      <c r="AU212" s="276" t="s">
        <v>81</v>
      </c>
      <c r="AV212" s="15" t="s">
        <v>115</v>
      </c>
      <c r="AW212" s="15" t="s">
        <v>30</v>
      </c>
      <c r="AX212" s="15" t="s">
        <v>77</v>
      </c>
      <c r="AY212" s="276" t="s">
        <v>194</v>
      </c>
    </row>
    <row r="213" spans="1:65" s="2" customFormat="1" ht="12">
      <c r="A213" s="39"/>
      <c r="B213" s="40"/>
      <c r="C213" s="227" t="s">
        <v>229</v>
      </c>
      <c r="D213" s="227" t="s">
        <v>196</v>
      </c>
      <c r="E213" s="228" t="s">
        <v>253</v>
      </c>
      <c r="F213" s="229" t="s">
        <v>254</v>
      </c>
      <c r="G213" s="230" t="s">
        <v>199</v>
      </c>
      <c r="H213" s="231">
        <v>145.716</v>
      </c>
      <c r="I213" s="232"/>
      <c r="J213" s="233">
        <f>ROUND(I213*H213,2)</f>
        <v>0</v>
      </c>
      <c r="K213" s="229" t="s">
        <v>200</v>
      </c>
      <c r="L213" s="45"/>
      <c r="M213" s="234" t="s">
        <v>1</v>
      </c>
      <c r="N213" s="235" t="s">
        <v>38</v>
      </c>
      <c r="O213" s="92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115</v>
      </c>
      <c r="AT213" s="238" t="s">
        <v>196</v>
      </c>
      <c r="AU213" s="238" t="s">
        <v>81</v>
      </c>
      <c r="AY213" s="18" t="s">
        <v>194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77</v>
      </c>
      <c r="BK213" s="239">
        <f>ROUND(I213*H213,2)</f>
        <v>0</v>
      </c>
      <c r="BL213" s="18" t="s">
        <v>115</v>
      </c>
      <c r="BM213" s="238" t="s">
        <v>255</v>
      </c>
    </row>
    <row r="214" spans="1:47" s="2" customFormat="1" ht="12">
      <c r="A214" s="39"/>
      <c r="B214" s="40"/>
      <c r="C214" s="41"/>
      <c r="D214" s="240" t="s">
        <v>201</v>
      </c>
      <c r="E214" s="41"/>
      <c r="F214" s="241" t="s">
        <v>254</v>
      </c>
      <c r="G214" s="41"/>
      <c r="H214" s="41"/>
      <c r="I214" s="242"/>
      <c r="J214" s="41"/>
      <c r="K214" s="41"/>
      <c r="L214" s="45"/>
      <c r="M214" s="243"/>
      <c r="N214" s="244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201</v>
      </c>
      <c r="AU214" s="18" t="s">
        <v>81</v>
      </c>
    </row>
    <row r="215" spans="1:51" s="14" customFormat="1" ht="12">
      <c r="A215" s="14"/>
      <c r="B215" s="255"/>
      <c r="C215" s="256"/>
      <c r="D215" s="240" t="s">
        <v>202</v>
      </c>
      <c r="E215" s="257" t="s">
        <v>1</v>
      </c>
      <c r="F215" s="258" t="s">
        <v>256</v>
      </c>
      <c r="G215" s="256"/>
      <c r="H215" s="259">
        <v>145.716</v>
      </c>
      <c r="I215" s="260"/>
      <c r="J215" s="256"/>
      <c r="K215" s="256"/>
      <c r="L215" s="261"/>
      <c r="M215" s="262"/>
      <c r="N215" s="263"/>
      <c r="O215" s="263"/>
      <c r="P215" s="263"/>
      <c r="Q215" s="263"/>
      <c r="R215" s="263"/>
      <c r="S215" s="263"/>
      <c r="T215" s="26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5" t="s">
        <v>202</v>
      </c>
      <c r="AU215" s="265" t="s">
        <v>81</v>
      </c>
      <c r="AV215" s="14" t="s">
        <v>81</v>
      </c>
      <c r="AW215" s="14" t="s">
        <v>30</v>
      </c>
      <c r="AX215" s="14" t="s">
        <v>73</v>
      </c>
      <c r="AY215" s="265" t="s">
        <v>194</v>
      </c>
    </row>
    <row r="216" spans="1:51" s="15" customFormat="1" ht="12">
      <c r="A216" s="15"/>
      <c r="B216" s="266"/>
      <c r="C216" s="267"/>
      <c r="D216" s="240" t="s">
        <v>202</v>
      </c>
      <c r="E216" s="268" t="s">
        <v>1</v>
      </c>
      <c r="F216" s="269" t="s">
        <v>206</v>
      </c>
      <c r="G216" s="267"/>
      <c r="H216" s="270">
        <v>145.716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6" t="s">
        <v>202</v>
      </c>
      <c r="AU216" s="276" t="s">
        <v>81</v>
      </c>
      <c r="AV216" s="15" t="s">
        <v>115</v>
      </c>
      <c r="AW216" s="15" t="s">
        <v>30</v>
      </c>
      <c r="AX216" s="15" t="s">
        <v>77</v>
      </c>
      <c r="AY216" s="276" t="s">
        <v>194</v>
      </c>
    </row>
    <row r="217" spans="1:65" s="2" customFormat="1" ht="66.75" customHeight="1">
      <c r="A217" s="39"/>
      <c r="B217" s="40"/>
      <c r="C217" s="227" t="s">
        <v>257</v>
      </c>
      <c r="D217" s="227" t="s">
        <v>196</v>
      </c>
      <c r="E217" s="228" t="s">
        <v>258</v>
      </c>
      <c r="F217" s="229" t="s">
        <v>259</v>
      </c>
      <c r="G217" s="230" t="s">
        <v>199</v>
      </c>
      <c r="H217" s="231">
        <v>2185.74</v>
      </c>
      <c r="I217" s="232"/>
      <c r="J217" s="233">
        <f>ROUND(I217*H217,2)</f>
        <v>0</v>
      </c>
      <c r="K217" s="229" t="s">
        <v>200</v>
      </c>
      <c r="L217" s="45"/>
      <c r="M217" s="234" t="s">
        <v>1</v>
      </c>
      <c r="N217" s="235" t="s">
        <v>38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115</v>
      </c>
      <c r="AT217" s="238" t="s">
        <v>196</v>
      </c>
      <c r="AU217" s="238" t="s">
        <v>81</v>
      </c>
      <c r="AY217" s="18" t="s">
        <v>194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77</v>
      </c>
      <c r="BK217" s="239">
        <f>ROUND(I217*H217,2)</f>
        <v>0</v>
      </c>
      <c r="BL217" s="18" t="s">
        <v>115</v>
      </c>
      <c r="BM217" s="238" t="s">
        <v>260</v>
      </c>
    </row>
    <row r="218" spans="1:47" s="2" customFormat="1" ht="12">
      <c r="A218" s="39"/>
      <c r="B218" s="40"/>
      <c r="C218" s="41"/>
      <c r="D218" s="240" t="s">
        <v>201</v>
      </c>
      <c r="E218" s="41"/>
      <c r="F218" s="241" t="s">
        <v>261</v>
      </c>
      <c r="G218" s="41"/>
      <c r="H218" s="41"/>
      <c r="I218" s="242"/>
      <c r="J218" s="41"/>
      <c r="K218" s="41"/>
      <c r="L218" s="45"/>
      <c r="M218" s="243"/>
      <c r="N218" s="244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201</v>
      </c>
      <c r="AU218" s="18" t="s">
        <v>81</v>
      </c>
    </row>
    <row r="219" spans="1:51" s="14" customFormat="1" ht="12">
      <c r="A219" s="14"/>
      <c r="B219" s="255"/>
      <c r="C219" s="256"/>
      <c r="D219" s="240" t="s">
        <v>202</v>
      </c>
      <c r="E219" s="257" t="s">
        <v>1</v>
      </c>
      <c r="F219" s="258" t="s">
        <v>262</v>
      </c>
      <c r="G219" s="256"/>
      <c r="H219" s="259">
        <v>2185.74</v>
      </c>
      <c r="I219" s="260"/>
      <c r="J219" s="256"/>
      <c r="K219" s="256"/>
      <c r="L219" s="261"/>
      <c r="M219" s="262"/>
      <c r="N219" s="263"/>
      <c r="O219" s="263"/>
      <c r="P219" s="263"/>
      <c r="Q219" s="263"/>
      <c r="R219" s="263"/>
      <c r="S219" s="263"/>
      <c r="T219" s="26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5" t="s">
        <v>202</v>
      </c>
      <c r="AU219" s="265" t="s">
        <v>81</v>
      </c>
      <c r="AV219" s="14" t="s">
        <v>81</v>
      </c>
      <c r="AW219" s="14" t="s">
        <v>30</v>
      </c>
      <c r="AX219" s="14" t="s">
        <v>73</v>
      </c>
      <c r="AY219" s="265" t="s">
        <v>194</v>
      </c>
    </row>
    <row r="220" spans="1:51" s="15" customFormat="1" ht="12">
      <c r="A220" s="15"/>
      <c r="B220" s="266"/>
      <c r="C220" s="267"/>
      <c r="D220" s="240" t="s">
        <v>202</v>
      </c>
      <c r="E220" s="268" t="s">
        <v>1</v>
      </c>
      <c r="F220" s="269" t="s">
        <v>206</v>
      </c>
      <c r="G220" s="267"/>
      <c r="H220" s="270">
        <v>2185.74</v>
      </c>
      <c r="I220" s="271"/>
      <c r="J220" s="267"/>
      <c r="K220" s="267"/>
      <c r="L220" s="272"/>
      <c r="M220" s="273"/>
      <c r="N220" s="274"/>
      <c r="O220" s="274"/>
      <c r="P220" s="274"/>
      <c r="Q220" s="274"/>
      <c r="R220" s="274"/>
      <c r="S220" s="274"/>
      <c r="T220" s="27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76" t="s">
        <v>202</v>
      </c>
      <c r="AU220" s="276" t="s">
        <v>81</v>
      </c>
      <c r="AV220" s="15" t="s">
        <v>115</v>
      </c>
      <c r="AW220" s="15" t="s">
        <v>30</v>
      </c>
      <c r="AX220" s="15" t="s">
        <v>77</v>
      </c>
      <c r="AY220" s="276" t="s">
        <v>194</v>
      </c>
    </row>
    <row r="221" spans="1:65" s="2" customFormat="1" ht="44.25" customHeight="1">
      <c r="A221" s="39"/>
      <c r="B221" s="40"/>
      <c r="C221" s="227" t="s">
        <v>234</v>
      </c>
      <c r="D221" s="227" t="s">
        <v>196</v>
      </c>
      <c r="E221" s="228" t="s">
        <v>263</v>
      </c>
      <c r="F221" s="229" t="s">
        <v>264</v>
      </c>
      <c r="G221" s="230" t="s">
        <v>199</v>
      </c>
      <c r="H221" s="231">
        <v>21.96</v>
      </c>
      <c r="I221" s="232"/>
      <c r="J221" s="233">
        <f>ROUND(I221*H221,2)</f>
        <v>0</v>
      </c>
      <c r="K221" s="229" t="s">
        <v>200</v>
      </c>
      <c r="L221" s="45"/>
      <c r="M221" s="234" t="s">
        <v>1</v>
      </c>
      <c r="N221" s="235" t="s">
        <v>38</v>
      </c>
      <c r="O221" s="92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115</v>
      </c>
      <c r="AT221" s="238" t="s">
        <v>196</v>
      </c>
      <c r="AU221" s="238" t="s">
        <v>81</v>
      </c>
      <c r="AY221" s="18" t="s">
        <v>194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77</v>
      </c>
      <c r="BK221" s="239">
        <f>ROUND(I221*H221,2)</f>
        <v>0</v>
      </c>
      <c r="BL221" s="18" t="s">
        <v>115</v>
      </c>
      <c r="BM221" s="238" t="s">
        <v>265</v>
      </c>
    </row>
    <row r="222" spans="1:47" s="2" customFormat="1" ht="12">
      <c r="A222" s="39"/>
      <c r="B222" s="40"/>
      <c r="C222" s="41"/>
      <c r="D222" s="240" t="s">
        <v>201</v>
      </c>
      <c r="E222" s="41"/>
      <c r="F222" s="241" t="s">
        <v>264</v>
      </c>
      <c r="G222" s="41"/>
      <c r="H222" s="41"/>
      <c r="I222" s="242"/>
      <c r="J222" s="41"/>
      <c r="K222" s="41"/>
      <c r="L222" s="45"/>
      <c r="M222" s="243"/>
      <c r="N222" s="244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201</v>
      </c>
      <c r="AU222" s="18" t="s">
        <v>81</v>
      </c>
    </row>
    <row r="223" spans="1:51" s="14" customFormat="1" ht="12">
      <c r="A223" s="14"/>
      <c r="B223" s="255"/>
      <c r="C223" s="256"/>
      <c r="D223" s="240" t="s">
        <v>202</v>
      </c>
      <c r="E223" s="257" t="s">
        <v>1</v>
      </c>
      <c r="F223" s="258" t="s">
        <v>252</v>
      </c>
      <c r="G223" s="256"/>
      <c r="H223" s="259">
        <v>21.96</v>
      </c>
      <c r="I223" s="260"/>
      <c r="J223" s="256"/>
      <c r="K223" s="256"/>
      <c r="L223" s="261"/>
      <c r="M223" s="262"/>
      <c r="N223" s="263"/>
      <c r="O223" s="263"/>
      <c r="P223" s="263"/>
      <c r="Q223" s="263"/>
      <c r="R223" s="263"/>
      <c r="S223" s="263"/>
      <c r="T223" s="26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5" t="s">
        <v>202</v>
      </c>
      <c r="AU223" s="265" t="s">
        <v>81</v>
      </c>
      <c r="AV223" s="14" t="s">
        <v>81</v>
      </c>
      <c r="AW223" s="14" t="s">
        <v>30</v>
      </c>
      <c r="AX223" s="14" t="s">
        <v>73</v>
      </c>
      <c r="AY223" s="265" t="s">
        <v>194</v>
      </c>
    </row>
    <row r="224" spans="1:51" s="15" customFormat="1" ht="12">
      <c r="A224" s="15"/>
      <c r="B224" s="266"/>
      <c r="C224" s="267"/>
      <c r="D224" s="240" t="s">
        <v>202</v>
      </c>
      <c r="E224" s="268" t="s">
        <v>1</v>
      </c>
      <c r="F224" s="269" t="s">
        <v>206</v>
      </c>
      <c r="G224" s="267"/>
      <c r="H224" s="270">
        <v>21.96</v>
      </c>
      <c r="I224" s="271"/>
      <c r="J224" s="267"/>
      <c r="K224" s="267"/>
      <c r="L224" s="272"/>
      <c r="M224" s="273"/>
      <c r="N224" s="274"/>
      <c r="O224" s="274"/>
      <c r="P224" s="274"/>
      <c r="Q224" s="274"/>
      <c r="R224" s="274"/>
      <c r="S224" s="274"/>
      <c r="T224" s="27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6" t="s">
        <v>202</v>
      </c>
      <c r="AU224" s="276" t="s">
        <v>81</v>
      </c>
      <c r="AV224" s="15" t="s">
        <v>115</v>
      </c>
      <c r="AW224" s="15" t="s">
        <v>30</v>
      </c>
      <c r="AX224" s="15" t="s">
        <v>77</v>
      </c>
      <c r="AY224" s="276" t="s">
        <v>194</v>
      </c>
    </row>
    <row r="225" spans="1:65" s="2" customFormat="1" ht="44.25" customHeight="1">
      <c r="A225" s="39"/>
      <c r="B225" s="40"/>
      <c r="C225" s="227" t="s">
        <v>8</v>
      </c>
      <c r="D225" s="227" t="s">
        <v>196</v>
      </c>
      <c r="E225" s="228" t="s">
        <v>266</v>
      </c>
      <c r="F225" s="229" t="s">
        <v>267</v>
      </c>
      <c r="G225" s="230" t="s">
        <v>268</v>
      </c>
      <c r="H225" s="231">
        <v>262.289</v>
      </c>
      <c r="I225" s="232"/>
      <c r="J225" s="233">
        <f>ROUND(I225*H225,2)</f>
        <v>0</v>
      </c>
      <c r="K225" s="229" t="s">
        <v>200</v>
      </c>
      <c r="L225" s="45"/>
      <c r="M225" s="234" t="s">
        <v>1</v>
      </c>
      <c r="N225" s="235" t="s">
        <v>38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115</v>
      </c>
      <c r="AT225" s="238" t="s">
        <v>196</v>
      </c>
      <c r="AU225" s="238" t="s">
        <v>81</v>
      </c>
      <c r="AY225" s="18" t="s">
        <v>194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77</v>
      </c>
      <c r="BK225" s="239">
        <f>ROUND(I225*H225,2)</f>
        <v>0</v>
      </c>
      <c r="BL225" s="18" t="s">
        <v>115</v>
      </c>
      <c r="BM225" s="238" t="s">
        <v>269</v>
      </c>
    </row>
    <row r="226" spans="1:47" s="2" customFormat="1" ht="12">
      <c r="A226" s="39"/>
      <c r="B226" s="40"/>
      <c r="C226" s="41"/>
      <c r="D226" s="240" t="s">
        <v>201</v>
      </c>
      <c r="E226" s="41"/>
      <c r="F226" s="241" t="s">
        <v>267</v>
      </c>
      <c r="G226" s="41"/>
      <c r="H226" s="41"/>
      <c r="I226" s="242"/>
      <c r="J226" s="41"/>
      <c r="K226" s="41"/>
      <c r="L226" s="45"/>
      <c r="M226" s="243"/>
      <c r="N226" s="244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201</v>
      </c>
      <c r="AU226" s="18" t="s">
        <v>81</v>
      </c>
    </row>
    <row r="227" spans="1:51" s="14" customFormat="1" ht="12">
      <c r="A227" s="14"/>
      <c r="B227" s="255"/>
      <c r="C227" s="256"/>
      <c r="D227" s="240" t="s">
        <v>202</v>
      </c>
      <c r="E227" s="257" t="s">
        <v>1</v>
      </c>
      <c r="F227" s="258" t="s">
        <v>270</v>
      </c>
      <c r="G227" s="256"/>
      <c r="H227" s="259">
        <v>262.289</v>
      </c>
      <c r="I227" s="260"/>
      <c r="J227" s="256"/>
      <c r="K227" s="256"/>
      <c r="L227" s="261"/>
      <c r="M227" s="262"/>
      <c r="N227" s="263"/>
      <c r="O227" s="263"/>
      <c r="P227" s="263"/>
      <c r="Q227" s="263"/>
      <c r="R227" s="263"/>
      <c r="S227" s="263"/>
      <c r="T227" s="26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5" t="s">
        <v>202</v>
      </c>
      <c r="AU227" s="265" t="s">
        <v>81</v>
      </c>
      <c r="AV227" s="14" t="s">
        <v>81</v>
      </c>
      <c r="AW227" s="14" t="s">
        <v>30</v>
      </c>
      <c r="AX227" s="14" t="s">
        <v>73</v>
      </c>
      <c r="AY227" s="265" t="s">
        <v>194</v>
      </c>
    </row>
    <row r="228" spans="1:51" s="15" customFormat="1" ht="12">
      <c r="A228" s="15"/>
      <c r="B228" s="266"/>
      <c r="C228" s="267"/>
      <c r="D228" s="240" t="s">
        <v>202</v>
      </c>
      <c r="E228" s="268" t="s">
        <v>1</v>
      </c>
      <c r="F228" s="269" t="s">
        <v>206</v>
      </c>
      <c r="G228" s="267"/>
      <c r="H228" s="270">
        <v>262.289</v>
      </c>
      <c r="I228" s="271"/>
      <c r="J228" s="267"/>
      <c r="K228" s="267"/>
      <c r="L228" s="272"/>
      <c r="M228" s="273"/>
      <c r="N228" s="274"/>
      <c r="O228" s="274"/>
      <c r="P228" s="274"/>
      <c r="Q228" s="274"/>
      <c r="R228" s="274"/>
      <c r="S228" s="274"/>
      <c r="T228" s="27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6" t="s">
        <v>202</v>
      </c>
      <c r="AU228" s="276" t="s">
        <v>81</v>
      </c>
      <c r="AV228" s="15" t="s">
        <v>115</v>
      </c>
      <c r="AW228" s="15" t="s">
        <v>30</v>
      </c>
      <c r="AX228" s="15" t="s">
        <v>77</v>
      </c>
      <c r="AY228" s="276" t="s">
        <v>194</v>
      </c>
    </row>
    <row r="229" spans="1:65" s="2" customFormat="1" ht="44.25" customHeight="1">
      <c r="A229" s="39"/>
      <c r="B229" s="40"/>
      <c r="C229" s="227" t="s">
        <v>239</v>
      </c>
      <c r="D229" s="227" t="s">
        <v>196</v>
      </c>
      <c r="E229" s="228" t="s">
        <v>271</v>
      </c>
      <c r="F229" s="229" t="s">
        <v>272</v>
      </c>
      <c r="G229" s="230" t="s">
        <v>199</v>
      </c>
      <c r="H229" s="231">
        <v>24.939</v>
      </c>
      <c r="I229" s="232"/>
      <c r="J229" s="233">
        <f>ROUND(I229*H229,2)</f>
        <v>0</v>
      </c>
      <c r="K229" s="229" t="s">
        <v>200</v>
      </c>
      <c r="L229" s="45"/>
      <c r="M229" s="234" t="s">
        <v>1</v>
      </c>
      <c r="N229" s="235" t="s">
        <v>38</v>
      </c>
      <c r="O229" s="92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8" t="s">
        <v>115</v>
      </c>
      <c r="AT229" s="238" t="s">
        <v>196</v>
      </c>
      <c r="AU229" s="238" t="s">
        <v>81</v>
      </c>
      <c r="AY229" s="18" t="s">
        <v>194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8" t="s">
        <v>77</v>
      </c>
      <c r="BK229" s="239">
        <f>ROUND(I229*H229,2)</f>
        <v>0</v>
      </c>
      <c r="BL229" s="18" t="s">
        <v>115</v>
      </c>
      <c r="BM229" s="238" t="s">
        <v>273</v>
      </c>
    </row>
    <row r="230" spans="1:47" s="2" customFormat="1" ht="12">
      <c r="A230" s="39"/>
      <c r="B230" s="40"/>
      <c r="C230" s="41"/>
      <c r="D230" s="240" t="s">
        <v>201</v>
      </c>
      <c r="E230" s="41"/>
      <c r="F230" s="241" t="s">
        <v>272</v>
      </c>
      <c r="G230" s="41"/>
      <c r="H230" s="41"/>
      <c r="I230" s="242"/>
      <c r="J230" s="41"/>
      <c r="K230" s="41"/>
      <c r="L230" s="45"/>
      <c r="M230" s="243"/>
      <c r="N230" s="244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201</v>
      </c>
      <c r="AU230" s="18" t="s">
        <v>81</v>
      </c>
    </row>
    <row r="231" spans="1:51" s="13" customFormat="1" ht="12">
      <c r="A231" s="13"/>
      <c r="B231" s="245"/>
      <c r="C231" s="246"/>
      <c r="D231" s="240" t="s">
        <v>202</v>
      </c>
      <c r="E231" s="247" t="s">
        <v>1</v>
      </c>
      <c r="F231" s="248" t="s">
        <v>274</v>
      </c>
      <c r="G231" s="246"/>
      <c r="H231" s="247" t="s">
        <v>1</v>
      </c>
      <c r="I231" s="249"/>
      <c r="J231" s="246"/>
      <c r="K231" s="246"/>
      <c r="L231" s="250"/>
      <c r="M231" s="251"/>
      <c r="N231" s="252"/>
      <c r="O231" s="252"/>
      <c r="P231" s="252"/>
      <c r="Q231" s="252"/>
      <c r="R231" s="252"/>
      <c r="S231" s="252"/>
      <c r="T231" s="25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4" t="s">
        <v>202</v>
      </c>
      <c r="AU231" s="254" t="s">
        <v>81</v>
      </c>
      <c r="AV231" s="13" t="s">
        <v>77</v>
      </c>
      <c r="AW231" s="13" t="s">
        <v>30</v>
      </c>
      <c r="AX231" s="13" t="s">
        <v>73</v>
      </c>
      <c r="AY231" s="254" t="s">
        <v>194</v>
      </c>
    </row>
    <row r="232" spans="1:51" s="14" customFormat="1" ht="12">
      <c r="A232" s="14"/>
      <c r="B232" s="255"/>
      <c r="C232" s="256"/>
      <c r="D232" s="240" t="s">
        <v>202</v>
      </c>
      <c r="E232" s="257" t="s">
        <v>1</v>
      </c>
      <c r="F232" s="258" t="s">
        <v>275</v>
      </c>
      <c r="G232" s="256"/>
      <c r="H232" s="259">
        <v>0.263</v>
      </c>
      <c r="I232" s="260"/>
      <c r="J232" s="256"/>
      <c r="K232" s="256"/>
      <c r="L232" s="261"/>
      <c r="M232" s="262"/>
      <c r="N232" s="263"/>
      <c r="O232" s="263"/>
      <c r="P232" s="263"/>
      <c r="Q232" s="263"/>
      <c r="R232" s="263"/>
      <c r="S232" s="263"/>
      <c r="T232" s="26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5" t="s">
        <v>202</v>
      </c>
      <c r="AU232" s="265" t="s">
        <v>81</v>
      </c>
      <c r="AV232" s="14" t="s">
        <v>81</v>
      </c>
      <c r="AW232" s="14" t="s">
        <v>30</v>
      </c>
      <c r="AX232" s="14" t="s">
        <v>73</v>
      </c>
      <c r="AY232" s="265" t="s">
        <v>194</v>
      </c>
    </row>
    <row r="233" spans="1:51" s="16" customFormat="1" ht="12">
      <c r="A233" s="16"/>
      <c r="B233" s="277"/>
      <c r="C233" s="278"/>
      <c r="D233" s="240" t="s">
        <v>202</v>
      </c>
      <c r="E233" s="279" t="s">
        <v>1</v>
      </c>
      <c r="F233" s="280" t="s">
        <v>276</v>
      </c>
      <c r="G233" s="278"/>
      <c r="H233" s="281">
        <v>0.263</v>
      </c>
      <c r="I233" s="282"/>
      <c r="J233" s="278"/>
      <c r="K233" s="278"/>
      <c r="L233" s="283"/>
      <c r="M233" s="284"/>
      <c r="N233" s="285"/>
      <c r="O233" s="285"/>
      <c r="P233" s="285"/>
      <c r="Q233" s="285"/>
      <c r="R233" s="285"/>
      <c r="S233" s="285"/>
      <c r="T233" s="28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T233" s="287" t="s">
        <v>202</v>
      </c>
      <c r="AU233" s="287" t="s">
        <v>81</v>
      </c>
      <c r="AV233" s="16" t="s">
        <v>110</v>
      </c>
      <c r="AW233" s="16" t="s">
        <v>30</v>
      </c>
      <c r="AX233" s="16" t="s">
        <v>73</v>
      </c>
      <c r="AY233" s="287" t="s">
        <v>194</v>
      </c>
    </row>
    <row r="234" spans="1:51" s="13" customFormat="1" ht="12">
      <c r="A234" s="13"/>
      <c r="B234" s="245"/>
      <c r="C234" s="246"/>
      <c r="D234" s="240" t="s">
        <v>202</v>
      </c>
      <c r="E234" s="247" t="s">
        <v>1</v>
      </c>
      <c r="F234" s="248" t="s">
        <v>214</v>
      </c>
      <c r="G234" s="246"/>
      <c r="H234" s="247" t="s">
        <v>1</v>
      </c>
      <c r="I234" s="249"/>
      <c r="J234" s="246"/>
      <c r="K234" s="246"/>
      <c r="L234" s="250"/>
      <c r="M234" s="251"/>
      <c r="N234" s="252"/>
      <c r="O234" s="252"/>
      <c r="P234" s="252"/>
      <c r="Q234" s="252"/>
      <c r="R234" s="252"/>
      <c r="S234" s="252"/>
      <c r="T234" s="25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4" t="s">
        <v>202</v>
      </c>
      <c r="AU234" s="254" t="s">
        <v>81</v>
      </c>
      <c r="AV234" s="13" t="s">
        <v>77</v>
      </c>
      <c r="AW234" s="13" t="s">
        <v>30</v>
      </c>
      <c r="AX234" s="13" t="s">
        <v>73</v>
      </c>
      <c r="AY234" s="254" t="s">
        <v>194</v>
      </c>
    </row>
    <row r="235" spans="1:51" s="14" customFormat="1" ht="12">
      <c r="A235" s="14"/>
      <c r="B235" s="255"/>
      <c r="C235" s="256"/>
      <c r="D235" s="240" t="s">
        <v>202</v>
      </c>
      <c r="E235" s="257" t="s">
        <v>1</v>
      </c>
      <c r="F235" s="258" t="s">
        <v>277</v>
      </c>
      <c r="G235" s="256"/>
      <c r="H235" s="259">
        <v>29.503</v>
      </c>
      <c r="I235" s="260"/>
      <c r="J235" s="256"/>
      <c r="K235" s="256"/>
      <c r="L235" s="261"/>
      <c r="M235" s="262"/>
      <c r="N235" s="263"/>
      <c r="O235" s="263"/>
      <c r="P235" s="263"/>
      <c r="Q235" s="263"/>
      <c r="R235" s="263"/>
      <c r="S235" s="263"/>
      <c r="T235" s="26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5" t="s">
        <v>202</v>
      </c>
      <c r="AU235" s="265" t="s">
        <v>81</v>
      </c>
      <c r="AV235" s="14" t="s">
        <v>81</v>
      </c>
      <c r="AW235" s="14" t="s">
        <v>30</v>
      </c>
      <c r="AX235" s="14" t="s">
        <v>73</v>
      </c>
      <c r="AY235" s="265" t="s">
        <v>194</v>
      </c>
    </row>
    <row r="236" spans="1:51" s="14" customFormat="1" ht="12">
      <c r="A236" s="14"/>
      <c r="B236" s="255"/>
      <c r="C236" s="256"/>
      <c r="D236" s="240" t="s">
        <v>202</v>
      </c>
      <c r="E236" s="257" t="s">
        <v>1</v>
      </c>
      <c r="F236" s="258" t="s">
        <v>278</v>
      </c>
      <c r="G236" s="256"/>
      <c r="H236" s="259">
        <v>-7.945</v>
      </c>
      <c r="I236" s="260"/>
      <c r="J236" s="256"/>
      <c r="K236" s="256"/>
      <c r="L236" s="261"/>
      <c r="M236" s="262"/>
      <c r="N236" s="263"/>
      <c r="O236" s="263"/>
      <c r="P236" s="263"/>
      <c r="Q236" s="263"/>
      <c r="R236" s="263"/>
      <c r="S236" s="263"/>
      <c r="T236" s="26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5" t="s">
        <v>202</v>
      </c>
      <c r="AU236" s="265" t="s">
        <v>81</v>
      </c>
      <c r="AV236" s="14" t="s">
        <v>81</v>
      </c>
      <c r="AW236" s="14" t="s">
        <v>30</v>
      </c>
      <c r="AX236" s="14" t="s">
        <v>73</v>
      </c>
      <c r="AY236" s="265" t="s">
        <v>194</v>
      </c>
    </row>
    <row r="237" spans="1:51" s="16" customFormat="1" ht="12">
      <c r="A237" s="16"/>
      <c r="B237" s="277"/>
      <c r="C237" s="278"/>
      <c r="D237" s="240" t="s">
        <v>202</v>
      </c>
      <c r="E237" s="279" t="s">
        <v>1</v>
      </c>
      <c r="F237" s="280" t="s">
        <v>276</v>
      </c>
      <c r="G237" s="278"/>
      <c r="H237" s="281">
        <v>21.558</v>
      </c>
      <c r="I237" s="282"/>
      <c r="J237" s="278"/>
      <c r="K237" s="278"/>
      <c r="L237" s="283"/>
      <c r="M237" s="284"/>
      <c r="N237" s="285"/>
      <c r="O237" s="285"/>
      <c r="P237" s="285"/>
      <c r="Q237" s="285"/>
      <c r="R237" s="285"/>
      <c r="S237" s="285"/>
      <c r="T237" s="28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T237" s="287" t="s">
        <v>202</v>
      </c>
      <c r="AU237" s="287" t="s">
        <v>81</v>
      </c>
      <c r="AV237" s="16" t="s">
        <v>110</v>
      </c>
      <c r="AW237" s="16" t="s">
        <v>30</v>
      </c>
      <c r="AX237" s="16" t="s">
        <v>73</v>
      </c>
      <c r="AY237" s="287" t="s">
        <v>194</v>
      </c>
    </row>
    <row r="238" spans="1:51" s="13" customFormat="1" ht="12">
      <c r="A238" s="13"/>
      <c r="B238" s="245"/>
      <c r="C238" s="246"/>
      <c r="D238" s="240" t="s">
        <v>202</v>
      </c>
      <c r="E238" s="247" t="s">
        <v>1</v>
      </c>
      <c r="F238" s="248" t="s">
        <v>279</v>
      </c>
      <c r="G238" s="246"/>
      <c r="H238" s="247" t="s">
        <v>1</v>
      </c>
      <c r="I238" s="249"/>
      <c r="J238" s="246"/>
      <c r="K238" s="246"/>
      <c r="L238" s="250"/>
      <c r="M238" s="251"/>
      <c r="N238" s="252"/>
      <c r="O238" s="252"/>
      <c r="P238" s="252"/>
      <c r="Q238" s="252"/>
      <c r="R238" s="252"/>
      <c r="S238" s="252"/>
      <c r="T238" s="25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4" t="s">
        <v>202</v>
      </c>
      <c r="AU238" s="254" t="s">
        <v>81</v>
      </c>
      <c r="AV238" s="13" t="s">
        <v>77</v>
      </c>
      <c r="AW238" s="13" t="s">
        <v>30</v>
      </c>
      <c r="AX238" s="13" t="s">
        <v>73</v>
      </c>
      <c r="AY238" s="254" t="s">
        <v>194</v>
      </c>
    </row>
    <row r="239" spans="1:51" s="14" customFormat="1" ht="12">
      <c r="A239" s="14"/>
      <c r="B239" s="255"/>
      <c r="C239" s="256"/>
      <c r="D239" s="240" t="s">
        <v>202</v>
      </c>
      <c r="E239" s="257" t="s">
        <v>1</v>
      </c>
      <c r="F239" s="258" t="s">
        <v>280</v>
      </c>
      <c r="G239" s="256"/>
      <c r="H239" s="259">
        <v>3.118</v>
      </c>
      <c r="I239" s="260"/>
      <c r="J239" s="256"/>
      <c r="K239" s="256"/>
      <c r="L239" s="261"/>
      <c r="M239" s="262"/>
      <c r="N239" s="263"/>
      <c r="O239" s="263"/>
      <c r="P239" s="263"/>
      <c r="Q239" s="263"/>
      <c r="R239" s="263"/>
      <c r="S239" s="263"/>
      <c r="T239" s="26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5" t="s">
        <v>202</v>
      </c>
      <c r="AU239" s="265" t="s">
        <v>81</v>
      </c>
      <c r="AV239" s="14" t="s">
        <v>81</v>
      </c>
      <c r="AW239" s="14" t="s">
        <v>30</v>
      </c>
      <c r="AX239" s="14" t="s">
        <v>73</v>
      </c>
      <c r="AY239" s="265" t="s">
        <v>194</v>
      </c>
    </row>
    <row r="240" spans="1:51" s="15" customFormat="1" ht="12">
      <c r="A240" s="15"/>
      <c r="B240" s="266"/>
      <c r="C240" s="267"/>
      <c r="D240" s="240" t="s">
        <v>202</v>
      </c>
      <c r="E240" s="268" t="s">
        <v>1</v>
      </c>
      <c r="F240" s="269" t="s">
        <v>206</v>
      </c>
      <c r="G240" s="267"/>
      <c r="H240" s="270">
        <v>24.939</v>
      </c>
      <c r="I240" s="271"/>
      <c r="J240" s="267"/>
      <c r="K240" s="267"/>
      <c r="L240" s="272"/>
      <c r="M240" s="273"/>
      <c r="N240" s="274"/>
      <c r="O240" s="274"/>
      <c r="P240" s="274"/>
      <c r="Q240" s="274"/>
      <c r="R240" s="274"/>
      <c r="S240" s="274"/>
      <c r="T240" s="27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6" t="s">
        <v>202</v>
      </c>
      <c r="AU240" s="276" t="s">
        <v>81</v>
      </c>
      <c r="AV240" s="15" t="s">
        <v>115</v>
      </c>
      <c r="AW240" s="15" t="s">
        <v>30</v>
      </c>
      <c r="AX240" s="15" t="s">
        <v>77</v>
      </c>
      <c r="AY240" s="276" t="s">
        <v>194</v>
      </c>
    </row>
    <row r="241" spans="1:65" s="2" customFormat="1" ht="16.5" customHeight="1">
      <c r="A241" s="39"/>
      <c r="B241" s="40"/>
      <c r="C241" s="288" t="s">
        <v>281</v>
      </c>
      <c r="D241" s="288" t="s">
        <v>282</v>
      </c>
      <c r="E241" s="289" t="s">
        <v>283</v>
      </c>
      <c r="F241" s="290" t="s">
        <v>284</v>
      </c>
      <c r="G241" s="291" t="s">
        <v>268</v>
      </c>
      <c r="H241" s="292">
        <v>47.858</v>
      </c>
      <c r="I241" s="293"/>
      <c r="J241" s="294">
        <f>ROUND(I241*H241,2)</f>
        <v>0</v>
      </c>
      <c r="K241" s="290" t="s">
        <v>200</v>
      </c>
      <c r="L241" s="295"/>
      <c r="M241" s="296" t="s">
        <v>1</v>
      </c>
      <c r="N241" s="297" t="s">
        <v>38</v>
      </c>
      <c r="O241" s="92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219</v>
      </c>
      <c r="AT241" s="238" t="s">
        <v>282</v>
      </c>
      <c r="AU241" s="238" t="s">
        <v>81</v>
      </c>
      <c r="AY241" s="18" t="s">
        <v>194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77</v>
      </c>
      <c r="BK241" s="239">
        <f>ROUND(I241*H241,2)</f>
        <v>0</v>
      </c>
      <c r="BL241" s="18" t="s">
        <v>115</v>
      </c>
      <c r="BM241" s="238" t="s">
        <v>285</v>
      </c>
    </row>
    <row r="242" spans="1:47" s="2" customFormat="1" ht="12">
      <c r="A242" s="39"/>
      <c r="B242" s="40"/>
      <c r="C242" s="41"/>
      <c r="D242" s="240" t="s">
        <v>201</v>
      </c>
      <c r="E242" s="41"/>
      <c r="F242" s="241" t="s">
        <v>284</v>
      </c>
      <c r="G242" s="41"/>
      <c r="H242" s="41"/>
      <c r="I242" s="242"/>
      <c r="J242" s="41"/>
      <c r="K242" s="41"/>
      <c r="L242" s="45"/>
      <c r="M242" s="243"/>
      <c r="N242" s="244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201</v>
      </c>
      <c r="AU242" s="18" t="s">
        <v>81</v>
      </c>
    </row>
    <row r="243" spans="1:51" s="14" customFormat="1" ht="12">
      <c r="A243" s="14"/>
      <c r="B243" s="255"/>
      <c r="C243" s="256"/>
      <c r="D243" s="240" t="s">
        <v>202</v>
      </c>
      <c r="E243" s="257" t="s">
        <v>1</v>
      </c>
      <c r="F243" s="258" t="s">
        <v>286</v>
      </c>
      <c r="G243" s="256"/>
      <c r="H243" s="259">
        <v>47.858</v>
      </c>
      <c r="I243" s="260"/>
      <c r="J243" s="256"/>
      <c r="K243" s="256"/>
      <c r="L243" s="261"/>
      <c r="M243" s="262"/>
      <c r="N243" s="263"/>
      <c r="O243" s="263"/>
      <c r="P243" s="263"/>
      <c r="Q243" s="263"/>
      <c r="R243" s="263"/>
      <c r="S243" s="263"/>
      <c r="T243" s="26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5" t="s">
        <v>202</v>
      </c>
      <c r="AU243" s="265" t="s">
        <v>81</v>
      </c>
      <c r="AV243" s="14" t="s">
        <v>81</v>
      </c>
      <c r="AW243" s="14" t="s">
        <v>30</v>
      </c>
      <c r="AX243" s="14" t="s">
        <v>73</v>
      </c>
      <c r="AY243" s="265" t="s">
        <v>194</v>
      </c>
    </row>
    <row r="244" spans="1:51" s="15" customFormat="1" ht="12">
      <c r="A244" s="15"/>
      <c r="B244" s="266"/>
      <c r="C244" s="267"/>
      <c r="D244" s="240" t="s">
        <v>202</v>
      </c>
      <c r="E244" s="268" t="s">
        <v>1</v>
      </c>
      <c r="F244" s="269" t="s">
        <v>206</v>
      </c>
      <c r="G244" s="267"/>
      <c r="H244" s="270">
        <v>47.858</v>
      </c>
      <c r="I244" s="271"/>
      <c r="J244" s="267"/>
      <c r="K244" s="267"/>
      <c r="L244" s="272"/>
      <c r="M244" s="273"/>
      <c r="N244" s="274"/>
      <c r="O244" s="274"/>
      <c r="P244" s="274"/>
      <c r="Q244" s="274"/>
      <c r="R244" s="274"/>
      <c r="S244" s="274"/>
      <c r="T244" s="27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76" t="s">
        <v>202</v>
      </c>
      <c r="AU244" s="276" t="s">
        <v>81</v>
      </c>
      <c r="AV244" s="15" t="s">
        <v>115</v>
      </c>
      <c r="AW244" s="15" t="s">
        <v>30</v>
      </c>
      <c r="AX244" s="15" t="s">
        <v>77</v>
      </c>
      <c r="AY244" s="276" t="s">
        <v>194</v>
      </c>
    </row>
    <row r="245" spans="1:65" s="2" customFormat="1" ht="44.25" customHeight="1">
      <c r="A245" s="39"/>
      <c r="B245" s="40"/>
      <c r="C245" s="227" t="s">
        <v>244</v>
      </c>
      <c r="D245" s="227" t="s">
        <v>196</v>
      </c>
      <c r="E245" s="228" t="s">
        <v>287</v>
      </c>
      <c r="F245" s="229" t="s">
        <v>288</v>
      </c>
      <c r="G245" s="230" t="s">
        <v>199</v>
      </c>
      <c r="H245" s="231">
        <v>0.479</v>
      </c>
      <c r="I245" s="232"/>
      <c r="J245" s="233">
        <f>ROUND(I245*H245,2)</f>
        <v>0</v>
      </c>
      <c r="K245" s="229" t="s">
        <v>200</v>
      </c>
      <c r="L245" s="45"/>
      <c r="M245" s="234" t="s">
        <v>1</v>
      </c>
      <c r="N245" s="235" t="s">
        <v>38</v>
      </c>
      <c r="O245" s="92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115</v>
      </c>
      <c r="AT245" s="238" t="s">
        <v>196</v>
      </c>
      <c r="AU245" s="238" t="s">
        <v>81</v>
      </c>
      <c r="AY245" s="18" t="s">
        <v>194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77</v>
      </c>
      <c r="BK245" s="239">
        <f>ROUND(I245*H245,2)</f>
        <v>0</v>
      </c>
      <c r="BL245" s="18" t="s">
        <v>115</v>
      </c>
      <c r="BM245" s="238" t="s">
        <v>289</v>
      </c>
    </row>
    <row r="246" spans="1:47" s="2" customFormat="1" ht="12">
      <c r="A246" s="39"/>
      <c r="B246" s="40"/>
      <c r="C246" s="41"/>
      <c r="D246" s="240" t="s">
        <v>201</v>
      </c>
      <c r="E246" s="41"/>
      <c r="F246" s="241" t="s">
        <v>288</v>
      </c>
      <c r="G246" s="41"/>
      <c r="H246" s="41"/>
      <c r="I246" s="242"/>
      <c r="J246" s="41"/>
      <c r="K246" s="41"/>
      <c r="L246" s="45"/>
      <c r="M246" s="243"/>
      <c r="N246" s="244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201</v>
      </c>
      <c r="AU246" s="18" t="s">
        <v>81</v>
      </c>
    </row>
    <row r="247" spans="1:51" s="14" customFormat="1" ht="12">
      <c r="A247" s="14"/>
      <c r="B247" s="255"/>
      <c r="C247" s="256"/>
      <c r="D247" s="240" t="s">
        <v>202</v>
      </c>
      <c r="E247" s="257" t="s">
        <v>1</v>
      </c>
      <c r="F247" s="258" t="s">
        <v>290</v>
      </c>
      <c r="G247" s="256"/>
      <c r="H247" s="259">
        <v>0.479</v>
      </c>
      <c r="I247" s="260"/>
      <c r="J247" s="256"/>
      <c r="K247" s="256"/>
      <c r="L247" s="261"/>
      <c r="M247" s="262"/>
      <c r="N247" s="263"/>
      <c r="O247" s="263"/>
      <c r="P247" s="263"/>
      <c r="Q247" s="263"/>
      <c r="R247" s="263"/>
      <c r="S247" s="263"/>
      <c r="T247" s="26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5" t="s">
        <v>202</v>
      </c>
      <c r="AU247" s="265" t="s">
        <v>81</v>
      </c>
      <c r="AV247" s="14" t="s">
        <v>81</v>
      </c>
      <c r="AW247" s="14" t="s">
        <v>30</v>
      </c>
      <c r="AX247" s="14" t="s">
        <v>73</v>
      </c>
      <c r="AY247" s="265" t="s">
        <v>194</v>
      </c>
    </row>
    <row r="248" spans="1:51" s="15" customFormat="1" ht="12">
      <c r="A248" s="15"/>
      <c r="B248" s="266"/>
      <c r="C248" s="267"/>
      <c r="D248" s="240" t="s">
        <v>202</v>
      </c>
      <c r="E248" s="268" t="s">
        <v>1</v>
      </c>
      <c r="F248" s="269" t="s">
        <v>206</v>
      </c>
      <c r="G248" s="267"/>
      <c r="H248" s="270">
        <v>0.479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76" t="s">
        <v>202</v>
      </c>
      <c r="AU248" s="276" t="s">
        <v>81</v>
      </c>
      <c r="AV248" s="15" t="s">
        <v>115</v>
      </c>
      <c r="AW248" s="15" t="s">
        <v>30</v>
      </c>
      <c r="AX248" s="15" t="s">
        <v>77</v>
      </c>
      <c r="AY248" s="276" t="s">
        <v>194</v>
      </c>
    </row>
    <row r="249" spans="1:65" s="2" customFormat="1" ht="55.5" customHeight="1">
      <c r="A249" s="39"/>
      <c r="B249" s="40"/>
      <c r="C249" s="227" t="s">
        <v>291</v>
      </c>
      <c r="D249" s="227" t="s">
        <v>196</v>
      </c>
      <c r="E249" s="228" t="s">
        <v>292</v>
      </c>
      <c r="F249" s="229" t="s">
        <v>293</v>
      </c>
      <c r="G249" s="230" t="s">
        <v>294</v>
      </c>
      <c r="H249" s="231">
        <v>78.15</v>
      </c>
      <c r="I249" s="232"/>
      <c r="J249" s="233">
        <f>ROUND(I249*H249,2)</f>
        <v>0</v>
      </c>
      <c r="K249" s="229" t="s">
        <v>200</v>
      </c>
      <c r="L249" s="45"/>
      <c r="M249" s="234" t="s">
        <v>1</v>
      </c>
      <c r="N249" s="235" t="s">
        <v>38</v>
      </c>
      <c r="O249" s="92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8" t="s">
        <v>115</v>
      </c>
      <c r="AT249" s="238" t="s">
        <v>196</v>
      </c>
      <c r="AU249" s="238" t="s">
        <v>81</v>
      </c>
      <c r="AY249" s="18" t="s">
        <v>194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8" t="s">
        <v>77</v>
      </c>
      <c r="BK249" s="239">
        <f>ROUND(I249*H249,2)</f>
        <v>0</v>
      </c>
      <c r="BL249" s="18" t="s">
        <v>115</v>
      </c>
      <c r="BM249" s="238" t="s">
        <v>295</v>
      </c>
    </row>
    <row r="250" spans="1:47" s="2" customFormat="1" ht="12">
      <c r="A250" s="39"/>
      <c r="B250" s="40"/>
      <c r="C250" s="41"/>
      <c r="D250" s="240" t="s">
        <v>201</v>
      </c>
      <c r="E250" s="41"/>
      <c r="F250" s="241" t="s">
        <v>293</v>
      </c>
      <c r="G250" s="41"/>
      <c r="H250" s="41"/>
      <c r="I250" s="242"/>
      <c r="J250" s="41"/>
      <c r="K250" s="41"/>
      <c r="L250" s="45"/>
      <c r="M250" s="243"/>
      <c r="N250" s="244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201</v>
      </c>
      <c r="AU250" s="18" t="s">
        <v>81</v>
      </c>
    </row>
    <row r="251" spans="1:51" s="14" customFormat="1" ht="12">
      <c r="A251" s="14"/>
      <c r="B251" s="255"/>
      <c r="C251" s="256"/>
      <c r="D251" s="240" t="s">
        <v>202</v>
      </c>
      <c r="E251" s="257" t="s">
        <v>1</v>
      </c>
      <c r="F251" s="258" t="s">
        <v>296</v>
      </c>
      <c r="G251" s="256"/>
      <c r="H251" s="259">
        <v>78.15</v>
      </c>
      <c r="I251" s="260"/>
      <c r="J251" s="256"/>
      <c r="K251" s="256"/>
      <c r="L251" s="261"/>
      <c r="M251" s="262"/>
      <c r="N251" s="263"/>
      <c r="O251" s="263"/>
      <c r="P251" s="263"/>
      <c r="Q251" s="263"/>
      <c r="R251" s="263"/>
      <c r="S251" s="263"/>
      <c r="T251" s="26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5" t="s">
        <v>202</v>
      </c>
      <c r="AU251" s="265" t="s">
        <v>81</v>
      </c>
      <c r="AV251" s="14" t="s">
        <v>81</v>
      </c>
      <c r="AW251" s="14" t="s">
        <v>30</v>
      </c>
      <c r="AX251" s="14" t="s">
        <v>73</v>
      </c>
      <c r="AY251" s="265" t="s">
        <v>194</v>
      </c>
    </row>
    <row r="252" spans="1:51" s="15" customFormat="1" ht="12">
      <c r="A252" s="15"/>
      <c r="B252" s="266"/>
      <c r="C252" s="267"/>
      <c r="D252" s="240" t="s">
        <v>202</v>
      </c>
      <c r="E252" s="268" t="s">
        <v>1</v>
      </c>
      <c r="F252" s="269" t="s">
        <v>206</v>
      </c>
      <c r="G252" s="267"/>
      <c r="H252" s="270">
        <v>78.15</v>
      </c>
      <c r="I252" s="271"/>
      <c r="J252" s="267"/>
      <c r="K252" s="267"/>
      <c r="L252" s="272"/>
      <c r="M252" s="273"/>
      <c r="N252" s="274"/>
      <c r="O252" s="274"/>
      <c r="P252" s="274"/>
      <c r="Q252" s="274"/>
      <c r="R252" s="274"/>
      <c r="S252" s="274"/>
      <c r="T252" s="27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6" t="s">
        <v>202</v>
      </c>
      <c r="AU252" s="276" t="s">
        <v>81</v>
      </c>
      <c r="AV252" s="15" t="s">
        <v>115</v>
      </c>
      <c r="AW252" s="15" t="s">
        <v>30</v>
      </c>
      <c r="AX252" s="15" t="s">
        <v>77</v>
      </c>
      <c r="AY252" s="276" t="s">
        <v>194</v>
      </c>
    </row>
    <row r="253" spans="1:65" s="2" customFormat="1" ht="12">
      <c r="A253" s="39"/>
      <c r="B253" s="40"/>
      <c r="C253" s="227" t="s">
        <v>247</v>
      </c>
      <c r="D253" s="227" t="s">
        <v>196</v>
      </c>
      <c r="E253" s="228" t="s">
        <v>297</v>
      </c>
      <c r="F253" s="229" t="s">
        <v>298</v>
      </c>
      <c r="G253" s="230" t="s">
        <v>294</v>
      </c>
      <c r="H253" s="231">
        <v>78.15</v>
      </c>
      <c r="I253" s="232"/>
      <c r="J253" s="233">
        <f>ROUND(I253*H253,2)</f>
        <v>0</v>
      </c>
      <c r="K253" s="229" t="s">
        <v>200</v>
      </c>
      <c r="L253" s="45"/>
      <c r="M253" s="234" t="s">
        <v>1</v>
      </c>
      <c r="N253" s="235" t="s">
        <v>38</v>
      </c>
      <c r="O253" s="92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8" t="s">
        <v>115</v>
      </c>
      <c r="AT253" s="238" t="s">
        <v>196</v>
      </c>
      <c r="AU253" s="238" t="s">
        <v>81</v>
      </c>
      <c r="AY253" s="18" t="s">
        <v>194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8" t="s">
        <v>77</v>
      </c>
      <c r="BK253" s="239">
        <f>ROUND(I253*H253,2)</f>
        <v>0</v>
      </c>
      <c r="BL253" s="18" t="s">
        <v>115</v>
      </c>
      <c r="BM253" s="238" t="s">
        <v>299</v>
      </c>
    </row>
    <row r="254" spans="1:47" s="2" customFormat="1" ht="12">
      <c r="A254" s="39"/>
      <c r="B254" s="40"/>
      <c r="C254" s="41"/>
      <c r="D254" s="240" t="s">
        <v>201</v>
      </c>
      <c r="E254" s="41"/>
      <c r="F254" s="241" t="s">
        <v>298</v>
      </c>
      <c r="G254" s="41"/>
      <c r="H254" s="41"/>
      <c r="I254" s="242"/>
      <c r="J254" s="41"/>
      <c r="K254" s="41"/>
      <c r="L254" s="45"/>
      <c r="M254" s="243"/>
      <c r="N254" s="244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201</v>
      </c>
      <c r="AU254" s="18" t="s">
        <v>81</v>
      </c>
    </row>
    <row r="255" spans="1:65" s="2" customFormat="1" ht="16.5" customHeight="1">
      <c r="A255" s="39"/>
      <c r="B255" s="40"/>
      <c r="C255" s="288" t="s">
        <v>7</v>
      </c>
      <c r="D255" s="288" t="s">
        <v>282</v>
      </c>
      <c r="E255" s="289" t="s">
        <v>300</v>
      </c>
      <c r="F255" s="290" t="s">
        <v>301</v>
      </c>
      <c r="G255" s="291" t="s">
        <v>268</v>
      </c>
      <c r="H255" s="292">
        <v>17.76</v>
      </c>
      <c r="I255" s="293"/>
      <c r="J255" s="294">
        <f>ROUND(I255*H255,2)</f>
        <v>0</v>
      </c>
      <c r="K255" s="290" t="s">
        <v>200</v>
      </c>
      <c r="L255" s="295"/>
      <c r="M255" s="296" t="s">
        <v>1</v>
      </c>
      <c r="N255" s="297" t="s">
        <v>38</v>
      </c>
      <c r="O255" s="92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8" t="s">
        <v>219</v>
      </c>
      <c r="AT255" s="238" t="s">
        <v>282</v>
      </c>
      <c r="AU255" s="238" t="s">
        <v>81</v>
      </c>
      <c r="AY255" s="18" t="s">
        <v>194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8" t="s">
        <v>77</v>
      </c>
      <c r="BK255" s="239">
        <f>ROUND(I255*H255,2)</f>
        <v>0</v>
      </c>
      <c r="BL255" s="18" t="s">
        <v>115</v>
      </c>
      <c r="BM255" s="238" t="s">
        <v>302</v>
      </c>
    </row>
    <row r="256" spans="1:47" s="2" customFormat="1" ht="12">
      <c r="A256" s="39"/>
      <c r="B256" s="40"/>
      <c r="C256" s="41"/>
      <c r="D256" s="240" t="s">
        <v>201</v>
      </c>
      <c r="E256" s="41"/>
      <c r="F256" s="241" t="s">
        <v>301</v>
      </c>
      <c r="G256" s="41"/>
      <c r="H256" s="41"/>
      <c r="I256" s="242"/>
      <c r="J256" s="41"/>
      <c r="K256" s="41"/>
      <c r="L256" s="45"/>
      <c r="M256" s="243"/>
      <c r="N256" s="244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201</v>
      </c>
      <c r="AU256" s="18" t="s">
        <v>81</v>
      </c>
    </row>
    <row r="257" spans="1:51" s="14" customFormat="1" ht="12">
      <c r="A257" s="14"/>
      <c r="B257" s="255"/>
      <c r="C257" s="256"/>
      <c r="D257" s="240" t="s">
        <v>202</v>
      </c>
      <c r="E257" s="257" t="s">
        <v>1</v>
      </c>
      <c r="F257" s="258" t="s">
        <v>303</v>
      </c>
      <c r="G257" s="256"/>
      <c r="H257" s="259">
        <v>17.76</v>
      </c>
      <c r="I257" s="260"/>
      <c r="J257" s="256"/>
      <c r="K257" s="256"/>
      <c r="L257" s="261"/>
      <c r="M257" s="262"/>
      <c r="N257" s="263"/>
      <c r="O257" s="263"/>
      <c r="P257" s="263"/>
      <c r="Q257" s="263"/>
      <c r="R257" s="263"/>
      <c r="S257" s="263"/>
      <c r="T257" s="26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5" t="s">
        <v>202</v>
      </c>
      <c r="AU257" s="265" t="s">
        <v>81</v>
      </c>
      <c r="AV257" s="14" t="s">
        <v>81</v>
      </c>
      <c r="AW257" s="14" t="s">
        <v>30</v>
      </c>
      <c r="AX257" s="14" t="s">
        <v>73</v>
      </c>
      <c r="AY257" s="265" t="s">
        <v>194</v>
      </c>
    </row>
    <row r="258" spans="1:51" s="15" customFormat="1" ht="12">
      <c r="A258" s="15"/>
      <c r="B258" s="266"/>
      <c r="C258" s="267"/>
      <c r="D258" s="240" t="s">
        <v>202</v>
      </c>
      <c r="E258" s="268" t="s">
        <v>1</v>
      </c>
      <c r="F258" s="269" t="s">
        <v>206</v>
      </c>
      <c r="G258" s="267"/>
      <c r="H258" s="270">
        <v>17.76</v>
      </c>
      <c r="I258" s="271"/>
      <c r="J258" s="267"/>
      <c r="K258" s="267"/>
      <c r="L258" s="272"/>
      <c r="M258" s="273"/>
      <c r="N258" s="274"/>
      <c r="O258" s="274"/>
      <c r="P258" s="274"/>
      <c r="Q258" s="274"/>
      <c r="R258" s="274"/>
      <c r="S258" s="274"/>
      <c r="T258" s="27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76" t="s">
        <v>202</v>
      </c>
      <c r="AU258" s="276" t="s">
        <v>81</v>
      </c>
      <c r="AV258" s="15" t="s">
        <v>115</v>
      </c>
      <c r="AW258" s="15" t="s">
        <v>30</v>
      </c>
      <c r="AX258" s="15" t="s">
        <v>77</v>
      </c>
      <c r="AY258" s="276" t="s">
        <v>194</v>
      </c>
    </row>
    <row r="259" spans="1:65" s="2" customFormat="1" ht="12">
      <c r="A259" s="39"/>
      <c r="B259" s="40"/>
      <c r="C259" s="227" t="s">
        <v>251</v>
      </c>
      <c r="D259" s="227" t="s">
        <v>196</v>
      </c>
      <c r="E259" s="228" t="s">
        <v>304</v>
      </c>
      <c r="F259" s="229" t="s">
        <v>305</v>
      </c>
      <c r="G259" s="230" t="s">
        <v>294</v>
      </c>
      <c r="H259" s="231">
        <v>78.15</v>
      </c>
      <c r="I259" s="232"/>
      <c r="J259" s="233">
        <f>ROUND(I259*H259,2)</f>
        <v>0</v>
      </c>
      <c r="K259" s="229" t="s">
        <v>200</v>
      </c>
      <c r="L259" s="45"/>
      <c r="M259" s="234" t="s">
        <v>1</v>
      </c>
      <c r="N259" s="235" t="s">
        <v>38</v>
      </c>
      <c r="O259" s="92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8" t="s">
        <v>115</v>
      </c>
      <c r="AT259" s="238" t="s">
        <v>196</v>
      </c>
      <c r="AU259" s="238" t="s">
        <v>81</v>
      </c>
      <c r="AY259" s="18" t="s">
        <v>194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8" t="s">
        <v>77</v>
      </c>
      <c r="BK259" s="239">
        <f>ROUND(I259*H259,2)</f>
        <v>0</v>
      </c>
      <c r="BL259" s="18" t="s">
        <v>115</v>
      </c>
      <c r="BM259" s="238" t="s">
        <v>306</v>
      </c>
    </row>
    <row r="260" spans="1:47" s="2" customFormat="1" ht="12">
      <c r="A260" s="39"/>
      <c r="B260" s="40"/>
      <c r="C260" s="41"/>
      <c r="D260" s="240" t="s">
        <v>201</v>
      </c>
      <c r="E260" s="41"/>
      <c r="F260" s="241" t="s">
        <v>305</v>
      </c>
      <c r="G260" s="41"/>
      <c r="H260" s="41"/>
      <c r="I260" s="242"/>
      <c r="J260" s="41"/>
      <c r="K260" s="41"/>
      <c r="L260" s="45"/>
      <c r="M260" s="243"/>
      <c r="N260" s="244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201</v>
      </c>
      <c r="AU260" s="18" t="s">
        <v>81</v>
      </c>
    </row>
    <row r="261" spans="1:51" s="14" customFormat="1" ht="12">
      <c r="A261" s="14"/>
      <c r="B261" s="255"/>
      <c r="C261" s="256"/>
      <c r="D261" s="240" t="s">
        <v>202</v>
      </c>
      <c r="E261" s="257" t="s">
        <v>1</v>
      </c>
      <c r="F261" s="258" t="s">
        <v>307</v>
      </c>
      <c r="G261" s="256"/>
      <c r="H261" s="259">
        <v>78.15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5" t="s">
        <v>202</v>
      </c>
      <c r="AU261" s="265" t="s">
        <v>81</v>
      </c>
      <c r="AV261" s="14" t="s">
        <v>81</v>
      </c>
      <c r="AW261" s="14" t="s">
        <v>30</v>
      </c>
      <c r="AX261" s="14" t="s">
        <v>73</v>
      </c>
      <c r="AY261" s="265" t="s">
        <v>194</v>
      </c>
    </row>
    <row r="262" spans="1:51" s="15" customFormat="1" ht="12">
      <c r="A262" s="15"/>
      <c r="B262" s="266"/>
      <c r="C262" s="267"/>
      <c r="D262" s="240" t="s">
        <v>202</v>
      </c>
      <c r="E262" s="268" t="s">
        <v>1</v>
      </c>
      <c r="F262" s="269" t="s">
        <v>206</v>
      </c>
      <c r="G262" s="267"/>
      <c r="H262" s="270">
        <v>78.15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6" t="s">
        <v>202</v>
      </c>
      <c r="AU262" s="276" t="s">
        <v>81</v>
      </c>
      <c r="AV262" s="15" t="s">
        <v>115</v>
      </c>
      <c r="AW262" s="15" t="s">
        <v>30</v>
      </c>
      <c r="AX262" s="15" t="s">
        <v>77</v>
      </c>
      <c r="AY262" s="276" t="s">
        <v>194</v>
      </c>
    </row>
    <row r="263" spans="1:65" s="2" customFormat="1" ht="16.5" customHeight="1">
      <c r="A263" s="39"/>
      <c r="B263" s="40"/>
      <c r="C263" s="288" t="s">
        <v>308</v>
      </c>
      <c r="D263" s="288" t="s">
        <v>282</v>
      </c>
      <c r="E263" s="289" t="s">
        <v>309</v>
      </c>
      <c r="F263" s="290" t="s">
        <v>310</v>
      </c>
      <c r="G263" s="291" t="s">
        <v>311</v>
      </c>
      <c r="H263" s="292">
        <v>2.763</v>
      </c>
      <c r="I263" s="293"/>
      <c r="J263" s="294">
        <f>ROUND(I263*H263,2)</f>
        <v>0</v>
      </c>
      <c r="K263" s="290" t="s">
        <v>200</v>
      </c>
      <c r="L263" s="295"/>
      <c r="M263" s="296" t="s">
        <v>1</v>
      </c>
      <c r="N263" s="297" t="s">
        <v>38</v>
      </c>
      <c r="O263" s="92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8" t="s">
        <v>219</v>
      </c>
      <c r="AT263" s="238" t="s">
        <v>282</v>
      </c>
      <c r="AU263" s="238" t="s">
        <v>81</v>
      </c>
      <c r="AY263" s="18" t="s">
        <v>194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8" t="s">
        <v>77</v>
      </c>
      <c r="BK263" s="239">
        <f>ROUND(I263*H263,2)</f>
        <v>0</v>
      </c>
      <c r="BL263" s="18" t="s">
        <v>115</v>
      </c>
      <c r="BM263" s="238" t="s">
        <v>312</v>
      </c>
    </row>
    <row r="264" spans="1:47" s="2" customFormat="1" ht="12">
      <c r="A264" s="39"/>
      <c r="B264" s="40"/>
      <c r="C264" s="41"/>
      <c r="D264" s="240" t="s">
        <v>201</v>
      </c>
      <c r="E264" s="41"/>
      <c r="F264" s="241" t="s">
        <v>310</v>
      </c>
      <c r="G264" s="41"/>
      <c r="H264" s="41"/>
      <c r="I264" s="242"/>
      <c r="J264" s="41"/>
      <c r="K264" s="41"/>
      <c r="L264" s="45"/>
      <c r="M264" s="243"/>
      <c r="N264" s="244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201</v>
      </c>
      <c r="AU264" s="18" t="s">
        <v>81</v>
      </c>
    </row>
    <row r="265" spans="1:51" s="14" customFormat="1" ht="12">
      <c r="A265" s="14"/>
      <c r="B265" s="255"/>
      <c r="C265" s="256"/>
      <c r="D265" s="240" t="s">
        <v>202</v>
      </c>
      <c r="E265" s="257" t="s">
        <v>1</v>
      </c>
      <c r="F265" s="258" t="s">
        <v>313</v>
      </c>
      <c r="G265" s="256"/>
      <c r="H265" s="259">
        <v>2.763</v>
      </c>
      <c r="I265" s="260"/>
      <c r="J265" s="256"/>
      <c r="K265" s="256"/>
      <c r="L265" s="261"/>
      <c r="M265" s="262"/>
      <c r="N265" s="263"/>
      <c r="O265" s="263"/>
      <c r="P265" s="263"/>
      <c r="Q265" s="263"/>
      <c r="R265" s="263"/>
      <c r="S265" s="263"/>
      <c r="T265" s="26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5" t="s">
        <v>202</v>
      </c>
      <c r="AU265" s="265" t="s">
        <v>81</v>
      </c>
      <c r="AV265" s="14" t="s">
        <v>81</v>
      </c>
      <c r="AW265" s="14" t="s">
        <v>30</v>
      </c>
      <c r="AX265" s="14" t="s">
        <v>73</v>
      </c>
      <c r="AY265" s="265" t="s">
        <v>194</v>
      </c>
    </row>
    <row r="266" spans="1:51" s="15" customFormat="1" ht="12">
      <c r="A266" s="15"/>
      <c r="B266" s="266"/>
      <c r="C266" s="267"/>
      <c r="D266" s="240" t="s">
        <v>202</v>
      </c>
      <c r="E266" s="268" t="s">
        <v>1</v>
      </c>
      <c r="F266" s="269" t="s">
        <v>206</v>
      </c>
      <c r="G266" s="267"/>
      <c r="H266" s="270">
        <v>2.763</v>
      </c>
      <c r="I266" s="271"/>
      <c r="J266" s="267"/>
      <c r="K266" s="267"/>
      <c r="L266" s="272"/>
      <c r="M266" s="273"/>
      <c r="N266" s="274"/>
      <c r="O266" s="274"/>
      <c r="P266" s="274"/>
      <c r="Q266" s="274"/>
      <c r="R266" s="274"/>
      <c r="S266" s="274"/>
      <c r="T266" s="27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76" t="s">
        <v>202</v>
      </c>
      <c r="AU266" s="276" t="s">
        <v>81</v>
      </c>
      <c r="AV266" s="15" t="s">
        <v>115</v>
      </c>
      <c r="AW266" s="15" t="s">
        <v>30</v>
      </c>
      <c r="AX266" s="15" t="s">
        <v>77</v>
      </c>
      <c r="AY266" s="276" t="s">
        <v>194</v>
      </c>
    </row>
    <row r="267" spans="1:65" s="2" customFormat="1" ht="33" customHeight="1">
      <c r="A267" s="39"/>
      <c r="B267" s="40"/>
      <c r="C267" s="227" t="s">
        <v>255</v>
      </c>
      <c r="D267" s="227" t="s">
        <v>196</v>
      </c>
      <c r="E267" s="228" t="s">
        <v>314</v>
      </c>
      <c r="F267" s="229" t="s">
        <v>315</v>
      </c>
      <c r="G267" s="230" t="s">
        <v>294</v>
      </c>
      <c r="H267" s="231">
        <v>174.132</v>
      </c>
      <c r="I267" s="232"/>
      <c r="J267" s="233">
        <f>ROUND(I267*H267,2)</f>
        <v>0</v>
      </c>
      <c r="K267" s="229" t="s">
        <v>200</v>
      </c>
      <c r="L267" s="45"/>
      <c r="M267" s="234" t="s">
        <v>1</v>
      </c>
      <c r="N267" s="235" t="s">
        <v>38</v>
      </c>
      <c r="O267" s="92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8" t="s">
        <v>115</v>
      </c>
      <c r="AT267" s="238" t="s">
        <v>196</v>
      </c>
      <c r="AU267" s="238" t="s">
        <v>81</v>
      </c>
      <c r="AY267" s="18" t="s">
        <v>194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8" t="s">
        <v>77</v>
      </c>
      <c r="BK267" s="239">
        <f>ROUND(I267*H267,2)</f>
        <v>0</v>
      </c>
      <c r="BL267" s="18" t="s">
        <v>115</v>
      </c>
      <c r="BM267" s="238" t="s">
        <v>316</v>
      </c>
    </row>
    <row r="268" spans="1:47" s="2" customFormat="1" ht="12">
      <c r="A268" s="39"/>
      <c r="B268" s="40"/>
      <c r="C268" s="41"/>
      <c r="D268" s="240" t="s">
        <v>201</v>
      </c>
      <c r="E268" s="41"/>
      <c r="F268" s="241" t="s">
        <v>315</v>
      </c>
      <c r="G268" s="41"/>
      <c r="H268" s="41"/>
      <c r="I268" s="242"/>
      <c r="J268" s="41"/>
      <c r="K268" s="41"/>
      <c r="L268" s="45"/>
      <c r="M268" s="243"/>
      <c r="N268" s="244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201</v>
      </c>
      <c r="AU268" s="18" t="s">
        <v>81</v>
      </c>
    </row>
    <row r="269" spans="1:51" s="13" customFormat="1" ht="12">
      <c r="A269" s="13"/>
      <c r="B269" s="245"/>
      <c r="C269" s="246"/>
      <c r="D269" s="240" t="s">
        <v>202</v>
      </c>
      <c r="E269" s="247" t="s">
        <v>1</v>
      </c>
      <c r="F269" s="248" t="s">
        <v>317</v>
      </c>
      <c r="G269" s="246"/>
      <c r="H269" s="247" t="s">
        <v>1</v>
      </c>
      <c r="I269" s="249"/>
      <c r="J269" s="246"/>
      <c r="K269" s="246"/>
      <c r="L269" s="250"/>
      <c r="M269" s="251"/>
      <c r="N269" s="252"/>
      <c r="O269" s="252"/>
      <c r="P269" s="252"/>
      <c r="Q269" s="252"/>
      <c r="R269" s="252"/>
      <c r="S269" s="252"/>
      <c r="T269" s="25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4" t="s">
        <v>202</v>
      </c>
      <c r="AU269" s="254" t="s">
        <v>81</v>
      </c>
      <c r="AV269" s="13" t="s">
        <v>77</v>
      </c>
      <c r="AW269" s="13" t="s">
        <v>30</v>
      </c>
      <c r="AX269" s="13" t="s">
        <v>73</v>
      </c>
      <c r="AY269" s="254" t="s">
        <v>194</v>
      </c>
    </row>
    <row r="270" spans="1:51" s="14" customFormat="1" ht="12">
      <c r="A270" s="14"/>
      <c r="B270" s="255"/>
      <c r="C270" s="256"/>
      <c r="D270" s="240" t="s">
        <v>202</v>
      </c>
      <c r="E270" s="257" t="s">
        <v>1</v>
      </c>
      <c r="F270" s="258" t="s">
        <v>318</v>
      </c>
      <c r="G270" s="256"/>
      <c r="H270" s="259">
        <v>28.193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5" t="s">
        <v>202</v>
      </c>
      <c r="AU270" s="265" t="s">
        <v>81</v>
      </c>
      <c r="AV270" s="14" t="s">
        <v>81</v>
      </c>
      <c r="AW270" s="14" t="s">
        <v>30</v>
      </c>
      <c r="AX270" s="14" t="s">
        <v>73</v>
      </c>
      <c r="AY270" s="265" t="s">
        <v>194</v>
      </c>
    </row>
    <row r="271" spans="1:51" s="14" customFormat="1" ht="12">
      <c r="A271" s="14"/>
      <c r="B271" s="255"/>
      <c r="C271" s="256"/>
      <c r="D271" s="240" t="s">
        <v>202</v>
      </c>
      <c r="E271" s="257" t="s">
        <v>1</v>
      </c>
      <c r="F271" s="258" t="s">
        <v>319</v>
      </c>
      <c r="G271" s="256"/>
      <c r="H271" s="259">
        <v>64.706</v>
      </c>
      <c r="I271" s="260"/>
      <c r="J271" s="256"/>
      <c r="K271" s="256"/>
      <c r="L271" s="261"/>
      <c r="M271" s="262"/>
      <c r="N271" s="263"/>
      <c r="O271" s="263"/>
      <c r="P271" s="263"/>
      <c r="Q271" s="263"/>
      <c r="R271" s="263"/>
      <c r="S271" s="263"/>
      <c r="T271" s="26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5" t="s">
        <v>202</v>
      </c>
      <c r="AU271" s="265" t="s">
        <v>81</v>
      </c>
      <c r="AV271" s="14" t="s">
        <v>81</v>
      </c>
      <c r="AW271" s="14" t="s">
        <v>30</v>
      </c>
      <c r="AX271" s="14" t="s">
        <v>73</v>
      </c>
      <c r="AY271" s="265" t="s">
        <v>194</v>
      </c>
    </row>
    <row r="272" spans="1:51" s="14" customFormat="1" ht="12">
      <c r="A272" s="14"/>
      <c r="B272" s="255"/>
      <c r="C272" s="256"/>
      <c r="D272" s="240" t="s">
        <v>202</v>
      </c>
      <c r="E272" s="257" t="s">
        <v>1</v>
      </c>
      <c r="F272" s="258" t="s">
        <v>320</v>
      </c>
      <c r="G272" s="256"/>
      <c r="H272" s="259">
        <v>40.705</v>
      </c>
      <c r="I272" s="260"/>
      <c r="J272" s="256"/>
      <c r="K272" s="256"/>
      <c r="L272" s="261"/>
      <c r="M272" s="262"/>
      <c r="N272" s="263"/>
      <c r="O272" s="263"/>
      <c r="P272" s="263"/>
      <c r="Q272" s="263"/>
      <c r="R272" s="263"/>
      <c r="S272" s="263"/>
      <c r="T272" s="26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5" t="s">
        <v>202</v>
      </c>
      <c r="AU272" s="265" t="s">
        <v>81</v>
      </c>
      <c r="AV272" s="14" t="s">
        <v>81</v>
      </c>
      <c r="AW272" s="14" t="s">
        <v>30</v>
      </c>
      <c r="AX272" s="14" t="s">
        <v>73</v>
      </c>
      <c r="AY272" s="265" t="s">
        <v>194</v>
      </c>
    </row>
    <row r="273" spans="1:51" s="16" customFormat="1" ht="12">
      <c r="A273" s="16"/>
      <c r="B273" s="277"/>
      <c r="C273" s="278"/>
      <c r="D273" s="240" t="s">
        <v>202</v>
      </c>
      <c r="E273" s="279" t="s">
        <v>1</v>
      </c>
      <c r="F273" s="280" t="s">
        <v>276</v>
      </c>
      <c r="G273" s="278"/>
      <c r="H273" s="281">
        <v>133.60399999999998</v>
      </c>
      <c r="I273" s="282"/>
      <c r="J273" s="278"/>
      <c r="K273" s="278"/>
      <c r="L273" s="283"/>
      <c r="M273" s="284"/>
      <c r="N273" s="285"/>
      <c r="O273" s="285"/>
      <c r="P273" s="285"/>
      <c r="Q273" s="285"/>
      <c r="R273" s="285"/>
      <c r="S273" s="285"/>
      <c r="T273" s="28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T273" s="287" t="s">
        <v>202</v>
      </c>
      <c r="AU273" s="287" t="s">
        <v>81</v>
      </c>
      <c r="AV273" s="16" t="s">
        <v>110</v>
      </c>
      <c r="AW273" s="16" t="s">
        <v>30</v>
      </c>
      <c r="AX273" s="16" t="s">
        <v>73</v>
      </c>
      <c r="AY273" s="287" t="s">
        <v>194</v>
      </c>
    </row>
    <row r="274" spans="1:51" s="14" customFormat="1" ht="12">
      <c r="A274" s="14"/>
      <c r="B274" s="255"/>
      <c r="C274" s="256"/>
      <c r="D274" s="240" t="s">
        <v>202</v>
      </c>
      <c r="E274" s="257" t="s">
        <v>1</v>
      </c>
      <c r="F274" s="258" t="s">
        <v>321</v>
      </c>
      <c r="G274" s="256"/>
      <c r="H274" s="259">
        <v>14.03</v>
      </c>
      <c r="I274" s="260"/>
      <c r="J274" s="256"/>
      <c r="K274" s="256"/>
      <c r="L274" s="261"/>
      <c r="M274" s="262"/>
      <c r="N274" s="263"/>
      <c r="O274" s="263"/>
      <c r="P274" s="263"/>
      <c r="Q274" s="263"/>
      <c r="R274" s="263"/>
      <c r="S274" s="263"/>
      <c r="T274" s="26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5" t="s">
        <v>202</v>
      </c>
      <c r="AU274" s="265" t="s">
        <v>81</v>
      </c>
      <c r="AV274" s="14" t="s">
        <v>81</v>
      </c>
      <c r="AW274" s="14" t="s">
        <v>30</v>
      </c>
      <c r="AX274" s="14" t="s">
        <v>73</v>
      </c>
      <c r="AY274" s="265" t="s">
        <v>194</v>
      </c>
    </row>
    <row r="275" spans="1:51" s="14" customFormat="1" ht="12">
      <c r="A275" s="14"/>
      <c r="B275" s="255"/>
      <c r="C275" s="256"/>
      <c r="D275" s="240" t="s">
        <v>202</v>
      </c>
      <c r="E275" s="257" t="s">
        <v>1</v>
      </c>
      <c r="F275" s="258" t="s">
        <v>322</v>
      </c>
      <c r="G275" s="256"/>
      <c r="H275" s="259">
        <v>26.498</v>
      </c>
      <c r="I275" s="260"/>
      <c r="J275" s="256"/>
      <c r="K275" s="256"/>
      <c r="L275" s="261"/>
      <c r="M275" s="262"/>
      <c r="N275" s="263"/>
      <c r="O275" s="263"/>
      <c r="P275" s="263"/>
      <c r="Q275" s="263"/>
      <c r="R275" s="263"/>
      <c r="S275" s="263"/>
      <c r="T275" s="26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5" t="s">
        <v>202</v>
      </c>
      <c r="AU275" s="265" t="s">
        <v>81</v>
      </c>
      <c r="AV275" s="14" t="s">
        <v>81</v>
      </c>
      <c r="AW275" s="14" t="s">
        <v>30</v>
      </c>
      <c r="AX275" s="14" t="s">
        <v>73</v>
      </c>
      <c r="AY275" s="265" t="s">
        <v>194</v>
      </c>
    </row>
    <row r="276" spans="1:51" s="15" customFormat="1" ht="12">
      <c r="A276" s="15"/>
      <c r="B276" s="266"/>
      <c r="C276" s="267"/>
      <c r="D276" s="240" t="s">
        <v>202</v>
      </c>
      <c r="E276" s="268" t="s">
        <v>1</v>
      </c>
      <c r="F276" s="269" t="s">
        <v>206</v>
      </c>
      <c r="G276" s="267"/>
      <c r="H276" s="270">
        <v>174.13199999999998</v>
      </c>
      <c r="I276" s="271"/>
      <c r="J276" s="267"/>
      <c r="K276" s="267"/>
      <c r="L276" s="272"/>
      <c r="M276" s="273"/>
      <c r="N276" s="274"/>
      <c r="O276" s="274"/>
      <c r="P276" s="274"/>
      <c r="Q276" s="274"/>
      <c r="R276" s="274"/>
      <c r="S276" s="274"/>
      <c r="T276" s="27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76" t="s">
        <v>202</v>
      </c>
      <c r="AU276" s="276" t="s">
        <v>81</v>
      </c>
      <c r="AV276" s="15" t="s">
        <v>115</v>
      </c>
      <c r="AW276" s="15" t="s">
        <v>30</v>
      </c>
      <c r="AX276" s="15" t="s">
        <v>77</v>
      </c>
      <c r="AY276" s="276" t="s">
        <v>194</v>
      </c>
    </row>
    <row r="277" spans="1:65" s="2" customFormat="1" ht="21.75" customHeight="1">
      <c r="A277" s="39"/>
      <c r="B277" s="40"/>
      <c r="C277" s="227" t="s">
        <v>323</v>
      </c>
      <c r="D277" s="227" t="s">
        <v>196</v>
      </c>
      <c r="E277" s="228" t="s">
        <v>324</v>
      </c>
      <c r="F277" s="229" t="s">
        <v>325</v>
      </c>
      <c r="G277" s="230" t="s">
        <v>294</v>
      </c>
      <c r="H277" s="231">
        <v>78.15</v>
      </c>
      <c r="I277" s="232"/>
      <c r="J277" s="233">
        <f>ROUND(I277*H277,2)</f>
        <v>0</v>
      </c>
      <c r="K277" s="229" t="s">
        <v>200</v>
      </c>
      <c r="L277" s="45"/>
      <c r="M277" s="234" t="s">
        <v>1</v>
      </c>
      <c r="N277" s="235" t="s">
        <v>38</v>
      </c>
      <c r="O277" s="92"/>
      <c r="P277" s="236">
        <f>O277*H277</f>
        <v>0</v>
      </c>
      <c r="Q277" s="236">
        <v>0</v>
      </c>
      <c r="R277" s="236">
        <f>Q277*H277</f>
        <v>0</v>
      </c>
      <c r="S277" s="236">
        <v>0</v>
      </c>
      <c r="T277" s="237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8" t="s">
        <v>115</v>
      </c>
      <c r="AT277" s="238" t="s">
        <v>196</v>
      </c>
      <c r="AU277" s="238" t="s">
        <v>81</v>
      </c>
      <c r="AY277" s="18" t="s">
        <v>194</v>
      </c>
      <c r="BE277" s="239">
        <f>IF(N277="základní",J277,0)</f>
        <v>0</v>
      </c>
      <c r="BF277" s="239">
        <f>IF(N277="snížená",J277,0)</f>
        <v>0</v>
      </c>
      <c r="BG277" s="239">
        <f>IF(N277="zákl. přenesená",J277,0)</f>
        <v>0</v>
      </c>
      <c r="BH277" s="239">
        <f>IF(N277="sníž. přenesená",J277,0)</f>
        <v>0</v>
      </c>
      <c r="BI277" s="239">
        <f>IF(N277="nulová",J277,0)</f>
        <v>0</v>
      </c>
      <c r="BJ277" s="18" t="s">
        <v>77</v>
      </c>
      <c r="BK277" s="239">
        <f>ROUND(I277*H277,2)</f>
        <v>0</v>
      </c>
      <c r="BL277" s="18" t="s">
        <v>115</v>
      </c>
      <c r="BM277" s="238" t="s">
        <v>326</v>
      </c>
    </row>
    <row r="278" spans="1:47" s="2" customFormat="1" ht="12">
      <c r="A278" s="39"/>
      <c r="B278" s="40"/>
      <c r="C278" s="41"/>
      <c r="D278" s="240" t="s">
        <v>201</v>
      </c>
      <c r="E278" s="41"/>
      <c r="F278" s="241" t="s">
        <v>325</v>
      </c>
      <c r="G278" s="41"/>
      <c r="H278" s="41"/>
      <c r="I278" s="242"/>
      <c r="J278" s="41"/>
      <c r="K278" s="41"/>
      <c r="L278" s="45"/>
      <c r="M278" s="243"/>
      <c r="N278" s="244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201</v>
      </c>
      <c r="AU278" s="18" t="s">
        <v>81</v>
      </c>
    </row>
    <row r="279" spans="1:65" s="2" customFormat="1" ht="21.75" customHeight="1">
      <c r="A279" s="39"/>
      <c r="B279" s="40"/>
      <c r="C279" s="227" t="s">
        <v>260</v>
      </c>
      <c r="D279" s="227" t="s">
        <v>196</v>
      </c>
      <c r="E279" s="228" t="s">
        <v>327</v>
      </c>
      <c r="F279" s="229" t="s">
        <v>328</v>
      </c>
      <c r="G279" s="230" t="s">
        <v>294</v>
      </c>
      <c r="H279" s="231">
        <v>78.15</v>
      </c>
      <c r="I279" s="232"/>
      <c r="J279" s="233">
        <f>ROUND(I279*H279,2)</f>
        <v>0</v>
      </c>
      <c r="K279" s="229" t="s">
        <v>200</v>
      </c>
      <c r="L279" s="45"/>
      <c r="M279" s="234" t="s">
        <v>1</v>
      </c>
      <c r="N279" s="235" t="s">
        <v>38</v>
      </c>
      <c r="O279" s="92"/>
      <c r="P279" s="236">
        <f>O279*H279</f>
        <v>0</v>
      </c>
      <c r="Q279" s="236">
        <v>0</v>
      </c>
      <c r="R279" s="236">
        <f>Q279*H279</f>
        <v>0</v>
      </c>
      <c r="S279" s="236">
        <v>0</v>
      </c>
      <c r="T279" s="237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8" t="s">
        <v>115</v>
      </c>
      <c r="AT279" s="238" t="s">
        <v>196</v>
      </c>
      <c r="AU279" s="238" t="s">
        <v>81</v>
      </c>
      <c r="AY279" s="18" t="s">
        <v>194</v>
      </c>
      <c r="BE279" s="239">
        <f>IF(N279="základní",J279,0)</f>
        <v>0</v>
      </c>
      <c r="BF279" s="239">
        <f>IF(N279="snížená",J279,0)</f>
        <v>0</v>
      </c>
      <c r="BG279" s="239">
        <f>IF(N279="zákl. přenesená",J279,0)</f>
        <v>0</v>
      </c>
      <c r="BH279" s="239">
        <f>IF(N279="sníž. přenesená",J279,0)</f>
        <v>0</v>
      </c>
      <c r="BI279" s="239">
        <f>IF(N279="nulová",J279,0)</f>
        <v>0</v>
      </c>
      <c r="BJ279" s="18" t="s">
        <v>77</v>
      </c>
      <c r="BK279" s="239">
        <f>ROUND(I279*H279,2)</f>
        <v>0</v>
      </c>
      <c r="BL279" s="18" t="s">
        <v>115</v>
      </c>
      <c r="BM279" s="238" t="s">
        <v>329</v>
      </c>
    </row>
    <row r="280" spans="1:47" s="2" customFormat="1" ht="12">
      <c r="A280" s="39"/>
      <c r="B280" s="40"/>
      <c r="C280" s="41"/>
      <c r="D280" s="240" t="s">
        <v>201</v>
      </c>
      <c r="E280" s="41"/>
      <c r="F280" s="241" t="s">
        <v>328</v>
      </c>
      <c r="G280" s="41"/>
      <c r="H280" s="41"/>
      <c r="I280" s="242"/>
      <c r="J280" s="41"/>
      <c r="K280" s="41"/>
      <c r="L280" s="45"/>
      <c r="M280" s="243"/>
      <c r="N280" s="244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201</v>
      </c>
      <c r="AU280" s="18" t="s">
        <v>81</v>
      </c>
    </row>
    <row r="281" spans="1:65" s="2" customFormat="1" ht="21.75" customHeight="1">
      <c r="A281" s="39"/>
      <c r="B281" s="40"/>
      <c r="C281" s="227" t="s">
        <v>330</v>
      </c>
      <c r="D281" s="227" t="s">
        <v>196</v>
      </c>
      <c r="E281" s="228" t="s">
        <v>331</v>
      </c>
      <c r="F281" s="229" t="s">
        <v>332</v>
      </c>
      <c r="G281" s="230" t="s">
        <v>199</v>
      </c>
      <c r="H281" s="231">
        <v>2.345</v>
      </c>
      <c r="I281" s="232"/>
      <c r="J281" s="233">
        <f>ROUND(I281*H281,2)</f>
        <v>0</v>
      </c>
      <c r="K281" s="229" t="s">
        <v>200</v>
      </c>
      <c r="L281" s="45"/>
      <c r="M281" s="234" t="s">
        <v>1</v>
      </c>
      <c r="N281" s="235" t="s">
        <v>38</v>
      </c>
      <c r="O281" s="92"/>
      <c r="P281" s="236">
        <f>O281*H281</f>
        <v>0</v>
      </c>
      <c r="Q281" s="236">
        <v>0</v>
      </c>
      <c r="R281" s="236">
        <f>Q281*H281</f>
        <v>0</v>
      </c>
      <c r="S281" s="236">
        <v>0</v>
      </c>
      <c r="T281" s="237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8" t="s">
        <v>115</v>
      </c>
      <c r="AT281" s="238" t="s">
        <v>196</v>
      </c>
      <c r="AU281" s="238" t="s">
        <v>81</v>
      </c>
      <c r="AY281" s="18" t="s">
        <v>194</v>
      </c>
      <c r="BE281" s="239">
        <f>IF(N281="základní",J281,0)</f>
        <v>0</v>
      </c>
      <c r="BF281" s="239">
        <f>IF(N281="snížená",J281,0)</f>
        <v>0</v>
      </c>
      <c r="BG281" s="239">
        <f>IF(N281="zákl. přenesená",J281,0)</f>
        <v>0</v>
      </c>
      <c r="BH281" s="239">
        <f>IF(N281="sníž. přenesená",J281,0)</f>
        <v>0</v>
      </c>
      <c r="BI281" s="239">
        <f>IF(N281="nulová",J281,0)</f>
        <v>0</v>
      </c>
      <c r="BJ281" s="18" t="s">
        <v>77</v>
      </c>
      <c r="BK281" s="239">
        <f>ROUND(I281*H281,2)</f>
        <v>0</v>
      </c>
      <c r="BL281" s="18" t="s">
        <v>115</v>
      </c>
      <c r="BM281" s="238" t="s">
        <v>333</v>
      </c>
    </row>
    <row r="282" spans="1:47" s="2" customFormat="1" ht="12">
      <c r="A282" s="39"/>
      <c r="B282" s="40"/>
      <c r="C282" s="41"/>
      <c r="D282" s="240" t="s">
        <v>201</v>
      </c>
      <c r="E282" s="41"/>
      <c r="F282" s="241" t="s">
        <v>332</v>
      </c>
      <c r="G282" s="41"/>
      <c r="H282" s="41"/>
      <c r="I282" s="242"/>
      <c r="J282" s="41"/>
      <c r="K282" s="41"/>
      <c r="L282" s="45"/>
      <c r="M282" s="243"/>
      <c r="N282" s="244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201</v>
      </c>
      <c r="AU282" s="18" t="s">
        <v>81</v>
      </c>
    </row>
    <row r="283" spans="1:51" s="14" customFormat="1" ht="12">
      <c r="A283" s="14"/>
      <c r="B283" s="255"/>
      <c r="C283" s="256"/>
      <c r="D283" s="240" t="s">
        <v>202</v>
      </c>
      <c r="E283" s="257" t="s">
        <v>1</v>
      </c>
      <c r="F283" s="258" t="s">
        <v>334</v>
      </c>
      <c r="G283" s="256"/>
      <c r="H283" s="259">
        <v>2.345</v>
      </c>
      <c r="I283" s="260"/>
      <c r="J283" s="256"/>
      <c r="K283" s="256"/>
      <c r="L283" s="261"/>
      <c r="M283" s="262"/>
      <c r="N283" s="263"/>
      <c r="O283" s="263"/>
      <c r="P283" s="263"/>
      <c r="Q283" s="263"/>
      <c r="R283" s="263"/>
      <c r="S283" s="263"/>
      <c r="T283" s="26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5" t="s">
        <v>202</v>
      </c>
      <c r="AU283" s="265" t="s">
        <v>81</v>
      </c>
      <c r="AV283" s="14" t="s">
        <v>81</v>
      </c>
      <c r="AW283" s="14" t="s">
        <v>30</v>
      </c>
      <c r="AX283" s="14" t="s">
        <v>73</v>
      </c>
      <c r="AY283" s="265" t="s">
        <v>194</v>
      </c>
    </row>
    <row r="284" spans="1:51" s="15" customFormat="1" ht="12">
      <c r="A284" s="15"/>
      <c r="B284" s="266"/>
      <c r="C284" s="267"/>
      <c r="D284" s="240" t="s">
        <v>202</v>
      </c>
      <c r="E284" s="268" t="s">
        <v>1</v>
      </c>
      <c r="F284" s="269" t="s">
        <v>206</v>
      </c>
      <c r="G284" s="267"/>
      <c r="H284" s="270">
        <v>2.345</v>
      </c>
      <c r="I284" s="271"/>
      <c r="J284" s="267"/>
      <c r="K284" s="267"/>
      <c r="L284" s="272"/>
      <c r="M284" s="273"/>
      <c r="N284" s="274"/>
      <c r="O284" s="274"/>
      <c r="P284" s="274"/>
      <c r="Q284" s="274"/>
      <c r="R284" s="274"/>
      <c r="S284" s="274"/>
      <c r="T284" s="27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76" t="s">
        <v>202</v>
      </c>
      <c r="AU284" s="276" t="s">
        <v>81</v>
      </c>
      <c r="AV284" s="15" t="s">
        <v>115</v>
      </c>
      <c r="AW284" s="15" t="s">
        <v>30</v>
      </c>
      <c r="AX284" s="15" t="s">
        <v>77</v>
      </c>
      <c r="AY284" s="276" t="s">
        <v>194</v>
      </c>
    </row>
    <row r="285" spans="1:63" s="12" customFormat="1" ht="22.8" customHeight="1">
      <c r="A285" s="12"/>
      <c r="B285" s="211"/>
      <c r="C285" s="212"/>
      <c r="D285" s="213" t="s">
        <v>72</v>
      </c>
      <c r="E285" s="225" t="s">
        <v>81</v>
      </c>
      <c r="F285" s="225" t="s">
        <v>335</v>
      </c>
      <c r="G285" s="212"/>
      <c r="H285" s="212"/>
      <c r="I285" s="215"/>
      <c r="J285" s="226">
        <f>BK285</f>
        <v>0</v>
      </c>
      <c r="K285" s="212"/>
      <c r="L285" s="217"/>
      <c r="M285" s="218"/>
      <c r="N285" s="219"/>
      <c r="O285" s="219"/>
      <c r="P285" s="220">
        <f>SUM(P286:P374)</f>
        <v>0</v>
      </c>
      <c r="Q285" s="219"/>
      <c r="R285" s="220">
        <f>SUM(R286:R374)</f>
        <v>0</v>
      </c>
      <c r="S285" s="219"/>
      <c r="T285" s="221">
        <f>SUM(T286:T374)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22" t="s">
        <v>77</v>
      </c>
      <c r="AT285" s="223" t="s">
        <v>72</v>
      </c>
      <c r="AU285" s="223" t="s">
        <v>77</v>
      </c>
      <c r="AY285" s="222" t="s">
        <v>194</v>
      </c>
      <c r="BK285" s="224">
        <f>SUM(BK286:BK374)</f>
        <v>0</v>
      </c>
    </row>
    <row r="286" spans="1:65" s="2" customFormat="1" ht="44.25" customHeight="1">
      <c r="A286" s="39"/>
      <c r="B286" s="40"/>
      <c r="C286" s="227" t="s">
        <v>265</v>
      </c>
      <c r="D286" s="227" t="s">
        <v>196</v>
      </c>
      <c r="E286" s="228" t="s">
        <v>336</v>
      </c>
      <c r="F286" s="229" t="s">
        <v>337</v>
      </c>
      <c r="G286" s="230" t="s">
        <v>199</v>
      </c>
      <c r="H286" s="231">
        <v>21.96</v>
      </c>
      <c r="I286" s="232"/>
      <c r="J286" s="233">
        <f>ROUND(I286*H286,2)</f>
        <v>0</v>
      </c>
      <c r="K286" s="229" t="s">
        <v>200</v>
      </c>
      <c r="L286" s="45"/>
      <c r="M286" s="234" t="s">
        <v>1</v>
      </c>
      <c r="N286" s="235" t="s">
        <v>38</v>
      </c>
      <c r="O286" s="92"/>
      <c r="P286" s="236">
        <f>O286*H286</f>
        <v>0</v>
      </c>
      <c r="Q286" s="236">
        <v>0</v>
      </c>
      <c r="R286" s="236">
        <f>Q286*H286</f>
        <v>0</v>
      </c>
      <c r="S286" s="236">
        <v>0</v>
      </c>
      <c r="T286" s="237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8" t="s">
        <v>115</v>
      </c>
      <c r="AT286" s="238" t="s">
        <v>196</v>
      </c>
      <c r="AU286" s="238" t="s">
        <v>81</v>
      </c>
      <c r="AY286" s="18" t="s">
        <v>194</v>
      </c>
      <c r="BE286" s="239">
        <f>IF(N286="základní",J286,0)</f>
        <v>0</v>
      </c>
      <c r="BF286" s="239">
        <f>IF(N286="snížená",J286,0)</f>
        <v>0</v>
      </c>
      <c r="BG286" s="239">
        <f>IF(N286="zákl. přenesená",J286,0)</f>
        <v>0</v>
      </c>
      <c r="BH286" s="239">
        <f>IF(N286="sníž. přenesená",J286,0)</f>
        <v>0</v>
      </c>
      <c r="BI286" s="239">
        <f>IF(N286="nulová",J286,0)</f>
        <v>0</v>
      </c>
      <c r="BJ286" s="18" t="s">
        <v>77</v>
      </c>
      <c r="BK286" s="239">
        <f>ROUND(I286*H286,2)</f>
        <v>0</v>
      </c>
      <c r="BL286" s="18" t="s">
        <v>115</v>
      </c>
      <c r="BM286" s="238" t="s">
        <v>338</v>
      </c>
    </row>
    <row r="287" spans="1:47" s="2" customFormat="1" ht="12">
      <c r="A287" s="39"/>
      <c r="B287" s="40"/>
      <c r="C287" s="41"/>
      <c r="D287" s="240" t="s">
        <v>201</v>
      </c>
      <c r="E287" s="41"/>
      <c r="F287" s="241" t="s">
        <v>337</v>
      </c>
      <c r="G287" s="41"/>
      <c r="H287" s="41"/>
      <c r="I287" s="242"/>
      <c r="J287" s="41"/>
      <c r="K287" s="41"/>
      <c r="L287" s="45"/>
      <c r="M287" s="243"/>
      <c r="N287" s="244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201</v>
      </c>
      <c r="AU287" s="18" t="s">
        <v>81</v>
      </c>
    </row>
    <row r="288" spans="1:51" s="13" customFormat="1" ht="12">
      <c r="A288" s="13"/>
      <c r="B288" s="245"/>
      <c r="C288" s="246"/>
      <c r="D288" s="240" t="s">
        <v>202</v>
      </c>
      <c r="E288" s="247" t="s">
        <v>1</v>
      </c>
      <c r="F288" s="248" t="s">
        <v>339</v>
      </c>
      <c r="G288" s="246"/>
      <c r="H288" s="247" t="s">
        <v>1</v>
      </c>
      <c r="I288" s="249"/>
      <c r="J288" s="246"/>
      <c r="K288" s="246"/>
      <c r="L288" s="250"/>
      <c r="M288" s="251"/>
      <c r="N288" s="252"/>
      <c r="O288" s="252"/>
      <c r="P288" s="252"/>
      <c r="Q288" s="252"/>
      <c r="R288" s="252"/>
      <c r="S288" s="252"/>
      <c r="T288" s="25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4" t="s">
        <v>202</v>
      </c>
      <c r="AU288" s="254" t="s">
        <v>81</v>
      </c>
      <c r="AV288" s="13" t="s">
        <v>77</v>
      </c>
      <c r="AW288" s="13" t="s">
        <v>30</v>
      </c>
      <c r="AX288" s="13" t="s">
        <v>73</v>
      </c>
      <c r="AY288" s="254" t="s">
        <v>194</v>
      </c>
    </row>
    <row r="289" spans="1:51" s="14" customFormat="1" ht="12">
      <c r="A289" s="14"/>
      <c r="B289" s="255"/>
      <c r="C289" s="256"/>
      <c r="D289" s="240" t="s">
        <v>202</v>
      </c>
      <c r="E289" s="257" t="s">
        <v>1</v>
      </c>
      <c r="F289" s="258" t="s">
        <v>340</v>
      </c>
      <c r="G289" s="256"/>
      <c r="H289" s="259">
        <v>17.91</v>
      </c>
      <c r="I289" s="260"/>
      <c r="J289" s="256"/>
      <c r="K289" s="256"/>
      <c r="L289" s="261"/>
      <c r="M289" s="262"/>
      <c r="N289" s="263"/>
      <c r="O289" s="263"/>
      <c r="P289" s="263"/>
      <c r="Q289" s="263"/>
      <c r="R289" s="263"/>
      <c r="S289" s="263"/>
      <c r="T289" s="26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5" t="s">
        <v>202</v>
      </c>
      <c r="AU289" s="265" t="s">
        <v>81</v>
      </c>
      <c r="AV289" s="14" t="s">
        <v>81</v>
      </c>
      <c r="AW289" s="14" t="s">
        <v>30</v>
      </c>
      <c r="AX289" s="14" t="s">
        <v>73</v>
      </c>
      <c r="AY289" s="265" t="s">
        <v>194</v>
      </c>
    </row>
    <row r="290" spans="1:51" s="13" customFormat="1" ht="12">
      <c r="A290" s="13"/>
      <c r="B290" s="245"/>
      <c r="C290" s="246"/>
      <c r="D290" s="240" t="s">
        <v>202</v>
      </c>
      <c r="E290" s="247" t="s">
        <v>1</v>
      </c>
      <c r="F290" s="248" t="s">
        <v>341</v>
      </c>
      <c r="G290" s="246"/>
      <c r="H290" s="247" t="s">
        <v>1</v>
      </c>
      <c r="I290" s="249"/>
      <c r="J290" s="246"/>
      <c r="K290" s="246"/>
      <c r="L290" s="250"/>
      <c r="M290" s="251"/>
      <c r="N290" s="252"/>
      <c r="O290" s="252"/>
      <c r="P290" s="252"/>
      <c r="Q290" s="252"/>
      <c r="R290" s="252"/>
      <c r="S290" s="252"/>
      <c r="T290" s="25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4" t="s">
        <v>202</v>
      </c>
      <c r="AU290" s="254" t="s">
        <v>81</v>
      </c>
      <c r="AV290" s="13" t="s">
        <v>77</v>
      </c>
      <c r="AW290" s="13" t="s">
        <v>30</v>
      </c>
      <c r="AX290" s="13" t="s">
        <v>73</v>
      </c>
      <c r="AY290" s="254" t="s">
        <v>194</v>
      </c>
    </row>
    <row r="291" spans="1:51" s="14" customFormat="1" ht="12">
      <c r="A291" s="14"/>
      <c r="B291" s="255"/>
      <c r="C291" s="256"/>
      <c r="D291" s="240" t="s">
        <v>202</v>
      </c>
      <c r="E291" s="257" t="s">
        <v>1</v>
      </c>
      <c r="F291" s="258" t="s">
        <v>225</v>
      </c>
      <c r="G291" s="256"/>
      <c r="H291" s="259">
        <v>2.25</v>
      </c>
      <c r="I291" s="260"/>
      <c r="J291" s="256"/>
      <c r="K291" s="256"/>
      <c r="L291" s="261"/>
      <c r="M291" s="262"/>
      <c r="N291" s="263"/>
      <c r="O291" s="263"/>
      <c r="P291" s="263"/>
      <c r="Q291" s="263"/>
      <c r="R291" s="263"/>
      <c r="S291" s="263"/>
      <c r="T291" s="26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5" t="s">
        <v>202</v>
      </c>
      <c r="AU291" s="265" t="s">
        <v>81</v>
      </c>
      <c r="AV291" s="14" t="s">
        <v>81</v>
      </c>
      <c r="AW291" s="14" t="s">
        <v>30</v>
      </c>
      <c r="AX291" s="14" t="s">
        <v>73</v>
      </c>
      <c r="AY291" s="265" t="s">
        <v>194</v>
      </c>
    </row>
    <row r="292" spans="1:51" s="14" customFormat="1" ht="12">
      <c r="A292" s="14"/>
      <c r="B292" s="255"/>
      <c r="C292" s="256"/>
      <c r="D292" s="240" t="s">
        <v>202</v>
      </c>
      <c r="E292" s="257" t="s">
        <v>1</v>
      </c>
      <c r="F292" s="258" t="s">
        <v>226</v>
      </c>
      <c r="G292" s="256"/>
      <c r="H292" s="259">
        <v>1.8</v>
      </c>
      <c r="I292" s="260"/>
      <c r="J292" s="256"/>
      <c r="K292" s="256"/>
      <c r="L292" s="261"/>
      <c r="M292" s="262"/>
      <c r="N292" s="263"/>
      <c r="O292" s="263"/>
      <c r="P292" s="263"/>
      <c r="Q292" s="263"/>
      <c r="R292" s="263"/>
      <c r="S292" s="263"/>
      <c r="T292" s="26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5" t="s">
        <v>202</v>
      </c>
      <c r="AU292" s="265" t="s">
        <v>81</v>
      </c>
      <c r="AV292" s="14" t="s">
        <v>81</v>
      </c>
      <c r="AW292" s="14" t="s">
        <v>30</v>
      </c>
      <c r="AX292" s="14" t="s">
        <v>73</v>
      </c>
      <c r="AY292" s="265" t="s">
        <v>194</v>
      </c>
    </row>
    <row r="293" spans="1:51" s="15" customFormat="1" ht="12">
      <c r="A293" s="15"/>
      <c r="B293" s="266"/>
      <c r="C293" s="267"/>
      <c r="D293" s="240" t="s">
        <v>202</v>
      </c>
      <c r="E293" s="268" t="s">
        <v>1</v>
      </c>
      <c r="F293" s="269" t="s">
        <v>206</v>
      </c>
      <c r="G293" s="267"/>
      <c r="H293" s="270">
        <v>21.96</v>
      </c>
      <c r="I293" s="271"/>
      <c r="J293" s="267"/>
      <c r="K293" s="267"/>
      <c r="L293" s="272"/>
      <c r="M293" s="273"/>
      <c r="N293" s="274"/>
      <c r="O293" s="274"/>
      <c r="P293" s="274"/>
      <c r="Q293" s="274"/>
      <c r="R293" s="274"/>
      <c r="S293" s="274"/>
      <c r="T293" s="27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76" t="s">
        <v>202</v>
      </c>
      <c r="AU293" s="276" t="s">
        <v>81</v>
      </c>
      <c r="AV293" s="15" t="s">
        <v>115</v>
      </c>
      <c r="AW293" s="15" t="s">
        <v>30</v>
      </c>
      <c r="AX293" s="15" t="s">
        <v>77</v>
      </c>
      <c r="AY293" s="276" t="s">
        <v>194</v>
      </c>
    </row>
    <row r="294" spans="1:65" s="2" customFormat="1" ht="12">
      <c r="A294" s="39"/>
      <c r="B294" s="40"/>
      <c r="C294" s="227" t="s">
        <v>342</v>
      </c>
      <c r="D294" s="227" t="s">
        <v>196</v>
      </c>
      <c r="E294" s="228" t="s">
        <v>343</v>
      </c>
      <c r="F294" s="229" t="s">
        <v>344</v>
      </c>
      <c r="G294" s="230" t="s">
        <v>294</v>
      </c>
      <c r="H294" s="231">
        <v>185.34</v>
      </c>
      <c r="I294" s="232"/>
      <c r="J294" s="233">
        <f>ROUND(I294*H294,2)</f>
        <v>0</v>
      </c>
      <c r="K294" s="229" t="s">
        <v>200</v>
      </c>
      <c r="L294" s="45"/>
      <c r="M294" s="234" t="s">
        <v>1</v>
      </c>
      <c r="N294" s="235" t="s">
        <v>38</v>
      </c>
      <c r="O294" s="92"/>
      <c r="P294" s="236">
        <f>O294*H294</f>
        <v>0</v>
      </c>
      <c r="Q294" s="236">
        <v>0</v>
      </c>
      <c r="R294" s="236">
        <f>Q294*H294</f>
        <v>0</v>
      </c>
      <c r="S294" s="236">
        <v>0</v>
      </c>
      <c r="T294" s="23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8" t="s">
        <v>115</v>
      </c>
      <c r="AT294" s="238" t="s">
        <v>196</v>
      </c>
      <c r="AU294" s="238" t="s">
        <v>81</v>
      </c>
      <c r="AY294" s="18" t="s">
        <v>194</v>
      </c>
      <c r="BE294" s="239">
        <f>IF(N294="základní",J294,0)</f>
        <v>0</v>
      </c>
      <c r="BF294" s="239">
        <f>IF(N294="snížená",J294,0)</f>
        <v>0</v>
      </c>
      <c r="BG294" s="239">
        <f>IF(N294="zákl. přenesená",J294,0)</f>
        <v>0</v>
      </c>
      <c r="BH294" s="239">
        <f>IF(N294="sníž. přenesená",J294,0)</f>
        <v>0</v>
      </c>
      <c r="BI294" s="239">
        <f>IF(N294="nulová",J294,0)</f>
        <v>0</v>
      </c>
      <c r="BJ294" s="18" t="s">
        <v>77</v>
      </c>
      <c r="BK294" s="239">
        <f>ROUND(I294*H294,2)</f>
        <v>0</v>
      </c>
      <c r="BL294" s="18" t="s">
        <v>115</v>
      </c>
      <c r="BM294" s="238" t="s">
        <v>345</v>
      </c>
    </row>
    <row r="295" spans="1:47" s="2" customFormat="1" ht="12">
      <c r="A295" s="39"/>
      <c r="B295" s="40"/>
      <c r="C295" s="41"/>
      <c r="D295" s="240" t="s">
        <v>201</v>
      </c>
      <c r="E295" s="41"/>
      <c r="F295" s="241" t="s">
        <v>344</v>
      </c>
      <c r="G295" s="41"/>
      <c r="H295" s="41"/>
      <c r="I295" s="242"/>
      <c r="J295" s="41"/>
      <c r="K295" s="41"/>
      <c r="L295" s="45"/>
      <c r="M295" s="243"/>
      <c r="N295" s="244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201</v>
      </c>
      <c r="AU295" s="18" t="s">
        <v>81</v>
      </c>
    </row>
    <row r="296" spans="1:51" s="13" customFormat="1" ht="12">
      <c r="A296" s="13"/>
      <c r="B296" s="245"/>
      <c r="C296" s="246"/>
      <c r="D296" s="240" t="s">
        <v>202</v>
      </c>
      <c r="E296" s="247" t="s">
        <v>1</v>
      </c>
      <c r="F296" s="248" t="s">
        <v>346</v>
      </c>
      <c r="G296" s="246"/>
      <c r="H296" s="247" t="s">
        <v>1</v>
      </c>
      <c r="I296" s="249"/>
      <c r="J296" s="246"/>
      <c r="K296" s="246"/>
      <c r="L296" s="250"/>
      <c r="M296" s="251"/>
      <c r="N296" s="252"/>
      <c r="O296" s="252"/>
      <c r="P296" s="252"/>
      <c r="Q296" s="252"/>
      <c r="R296" s="252"/>
      <c r="S296" s="252"/>
      <c r="T296" s="25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4" t="s">
        <v>202</v>
      </c>
      <c r="AU296" s="254" t="s">
        <v>81</v>
      </c>
      <c r="AV296" s="13" t="s">
        <v>77</v>
      </c>
      <c r="AW296" s="13" t="s">
        <v>30</v>
      </c>
      <c r="AX296" s="13" t="s">
        <v>73</v>
      </c>
      <c r="AY296" s="254" t="s">
        <v>194</v>
      </c>
    </row>
    <row r="297" spans="1:51" s="14" customFormat="1" ht="12">
      <c r="A297" s="14"/>
      <c r="B297" s="255"/>
      <c r="C297" s="256"/>
      <c r="D297" s="240" t="s">
        <v>202</v>
      </c>
      <c r="E297" s="257" t="s">
        <v>1</v>
      </c>
      <c r="F297" s="258" t="s">
        <v>347</v>
      </c>
      <c r="G297" s="256"/>
      <c r="H297" s="259">
        <v>131.34</v>
      </c>
      <c r="I297" s="260"/>
      <c r="J297" s="256"/>
      <c r="K297" s="256"/>
      <c r="L297" s="261"/>
      <c r="M297" s="262"/>
      <c r="N297" s="263"/>
      <c r="O297" s="263"/>
      <c r="P297" s="263"/>
      <c r="Q297" s="263"/>
      <c r="R297" s="263"/>
      <c r="S297" s="263"/>
      <c r="T297" s="26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5" t="s">
        <v>202</v>
      </c>
      <c r="AU297" s="265" t="s">
        <v>81</v>
      </c>
      <c r="AV297" s="14" t="s">
        <v>81</v>
      </c>
      <c r="AW297" s="14" t="s">
        <v>30</v>
      </c>
      <c r="AX297" s="14" t="s">
        <v>73</v>
      </c>
      <c r="AY297" s="265" t="s">
        <v>194</v>
      </c>
    </row>
    <row r="298" spans="1:51" s="13" customFormat="1" ht="12">
      <c r="A298" s="13"/>
      <c r="B298" s="245"/>
      <c r="C298" s="246"/>
      <c r="D298" s="240" t="s">
        <v>202</v>
      </c>
      <c r="E298" s="247" t="s">
        <v>1</v>
      </c>
      <c r="F298" s="248" t="s">
        <v>341</v>
      </c>
      <c r="G298" s="246"/>
      <c r="H298" s="247" t="s">
        <v>1</v>
      </c>
      <c r="I298" s="249"/>
      <c r="J298" s="246"/>
      <c r="K298" s="246"/>
      <c r="L298" s="250"/>
      <c r="M298" s="251"/>
      <c r="N298" s="252"/>
      <c r="O298" s="252"/>
      <c r="P298" s="252"/>
      <c r="Q298" s="252"/>
      <c r="R298" s="252"/>
      <c r="S298" s="252"/>
      <c r="T298" s="25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4" t="s">
        <v>202</v>
      </c>
      <c r="AU298" s="254" t="s">
        <v>81</v>
      </c>
      <c r="AV298" s="13" t="s">
        <v>77</v>
      </c>
      <c r="AW298" s="13" t="s">
        <v>30</v>
      </c>
      <c r="AX298" s="13" t="s">
        <v>73</v>
      </c>
      <c r="AY298" s="254" t="s">
        <v>194</v>
      </c>
    </row>
    <row r="299" spans="1:51" s="14" customFormat="1" ht="12">
      <c r="A299" s="14"/>
      <c r="B299" s="255"/>
      <c r="C299" s="256"/>
      <c r="D299" s="240" t="s">
        <v>202</v>
      </c>
      <c r="E299" s="257" t="s">
        <v>1</v>
      </c>
      <c r="F299" s="258" t="s">
        <v>348</v>
      </c>
      <c r="G299" s="256"/>
      <c r="H299" s="259">
        <v>30</v>
      </c>
      <c r="I299" s="260"/>
      <c r="J299" s="256"/>
      <c r="K299" s="256"/>
      <c r="L299" s="261"/>
      <c r="M299" s="262"/>
      <c r="N299" s="263"/>
      <c r="O299" s="263"/>
      <c r="P299" s="263"/>
      <c r="Q299" s="263"/>
      <c r="R299" s="263"/>
      <c r="S299" s="263"/>
      <c r="T299" s="26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5" t="s">
        <v>202</v>
      </c>
      <c r="AU299" s="265" t="s">
        <v>81</v>
      </c>
      <c r="AV299" s="14" t="s">
        <v>81</v>
      </c>
      <c r="AW299" s="14" t="s">
        <v>30</v>
      </c>
      <c r="AX299" s="14" t="s">
        <v>73</v>
      </c>
      <c r="AY299" s="265" t="s">
        <v>194</v>
      </c>
    </row>
    <row r="300" spans="1:51" s="14" customFormat="1" ht="12">
      <c r="A300" s="14"/>
      <c r="B300" s="255"/>
      <c r="C300" s="256"/>
      <c r="D300" s="240" t="s">
        <v>202</v>
      </c>
      <c r="E300" s="257" t="s">
        <v>1</v>
      </c>
      <c r="F300" s="258" t="s">
        <v>349</v>
      </c>
      <c r="G300" s="256"/>
      <c r="H300" s="259">
        <v>24</v>
      </c>
      <c r="I300" s="260"/>
      <c r="J300" s="256"/>
      <c r="K300" s="256"/>
      <c r="L300" s="261"/>
      <c r="M300" s="262"/>
      <c r="N300" s="263"/>
      <c r="O300" s="263"/>
      <c r="P300" s="263"/>
      <c r="Q300" s="263"/>
      <c r="R300" s="263"/>
      <c r="S300" s="263"/>
      <c r="T300" s="26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5" t="s">
        <v>202</v>
      </c>
      <c r="AU300" s="265" t="s">
        <v>81</v>
      </c>
      <c r="AV300" s="14" t="s">
        <v>81</v>
      </c>
      <c r="AW300" s="14" t="s">
        <v>30</v>
      </c>
      <c r="AX300" s="14" t="s">
        <v>73</v>
      </c>
      <c r="AY300" s="265" t="s">
        <v>194</v>
      </c>
    </row>
    <row r="301" spans="1:51" s="15" customFormat="1" ht="12">
      <c r="A301" s="15"/>
      <c r="B301" s="266"/>
      <c r="C301" s="267"/>
      <c r="D301" s="240" t="s">
        <v>202</v>
      </c>
      <c r="E301" s="268" t="s">
        <v>1</v>
      </c>
      <c r="F301" s="269" t="s">
        <v>206</v>
      </c>
      <c r="G301" s="267"/>
      <c r="H301" s="270">
        <v>185.34</v>
      </c>
      <c r="I301" s="271"/>
      <c r="J301" s="267"/>
      <c r="K301" s="267"/>
      <c r="L301" s="272"/>
      <c r="M301" s="273"/>
      <c r="N301" s="274"/>
      <c r="O301" s="274"/>
      <c r="P301" s="274"/>
      <c r="Q301" s="274"/>
      <c r="R301" s="274"/>
      <c r="S301" s="274"/>
      <c r="T301" s="27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76" t="s">
        <v>202</v>
      </c>
      <c r="AU301" s="276" t="s">
        <v>81</v>
      </c>
      <c r="AV301" s="15" t="s">
        <v>115</v>
      </c>
      <c r="AW301" s="15" t="s">
        <v>30</v>
      </c>
      <c r="AX301" s="15" t="s">
        <v>77</v>
      </c>
      <c r="AY301" s="276" t="s">
        <v>194</v>
      </c>
    </row>
    <row r="302" spans="1:65" s="2" customFormat="1" ht="12">
      <c r="A302" s="39"/>
      <c r="B302" s="40"/>
      <c r="C302" s="288" t="s">
        <v>269</v>
      </c>
      <c r="D302" s="288" t="s">
        <v>282</v>
      </c>
      <c r="E302" s="289" t="s">
        <v>350</v>
      </c>
      <c r="F302" s="290" t="s">
        <v>351</v>
      </c>
      <c r="G302" s="291" t="s">
        <v>294</v>
      </c>
      <c r="H302" s="292">
        <v>188.37</v>
      </c>
      <c r="I302" s="293"/>
      <c r="J302" s="294">
        <f>ROUND(I302*H302,2)</f>
        <v>0</v>
      </c>
      <c r="K302" s="290" t="s">
        <v>200</v>
      </c>
      <c r="L302" s="295"/>
      <c r="M302" s="296" t="s">
        <v>1</v>
      </c>
      <c r="N302" s="297" t="s">
        <v>38</v>
      </c>
      <c r="O302" s="92"/>
      <c r="P302" s="236">
        <f>O302*H302</f>
        <v>0</v>
      </c>
      <c r="Q302" s="236">
        <v>0</v>
      </c>
      <c r="R302" s="236">
        <f>Q302*H302</f>
        <v>0</v>
      </c>
      <c r="S302" s="236">
        <v>0</v>
      </c>
      <c r="T302" s="237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8" t="s">
        <v>219</v>
      </c>
      <c r="AT302" s="238" t="s">
        <v>282</v>
      </c>
      <c r="AU302" s="238" t="s">
        <v>81</v>
      </c>
      <c r="AY302" s="18" t="s">
        <v>194</v>
      </c>
      <c r="BE302" s="239">
        <f>IF(N302="základní",J302,0)</f>
        <v>0</v>
      </c>
      <c r="BF302" s="239">
        <f>IF(N302="snížená",J302,0)</f>
        <v>0</v>
      </c>
      <c r="BG302" s="239">
        <f>IF(N302="zákl. přenesená",J302,0)</f>
        <v>0</v>
      </c>
      <c r="BH302" s="239">
        <f>IF(N302="sníž. přenesená",J302,0)</f>
        <v>0</v>
      </c>
      <c r="BI302" s="239">
        <f>IF(N302="nulová",J302,0)</f>
        <v>0</v>
      </c>
      <c r="BJ302" s="18" t="s">
        <v>77</v>
      </c>
      <c r="BK302" s="239">
        <f>ROUND(I302*H302,2)</f>
        <v>0</v>
      </c>
      <c r="BL302" s="18" t="s">
        <v>115</v>
      </c>
      <c r="BM302" s="238" t="s">
        <v>352</v>
      </c>
    </row>
    <row r="303" spans="1:47" s="2" customFormat="1" ht="12">
      <c r="A303" s="39"/>
      <c r="B303" s="40"/>
      <c r="C303" s="41"/>
      <c r="D303" s="240" t="s">
        <v>201</v>
      </c>
      <c r="E303" s="41"/>
      <c r="F303" s="241" t="s">
        <v>351</v>
      </c>
      <c r="G303" s="41"/>
      <c r="H303" s="41"/>
      <c r="I303" s="242"/>
      <c r="J303" s="41"/>
      <c r="K303" s="41"/>
      <c r="L303" s="45"/>
      <c r="M303" s="243"/>
      <c r="N303" s="244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201</v>
      </c>
      <c r="AU303" s="18" t="s">
        <v>81</v>
      </c>
    </row>
    <row r="304" spans="1:51" s="14" customFormat="1" ht="12">
      <c r="A304" s="14"/>
      <c r="B304" s="255"/>
      <c r="C304" s="256"/>
      <c r="D304" s="240" t="s">
        <v>202</v>
      </c>
      <c r="E304" s="257" t="s">
        <v>1</v>
      </c>
      <c r="F304" s="258" t="s">
        <v>353</v>
      </c>
      <c r="G304" s="256"/>
      <c r="H304" s="259">
        <v>188.37</v>
      </c>
      <c r="I304" s="260"/>
      <c r="J304" s="256"/>
      <c r="K304" s="256"/>
      <c r="L304" s="261"/>
      <c r="M304" s="262"/>
      <c r="N304" s="263"/>
      <c r="O304" s="263"/>
      <c r="P304" s="263"/>
      <c r="Q304" s="263"/>
      <c r="R304" s="263"/>
      <c r="S304" s="263"/>
      <c r="T304" s="26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5" t="s">
        <v>202</v>
      </c>
      <c r="AU304" s="265" t="s">
        <v>81</v>
      </c>
      <c r="AV304" s="14" t="s">
        <v>81</v>
      </c>
      <c r="AW304" s="14" t="s">
        <v>30</v>
      </c>
      <c r="AX304" s="14" t="s">
        <v>73</v>
      </c>
      <c r="AY304" s="265" t="s">
        <v>194</v>
      </c>
    </row>
    <row r="305" spans="1:51" s="15" customFormat="1" ht="12">
      <c r="A305" s="15"/>
      <c r="B305" s="266"/>
      <c r="C305" s="267"/>
      <c r="D305" s="240" t="s">
        <v>202</v>
      </c>
      <c r="E305" s="268" t="s">
        <v>1</v>
      </c>
      <c r="F305" s="269" t="s">
        <v>206</v>
      </c>
      <c r="G305" s="267"/>
      <c r="H305" s="270">
        <v>188.37</v>
      </c>
      <c r="I305" s="271"/>
      <c r="J305" s="267"/>
      <c r="K305" s="267"/>
      <c r="L305" s="272"/>
      <c r="M305" s="273"/>
      <c r="N305" s="274"/>
      <c r="O305" s="274"/>
      <c r="P305" s="274"/>
      <c r="Q305" s="274"/>
      <c r="R305" s="274"/>
      <c r="S305" s="274"/>
      <c r="T305" s="27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76" t="s">
        <v>202</v>
      </c>
      <c r="AU305" s="276" t="s">
        <v>81</v>
      </c>
      <c r="AV305" s="15" t="s">
        <v>115</v>
      </c>
      <c r="AW305" s="15" t="s">
        <v>30</v>
      </c>
      <c r="AX305" s="15" t="s">
        <v>77</v>
      </c>
      <c r="AY305" s="276" t="s">
        <v>194</v>
      </c>
    </row>
    <row r="306" spans="1:65" s="2" customFormat="1" ht="12">
      <c r="A306" s="39"/>
      <c r="B306" s="40"/>
      <c r="C306" s="227" t="s">
        <v>354</v>
      </c>
      <c r="D306" s="227" t="s">
        <v>196</v>
      </c>
      <c r="E306" s="228" t="s">
        <v>355</v>
      </c>
      <c r="F306" s="229" t="s">
        <v>356</v>
      </c>
      <c r="G306" s="230" t="s">
        <v>357</v>
      </c>
      <c r="H306" s="231">
        <v>48.2</v>
      </c>
      <c r="I306" s="232"/>
      <c r="J306" s="233">
        <f>ROUND(I306*H306,2)</f>
        <v>0</v>
      </c>
      <c r="K306" s="229" t="s">
        <v>200</v>
      </c>
      <c r="L306" s="45"/>
      <c r="M306" s="234" t="s">
        <v>1</v>
      </c>
      <c r="N306" s="235" t="s">
        <v>38</v>
      </c>
      <c r="O306" s="92"/>
      <c r="P306" s="236">
        <f>O306*H306</f>
        <v>0</v>
      </c>
      <c r="Q306" s="236">
        <v>0</v>
      </c>
      <c r="R306" s="236">
        <f>Q306*H306</f>
        <v>0</v>
      </c>
      <c r="S306" s="236">
        <v>0</v>
      </c>
      <c r="T306" s="237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8" t="s">
        <v>115</v>
      </c>
      <c r="AT306" s="238" t="s">
        <v>196</v>
      </c>
      <c r="AU306" s="238" t="s">
        <v>81</v>
      </c>
      <c r="AY306" s="18" t="s">
        <v>194</v>
      </c>
      <c r="BE306" s="239">
        <f>IF(N306="základní",J306,0)</f>
        <v>0</v>
      </c>
      <c r="BF306" s="239">
        <f>IF(N306="snížená",J306,0)</f>
        <v>0</v>
      </c>
      <c r="BG306" s="239">
        <f>IF(N306="zákl. přenesená",J306,0)</f>
        <v>0</v>
      </c>
      <c r="BH306" s="239">
        <f>IF(N306="sníž. přenesená",J306,0)</f>
        <v>0</v>
      </c>
      <c r="BI306" s="239">
        <f>IF(N306="nulová",J306,0)</f>
        <v>0</v>
      </c>
      <c r="BJ306" s="18" t="s">
        <v>77</v>
      </c>
      <c r="BK306" s="239">
        <f>ROUND(I306*H306,2)</f>
        <v>0</v>
      </c>
      <c r="BL306" s="18" t="s">
        <v>115</v>
      </c>
      <c r="BM306" s="238" t="s">
        <v>358</v>
      </c>
    </row>
    <row r="307" spans="1:47" s="2" customFormat="1" ht="12">
      <c r="A307" s="39"/>
      <c r="B307" s="40"/>
      <c r="C307" s="41"/>
      <c r="D307" s="240" t="s">
        <v>201</v>
      </c>
      <c r="E307" s="41"/>
      <c r="F307" s="241" t="s">
        <v>356</v>
      </c>
      <c r="G307" s="41"/>
      <c r="H307" s="41"/>
      <c r="I307" s="242"/>
      <c r="J307" s="41"/>
      <c r="K307" s="41"/>
      <c r="L307" s="45"/>
      <c r="M307" s="243"/>
      <c r="N307" s="244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201</v>
      </c>
      <c r="AU307" s="18" t="s">
        <v>81</v>
      </c>
    </row>
    <row r="308" spans="1:51" s="13" customFormat="1" ht="12">
      <c r="A308" s="13"/>
      <c r="B308" s="245"/>
      <c r="C308" s="246"/>
      <c r="D308" s="240" t="s">
        <v>202</v>
      </c>
      <c r="E308" s="247" t="s">
        <v>1</v>
      </c>
      <c r="F308" s="248" t="s">
        <v>359</v>
      </c>
      <c r="G308" s="246"/>
      <c r="H308" s="247" t="s">
        <v>1</v>
      </c>
      <c r="I308" s="249"/>
      <c r="J308" s="246"/>
      <c r="K308" s="246"/>
      <c r="L308" s="250"/>
      <c r="M308" s="251"/>
      <c r="N308" s="252"/>
      <c r="O308" s="252"/>
      <c r="P308" s="252"/>
      <c r="Q308" s="252"/>
      <c r="R308" s="252"/>
      <c r="S308" s="252"/>
      <c r="T308" s="25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4" t="s">
        <v>202</v>
      </c>
      <c r="AU308" s="254" t="s">
        <v>81</v>
      </c>
      <c r="AV308" s="13" t="s">
        <v>77</v>
      </c>
      <c r="AW308" s="13" t="s">
        <v>30</v>
      </c>
      <c r="AX308" s="13" t="s">
        <v>73</v>
      </c>
      <c r="AY308" s="254" t="s">
        <v>194</v>
      </c>
    </row>
    <row r="309" spans="1:51" s="14" customFormat="1" ht="12">
      <c r="A309" s="14"/>
      <c r="B309" s="255"/>
      <c r="C309" s="256"/>
      <c r="D309" s="240" t="s">
        <v>202</v>
      </c>
      <c r="E309" s="257" t="s">
        <v>1</v>
      </c>
      <c r="F309" s="258" t="s">
        <v>360</v>
      </c>
      <c r="G309" s="256"/>
      <c r="H309" s="259">
        <v>48.2</v>
      </c>
      <c r="I309" s="260"/>
      <c r="J309" s="256"/>
      <c r="K309" s="256"/>
      <c r="L309" s="261"/>
      <c r="M309" s="262"/>
      <c r="N309" s="263"/>
      <c r="O309" s="263"/>
      <c r="P309" s="263"/>
      <c r="Q309" s="263"/>
      <c r="R309" s="263"/>
      <c r="S309" s="263"/>
      <c r="T309" s="26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5" t="s">
        <v>202</v>
      </c>
      <c r="AU309" s="265" t="s">
        <v>81</v>
      </c>
      <c r="AV309" s="14" t="s">
        <v>81</v>
      </c>
      <c r="AW309" s="14" t="s">
        <v>30</v>
      </c>
      <c r="AX309" s="14" t="s">
        <v>73</v>
      </c>
      <c r="AY309" s="265" t="s">
        <v>194</v>
      </c>
    </row>
    <row r="310" spans="1:51" s="15" customFormat="1" ht="12">
      <c r="A310" s="15"/>
      <c r="B310" s="266"/>
      <c r="C310" s="267"/>
      <c r="D310" s="240" t="s">
        <v>202</v>
      </c>
      <c r="E310" s="268" t="s">
        <v>1</v>
      </c>
      <c r="F310" s="269" t="s">
        <v>206</v>
      </c>
      <c r="G310" s="267"/>
      <c r="H310" s="270">
        <v>48.2</v>
      </c>
      <c r="I310" s="271"/>
      <c r="J310" s="267"/>
      <c r="K310" s="267"/>
      <c r="L310" s="272"/>
      <c r="M310" s="273"/>
      <c r="N310" s="274"/>
      <c r="O310" s="274"/>
      <c r="P310" s="274"/>
      <c r="Q310" s="274"/>
      <c r="R310" s="274"/>
      <c r="S310" s="274"/>
      <c r="T310" s="27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76" t="s">
        <v>202</v>
      </c>
      <c r="AU310" s="276" t="s">
        <v>81</v>
      </c>
      <c r="AV310" s="15" t="s">
        <v>115</v>
      </c>
      <c r="AW310" s="15" t="s">
        <v>30</v>
      </c>
      <c r="AX310" s="15" t="s">
        <v>77</v>
      </c>
      <c r="AY310" s="276" t="s">
        <v>194</v>
      </c>
    </row>
    <row r="311" spans="1:65" s="2" customFormat="1" ht="12">
      <c r="A311" s="39"/>
      <c r="B311" s="40"/>
      <c r="C311" s="227" t="s">
        <v>273</v>
      </c>
      <c r="D311" s="227" t="s">
        <v>196</v>
      </c>
      <c r="E311" s="228" t="s">
        <v>361</v>
      </c>
      <c r="F311" s="229" t="s">
        <v>362</v>
      </c>
      <c r="G311" s="230" t="s">
        <v>357</v>
      </c>
      <c r="H311" s="231">
        <v>52.88</v>
      </c>
      <c r="I311" s="232"/>
      <c r="J311" s="233">
        <f>ROUND(I311*H311,2)</f>
        <v>0</v>
      </c>
      <c r="K311" s="229" t="s">
        <v>200</v>
      </c>
      <c r="L311" s="45"/>
      <c r="M311" s="234" t="s">
        <v>1</v>
      </c>
      <c r="N311" s="235" t="s">
        <v>38</v>
      </c>
      <c r="O311" s="92"/>
      <c r="P311" s="236">
        <f>O311*H311</f>
        <v>0</v>
      </c>
      <c r="Q311" s="236">
        <v>0</v>
      </c>
      <c r="R311" s="236">
        <f>Q311*H311</f>
        <v>0</v>
      </c>
      <c r="S311" s="236">
        <v>0</v>
      </c>
      <c r="T311" s="237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8" t="s">
        <v>115</v>
      </c>
      <c r="AT311" s="238" t="s">
        <v>196</v>
      </c>
      <c r="AU311" s="238" t="s">
        <v>81</v>
      </c>
      <c r="AY311" s="18" t="s">
        <v>194</v>
      </c>
      <c r="BE311" s="239">
        <f>IF(N311="základní",J311,0)</f>
        <v>0</v>
      </c>
      <c r="BF311" s="239">
        <f>IF(N311="snížená",J311,0)</f>
        <v>0</v>
      </c>
      <c r="BG311" s="239">
        <f>IF(N311="zákl. přenesená",J311,0)</f>
        <v>0</v>
      </c>
      <c r="BH311" s="239">
        <f>IF(N311="sníž. přenesená",J311,0)</f>
        <v>0</v>
      </c>
      <c r="BI311" s="239">
        <f>IF(N311="nulová",J311,0)</f>
        <v>0</v>
      </c>
      <c r="BJ311" s="18" t="s">
        <v>77</v>
      </c>
      <c r="BK311" s="239">
        <f>ROUND(I311*H311,2)</f>
        <v>0</v>
      </c>
      <c r="BL311" s="18" t="s">
        <v>115</v>
      </c>
      <c r="BM311" s="238" t="s">
        <v>363</v>
      </c>
    </row>
    <row r="312" spans="1:47" s="2" customFormat="1" ht="12">
      <c r="A312" s="39"/>
      <c r="B312" s="40"/>
      <c r="C312" s="41"/>
      <c r="D312" s="240" t="s">
        <v>201</v>
      </c>
      <c r="E312" s="41"/>
      <c r="F312" s="241" t="s">
        <v>362</v>
      </c>
      <c r="G312" s="41"/>
      <c r="H312" s="41"/>
      <c r="I312" s="242"/>
      <c r="J312" s="41"/>
      <c r="K312" s="41"/>
      <c r="L312" s="45"/>
      <c r="M312" s="243"/>
      <c r="N312" s="244"/>
      <c r="O312" s="92"/>
      <c r="P312" s="92"/>
      <c r="Q312" s="92"/>
      <c r="R312" s="92"/>
      <c r="S312" s="92"/>
      <c r="T312" s="93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201</v>
      </c>
      <c r="AU312" s="18" t="s">
        <v>81</v>
      </c>
    </row>
    <row r="313" spans="1:51" s="13" customFormat="1" ht="12">
      <c r="A313" s="13"/>
      <c r="B313" s="245"/>
      <c r="C313" s="246"/>
      <c r="D313" s="240" t="s">
        <v>202</v>
      </c>
      <c r="E313" s="247" t="s">
        <v>1</v>
      </c>
      <c r="F313" s="248" t="s">
        <v>364</v>
      </c>
      <c r="G313" s="246"/>
      <c r="H313" s="247" t="s">
        <v>1</v>
      </c>
      <c r="I313" s="249"/>
      <c r="J313" s="246"/>
      <c r="K313" s="246"/>
      <c r="L313" s="250"/>
      <c r="M313" s="251"/>
      <c r="N313" s="252"/>
      <c r="O313" s="252"/>
      <c r="P313" s="252"/>
      <c r="Q313" s="252"/>
      <c r="R313" s="252"/>
      <c r="S313" s="252"/>
      <c r="T313" s="25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4" t="s">
        <v>202</v>
      </c>
      <c r="AU313" s="254" t="s">
        <v>81</v>
      </c>
      <c r="AV313" s="13" t="s">
        <v>77</v>
      </c>
      <c r="AW313" s="13" t="s">
        <v>30</v>
      </c>
      <c r="AX313" s="13" t="s">
        <v>73</v>
      </c>
      <c r="AY313" s="254" t="s">
        <v>194</v>
      </c>
    </row>
    <row r="314" spans="1:51" s="14" customFormat="1" ht="12">
      <c r="A314" s="14"/>
      <c r="B314" s="255"/>
      <c r="C314" s="256"/>
      <c r="D314" s="240" t="s">
        <v>202</v>
      </c>
      <c r="E314" s="257" t="s">
        <v>1</v>
      </c>
      <c r="F314" s="258" t="s">
        <v>365</v>
      </c>
      <c r="G314" s="256"/>
      <c r="H314" s="259">
        <v>13.12</v>
      </c>
      <c r="I314" s="260"/>
      <c r="J314" s="256"/>
      <c r="K314" s="256"/>
      <c r="L314" s="261"/>
      <c r="M314" s="262"/>
      <c r="N314" s="263"/>
      <c r="O314" s="263"/>
      <c r="P314" s="263"/>
      <c r="Q314" s="263"/>
      <c r="R314" s="263"/>
      <c r="S314" s="263"/>
      <c r="T314" s="26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5" t="s">
        <v>202</v>
      </c>
      <c r="AU314" s="265" t="s">
        <v>81</v>
      </c>
      <c r="AV314" s="14" t="s">
        <v>81</v>
      </c>
      <c r="AW314" s="14" t="s">
        <v>30</v>
      </c>
      <c r="AX314" s="14" t="s">
        <v>73</v>
      </c>
      <c r="AY314" s="265" t="s">
        <v>194</v>
      </c>
    </row>
    <row r="315" spans="1:51" s="14" customFormat="1" ht="12">
      <c r="A315" s="14"/>
      <c r="B315" s="255"/>
      <c r="C315" s="256"/>
      <c r="D315" s="240" t="s">
        <v>202</v>
      </c>
      <c r="E315" s="257" t="s">
        <v>1</v>
      </c>
      <c r="F315" s="258" t="s">
        <v>366</v>
      </c>
      <c r="G315" s="256"/>
      <c r="H315" s="259">
        <v>26.04</v>
      </c>
      <c r="I315" s="260"/>
      <c r="J315" s="256"/>
      <c r="K315" s="256"/>
      <c r="L315" s="261"/>
      <c r="M315" s="262"/>
      <c r="N315" s="263"/>
      <c r="O315" s="263"/>
      <c r="P315" s="263"/>
      <c r="Q315" s="263"/>
      <c r="R315" s="263"/>
      <c r="S315" s="263"/>
      <c r="T315" s="26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5" t="s">
        <v>202</v>
      </c>
      <c r="AU315" s="265" t="s">
        <v>81</v>
      </c>
      <c r="AV315" s="14" t="s">
        <v>81</v>
      </c>
      <c r="AW315" s="14" t="s">
        <v>30</v>
      </c>
      <c r="AX315" s="14" t="s">
        <v>73</v>
      </c>
      <c r="AY315" s="265" t="s">
        <v>194</v>
      </c>
    </row>
    <row r="316" spans="1:51" s="16" customFormat="1" ht="12">
      <c r="A316" s="16"/>
      <c r="B316" s="277"/>
      <c r="C316" s="278"/>
      <c r="D316" s="240" t="s">
        <v>202</v>
      </c>
      <c r="E316" s="279" t="s">
        <v>1</v>
      </c>
      <c r="F316" s="280" t="s">
        <v>276</v>
      </c>
      <c r="G316" s="278"/>
      <c r="H316" s="281">
        <v>39.16</v>
      </c>
      <c r="I316" s="282"/>
      <c r="J316" s="278"/>
      <c r="K316" s="278"/>
      <c r="L316" s="283"/>
      <c r="M316" s="284"/>
      <c r="N316" s="285"/>
      <c r="O316" s="285"/>
      <c r="P316" s="285"/>
      <c r="Q316" s="285"/>
      <c r="R316" s="285"/>
      <c r="S316" s="285"/>
      <c r="T316" s="28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T316" s="287" t="s">
        <v>202</v>
      </c>
      <c r="AU316" s="287" t="s">
        <v>81</v>
      </c>
      <c r="AV316" s="16" t="s">
        <v>110</v>
      </c>
      <c r="AW316" s="16" t="s">
        <v>30</v>
      </c>
      <c r="AX316" s="16" t="s">
        <v>73</v>
      </c>
      <c r="AY316" s="287" t="s">
        <v>194</v>
      </c>
    </row>
    <row r="317" spans="1:51" s="13" customFormat="1" ht="12">
      <c r="A317" s="13"/>
      <c r="B317" s="245"/>
      <c r="C317" s="246"/>
      <c r="D317" s="240" t="s">
        <v>202</v>
      </c>
      <c r="E317" s="247" t="s">
        <v>1</v>
      </c>
      <c r="F317" s="248" t="s">
        <v>367</v>
      </c>
      <c r="G317" s="246"/>
      <c r="H317" s="247" t="s">
        <v>1</v>
      </c>
      <c r="I317" s="249"/>
      <c r="J317" s="246"/>
      <c r="K317" s="246"/>
      <c r="L317" s="250"/>
      <c r="M317" s="251"/>
      <c r="N317" s="252"/>
      <c r="O317" s="252"/>
      <c r="P317" s="252"/>
      <c r="Q317" s="252"/>
      <c r="R317" s="252"/>
      <c r="S317" s="252"/>
      <c r="T317" s="25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4" t="s">
        <v>202</v>
      </c>
      <c r="AU317" s="254" t="s">
        <v>81</v>
      </c>
      <c r="AV317" s="13" t="s">
        <v>77</v>
      </c>
      <c r="AW317" s="13" t="s">
        <v>30</v>
      </c>
      <c r="AX317" s="13" t="s">
        <v>73</v>
      </c>
      <c r="AY317" s="254" t="s">
        <v>194</v>
      </c>
    </row>
    <row r="318" spans="1:51" s="14" customFormat="1" ht="12">
      <c r="A318" s="14"/>
      <c r="B318" s="255"/>
      <c r="C318" s="256"/>
      <c r="D318" s="240" t="s">
        <v>202</v>
      </c>
      <c r="E318" s="257" t="s">
        <v>1</v>
      </c>
      <c r="F318" s="258" t="s">
        <v>368</v>
      </c>
      <c r="G318" s="256"/>
      <c r="H318" s="259">
        <v>3</v>
      </c>
      <c r="I318" s="260"/>
      <c r="J318" s="256"/>
      <c r="K318" s="256"/>
      <c r="L318" s="261"/>
      <c r="M318" s="262"/>
      <c r="N318" s="263"/>
      <c r="O318" s="263"/>
      <c r="P318" s="263"/>
      <c r="Q318" s="263"/>
      <c r="R318" s="263"/>
      <c r="S318" s="263"/>
      <c r="T318" s="26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5" t="s">
        <v>202</v>
      </c>
      <c r="AU318" s="265" t="s">
        <v>81</v>
      </c>
      <c r="AV318" s="14" t="s">
        <v>81</v>
      </c>
      <c r="AW318" s="14" t="s">
        <v>30</v>
      </c>
      <c r="AX318" s="14" t="s">
        <v>73</v>
      </c>
      <c r="AY318" s="265" t="s">
        <v>194</v>
      </c>
    </row>
    <row r="319" spans="1:51" s="14" customFormat="1" ht="12">
      <c r="A319" s="14"/>
      <c r="B319" s="255"/>
      <c r="C319" s="256"/>
      <c r="D319" s="240" t="s">
        <v>202</v>
      </c>
      <c r="E319" s="257" t="s">
        <v>1</v>
      </c>
      <c r="F319" s="258" t="s">
        <v>369</v>
      </c>
      <c r="G319" s="256"/>
      <c r="H319" s="259">
        <v>10.72</v>
      </c>
      <c r="I319" s="260"/>
      <c r="J319" s="256"/>
      <c r="K319" s="256"/>
      <c r="L319" s="261"/>
      <c r="M319" s="262"/>
      <c r="N319" s="263"/>
      <c r="O319" s="263"/>
      <c r="P319" s="263"/>
      <c r="Q319" s="263"/>
      <c r="R319" s="263"/>
      <c r="S319" s="263"/>
      <c r="T319" s="26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5" t="s">
        <v>202</v>
      </c>
      <c r="AU319" s="265" t="s">
        <v>81</v>
      </c>
      <c r="AV319" s="14" t="s">
        <v>81</v>
      </c>
      <c r="AW319" s="14" t="s">
        <v>30</v>
      </c>
      <c r="AX319" s="14" t="s">
        <v>73</v>
      </c>
      <c r="AY319" s="265" t="s">
        <v>194</v>
      </c>
    </row>
    <row r="320" spans="1:51" s="16" customFormat="1" ht="12">
      <c r="A320" s="16"/>
      <c r="B320" s="277"/>
      <c r="C320" s="278"/>
      <c r="D320" s="240" t="s">
        <v>202</v>
      </c>
      <c r="E320" s="279" t="s">
        <v>1</v>
      </c>
      <c r="F320" s="280" t="s">
        <v>276</v>
      </c>
      <c r="G320" s="278"/>
      <c r="H320" s="281">
        <v>13.72</v>
      </c>
      <c r="I320" s="282"/>
      <c r="J320" s="278"/>
      <c r="K320" s="278"/>
      <c r="L320" s="283"/>
      <c r="M320" s="284"/>
      <c r="N320" s="285"/>
      <c r="O320" s="285"/>
      <c r="P320" s="285"/>
      <c r="Q320" s="285"/>
      <c r="R320" s="285"/>
      <c r="S320" s="285"/>
      <c r="T320" s="28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T320" s="287" t="s">
        <v>202</v>
      </c>
      <c r="AU320" s="287" t="s">
        <v>81</v>
      </c>
      <c r="AV320" s="16" t="s">
        <v>110</v>
      </c>
      <c r="AW320" s="16" t="s">
        <v>30</v>
      </c>
      <c r="AX320" s="16" t="s">
        <v>73</v>
      </c>
      <c r="AY320" s="287" t="s">
        <v>194</v>
      </c>
    </row>
    <row r="321" spans="1:51" s="15" customFormat="1" ht="12">
      <c r="A321" s="15"/>
      <c r="B321" s="266"/>
      <c r="C321" s="267"/>
      <c r="D321" s="240" t="s">
        <v>202</v>
      </c>
      <c r="E321" s="268" t="s">
        <v>1</v>
      </c>
      <c r="F321" s="269" t="s">
        <v>206</v>
      </c>
      <c r="G321" s="267"/>
      <c r="H321" s="270">
        <v>52.879999999999995</v>
      </c>
      <c r="I321" s="271"/>
      <c r="J321" s="267"/>
      <c r="K321" s="267"/>
      <c r="L321" s="272"/>
      <c r="M321" s="273"/>
      <c r="N321" s="274"/>
      <c r="O321" s="274"/>
      <c r="P321" s="274"/>
      <c r="Q321" s="274"/>
      <c r="R321" s="274"/>
      <c r="S321" s="274"/>
      <c r="T321" s="27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76" t="s">
        <v>202</v>
      </c>
      <c r="AU321" s="276" t="s">
        <v>81</v>
      </c>
      <c r="AV321" s="15" t="s">
        <v>115</v>
      </c>
      <c r="AW321" s="15" t="s">
        <v>30</v>
      </c>
      <c r="AX321" s="15" t="s">
        <v>77</v>
      </c>
      <c r="AY321" s="276" t="s">
        <v>194</v>
      </c>
    </row>
    <row r="322" spans="1:65" s="2" customFormat="1" ht="12">
      <c r="A322" s="39"/>
      <c r="B322" s="40"/>
      <c r="C322" s="227" t="s">
        <v>370</v>
      </c>
      <c r="D322" s="227" t="s">
        <v>196</v>
      </c>
      <c r="E322" s="228" t="s">
        <v>371</v>
      </c>
      <c r="F322" s="229" t="s">
        <v>372</v>
      </c>
      <c r="G322" s="230" t="s">
        <v>357</v>
      </c>
      <c r="H322" s="231">
        <v>104.7</v>
      </c>
      <c r="I322" s="232"/>
      <c r="J322" s="233">
        <f>ROUND(I322*H322,2)</f>
        <v>0</v>
      </c>
      <c r="K322" s="229" t="s">
        <v>200</v>
      </c>
      <c r="L322" s="45"/>
      <c r="M322" s="234" t="s">
        <v>1</v>
      </c>
      <c r="N322" s="235" t="s">
        <v>38</v>
      </c>
      <c r="O322" s="92"/>
      <c r="P322" s="236">
        <f>O322*H322</f>
        <v>0</v>
      </c>
      <c r="Q322" s="236">
        <v>0</v>
      </c>
      <c r="R322" s="236">
        <f>Q322*H322</f>
        <v>0</v>
      </c>
      <c r="S322" s="236">
        <v>0</v>
      </c>
      <c r="T322" s="237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8" t="s">
        <v>115</v>
      </c>
      <c r="AT322" s="238" t="s">
        <v>196</v>
      </c>
      <c r="AU322" s="238" t="s">
        <v>81</v>
      </c>
      <c r="AY322" s="18" t="s">
        <v>194</v>
      </c>
      <c r="BE322" s="239">
        <f>IF(N322="základní",J322,0)</f>
        <v>0</v>
      </c>
      <c r="BF322" s="239">
        <f>IF(N322="snížená",J322,0)</f>
        <v>0</v>
      </c>
      <c r="BG322" s="239">
        <f>IF(N322="zákl. přenesená",J322,0)</f>
        <v>0</v>
      </c>
      <c r="BH322" s="239">
        <f>IF(N322="sníž. přenesená",J322,0)</f>
        <v>0</v>
      </c>
      <c r="BI322" s="239">
        <f>IF(N322="nulová",J322,0)</f>
        <v>0</v>
      </c>
      <c r="BJ322" s="18" t="s">
        <v>77</v>
      </c>
      <c r="BK322" s="239">
        <f>ROUND(I322*H322,2)</f>
        <v>0</v>
      </c>
      <c r="BL322" s="18" t="s">
        <v>115</v>
      </c>
      <c r="BM322" s="238" t="s">
        <v>373</v>
      </c>
    </row>
    <row r="323" spans="1:47" s="2" customFormat="1" ht="12">
      <c r="A323" s="39"/>
      <c r="B323" s="40"/>
      <c r="C323" s="41"/>
      <c r="D323" s="240" t="s">
        <v>201</v>
      </c>
      <c r="E323" s="41"/>
      <c r="F323" s="241" t="s">
        <v>372</v>
      </c>
      <c r="G323" s="41"/>
      <c r="H323" s="41"/>
      <c r="I323" s="242"/>
      <c r="J323" s="41"/>
      <c r="K323" s="41"/>
      <c r="L323" s="45"/>
      <c r="M323" s="243"/>
      <c r="N323" s="244"/>
      <c r="O323" s="92"/>
      <c r="P323" s="92"/>
      <c r="Q323" s="92"/>
      <c r="R323" s="92"/>
      <c r="S323" s="92"/>
      <c r="T323" s="9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201</v>
      </c>
      <c r="AU323" s="18" t="s">
        <v>81</v>
      </c>
    </row>
    <row r="324" spans="1:51" s="14" customFormat="1" ht="12">
      <c r="A324" s="14"/>
      <c r="B324" s="255"/>
      <c r="C324" s="256"/>
      <c r="D324" s="240" t="s">
        <v>202</v>
      </c>
      <c r="E324" s="257" t="s">
        <v>1</v>
      </c>
      <c r="F324" s="258" t="s">
        <v>374</v>
      </c>
      <c r="G324" s="256"/>
      <c r="H324" s="259">
        <v>59.7</v>
      </c>
      <c r="I324" s="260"/>
      <c r="J324" s="256"/>
      <c r="K324" s="256"/>
      <c r="L324" s="261"/>
      <c r="M324" s="262"/>
      <c r="N324" s="263"/>
      <c r="O324" s="263"/>
      <c r="P324" s="263"/>
      <c r="Q324" s="263"/>
      <c r="R324" s="263"/>
      <c r="S324" s="263"/>
      <c r="T324" s="26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5" t="s">
        <v>202</v>
      </c>
      <c r="AU324" s="265" t="s">
        <v>81</v>
      </c>
      <c r="AV324" s="14" t="s">
        <v>81</v>
      </c>
      <c r="AW324" s="14" t="s">
        <v>30</v>
      </c>
      <c r="AX324" s="14" t="s">
        <v>73</v>
      </c>
      <c r="AY324" s="265" t="s">
        <v>194</v>
      </c>
    </row>
    <row r="325" spans="1:51" s="13" customFormat="1" ht="12">
      <c r="A325" s="13"/>
      <c r="B325" s="245"/>
      <c r="C325" s="246"/>
      <c r="D325" s="240" t="s">
        <v>202</v>
      </c>
      <c r="E325" s="247" t="s">
        <v>1</v>
      </c>
      <c r="F325" s="248" t="s">
        <v>341</v>
      </c>
      <c r="G325" s="246"/>
      <c r="H325" s="247" t="s">
        <v>1</v>
      </c>
      <c r="I325" s="249"/>
      <c r="J325" s="246"/>
      <c r="K325" s="246"/>
      <c r="L325" s="250"/>
      <c r="M325" s="251"/>
      <c r="N325" s="252"/>
      <c r="O325" s="252"/>
      <c r="P325" s="252"/>
      <c r="Q325" s="252"/>
      <c r="R325" s="252"/>
      <c r="S325" s="252"/>
      <c r="T325" s="25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4" t="s">
        <v>202</v>
      </c>
      <c r="AU325" s="254" t="s">
        <v>81</v>
      </c>
      <c r="AV325" s="13" t="s">
        <v>77</v>
      </c>
      <c r="AW325" s="13" t="s">
        <v>30</v>
      </c>
      <c r="AX325" s="13" t="s">
        <v>73</v>
      </c>
      <c r="AY325" s="254" t="s">
        <v>194</v>
      </c>
    </row>
    <row r="326" spans="1:51" s="14" customFormat="1" ht="12">
      <c r="A326" s="14"/>
      <c r="B326" s="255"/>
      <c r="C326" s="256"/>
      <c r="D326" s="240" t="s">
        <v>202</v>
      </c>
      <c r="E326" s="257" t="s">
        <v>1</v>
      </c>
      <c r="F326" s="258" t="s">
        <v>375</v>
      </c>
      <c r="G326" s="256"/>
      <c r="H326" s="259">
        <v>25</v>
      </c>
      <c r="I326" s="260"/>
      <c r="J326" s="256"/>
      <c r="K326" s="256"/>
      <c r="L326" s="261"/>
      <c r="M326" s="262"/>
      <c r="N326" s="263"/>
      <c r="O326" s="263"/>
      <c r="P326" s="263"/>
      <c r="Q326" s="263"/>
      <c r="R326" s="263"/>
      <c r="S326" s="263"/>
      <c r="T326" s="26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5" t="s">
        <v>202</v>
      </c>
      <c r="AU326" s="265" t="s">
        <v>81</v>
      </c>
      <c r="AV326" s="14" t="s">
        <v>81</v>
      </c>
      <c r="AW326" s="14" t="s">
        <v>30</v>
      </c>
      <c r="AX326" s="14" t="s">
        <v>73</v>
      </c>
      <c r="AY326" s="265" t="s">
        <v>194</v>
      </c>
    </row>
    <row r="327" spans="1:51" s="14" customFormat="1" ht="12">
      <c r="A327" s="14"/>
      <c r="B327" s="255"/>
      <c r="C327" s="256"/>
      <c r="D327" s="240" t="s">
        <v>202</v>
      </c>
      <c r="E327" s="257" t="s">
        <v>1</v>
      </c>
      <c r="F327" s="258" t="s">
        <v>376</v>
      </c>
      <c r="G327" s="256"/>
      <c r="H327" s="259">
        <v>20</v>
      </c>
      <c r="I327" s="260"/>
      <c r="J327" s="256"/>
      <c r="K327" s="256"/>
      <c r="L327" s="261"/>
      <c r="M327" s="262"/>
      <c r="N327" s="263"/>
      <c r="O327" s="263"/>
      <c r="P327" s="263"/>
      <c r="Q327" s="263"/>
      <c r="R327" s="263"/>
      <c r="S327" s="263"/>
      <c r="T327" s="26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5" t="s">
        <v>202</v>
      </c>
      <c r="AU327" s="265" t="s">
        <v>81</v>
      </c>
      <c r="AV327" s="14" t="s">
        <v>81</v>
      </c>
      <c r="AW327" s="14" t="s">
        <v>30</v>
      </c>
      <c r="AX327" s="14" t="s">
        <v>73</v>
      </c>
      <c r="AY327" s="265" t="s">
        <v>194</v>
      </c>
    </row>
    <row r="328" spans="1:51" s="15" customFormat="1" ht="12">
      <c r="A328" s="15"/>
      <c r="B328" s="266"/>
      <c r="C328" s="267"/>
      <c r="D328" s="240" t="s">
        <v>202</v>
      </c>
      <c r="E328" s="268" t="s">
        <v>1</v>
      </c>
      <c r="F328" s="269" t="s">
        <v>206</v>
      </c>
      <c r="G328" s="267"/>
      <c r="H328" s="270">
        <v>104.7</v>
      </c>
      <c r="I328" s="271"/>
      <c r="J328" s="267"/>
      <c r="K328" s="267"/>
      <c r="L328" s="272"/>
      <c r="M328" s="273"/>
      <c r="N328" s="274"/>
      <c r="O328" s="274"/>
      <c r="P328" s="274"/>
      <c r="Q328" s="274"/>
      <c r="R328" s="274"/>
      <c r="S328" s="274"/>
      <c r="T328" s="27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76" t="s">
        <v>202</v>
      </c>
      <c r="AU328" s="276" t="s">
        <v>81</v>
      </c>
      <c r="AV328" s="15" t="s">
        <v>115</v>
      </c>
      <c r="AW328" s="15" t="s">
        <v>30</v>
      </c>
      <c r="AX328" s="15" t="s">
        <v>77</v>
      </c>
      <c r="AY328" s="276" t="s">
        <v>194</v>
      </c>
    </row>
    <row r="329" spans="1:65" s="2" customFormat="1" ht="33" customHeight="1">
      <c r="A329" s="39"/>
      <c r="B329" s="40"/>
      <c r="C329" s="227" t="s">
        <v>285</v>
      </c>
      <c r="D329" s="227" t="s">
        <v>196</v>
      </c>
      <c r="E329" s="228" t="s">
        <v>377</v>
      </c>
      <c r="F329" s="229" t="s">
        <v>378</v>
      </c>
      <c r="G329" s="230" t="s">
        <v>357</v>
      </c>
      <c r="H329" s="231">
        <v>23.04</v>
      </c>
      <c r="I329" s="232"/>
      <c r="J329" s="233">
        <f>ROUND(I329*H329,2)</f>
        <v>0</v>
      </c>
      <c r="K329" s="229" t="s">
        <v>1</v>
      </c>
      <c r="L329" s="45"/>
      <c r="M329" s="234" t="s">
        <v>1</v>
      </c>
      <c r="N329" s="235" t="s">
        <v>38</v>
      </c>
      <c r="O329" s="92"/>
      <c r="P329" s="236">
        <f>O329*H329</f>
        <v>0</v>
      </c>
      <c r="Q329" s="236">
        <v>0</v>
      </c>
      <c r="R329" s="236">
        <f>Q329*H329</f>
        <v>0</v>
      </c>
      <c r="S329" s="236">
        <v>0</v>
      </c>
      <c r="T329" s="237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8" t="s">
        <v>115</v>
      </c>
      <c r="AT329" s="238" t="s">
        <v>196</v>
      </c>
      <c r="AU329" s="238" t="s">
        <v>81</v>
      </c>
      <c r="AY329" s="18" t="s">
        <v>194</v>
      </c>
      <c r="BE329" s="239">
        <f>IF(N329="základní",J329,0)</f>
        <v>0</v>
      </c>
      <c r="BF329" s="239">
        <f>IF(N329="snížená",J329,0)</f>
        <v>0</v>
      </c>
      <c r="BG329" s="239">
        <f>IF(N329="zákl. přenesená",J329,0)</f>
        <v>0</v>
      </c>
      <c r="BH329" s="239">
        <f>IF(N329="sníž. přenesená",J329,0)</f>
        <v>0</v>
      </c>
      <c r="BI329" s="239">
        <f>IF(N329="nulová",J329,0)</f>
        <v>0</v>
      </c>
      <c r="BJ329" s="18" t="s">
        <v>77</v>
      </c>
      <c r="BK329" s="239">
        <f>ROUND(I329*H329,2)</f>
        <v>0</v>
      </c>
      <c r="BL329" s="18" t="s">
        <v>115</v>
      </c>
      <c r="BM329" s="238" t="s">
        <v>379</v>
      </c>
    </row>
    <row r="330" spans="1:47" s="2" customFormat="1" ht="12">
      <c r="A330" s="39"/>
      <c r="B330" s="40"/>
      <c r="C330" s="41"/>
      <c r="D330" s="240" t="s">
        <v>201</v>
      </c>
      <c r="E330" s="41"/>
      <c r="F330" s="241" t="s">
        <v>378</v>
      </c>
      <c r="G330" s="41"/>
      <c r="H330" s="41"/>
      <c r="I330" s="242"/>
      <c r="J330" s="41"/>
      <c r="K330" s="41"/>
      <c r="L330" s="45"/>
      <c r="M330" s="243"/>
      <c r="N330" s="244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201</v>
      </c>
      <c r="AU330" s="18" t="s">
        <v>81</v>
      </c>
    </row>
    <row r="331" spans="1:51" s="13" customFormat="1" ht="12">
      <c r="A331" s="13"/>
      <c r="B331" s="245"/>
      <c r="C331" s="246"/>
      <c r="D331" s="240" t="s">
        <v>202</v>
      </c>
      <c r="E331" s="247" t="s">
        <v>1</v>
      </c>
      <c r="F331" s="248" t="s">
        <v>380</v>
      </c>
      <c r="G331" s="246"/>
      <c r="H331" s="247" t="s">
        <v>1</v>
      </c>
      <c r="I331" s="249"/>
      <c r="J331" s="246"/>
      <c r="K331" s="246"/>
      <c r="L331" s="250"/>
      <c r="M331" s="251"/>
      <c r="N331" s="252"/>
      <c r="O331" s="252"/>
      <c r="P331" s="252"/>
      <c r="Q331" s="252"/>
      <c r="R331" s="252"/>
      <c r="S331" s="252"/>
      <c r="T331" s="25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4" t="s">
        <v>202</v>
      </c>
      <c r="AU331" s="254" t="s">
        <v>81</v>
      </c>
      <c r="AV331" s="13" t="s">
        <v>77</v>
      </c>
      <c r="AW331" s="13" t="s">
        <v>30</v>
      </c>
      <c r="AX331" s="13" t="s">
        <v>73</v>
      </c>
      <c r="AY331" s="254" t="s">
        <v>194</v>
      </c>
    </row>
    <row r="332" spans="1:51" s="14" customFormat="1" ht="12">
      <c r="A332" s="14"/>
      <c r="B332" s="255"/>
      <c r="C332" s="256"/>
      <c r="D332" s="240" t="s">
        <v>202</v>
      </c>
      <c r="E332" s="257" t="s">
        <v>1</v>
      </c>
      <c r="F332" s="258" t="s">
        <v>381</v>
      </c>
      <c r="G332" s="256"/>
      <c r="H332" s="259">
        <v>23.04</v>
      </c>
      <c r="I332" s="260"/>
      <c r="J332" s="256"/>
      <c r="K332" s="256"/>
      <c r="L332" s="261"/>
      <c r="M332" s="262"/>
      <c r="N332" s="263"/>
      <c r="O332" s="263"/>
      <c r="P332" s="263"/>
      <c r="Q332" s="263"/>
      <c r="R332" s="263"/>
      <c r="S332" s="263"/>
      <c r="T332" s="26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5" t="s">
        <v>202</v>
      </c>
      <c r="AU332" s="265" t="s">
        <v>81</v>
      </c>
      <c r="AV332" s="14" t="s">
        <v>81</v>
      </c>
      <c r="AW332" s="14" t="s">
        <v>30</v>
      </c>
      <c r="AX332" s="14" t="s">
        <v>73</v>
      </c>
      <c r="AY332" s="265" t="s">
        <v>194</v>
      </c>
    </row>
    <row r="333" spans="1:51" s="15" customFormat="1" ht="12">
      <c r="A333" s="15"/>
      <c r="B333" s="266"/>
      <c r="C333" s="267"/>
      <c r="D333" s="240" t="s">
        <v>202</v>
      </c>
      <c r="E333" s="268" t="s">
        <v>1</v>
      </c>
      <c r="F333" s="269" t="s">
        <v>206</v>
      </c>
      <c r="G333" s="267"/>
      <c r="H333" s="270">
        <v>23.04</v>
      </c>
      <c r="I333" s="271"/>
      <c r="J333" s="267"/>
      <c r="K333" s="267"/>
      <c r="L333" s="272"/>
      <c r="M333" s="273"/>
      <c r="N333" s="274"/>
      <c r="O333" s="274"/>
      <c r="P333" s="274"/>
      <c r="Q333" s="274"/>
      <c r="R333" s="274"/>
      <c r="S333" s="274"/>
      <c r="T333" s="27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76" t="s">
        <v>202</v>
      </c>
      <c r="AU333" s="276" t="s">
        <v>81</v>
      </c>
      <c r="AV333" s="15" t="s">
        <v>115</v>
      </c>
      <c r="AW333" s="15" t="s">
        <v>30</v>
      </c>
      <c r="AX333" s="15" t="s">
        <v>77</v>
      </c>
      <c r="AY333" s="276" t="s">
        <v>194</v>
      </c>
    </row>
    <row r="334" spans="1:65" s="2" customFormat="1" ht="12">
      <c r="A334" s="39"/>
      <c r="B334" s="40"/>
      <c r="C334" s="227" t="s">
        <v>382</v>
      </c>
      <c r="D334" s="227" t="s">
        <v>196</v>
      </c>
      <c r="E334" s="228" t="s">
        <v>383</v>
      </c>
      <c r="F334" s="229" t="s">
        <v>384</v>
      </c>
      <c r="G334" s="230" t="s">
        <v>294</v>
      </c>
      <c r="H334" s="231">
        <v>70.56</v>
      </c>
      <c r="I334" s="232"/>
      <c r="J334" s="233">
        <f>ROUND(I334*H334,2)</f>
        <v>0</v>
      </c>
      <c r="K334" s="229" t="s">
        <v>200</v>
      </c>
      <c r="L334" s="45"/>
      <c r="M334" s="234" t="s">
        <v>1</v>
      </c>
      <c r="N334" s="235" t="s">
        <v>38</v>
      </c>
      <c r="O334" s="92"/>
      <c r="P334" s="236">
        <f>O334*H334</f>
        <v>0</v>
      </c>
      <c r="Q334" s="236">
        <v>0</v>
      </c>
      <c r="R334" s="236">
        <f>Q334*H334</f>
        <v>0</v>
      </c>
      <c r="S334" s="236">
        <v>0</v>
      </c>
      <c r="T334" s="237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8" t="s">
        <v>115</v>
      </c>
      <c r="AT334" s="238" t="s">
        <v>196</v>
      </c>
      <c r="AU334" s="238" t="s">
        <v>81</v>
      </c>
      <c r="AY334" s="18" t="s">
        <v>194</v>
      </c>
      <c r="BE334" s="239">
        <f>IF(N334="základní",J334,0)</f>
        <v>0</v>
      </c>
      <c r="BF334" s="239">
        <f>IF(N334="snížená",J334,0)</f>
        <v>0</v>
      </c>
      <c r="BG334" s="239">
        <f>IF(N334="zákl. přenesená",J334,0)</f>
        <v>0</v>
      </c>
      <c r="BH334" s="239">
        <f>IF(N334="sníž. přenesená",J334,0)</f>
        <v>0</v>
      </c>
      <c r="BI334" s="239">
        <f>IF(N334="nulová",J334,0)</f>
        <v>0</v>
      </c>
      <c r="BJ334" s="18" t="s">
        <v>77</v>
      </c>
      <c r="BK334" s="239">
        <f>ROUND(I334*H334,2)</f>
        <v>0</v>
      </c>
      <c r="BL334" s="18" t="s">
        <v>115</v>
      </c>
      <c r="BM334" s="238" t="s">
        <v>385</v>
      </c>
    </row>
    <row r="335" spans="1:47" s="2" customFormat="1" ht="12">
      <c r="A335" s="39"/>
      <c r="B335" s="40"/>
      <c r="C335" s="41"/>
      <c r="D335" s="240" t="s">
        <v>201</v>
      </c>
      <c r="E335" s="41"/>
      <c r="F335" s="241" t="s">
        <v>384</v>
      </c>
      <c r="G335" s="41"/>
      <c r="H335" s="41"/>
      <c r="I335" s="242"/>
      <c r="J335" s="41"/>
      <c r="K335" s="41"/>
      <c r="L335" s="45"/>
      <c r="M335" s="243"/>
      <c r="N335" s="244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201</v>
      </c>
      <c r="AU335" s="18" t="s">
        <v>81</v>
      </c>
    </row>
    <row r="336" spans="1:51" s="14" customFormat="1" ht="12">
      <c r="A336" s="14"/>
      <c r="B336" s="255"/>
      <c r="C336" s="256"/>
      <c r="D336" s="240" t="s">
        <v>202</v>
      </c>
      <c r="E336" s="257" t="s">
        <v>1</v>
      </c>
      <c r="F336" s="258" t="s">
        <v>386</v>
      </c>
      <c r="G336" s="256"/>
      <c r="H336" s="259">
        <v>70.56</v>
      </c>
      <c r="I336" s="260"/>
      <c r="J336" s="256"/>
      <c r="K336" s="256"/>
      <c r="L336" s="261"/>
      <c r="M336" s="262"/>
      <c r="N336" s="263"/>
      <c r="O336" s="263"/>
      <c r="P336" s="263"/>
      <c r="Q336" s="263"/>
      <c r="R336" s="263"/>
      <c r="S336" s="263"/>
      <c r="T336" s="26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5" t="s">
        <v>202</v>
      </c>
      <c r="AU336" s="265" t="s">
        <v>81</v>
      </c>
      <c r="AV336" s="14" t="s">
        <v>81</v>
      </c>
      <c r="AW336" s="14" t="s">
        <v>30</v>
      </c>
      <c r="AX336" s="14" t="s">
        <v>73</v>
      </c>
      <c r="AY336" s="265" t="s">
        <v>194</v>
      </c>
    </row>
    <row r="337" spans="1:51" s="15" customFormat="1" ht="12">
      <c r="A337" s="15"/>
      <c r="B337" s="266"/>
      <c r="C337" s="267"/>
      <c r="D337" s="240" t="s">
        <v>202</v>
      </c>
      <c r="E337" s="268" t="s">
        <v>1</v>
      </c>
      <c r="F337" s="269" t="s">
        <v>206</v>
      </c>
      <c r="G337" s="267"/>
      <c r="H337" s="270">
        <v>70.56</v>
      </c>
      <c r="I337" s="271"/>
      <c r="J337" s="267"/>
      <c r="K337" s="267"/>
      <c r="L337" s="272"/>
      <c r="M337" s="273"/>
      <c r="N337" s="274"/>
      <c r="O337" s="274"/>
      <c r="P337" s="274"/>
      <c r="Q337" s="274"/>
      <c r="R337" s="274"/>
      <c r="S337" s="274"/>
      <c r="T337" s="27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76" t="s">
        <v>202</v>
      </c>
      <c r="AU337" s="276" t="s">
        <v>81</v>
      </c>
      <c r="AV337" s="15" t="s">
        <v>115</v>
      </c>
      <c r="AW337" s="15" t="s">
        <v>30</v>
      </c>
      <c r="AX337" s="15" t="s">
        <v>77</v>
      </c>
      <c r="AY337" s="276" t="s">
        <v>194</v>
      </c>
    </row>
    <row r="338" spans="1:65" s="2" customFormat="1" ht="12">
      <c r="A338" s="39"/>
      <c r="B338" s="40"/>
      <c r="C338" s="288" t="s">
        <v>289</v>
      </c>
      <c r="D338" s="288" t="s">
        <v>282</v>
      </c>
      <c r="E338" s="289" t="s">
        <v>350</v>
      </c>
      <c r="F338" s="290" t="s">
        <v>351</v>
      </c>
      <c r="G338" s="291" t="s">
        <v>294</v>
      </c>
      <c r="H338" s="292">
        <v>74.088</v>
      </c>
      <c r="I338" s="293"/>
      <c r="J338" s="294">
        <f>ROUND(I338*H338,2)</f>
        <v>0</v>
      </c>
      <c r="K338" s="290" t="s">
        <v>200</v>
      </c>
      <c r="L338" s="295"/>
      <c r="M338" s="296" t="s">
        <v>1</v>
      </c>
      <c r="N338" s="297" t="s">
        <v>38</v>
      </c>
      <c r="O338" s="92"/>
      <c r="P338" s="236">
        <f>O338*H338</f>
        <v>0</v>
      </c>
      <c r="Q338" s="236">
        <v>0</v>
      </c>
      <c r="R338" s="236">
        <f>Q338*H338</f>
        <v>0</v>
      </c>
      <c r="S338" s="236">
        <v>0</v>
      </c>
      <c r="T338" s="237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8" t="s">
        <v>219</v>
      </c>
      <c r="AT338" s="238" t="s">
        <v>282</v>
      </c>
      <c r="AU338" s="238" t="s">
        <v>81</v>
      </c>
      <c r="AY338" s="18" t="s">
        <v>194</v>
      </c>
      <c r="BE338" s="239">
        <f>IF(N338="základní",J338,0)</f>
        <v>0</v>
      </c>
      <c r="BF338" s="239">
        <f>IF(N338="snížená",J338,0)</f>
        <v>0</v>
      </c>
      <c r="BG338" s="239">
        <f>IF(N338="zákl. přenesená",J338,0)</f>
        <v>0</v>
      </c>
      <c r="BH338" s="239">
        <f>IF(N338="sníž. přenesená",J338,0)</f>
        <v>0</v>
      </c>
      <c r="BI338" s="239">
        <f>IF(N338="nulová",J338,0)</f>
        <v>0</v>
      </c>
      <c r="BJ338" s="18" t="s">
        <v>77</v>
      </c>
      <c r="BK338" s="239">
        <f>ROUND(I338*H338,2)</f>
        <v>0</v>
      </c>
      <c r="BL338" s="18" t="s">
        <v>115</v>
      </c>
      <c r="BM338" s="238" t="s">
        <v>387</v>
      </c>
    </row>
    <row r="339" spans="1:47" s="2" customFormat="1" ht="12">
      <c r="A339" s="39"/>
      <c r="B339" s="40"/>
      <c r="C339" s="41"/>
      <c r="D339" s="240" t="s">
        <v>201</v>
      </c>
      <c r="E339" s="41"/>
      <c r="F339" s="241" t="s">
        <v>351</v>
      </c>
      <c r="G339" s="41"/>
      <c r="H339" s="41"/>
      <c r="I339" s="242"/>
      <c r="J339" s="41"/>
      <c r="K339" s="41"/>
      <c r="L339" s="45"/>
      <c r="M339" s="243"/>
      <c r="N339" s="244"/>
      <c r="O339" s="92"/>
      <c r="P339" s="92"/>
      <c r="Q339" s="92"/>
      <c r="R339" s="92"/>
      <c r="S339" s="92"/>
      <c r="T339" s="93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201</v>
      </c>
      <c r="AU339" s="18" t="s">
        <v>81</v>
      </c>
    </row>
    <row r="340" spans="1:51" s="14" customFormat="1" ht="12">
      <c r="A340" s="14"/>
      <c r="B340" s="255"/>
      <c r="C340" s="256"/>
      <c r="D340" s="240" t="s">
        <v>202</v>
      </c>
      <c r="E340" s="257" t="s">
        <v>1</v>
      </c>
      <c r="F340" s="258" t="s">
        <v>388</v>
      </c>
      <c r="G340" s="256"/>
      <c r="H340" s="259">
        <v>74.088</v>
      </c>
      <c r="I340" s="260"/>
      <c r="J340" s="256"/>
      <c r="K340" s="256"/>
      <c r="L340" s="261"/>
      <c r="M340" s="262"/>
      <c r="N340" s="263"/>
      <c r="O340" s="263"/>
      <c r="P340" s="263"/>
      <c r="Q340" s="263"/>
      <c r="R340" s="263"/>
      <c r="S340" s="263"/>
      <c r="T340" s="26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5" t="s">
        <v>202</v>
      </c>
      <c r="AU340" s="265" t="s">
        <v>81</v>
      </c>
      <c r="AV340" s="14" t="s">
        <v>81</v>
      </c>
      <c r="AW340" s="14" t="s">
        <v>30</v>
      </c>
      <c r="AX340" s="14" t="s">
        <v>73</v>
      </c>
      <c r="AY340" s="265" t="s">
        <v>194</v>
      </c>
    </row>
    <row r="341" spans="1:51" s="15" customFormat="1" ht="12">
      <c r="A341" s="15"/>
      <c r="B341" s="266"/>
      <c r="C341" s="267"/>
      <c r="D341" s="240" t="s">
        <v>202</v>
      </c>
      <c r="E341" s="268" t="s">
        <v>1</v>
      </c>
      <c r="F341" s="269" t="s">
        <v>206</v>
      </c>
      <c r="G341" s="267"/>
      <c r="H341" s="270">
        <v>74.088</v>
      </c>
      <c r="I341" s="271"/>
      <c r="J341" s="267"/>
      <c r="K341" s="267"/>
      <c r="L341" s="272"/>
      <c r="M341" s="273"/>
      <c r="N341" s="274"/>
      <c r="O341" s="274"/>
      <c r="P341" s="274"/>
      <c r="Q341" s="274"/>
      <c r="R341" s="274"/>
      <c r="S341" s="274"/>
      <c r="T341" s="27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76" t="s">
        <v>202</v>
      </c>
      <c r="AU341" s="276" t="s">
        <v>81</v>
      </c>
      <c r="AV341" s="15" t="s">
        <v>115</v>
      </c>
      <c r="AW341" s="15" t="s">
        <v>30</v>
      </c>
      <c r="AX341" s="15" t="s">
        <v>77</v>
      </c>
      <c r="AY341" s="276" t="s">
        <v>194</v>
      </c>
    </row>
    <row r="342" spans="1:65" s="2" customFormat="1" ht="12">
      <c r="A342" s="39"/>
      <c r="B342" s="40"/>
      <c r="C342" s="227" t="s">
        <v>389</v>
      </c>
      <c r="D342" s="227" t="s">
        <v>196</v>
      </c>
      <c r="E342" s="228" t="s">
        <v>390</v>
      </c>
      <c r="F342" s="229" t="s">
        <v>391</v>
      </c>
      <c r="G342" s="230" t="s">
        <v>199</v>
      </c>
      <c r="H342" s="231">
        <v>2.914</v>
      </c>
      <c r="I342" s="232"/>
      <c r="J342" s="233">
        <f>ROUND(I342*H342,2)</f>
        <v>0</v>
      </c>
      <c r="K342" s="229" t="s">
        <v>200</v>
      </c>
      <c r="L342" s="45"/>
      <c r="M342" s="234" t="s">
        <v>1</v>
      </c>
      <c r="N342" s="235" t="s">
        <v>38</v>
      </c>
      <c r="O342" s="92"/>
      <c r="P342" s="236">
        <f>O342*H342</f>
        <v>0</v>
      </c>
      <c r="Q342" s="236">
        <v>0</v>
      </c>
      <c r="R342" s="236">
        <f>Q342*H342</f>
        <v>0</v>
      </c>
      <c r="S342" s="236">
        <v>0</v>
      </c>
      <c r="T342" s="237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8" t="s">
        <v>115</v>
      </c>
      <c r="AT342" s="238" t="s">
        <v>196</v>
      </c>
      <c r="AU342" s="238" t="s">
        <v>81</v>
      </c>
      <c r="AY342" s="18" t="s">
        <v>194</v>
      </c>
      <c r="BE342" s="239">
        <f>IF(N342="základní",J342,0)</f>
        <v>0</v>
      </c>
      <c r="BF342" s="239">
        <f>IF(N342="snížená",J342,0)</f>
        <v>0</v>
      </c>
      <c r="BG342" s="239">
        <f>IF(N342="zákl. přenesená",J342,0)</f>
        <v>0</v>
      </c>
      <c r="BH342" s="239">
        <f>IF(N342="sníž. přenesená",J342,0)</f>
        <v>0</v>
      </c>
      <c r="BI342" s="239">
        <f>IF(N342="nulová",J342,0)</f>
        <v>0</v>
      </c>
      <c r="BJ342" s="18" t="s">
        <v>77</v>
      </c>
      <c r="BK342" s="239">
        <f>ROUND(I342*H342,2)</f>
        <v>0</v>
      </c>
      <c r="BL342" s="18" t="s">
        <v>115</v>
      </c>
      <c r="BM342" s="238" t="s">
        <v>392</v>
      </c>
    </row>
    <row r="343" spans="1:47" s="2" customFormat="1" ht="12">
      <c r="A343" s="39"/>
      <c r="B343" s="40"/>
      <c r="C343" s="41"/>
      <c r="D343" s="240" t="s">
        <v>201</v>
      </c>
      <c r="E343" s="41"/>
      <c r="F343" s="241" t="s">
        <v>391</v>
      </c>
      <c r="G343" s="41"/>
      <c r="H343" s="41"/>
      <c r="I343" s="242"/>
      <c r="J343" s="41"/>
      <c r="K343" s="41"/>
      <c r="L343" s="45"/>
      <c r="M343" s="243"/>
      <c r="N343" s="244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201</v>
      </c>
      <c r="AU343" s="18" t="s">
        <v>81</v>
      </c>
    </row>
    <row r="344" spans="1:51" s="13" customFormat="1" ht="12">
      <c r="A344" s="13"/>
      <c r="B344" s="245"/>
      <c r="C344" s="246"/>
      <c r="D344" s="240" t="s">
        <v>202</v>
      </c>
      <c r="E344" s="247" t="s">
        <v>1</v>
      </c>
      <c r="F344" s="248" t="s">
        <v>393</v>
      </c>
      <c r="G344" s="246"/>
      <c r="H344" s="247" t="s">
        <v>1</v>
      </c>
      <c r="I344" s="249"/>
      <c r="J344" s="246"/>
      <c r="K344" s="246"/>
      <c r="L344" s="250"/>
      <c r="M344" s="251"/>
      <c r="N344" s="252"/>
      <c r="O344" s="252"/>
      <c r="P344" s="252"/>
      <c r="Q344" s="252"/>
      <c r="R344" s="252"/>
      <c r="S344" s="252"/>
      <c r="T344" s="25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4" t="s">
        <v>202</v>
      </c>
      <c r="AU344" s="254" t="s">
        <v>81</v>
      </c>
      <c r="AV344" s="13" t="s">
        <v>77</v>
      </c>
      <c r="AW344" s="13" t="s">
        <v>30</v>
      </c>
      <c r="AX344" s="13" t="s">
        <v>73</v>
      </c>
      <c r="AY344" s="254" t="s">
        <v>194</v>
      </c>
    </row>
    <row r="345" spans="1:51" s="14" customFormat="1" ht="12">
      <c r="A345" s="14"/>
      <c r="B345" s="255"/>
      <c r="C345" s="256"/>
      <c r="D345" s="240" t="s">
        <v>202</v>
      </c>
      <c r="E345" s="257" t="s">
        <v>1</v>
      </c>
      <c r="F345" s="258" t="s">
        <v>394</v>
      </c>
      <c r="G345" s="256"/>
      <c r="H345" s="259">
        <v>2.914</v>
      </c>
      <c r="I345" s="260"/>
      <c r="J345" s="256"/>
      <c r="K345" s="256"/>
      <c r="L345" s="261"/>
      <c r="M345" s="262"/>
      <c r="N345" s="263"/>
      <c r="O345" s="263"/>
      <c r="P345" s="263"/>
      <c r="Q345" s="263"/>
      <c r="R345" s="263"/>
      <c r="S345" s="263"/>
      <c r="T345" s="26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5" t="s">
        <v>202</v>
      </c>
      <c r="AU345" s="265" t="s">
        <v>81</v>
      </c>
      <c r="AV345" s="14" t="s">
        <v>81</v>
      </c>
      <c r="AW345" s="14" t="s">
        <v>30</v>
      </c>
      <c r="AX345" s="14" t="s">
        <v>73</v>
      </c>
      <c r="AY345" s="265" t="s">
        <v>194</v>
      </c>
    </row>
    <row r="346" spans="1:51" s="15" customFormat="1" ht="12">
      <c r="A346" s="15"/>
      <c r="B346" s="266"/>
      <c r="C346" s="267"/>
      <c r="D346" s="240" t="s">
        <v>202</v>
      </c>
      <c r="E346" s="268" t="s">
        <v>1</v>
      </c>
      <c r="F346" s="269" t="s">
        <v>206</v>
      </c>
      <c r="G346" s="267"/>
      <c r="H346" s="270">
        <v>2.914</v>
      </c>
      <c r="I346" s="271"/>
      <c r="J346" s="267"/>
      <c r="K346" s="267"/>
      <c r="L346" s="272"/>
      <c r="M346" s="273"/>
      <c r="N346" s="274"/>
      <c r="O346" s="274"/>
      <c r="P346" s="274"/>
      <c r="Q346" s="274"/>
      <c r="R346" s="274"/>
      <c r="S346" s="274"/>
      <c r="T346" s="27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76" t="s">
        <v>202</v>
      </c>
      <c r="AU346" s="276" t="s">
        <v>81</v>
      </c>
      <c r="AV346" s="15" t="s">
        <v>115</v>
      </c>
      <c r="AW346" s="15" t="s">
        <v>30</v>
      </c>
      <c r="AX346" s="15" t="s">
        <v>77</v>
      </c>
      <c r="AY346" s="276" t="s">
        <v>194</v>
      </c>
    </row>
    <row r="347" spans="1:65" s="2" customFormat="1" ht="55.5" customHeight="1">
      <c r="A347" s="39"/>
      <c r="B347" s="40"/>
      <c r="C347" s="227" t="s">
        <v>295</v>
      </c>
      <c r="D347" s="227" t="s">
        <v>196</v>
      </c>
      <c r="E347" s="228" t="s">
        <v>395</v>
      </c>
      <c r="F347" s="229" t="s">
        <v>396</v>
      </c>
      <c r="G347" s="230" t="s">
        <v>397</v>
      </c>
      <c r="H347" s="231">
        <v>3</v>
      </c>
      <c r="I347" s="232"/>
      <c r="J347" s="233">
        <f>ROUND(I347*H347,2)</f>
        <v>0</v>
      </c>
      <c r="K347" s="229" t="s">
        <v>200</v>
      </c>
      <c r="L347" s="45"/>
      <c r="M347" s="234" t="s">
        <v>1</v>
      </c>
      <c r="N347" s="235" t="s">
        <v>38</v>
      </c>
      <c r="O347" s="92"/>
      <c r="P347" s="236">
        <f>O347*H347</f>
        <v>0</v>
      </c>
      <c r="Q347" s="236">
        <v>0</v>
      </c>
      <c r="R347" s="236">
        <f>Q347*H347</f>
        <v>0</v>
      </c>
      <c r="S347" s="236">
        <v>0</v>
      </c>
      <c r="T347" s="237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8" t="s">
        <v>115</v>
      </c>
      <c r="AT347" s="238" t="s">
        <v>196</v>
      </c>
      <c r="AU347" s="238" t="s">
        <v>81</v>
      </c>
      <c r="AY347" s="18" t="s">
        <v>194</v>
      </c>
      <c r="BE347" s="239">
        <f>IF(N347="základní",J347,0)</f>
        <v>0</v>
      </c>
      <c r="BF347" s="239">
        <f>IF(N347="snížená",J347,0)</f>
        <v>0</v>
      </c>
      <c r="BG347" s="239">
        <f>IF(N347="zákl. přenesená",J347,0)</f>
        <v>0</v>
      </c>
      <c r="BH347" s="239">
        <f>IF(N347="sníž. přenesená",J347,0)</f>
        <v>0</v>
      </c>
      <c r="BI347" s="239">
        <f>IF(N347="nulová",J347,0)</f>
        <v>0</v>
      </c>
      <c r="BJ347" s="18" t="s">
        <v>77</v>
      </c>
      <c r="BK347" s="239">
        <f>ROUND(I347*H347,2)</f>
        <v>0</v>
      </c>
      <c r="BL347" s="18" t="s">
        <v>115</v>
      </c>
      <c r="BM347" s="238" t="s">
        <v>398</v>
      </c>
    </row>
    <row r="348" spans="1:47" s="2" customFormat="1" ht="12">
      <c r="A348" s="39"/>
      <c r="B348" s="40"/>
      <c r="C348" s="41"/>
      <c r="D348" s="240" t="s">
        <v>201</v>
      </c>
      <c r="E348" s="41"/>
      <c r="F348" s="241" t="s">
        <v>396</v>
      </c>
      <c r="G348" s="41"/>
      <c r="H348" s="41"/>
      <c r="I348" s="242"/>
      <c r="J348" s="41"/>
      <c r="K348" s="41"/>
      <c r="L348" s="45"/>
      <c r="M348" s="243"/>
      <c r="N348" s="244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201</v>
      </c>
      <c r="AU348" s="18" t="s">
        <v>81</v>
      </c>
    </row>
    <row r="349" spans="1:51" s="13" customFormat="1" ht="12">
      <c r="A349" s="13"/>
      <c r="B349" s="245"/>
      <c r="C349" s="246"/>
      <c r="D349" s="240" t="s">
        <v>202</v>
      </c>
      <c r="E349" s="247" t="s">
        <v>1</v>
      </c>
      <c r="F349" s="248" t="s">
        <v>399</v>
      </c>
      <c r="G349" s="246"/>
      <c r="H349" s="247" t="s">
        <v>1</v>
      </c>
      <c r="I349" s="249"/>
      <c r="J349" s="246"/>
      <c r="K349" s="246"/>
      <c r="L349" s="250"/>
      <c r="M349" s="251"/>
      <c r="N349" s="252"/>
      <c r="O349" s="252"/>
      <c r="P349" s="252"/>
      <c r="Q349" s="252"/>
      <c r="R349" s="252"/>
      <c r="S349" s="252"/>
      <c r="T349" s="25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4" t="s">
        <v>202</v>
      </c>
      <c r="AU349" s="254" t="s">
        <v>81</v>
      </c>
      <c r="AV349" s="13" t="s">
        <v>77</v>
      </c>
      <c r="AW349" s="13" t="s">
        <v>30</v>
      </c>
      <c r="AX349" s="13" t="s">
        <v>73</v>
      </c>
      <c r="AY349" s="254" t="s">
        <v>194</v>
      </c>
    </row>
    <row r="350" spans="1:51" s="14" customFormat="1" ht="12">
      <c r="A350" s="14"/>
      <c r="B350" s="255"/>
      <c r="C350" s="256"/>
      <c r="D350" s="240" t="s">
        <v>202</v>
      </c>
      <c r="E350" s="257" t="s">
        <v>1</v>
      </c>
      <c r="F350" s="258" t="s">
        <v>400</v>
      </c>
      <c r="G350" s="256"/>
      <c r="H350" s="259">
        <v>3</v>
      </c>
      <c r="I350" s="260"/>
      <c r="J350" s="256"/>
      <c r="K350" s="256"/>
      <c r="L350" s="261"/>
      <c r="M350" s="262"/>
      <c r="N350" s="263"/>
      <c r="O350" s="263"/>
      <c r="P350" s="263"/>
      <c r="Q350" s="263"/>
      <c r="R350" s="263"/>
      <c r="S350" s="263"/>
      <c r="T350" s="26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5" t="s">
        <v>202</v>
      </c>
      <c r="AU350" s="265" t="s">
        <v>81</v>
      </c>
      <c r="AV350" s="14" t="s">
        <v>81</v>
      </c>
      <c r="AW350" s="14" t="s">
        <v>30</v>
      </c>
      <c r="AX350" s="14" t="s">
        <v>73</v>
      </c>
      <c r="AY350" s="265" t="s">
        <v>194</v>
      </c>
    </row>
    <row r="351" spans="1:51" s="15" customFormat="1" ht="12">
      <c r="A351" s="15"/>
      <c r="B351" s="266"/>
      <c r="C351" s="267"/>
      <c r="D351" s="240" t="s">
        <v>202</v>
      </c>
      <c r="E351" s="268" t="s">
        <v>1</v>
      </c>
      <c r="F351" s="269" t="s">
        <v>206</v>
      </c>
      <c r="G351" s="267"/>
      <c r="H351" s="270">
        <v>3</v>
      </c>
      <c r="I351" s="271"/>
      <c r="J351" s="267"/>
      <c r="K351" s="267"/>
      <c r="L351" s="272"/>
      <c r="M351" s="273"/>
      <c r="N351" s="274"/>
      <c r="O351" s="274"/>
      <c r="P351" s="274"/>
      <c r="Q351" s="274"/>
      <c r="R351" s="274"/>
      <c r="S351" s="274"/>
      <c r="T351" s="27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76" t="s">
        <v>202</v>
      </c>
      <c r="AU351" s="276" t="s">
        <v>81</v>
      </c>
      <c r="AV351" s="15" t="s">
        <v>115</v>
      </c>
      <c r="AW351" s="15" t="s">
        <v>30</v>
      </c>
      <c r="AX351" s="15" t="s">
        <v>77</v>
      </c>
      <c r="AY351" s="276" t="s">
        <v>194</v>
      </c>
    </row>
    <row r="352" spans="1:65" s="2" customFormat="1" ht="12">
      <c r="A352" s="39"/>
      <c r="B352" s="40"/>
      <c r="C352" s="227" t="s">
        <v>401</v>
      </c>
      <c r="D352" s="227" t="s">
        <v>196</v>
      </c>
      <c r="E352" s="228" t="s">
        <v>402</v>
      </c>
      <c r="F352" s="229" t="s">
        <v>403</v>
      </c>
      <c r="G352" s="230" t="s">
        <v>199</v>
      </c>
      <c r="H352" s="231">
        <v>13.291</v>
      </c>
      <c r="I352" s="232"/>
      <c r="J352" s="233">
        <f>ROUND(I352*H352,2)</f>
        <v>0</v>
      </c>
      <c r="K352" s="229" t="s">
        <v>200</v>
      </c>
      <c r="L352" s="45"/>
      <c r="M352" s="234" t="s">
        <v>1</v>
      </c>
      <c r="N352" s="235" t="s">
        <v>38</v>
      </c>
      <c r="O352" s="92"/>
      <c r="P352" s="236">
        <f>O352*H352</f>
        <v>0</v>
      </c>
      <c r="Q352" s="236">
        <v>0</v>
      </c>
      <c r="R352" s="236">
        <f>Q352*H352</f>
        <v>0</v>
      </c>
      <c r="S352" s="236">
        <v>0</v>
      </c>
      <c r="T352" s="237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8" t="s">
        <v>115</v>
      </c>
      <c r="AT352" s="238" t="s">
        <v>196</v>
      </c>
      <c r="AU352" s="238" t="s">
        <v>81</v>
      </c>
      <c r="AY352" s="18" t="s">
        <v>194</v>
      </c>
      <c r="BE352" s="239">
        <f>IF(N352="základní",J352,0)</f>
        <v>0</v>
      </c>
      <c r="BF352" s="239">
        <f>IF(N352="snížená",J352,0)</f>
        <v>0</v>
      </c>
      <c r="BG352" s="239">
        <f>IF(N352="zákl. přenesená",J352,0)</f>
        <v>0</v>
      </c>
      <c r="BH352" s="239">
        <f>IF(N352="sníž. přenesená",J352,0)</f>
        <v>0</v>
      </c>
      <c r="BI352" s="239">
        <f>IF(N352="nulová",J352,0)</f>
        <v>0</v>
      </c>
      <c r="BJ352" s="18" t="s">
        <v>77</v>
      </c>
      <c r="BK352" s="239">
        <f>ROUND(I352*H352,2)</f>
        <v>0</v>
      </c>
      <c r="BL352" s="18" t="s">
        <v>115</v>
      </c>
      <c r="BM352" s="238" t="s">
        <v>404</v>
      </c>
    </row>
    <row r="353" spans="1:47" s="2" customFormat="1" ht="12">
      <c r="A353" s="39"/>
      <c r="B353" s="40"/>
      <c r="C353" s="41"/>
      <c r="D353" s="240" t="s">
        <v>201</v>
      </c>
      <c r="E353" s="41"/>
      <c r="F353" s="241" t="s">
        <v>403</v>
      </c>
      <c r="G353" s="41"/>
      <c r="H353" s="41"/>
      <c r="I353" s="242"/>
      <c r="J353" s="41"/>
      <c r="K353" s="41"/>
      <c r="L353" s="45"/>
      <c r="M353" s="243"/>
      <c r="N353" s="244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201</v>
      </c>
      <c r="AU353" s="18" t="s">
        <v>81</v>
      </c>
    </row>
    <row r="354" spans="1:51" s="13" customFormat="1" ht="12">
      <c r="A354" s="13"/>
      <c r="B354" s="245"/>
      <c r="C354" s="246"/>
      <c r="D354" s="240" t="s">
        <v>202</v>
      </c>
      <c r="E354" s="247" t="s">
        <v>1</v>
      </c>
      <c r="F354" s="248" t="s">
        <v>393</v>
      </c>
      <c r="G354" s="246"/>
      <c r="H354" s="247" t="s">
        <v>1</v>
      </c>
      <c r="I354" s="249"/>
      <c r="J354" s="246"/>
      <c r="K354" s="246"/>
      <c r="L354" s="250"/>
      <c r="M354" s="251"/>
      <c r="N354" s="252"/>
      <c r="O354" s="252"/>
      <c r="P354" s="252"/>
      <c r="Q354" s="252"/>
      <c r="R354" s="252"/>
      <c r="S354" s="252"/>
      <c r="T354" s="25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4" t="s">
        <v>202</v>
      </c>
      <c r="AU354" s="254" t="s">
        <v>81</v>
      </c>
      <c r="AV354" s="13" t="s">
        <v>77</v>
      </c>
      <c r="AW354" s="13" t="s">
        <v>30</v>
      </c>
      <c r="AX354" s="13" t="s">
        <v>73</v>
      </c>
      <c r="AY354" s="254" t="s">
        <v>194</v>
      </c>
    </row>
    <row r="355" spans="1:51" s="14" customFormat="1" ht="12">
      <c r="A355" s="14"/>
      <c r="B355" s="255"/>
      <c r="C355" s="256"/>
      <c r="D355" s="240" t="s">
        <v>202</v>
      </c>
      <c r="E355" s="257" t="s">
        <v>1</v>
      </c>
      <c r="F355" s="258" t="s">
        <v>405</v>
      </c>
      <c r="G355" s="256"/>
      <c r="H355" s="259">
        <v>6.095</v>
      </c>
      <c r="I355" s="260"/>
      <c r="J355" s="256"/>
      <c r="K355" s="256"/>
      <c r="L355" s="261"/>
      <c r="M355" s="262"/>
      <c r="N355" s="263"/>
      <c r="O355" s="263"/>
      <c r="P355" s="263"/>
      <c r="Q355" s="263"/>
      <c r="R355" s="263"/>
      <c r="S355" s="263"/>
      <c r="T355" s="26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5" t="s">
        <v>202</v>
      </c>
      <c r="AU355" s="265" t="s">
        <v>81</v>
      </c>
      <c r="AV355" s="14" t="s">
        <v>81</v>
      </c>
      <c r="AW355" s="14" t="s">
        <v>30</v>
      </c>
      <c r="AX355" s="14" t="s">
        <v>73</v>
      </c>
      <c r="AY355" s="265" t="s">
        <v>194</v>
      </c>
    </row>
    <row r="356" spans="1:51" s="14" customFormat="1" ht="12">
      <c r="A356" s="14"/>
      <c r="B356" s="255"/>
      <c r="C356" s="256"/>
      <c r="D356" s="240" t="s">
        <v>202</v>
      </c>
      <c r="E356" s="257" t="s">
        <v>1</v>
      </c>
      <c r="F356" s="258" t="s">
        <v>406</v>
      </c>
      <c r="G356" s="256"/>
      <c r="H356" s="259">
        <v>7.196</v>
      </c>
      <c r="I356" s="260"/>
      <c r="J356" s="256"/>
      <c r="K356" s="256"/>
      <c r="L356" s="261"/>
      <c r="M356" s="262"/>
      <c r="N356" s="263"/>
      <c r="O356" s="263"/>
      <c r="P356" s="263"/>
      <c r="Q356" s="263"/>
      <c r="R356" s="263"/>
      <c r="S356" s="263"/>
      <c r="T356" s="26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5" t="s">
        <v>202</v>
      </c>
      <c r="AU356" s="265" t="s">
        <v>81</v>
      </c>
      <c r="AV356" s="14" t="s">
        <v>81</v>
      </c>
      <c r="AW356" s="14" t="s">
        <v>30</v>
      </c>
      <c r="AX356" s="14" t="s">
        <v>73</v>
      </c>
      <c r="AY356" s="265" t="s">
        <v>194</v>
      </c>
    </row>
    <row r="357" spans="1:51" s="15" customFormat="1" ht="12">
      <c r="A357" s="15"/>
      <c r="B357" s="266"/>
      <c r="C357" s="267"/>
      <c r="D357" s="240" t="s">
        <v>202</v>
      </c>
      <c r="E357" s="268" t="s">
        <v>1</v>
      </c>
      <c r="F357" s="269" t="s">
        <v>206</v>
      </c>
      <c r="G357" s="267"/>
      <c r="H357" s="270">
        <v>13.291</v>
      </c>
      <c r="I357" s="271"/>
      <c r="J357" s="267"/>
      <c r="K357" s="267"/>
      <c r="L357" s="272"/>
      <c r="M357" s="273"/>
      <c r="N357" s="274"/>
      <c r="O357" s="274"/>
      <c r="P357" s="274"/>
      <c r="Q357" s="274"/>
      <c r="R357" s="274"/>
      <c r="S357" s="274"/>
      <c r="T357" s="27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76" t="s">
        <v>202</v>
      </c>
      <c r="AU357" s="276" t="s">
        <v>81</v>
      </c>
      <c r="AV357" s="15" t="s">
        <v>115</v>
      </c>
      <c r="AW357" s="15" t="s">
        <v>30</v>
      </c>
      <c r="AX357" s="15" t="s">
        <v>77</v>
      </c>
      <c r="AY357" s="276" t="s">
        <v>194</v>
      </c>
    </row>
    <row r="358" spans="1:65" s="2" customFormat="1" ht="12">
      <c r="A358" s="39"/>
      <c r="B358" s="40"/>
      <c r="C358" s="227" t="s">
        <v>299</v>
      </c>
      <c r="D358" s="227" t="s">
        <v>196</v>
      </c>
      <c r="E358" s="228" t="s">
        <v>407</v>
      </c>
      <c r="F358" s="229" t="s">
        <v>408</v>
      </c>
      <c r="G358" s="230" t="s">
        <v>294</v>
      </c>
      <c r="H358" s="231">
        <v>72.735</v>
      </c>
      <c r="I358" s="232"/>
      <c r="J358" s="233">
        <f>ROUND(I358*H358,2)</f>
        <v>0</v>
      </c>
      <c r="K358" s="229" t="s">
        <v>200</v>
      </c>
      <c r="L358" s="45"/>
      <c r="M358" s="234" t="s">
        <v>1</v>
      </c>
      <c r="N358" s="235" t="s">
        <v>38</v>
      </c>
      <c r="O358" s="92"/>
      <c r="P358" s="236">
        <f>O358*H358</f>
        <v>0</v>
      </c>
      <c r="Q358" s="236">
        <v>0</v>
      </c>
      <c r="R358" s="236">
        <f>Q358*H358</f>
        <v>0</v>
      </c>
      <c r="S358" s="236">
        <v>0</v>
      </c>
      <c r="T358" s="237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8" t="s">
        <v>115</v>
      </c>
      <c r="AT358" s="238" t="s">
        <v>196</v>
      </c>
      <c r="AU358" s="238" t="s">
        <v>81</v>
      </c>
      <c r="AY358" s="18" t="s">
        <v>194</v>
      </c>
      <c r="BE358" s="239">
        <f>IF(N358="základní",J358,0)</f>
        <v>0</v>
      </c>
      <c r="BF358" s="239">
        <f>IF(N358="snížená",J358,0)</f>
        <v>0</v>
      </c>
      <c r="BG358" s="239">
        <f>IF(N358="zákl. přenesená",J358,0)</f>
        <v>0</v>
      </c>
      <c r="BH358" s="239">
        <f>IF(N358="sníž. přenesená",J358,0)</f>
        <v>0</v>
      </c>
      <c r="BI358" s="239">
        <f>IF(N358="nulová",J358,0)</f>
        <v>0</v>
      </c>
      <c r="BJ358" s="18" t="s">
        <v>77</v>
      </c>
      <c r="BK358" s="239">
        <f>ROUND(I358*H358,2)</f>
        <v>0</v>
      </c>
      <c r="BL358" s="18" t="s">
        <v>115</v>
      </c>
      <c r="BM358" s="238" t="s">
        <v>409</v>
      </c>
    </row>
    <row r="359" spans="1:47" s="2" customFormat="1" ht="12">
      <c r="A359" s="39"/>
      <c r="B359" s="40"/>
      <c r="C359" s="41"/>
      <c r="D359" s="240" t="s">
        <v>201</v>
      </c>
      <c r="E359" s="41"/>
      <c r="F359" s="241" t="s">
        <v>408</v>
      </c>
      <c r="G359" s="41"/>
      <c r="H359" s="41"/>
      <c r="I359" s="242"/>
      <c r="J359" s="41"/>
      <c r="K359" s="41"/>
      <c r="L359" s="45"/>
      <c r="M359" s="243"/>
      <c r="N359" s="244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201</v>
      </c>
      <c r="AU359" s="18" t="s">
        <v>81</v>
      </c>
    </row>
    <row r="360" spans="1:51" s="13" customFormat="1" ht="12">
      <c r="A360" s="13"/>
      <c r="B360" s="245"/>
      <c r="C360" s="246"/>
      <c r="D360" s="240" t="s">
        <v>202</v>
      </c>
      <c r="E360" s="247" t="s">
        <v>1</v>
      </c>
      <c r="F360" s="248" t="s">
        <v>393</v>
      </c>
      <c r="G360" s="246"/>
      <c r="H360" s="247" t="s">
        <v>1</v>
      </c>
      <c r="I360" s="249"/>
      <c r="J360" s="246"/>
      <c r="K360" s="246"/>
      <c r="L360" s="250"/>
      <c r="M360" s="251"/>
      <c r="N360" s="252"/>
      <c r="O360" s="252"/>
      <c r="P360" s="252"/>
      <c r="Q360" s="252"/>
      <c r="R360" s="252"/>
      <c r="S360" s="252"/>
      <c r="T360" s="25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4" t="s">
        <v>202</v>
      </c>
      <c r="AU360" s="254" t="s">
        <v>81</v>
      </c>
      <c r="AV360" s="13" t="s">
        <v>77</v>
      </c>
      <c r="AW360" s="13" t="s">
        <v>30</v>
      </c>
      <c r="AX360" s="13" t="s">
        <v>73</v>
      </c>
      <c r="AY360" s="254" t="s">
        <v>194</v>
      </c>
    </row>
    <row r="361" spans="1:51" s="14" customFormat="1" ht="12">
      <c r="A361" s="14"/>
      <c r="B361" s="255"/>
      <c r="C361" s="256"/>
      <c r="D361" s="240" t="s">
        <v>202</v>
      </c>
      <c r="E361" s="257" t="s">
        <v>1</v>
      </c>
      <c r="F361" s="258" t="s">
        <v>410</v>
      </c>
      <c r="G361" s="256"/>
      <c r="H361" s="259">
        <v>15.168</v>
      </c>
      <c r="I361" s="260"/>
      <c r="J361" s="256"/>
      <c r="K361" s="256"/>
      <c r="L361" s="261"/>
      <c r="M361" s="262"/>
      <c r="N361" s="263"/>
      <c r="O361" s="263"/>
      <c r="P361" s="263"/>
      <c r="Q361" s="263"/>
      <c r="R361" s="263"/>
      <c r="S361" s="263"/>
      <c r="T361" s="26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5" t="s">
        <v>202</v>
      </c>
      <c r="AU361" s="265" t="s">
        <v>81</v>
      </c>
      <c r="AV361" s="14" t="s">
        <v>81</v>
      </c>
      <c r="AW361" s="14" t="s">
        <v>30</v>
      </c>
      <c r="AX361" s="14" t="s">
        <v>73</v>
      </c>
      <c r="AY361" s="265" t="s">
        <v>194</v>
      </c>
    </row>
    <row r="362" spans="1:51" s="14" customFormat="1" ht="12">
      <c r="A362" s="14"/>
      <c r="B362" s="255"/>
      <c r="C362" s="256"/>
      <c r="D362" s="240" t="s">
        <v>202</v>
      </c>
      <c r="E362" s="257" t="s">
        <v>1</v>
      </c>
      <c r="F362" s="258" t="s">
        <v>411</v>
      </c>
      <c r="G362" s="256"/>
      <c r="H362" s="259">
        <v>57.567</v>
      </c>
      <c r="I362" s="260"/>
      <c r="J362" s="256"/>
      <c r="K362" s="256"/>
      <c r="L362" s="261"/>
      <c r="M362" s="262"/>
      <c r="N362" s="263"/>
      <c r="O362" s="263"/>
      <c r="P362" s="263"/>
      <c r="Q362" s="263"/>
      <c r="R362" s="263"/>
      <c r="S362" s="263"/>
      <c r="T362" s="26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5" t="s">
        <v>202</v>
      </c>
      <c r="AU362" s="265" t="s">
        <v>81</v>
      </c>
      <c r="AV362" s="14" t="s">
        <v>81</v>
      </c>
      <c r="AW362" s="14" t="s">
        <v>30</v>
      </c>
      <c r="AX362" s="14" t="s">
        <v>73</v>
      </c>
      <c r="AY362" s="265" t="s">
        <v>194</v>
      </c>
    </row>
    <row r="363" spans="1:51" s="15" customFormat="1" ht="12">
      <c r="A363" s="15"/>
      <c r="B363" s="266"/>
      <c r="C363" s="267"/>
      <c r="D363" s="240" t="s">
        <v>202</v>
      </c>
      <c r="E363" s="268" t="s">
        <v>1</v>
      </c>
      <c r="F363" s="269" t="s">
        <v>206</v>
      </c>
      <c r="G363" s="267"/>
      <c r="H363" s="270">
        <v>72.735</v>
      </c>
      <c r="I363" s="271"/>
      <c r="J363" s="267"/>
      <c r="K363" s="267"/>
      <c r="L363" s="272"/>
      <c r="M363" s="273"/>
      <c r="N363" s="274"/>
      <c r="O363" s="274"/>
      <c r="P363" s="274"/>
      <c r="Q363" s="274"/>
      <c r="R363" s="274"/>
      <c r="S363" s="274"/>
      <c r="T363" s="27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76" t="s">
        <v>202</v>
      </c>
      <c r="AU363" s="276" t="s">
        <v>81</v>
      </c>
      <c r="AV363" s="15" t="s">
        <v>115</v>
      </c>
      <c r="AW363" s="15" t="s">
        <v>30</v>
      </c>
      <c r="AX363" s="15" t="s">
        <v>77</v>
      </c>
      <c r="AY363" s="276" t="s">
        <v>194</v>
      </c>
    </row>
    <row r="364" spans="1:65" s="2" customFormat="1" ht="12">
      <c r="A364" s="39"/>
      <c r="B364" s="40"/>
      <c r="C364" s="227" t="s">
        <v>412</v>
      </c>
      <c r="D364" s="227" t="s">
        <v>196</v>
      </c>
      <c r="E364" s="228" t="s">
        <v>413</v>
      </c>
      <c r="F364" s="229" t="s">
        <v>414</v>
      </c>
      <c r="G364" s="230" t="s">
        <v>294</v>
      </c>
      <c r="H364" s="231">
        <v>57.567</v>
      </c>
      <c r="I364" s="232"/>
      <c r="J364" s="233">
        <f>ROUND(I364*H364,2)</f>
        <v>0</v>
      </c>
      <c r="K364" s="229" t="s">
        <v>1</v>
      </c>
      <c r="L364" s="45"/>
      <c r="M364" s="234" t="s">
        <v>1</v>
      </c>
      <c r="N364" s="235" t="s">
        <v>38</v>
      </c>
      <c r="O364" s="92"/>
      <c r="P364" s="236">
        <f>O364*H364</f>
        <v>0</v>
      </c>
      <c r="Q364" s="236">
        <v>0</v>
      </c>
      <c r="R364" s="236">
        <f>Q364*H364</f>
        <v>0</v>
      </c>
      <c r="S364" s="236">
        <v>0</v>
      </c>
      <c r="T364" s="237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8" t="s">
        <v>115</v>
      </c>
      <c r="AT364" s="238" t="s">
        <v>196</v>
      </c>
      <c r="AU364" s="238" t="s">
        <v>81</v>
      </c>
      <c r="AY364" s="18" t="s">
        <v>194</v>
      </c>
      <c r="BE364" s="239">
        <f>IF(N364="základní",J364,0)</f>
        <v>0</v>
      </c>
      <c r="BF364" s="239">
        <f>IF(N364="snížená",J364,0)</f>
        <v>0</v>
      </c>
      <c r="BG364" s="239">
        <f>IF(N364="zákl. přenesená",J364,0)</f>
        <v>0</v>
      </c>
      <c r="BH364" s="239">
        <f>IF(N364="sníž. přenesená",J364,0)</f>
        <v>0</v>
      </c>
      <c r="BI364" s="239">
        <f>IF(N364="nulová",J364,0)</f>
        <v>0</v>
      </c>
      <c r="BJ364" s="18" t="s">
        <v>77</v>
      </c>
      <c r="BK364" s="239">
        <f>ROUND(I364*H364,2)</f>
        <v>0</v>
      </c>
      <c r="BL364" s="18" t="s">
        <v>115</v>
      </c>
      <c r="BM364" s="238" t="s">
        <v>415</v>
      </c>
    </row>
    <row r="365" spans="1:47" s="2" customFormat="1" ht="12">
      <c r="A365" s="39"/>
      <c r="B365" s="40"/>
      <c r="C365" s="41"/>
      <c r="D365" s="240" t="s">
        <v>201</v>
      </c>
      <c r="E365" s="41"/>
      <c r="F365" s="241" t="s">
        <v>414</v>
      </c>
      <c r="G365" s="41"/>
      <c r="H365" s="41"/>
      <c r="I365" s="242"/>
      <c r="J365" s="41"/>
      <c r="K365" s="41"/>
      <c r="L365" s="45"/>
      <c r="M365" s="243"/>
      <c r="N365" s="244"/>
      <c r="O365" s="92"/>
      <c r="P365" s="92"/>
      <c r="Q365" s="92"/>
      <c r="R365" s="92"/>
      <c r="S365" s="92"/>
      <c r="T365" s="93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201</v>
      </c>
      <c r="AU365" s="18" t="s">
        <v>81</v>
      </c>
    </row>
    <row r="366" spans="1:51" s="13" customFormat="1" ht="12">
      <c r="A366" s="13"/>
      <c r="B366" s="245"/>
      <c r="C366" s="246"/>
      <c r="D366" s="240" t="s">
        <v>202</v>
      </c>
      <c r="E366" s="247" t="s">
        <v>1</v>
      </c>
      <c r="F366" s="248" t="s">
        <v>393</v>
      </c>
      <c r="G366" s="246"/>
      <c r="H366" s="247" t="s">
        <v>1</v>
      </c>
      <c r="I366" s="249"/>
      <c r="J366" s="246"/>
      <c r="K366" s="246"/>
      <c r="L366" s="250"/>
      <c r="M366" s="251"/>
      <c r="N366" s="252"/>
      <c r="O366" s="252"/>
      <c r="P366" s="252"/>
      <c r="Q366" s="252"/>
      <c r="R366" s="252"/>
      <c r="S366" s="252"/>
      <c r="T366" s="25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4" t="s">
        <v>202</v>
      </c>
      <c r="AU366" s="254" t="s">
        <v>81</v>
      </c>
      <c r="AV366" s="13" t="s">
        <v>77</v>
      </c>
      <c r="AW366" s="13" t="s">
        <v>30</v>
      </c>
      <c r="AX366" s="13" t="s">
        <v>73</v>
      </c>
      <c r="AY366" s="254" t="s">
        <v>194</v>
      </c>
    </row>
    <row r="367" spans="1:51" s="14" customFormat="1" ht="12">
      <c r="A367" s="14"/>
      <c r="B367" s="255"/>
      <c r="C367" s="256"/>
      <c r="D367" s="240" t="s">
        <v>202</v>
      </c>
      <c r="E367" s="257" t="s">
        <v>1</v>
      </c>
      <c r="F367" s="258" t="s">
        <v>411</v>
      </c>
      <c r="G367" s="256"/>
      <c r="H367" s="259">
        <v>57.567</v>
      </c>
      <c r="I367" s="260"/>
      <c r="J367" s="256"/>
      <c r="K367" s="256"/>
      <c r="L367" s="261"/>
      <c r="M367" s="262"/>
      <c r="N367" s="263"/>
      <c r="O367" s="263"/>
      <c r="P367" s="263"/>
      <c r="Q367" s="263"/>
      <c r="R367" s="263"/>
      <c r="S367" s="263"/>
      <c r="T367" s="26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5" t="s">
        <v>202</v>
      </c>
      <c r="AU367" s="265" t="s">
        <v>81</v>
      </c>
      <c r="AV367" s="14" t="s">
        <v>81</v>
      </c>
      <c r="AW367" s="14" t="s">
        <v>30</v>
      </c>
      <c r="AX367" s="14" t="s">
        <v>73</v>
      </c>
      <c r="AY367" s="265" t="s">
        <v>194</v>
      </c>
    </row>
    <row r="368" spans="1:51" s="15" customFormat="1" ht="12">
      <c r="A368" s="15"/>
      <c r="B368" s="266"/>
      <c r="C368" s="267"/>
      <c r="D368" s="240" t="s">
        <v>202</v>
      </c>
      <c r="E368" s="268" t="s">
        <v>1</v>
      </c>
      <c r="F368" s="269" t="s">
        <v>206</v>
      </c>
      <c r="G368" s="267"/>
      <c r="H368" s="270">
        <v>57.567</v>
      </c>
      <c r="I368" s="271"/>
      <c r="J368" s="267"/>
      <c r="K368" s="267"/>
      <c r="L368" s="272"/>
      <c r="M368" s="273"/>
      <c r="N368" s="274"/>
      <c r="O368" s="274"/>
      <c r="P368" s="274"/>
      <c r="Q368" s="274"/>
      <c r="R368" s="274"/>
      <c r="S368" s="274"/>
      <c r="T368" s="27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76" t="s">
        <v>202</v>
      </c>
      <c r="AU368" s="276" t="s">
        <v>81</v>
      </c>
      <c r="AV368" s="15" t="s">
        <v>115</v>
      </c>
      <c r="AW368" s="15" t="s">
        <v>30</v>
      </c>
      <c r="AX368" s="15" t="s">
        <v>77</v>
      </c>
      <c r="AY368" s="276" t="s">
        <v>194</v>
      </c>
    </row>
    <row r="369" spans="1:65" s="2" customFormat="1" ht="12">
      <c r="A369" s="39"/>
      <c r="B369" s="40"/>
      <c r="C369" s="227" t="s">
        <v>302</v>
      </c>
      <c r="D369" s="227" t="s">
        <v>196</v>
      </c>
      <c r="E369" s="228" t="s">
        <v>416</v>
      </c>
      <c r="F369" s="229" t="s">
        <v>417</v>
      </c>
      <c r="G369" s="230" t="s">
        <v>294</v>
      </c>
      <c r="H369" s="231">
        <v>72.735</v>
      </c>
      <c r="I369" s="232"/>
      <c r="J369" s="233">
        <f>ROUND(I369*H369,2)</f>
        <v>0</v>
      </c>
      <c r="K369" s="229" t="s">
        <v>200</v>
      </c>
      <c r="L369" s="45"/>
      <c r="M369" s="234" t="s">
        <v>1</v>
      </c>
      <c r="N369" s="235" t="s">
        <v>38</v>
      </c>
      <c r="O369" s="92"/>
      <c r="P369" s="236">
        <f>O369*H369</f>
        <v>0</v>
      </c>
      <c r="Q369" s="236">
        <v>0</v>
      </c>
      <c r="R369" s="236">
        <f>Q369*H369</f>
        <v>0</v>
      </c>
      <c r="S369" s="236">
        <v>0</v>
      </c>
      <c r="T369" s="237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8" t="s">
        <v>115</v>
      </c>
      <c r="AT369" s="238" t="s">
        <v>196</v>
      </c>
      <c r="AU369" s="238" t="s">
        <v>81</v>
      </c>
      <c r="AY369" s="18" t="s">
        <v>194</v>
      </c>
      <c r="BE369" s="239">
        <f>IF(N369="základní",J369,0)</f>
        <v>0</v>
      </c>
      <c r="BF369" s="239">
        <f>IF(N369="snížená",J369,0)</f>
        <v>0</v>
      </c>
      <c r="BG369" s="239">
        <f>IF(N369="zákl. přenesená",J369,0)</f>
        <v>0</v>
      </c>
      <c r="BH369" s="239">
        <f>IF(N369="sníž. přenesená",J369,0)</f>
        <v>0</v>
      </c>
      <c r="BI369" s="239">
        <f>IF(N369="nulová",J369,0)</f>
        <v>0</v>
      </c>
      <c r="BJ369" s="18" t="s">
        <v>77</v>
      </c>
      <c r="BK369" s="239">
        <f>ROUND(I369*H369,2)</f>
        <v>0</v>
      </c>
      <c r="BL369" s="18" t="s">
        <v>115</v>
      </c>
      <c r="BM369" s="238" t="s">
        <v>418</v>
      </c>
    </row>
    <row r="370" spans="1:47" s="2" customFormat="1" ht="12">
      <c r="A370" s="39"/>
      <c r="B370" s="40"/>
      <c r="C370" s="41"/>
      <c r="D370" s="240" t="s">
        <v>201</v>
      </c>
      <c r="E370" s="41"/>
      <c r="F370" s="241" t="s">
        <v>417</v>
      </c>
      <c r="G370" s="41"/>
      <c r="H370" s="41"/>
      <c r="I370" s="242"/>
      <c r="J370" s="41"/>
      <c r="K370" s="41"/>
      <c r="L370" s="45"/>
      <c r="M370" s="243"/>
      <c r="N370" s="244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201</v>
      </c>
      <c r="AU370" s="18" t="s">
        <v>81</v>
      </c>
    </row>
    <row r="371" spans="1:65" s="2" customFormat="1" ht="55.5" customHeight="1">
      <c r="A371" s="39"/>
      <c r="B371" s="40"/>
      <c r="C371" s="227" t="s">
        <v>419</v>
      </c>
      <c r="D371" s="227" t="s">
        <v>196</v>
      </c>
      <c r="E371" s="228" t="s">
        <v>420</v>
      </c>
      <c r="F371" s="229" t="s">
        <v>421</v>
      </c>
      <c r="G371" s="230" t="s">
        <v>268</v>
      </c>
      <c r="H371" s="231">
        <v>0.63</v>
      </c>
      <c r="I371" s="232"/>
      <c r="J371" s="233">
        <f>ROUND(I371*H371,2)</f>
        <v>0</v>
      </c>
      <c r="K371" s="229" t="s">
        <v>200</v>
      </c>
      <c r="L371" s="45"/>
      <c r="M371" s="234" t="s">
        <v>1</v>
      </c>
      <c r="N371" s="235" t="s">
        <v>38</v>
      </c>
      <c r="O371" s="92"/>
      <c r="P371" s="236">
        <f>O371*H371</f>
        <v>0</v>
      </c>
      <c r="Q371" s="236">
        <v>0</v>
      </c>
      <c r="R371" s="236">
        <f>Q371*H371</f>
        <v>0</v>
      </c>
      <c r="S371" s="236">
        <v>0</v>
      </c>
      <c r="T371" s="237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8" t="s">
        <v>115</v>
      </c>
      <c r="AT371" s="238" t="s">
        <v>196</v>
      </c>
      <c r="AU371" s="238" t="s">
        <v>81</v>
      </c>
      <c r="AY371" s="18" t="s">
        <v>194</v>
      </c>
      <c r="BE371" s="239">
        <f>IF(N371="základní",J371,0)</f>
        <v>0</v>
      </c>
      <c r="BF371" s="239">
        <f>IF(N371="snížená",J371,0)</f>
        <v>0</v>
      </c>
      <c r="BG371" s="239">
        <f>IF(N371="zákl. přenesená",J371,0)</f>
        <v>0</v>
      </c>
      <c r="BH371" s="239">
        <f>IF(N371="sníž. přenesená",J371,0)</f>
        <v>0</v>
      </c>
      <c r="BI371" s="239">
        <f>IF(N371="nulová",J371,0)</f>
        <v>0</v>
      </c>
      <c r="BJ371" s="18" t="s">
        <v>77</v>
      </c>
      <c r="BK371" s="239">
        <f>ROUND(I371*H371,2)</f>
        <v>0</v>
      </c>
      <c r="BL371" s="18" t="s">
        <v>115</v>
      </c>
      <c r="BM371" s="238" t="s">
        <v>422</v>
      </c>
    </row>
    <row r="372" spans="1:47" s="2" customFormat="1" ht="12">
      <c r="A372" s="39"/>
      <c r="B372" s="40"/>
      <c r="C372" s="41"/>
      <c r="D372" s="240" t="s">
        <v>201</v>
      </c>
      <c r="E372" s="41"/>
      <c r="F372" s="241" t="s">
        <v>421</v>
      </c>
      <c r="G372" s="41"/>
      <c r="H372" s="41"/>
      <c r="I372" s="242"/>
      <c r="J372" s="41"/>
      <c r="K372" s="41"/>
      <c r="L372" s="45"/>
      <c r="M372" s="243"/>
      <c r="N372" s="244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201</v>
      </c>
      <c r="AU372" s="18" t="s">
        <v>81</v>
      </c>
    </row>
    <row r="373" spans="1:51" s="14" customFormat="1" ht="12">
      <c r="A373" s="14"/>
      <c r="B373" s="255"/>
      <c r="C373" s="256"/>
      <c r="D373" s="240" t="s">
        <v>202</v>
      </c>
      <c r="E373" s="257" t="s">
        <v>1</v>
      </c>
      <c r="F373" s="258" t="s">
        <v>423</v>
      </c>
      <c r="G373" s="256"/>
      <c r="H373" s="259">
        <v>0.63</v>
      </c>
      <c r="I373" s="260"/>
      <c r="J373" s="256"/>
      <c r="K373" s="256"/>
      <c r="L373" s="261"/>
      <c r="M373" s="262"/>
      <c r="N373" s="263"/>
      <c r="O373" s="263"/>
      <c r="P373" s="263"/>
      <c r="Q373" s="263"/>
      <c r="R373" s="263"/>
      <c r="S373" s="263"/>
      <c r="T373" s="26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5" t="s">
        <v>202</v>
      </c>
      <c r="AU373" s="265" t="s">
        <v>81</v>
      </c>
      <c r="AV373" s="14" t="s">
        <v>81</v>
      </c>
      <c r="AW373" s="14" t="s">
        <v>30</v>
      </c>
      <c r="AX373" s="14" t="s">
        <v>73</v>
      </c>
      <c r="AY373" s="265" t="s">
        <v>194</v>
      </c>
    </row>
    <row r="374" spans="1:51" s="15" customFormat="1" ht="12">
      <c r="A374" s="15"/>
      <c r="B374" s="266"/>
      <c r="C374" s="267"/>
      <c r="D374" s="240" t="s">
        <v>202</v>
      </c>
      <c r="E374" s="268" t="s">
        <v>1</v>
      </c>
      <c r="F374" s="269" t="s">
        <v>206</v>
      </c>
      <c r="G374" s="267"/>
      <c r="H374" s="270">
        <v>0.63</v>
      </c>
      <c r="I374" s="271"/>
      <c r="J374" s="267"/>
      <c r="K374" s="267"/>
      <c r="L374" s="272"/>
      <c r="M374" s="273"/>
      <c r="N374" s="274"/>
      <c r="O374" s="274"/>
      <c r="P374" s="274"/>
      <c r="Q374" s="274"/>
      <c r="R374" s="274"/>
      <c r="S374" s="274"/>
      <c r="T374" s="27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76" t="s">
        <v>202</v>
      </c>
      <c r="AU374" s="276" t="s">
        <v>81</v>
      </c>
      <c r="AV374" s="15" t="s">
        <v>115</v>
      </c>
      <c r="AW374" s="15" t="s">
        <v>30</v>
      </c>
      <c r="AX374" s="15" t="s">
        <v>77</v>
      </c>
      <c r="AY374" s="276" t="s">
        <v>194</v>
      </c>
    </row>
    <row r="375" spans="1:63" s="12" customFormat="1" ht="22.8" customHeight="1">
      <c r="A375" s="12"/>
      <c r="B375" s="211"/>
      <c r="C375" s="212"/>
      <c r="D375" s="213" t="s">
        <v>72</v>
      </c>
      <c r="E375" s="225" t="s">
        <v>110</v>
      </c>
      <c r="F375" s="225" t="s">
        <v>424</v>
      </c>
      <c r="G375" s="212"/>
      <c r="H375" s="212"/>
      <c r="I375" s="215"/>
      <c r="J375" s="226">
        <f>BK375</f>
        <v>0</v>
      </c>
      <c r="K375" s="212"/>
      <c r="L375" s="217"/>
      <c r="M375" s="218"/>
      <c r="N375" s="219"/>
      <c r="O375" s="219"/>
      <c r="P375" s="220">
        <f>SUM(P376:P441)</f>
        <v>0</v>
      </c>
      <c r="Q375" s="219"/>
      <c r="R375" s="220">
        <f>SUM(R376:R441)</f>
        <v>0</v>
      </c>
      <c r="S375" s="219"/>
      <c r="T375" s="221">
        <f>SUM(T376:T441)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22" t="s">
        <v>77</v>
      </c>
      <c r="AT375" s="223" t="s">
        <v>72</v>
      </c>
      <c r="AU375" s="223" t="s">
        <v>77</v>
      </c>
      <c r="AY375" s="222" t="s">
        <v>194</v>
      </c>
      <c r="BK375" s="224">
        <f>SUM(BK376:BK441)</f>
        <v>0</v>
      </c>
    </row>
    <row r="376" spans="1:65" s="2" customFormat="1" ht="12">
      <c r="A376" s="39"/>
      <c r="B376" s="40"/>
      <c r="C376" s="227" t="s">
        <v>306</v>
      </c>
      <c r="D376" s="227" t="s">
        <v>196</v>
      </c>
      <c r="E376" s="228" t="s">
        <v>425</v>
      </c>
      <c r="F376" s="229" t="s">
        <v>426</v>
      </c>
      <c r="G376" s="230" t="s">
        <v>397</v>
      </c>
      <c r="H376" s="231">
        <v>11</v>
      </c>
      <c r="I376" s="232"/>
      <c r="J376" s="233">
        <f>ROUND(I376*H376,2)</f>
        <v>0</v>
      </c>
      <c r="K376" s="229" t="s">
        <v>200</v>
      </c>
      <c r="L376" s="45"/>
      <c r="M376" s="234" t="s">
        <v>1</v>
      </c>
      <c r="N376" s="235" t="s">
        <v>38</v>
      </c>
      <c r="O376" s="92"/>
      <c r="P376" s="236">
        <f>O376*H376</f>
        <v>0</v>
      </c>
      <c r="Q376" s="236">
        <v>0</v>
      </c>
      <c r="R376" s="236">
        <f>Q376*H376</f>
        <v>0</v>
      </c>
      <c r="S376" s="236">
        <v>0</v>
      </c>
      <c r="T376" s="237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8" t="s">
        <v>115</v>
      </c>
      <c r="AT376" s="238" t="s">
        <v>196</v>
      </c>
      <c r="AU376" s="238" t="s">
        <v>81</v>
      </c>
      <c r="AY376" s="18" t="s">
        <v>194</v>
      </c>
      <c r="BE376" s="239">
        <f>IF(N376="základní",J376,0)</f>
        <v>0</v>
      </c>
      <c r="BF376" s="239">
        <f>IF(N376="snížená",J376,0)</f>
        <v>0</v>
      </c>
      <c r="BG376" s="239">
        <f>IF(N376="zákl. přenesená",J376,0)</f>
        <v>0</v>
      </c>
      <c r="BH376" s="239">
        <f>IF(N376="sníž. přenesená",J376,0)</f>
        <v>0</v>
      </c>
      <c r="BI376" s="239">
        <f>IF(N376="nulová",J376,0)</f>
        <v>0</v>
      </c>
      <c r="BJ376" s="18" t="s">
        <v>77</v>
      </c>
      <c r="BK376" s="239">
        <f>ROUND(I376*H376,2)</f>
        <v>0</v>
      </c>
      <c r="BL376" s="18" t="s">
        <v>115</v>
      </c>
      <c r="BM376" s="238" t="s">
        <v>427</v>
      </c>
    </row>
    <row r="377" spans="1:47" s="2" customFormat="1" ht="12">
      <c r="A377" s="39"/>
      <c r="B377" s="40"/>
      <c r="C377" s="41"/>
      <c r="D377" s="240" t="s">
        <v>201</v>
      </c>
      <c r="E377" s="41"/>
      <c r="F377" s="241" t="s">
        <v>426</v>
      </c>
      <c r="G377" s="41"/>
      <c r="H377" s="41"/>
      <c r="I377" s="242"/>
      <c r="J377" s="41"/>
      <c r="K377" s="41"/>
      <c r="L377" s="45"/>
      <c r="M377" s="243"/>
      <c r="N377" s="244"/>
      <c r="O377" s="92"/>
      <c r="P377" s="92"/>
      <c r="Q377" s="92"/>
      <c r="R377" s="92"/>
      <c r="S377" s="92"/>
      <c r="T377" s="93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201</v>
      </c>
      <c r="AU377" s="18" t="s">
        <v>81</v>
      </c>
    </row>
    <row r="378" spans="1:51" s="14" customFormat="1" ht="12">
      <c r="A378" s="14"/>
      <c r="B378" s="255"/>
      <c r="C378" s="256"/>
      <c r="D378" s="240" t="s">
        <v>202</v>
      </c>
      <c r="E378" s="257" t="s">
        <v>1</v>
      </c>
      <c r="F378" s="258" t="s">
        <v>428</v>
      </c>
      <c r="G378" s="256"/>
      <c r="H378" s="259">
        <v>11</v>
      </c>
      <c r="I378" s="260"/>
      <c r="J378" s="256"/>
      <c r="K378" s="256"/>
      <c r="L378" s="261"/>
      <c r="M378" s="262"/>
      <c r="N378" s="263"/>
      <c r="O378" s="263"/>
      <c r="P378" s="263"/>
      <c r="Q378" s="263"/>
      <c r="R378" s="263"/>
      <c r="S378" s="263"/>
      <c r="T378" s="26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5" t="s">
        <v>202</v>
      </c>
      <c r="AU378" s="265" t="s">
        <v>81</v>
      </c>
      <c r="AV378" s="14" t="s">
        <v>81</v>
      </c>
      <c r="AW378" s="14" t="s">
        <v>30</v>
      </c>
      <c r="AX378" s="14" t="s">
        <v>73</v>
      </c>
      <c r="AY378" s="265" t="s">
        <v>194</v>
      </c>
    </row>
    <row r="379" spans="1:51" s="15" customFormat="1" ht="12">
      <c r="A379" s="15"/>
      <c r="B379" s="266"/>
      <c r="C379" s="267"/>
      <c r="D379" s="240" t="s">
        <v>202</v>
      </c>
      <c r="E379" s="268" t="s">
        <v>1</v>
      </c>
      <c r="F379" s="269" t="s">
        <v>206</v>
      </c>
      <c r="G379" s="267"/>
      <c r="H379" s="270">
        <v>11</v>
      </c>
      <c r="I379" s="271"/>
      <c r="J379" s="267"/>
      <c r="K379" s="267"/>
      <c r="L379" s="272"/>
      <c r="M379" s="273"/>
      <c r="N379" s="274"/>
      <c r="O379" s="274"/>
      <c r="P379" s="274"/>
      <c r="Q379" s="274"/>
      <c r="R379" s="274"/>
      <c r="S379" s="274"/>
      <c r="T379" s="27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76" t="s">
        <v>202</v>
      </c>
      <c r="AU379" s="276" t="s">
        <v>81</v>
      </c>
      <c r="AV379" s="15" t="s">
        <v>115</v>
      </c>
      <c r="AW379" s="15" t="s">
        <v>30</v>
      </c>
      <c r="AX379" s="15" t="s">
        <v>77</v>
      </c>
      <c r="AY379" s="276" t="s">
        <v>194</v>
      </c>
    </row>
    <row r="380" spans="1:65" s="2" customFormat="1" ht="12">
      <c r="A380" s="39"/>
      <c r="B380" s="40"/>
      <c r="C380" s="227" t="s">
        <v>429</v>
      </c>
      <c r="D380" s="227" t="s">
        <v>196</v>
      </c>
      <c r="E380" s="228" t="s">
        <v>430</v>
      </c>
      <c r="F380" s="229" t="s">
        <v>431</v>
      </c>
      <c r="G380" s="230" t="s">
        <v>199</v>
      </c>
      <c r="H380" s="231">
        <v>2.74</v>
      </c>
      <c r="I380" s="232"/>
      <c r="J380" s="233">
        <f>ROUND(I380*H380,2)</f>
        <v>0</v>
      </c>
      <c r="K380" s="229" t="s">
        <v>200</v>
      </c>
      <c r="L380" s="45"/>
      <c r="M380" s="234" t="s">
        <v>1</v>
      </c>
      <c r="N380" s="235" t="s">
        <v>38</v>
      </c>
      <c r="O380" s="92"/>
      <c r="P380" s="236">
        <f>O380*H380</f>
        <v>0</v>
      </c>
      <c r="Q380" s="236">
        <v>0</v>
      </c>
      <c r="R380" s="236">
        <f>Q380*H380</f>
        <v>0</v>
      </c>
      <c r="S380" s="236">
        <v>0</v>
      </c>
      <c r="T380" s="237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8" t="s">
        <v>115</v>
      </c>
      <c r="AT380" s="238" t="s">
        <v>196</v>
      </c>
      <c r="AU380" s="238" t="s">
        <v>81</v>
      </c>
      <c r="AY380" s="18" t="s">
        <v>194</v>
      </c>
      <c r="BE380" s="239">
        <f>IF(N380="základní",J380,0)</f>
        <v>0</v>
      </c>
      <c r="BF380" s="239">
        <f>IF(N380="snížená",J380,0)</f>
        <v>0</v>
      </c>
      <c r="BG380" s="239">
        <f>IF(N380="zákl. přenesená",J380,0)</f>
        <v>0</v>
      </c>
      <c r="BH380" s="239">
        <f>IF(N380="sníž. přenesená",J380,0)</f>
        <v>0</v>
      </c>
      <c r="BI380" s="239">
        <f>IF(N380="nulová",J380,0)</f>
        <v>0</v>
      </c>
      <c r="BJ380" s="18" t="s">
        <v>77</v>
      </c>
      <c r="BK380" s="239">
        <f>ROUND(I380*H380,2)</f>
        <v>0</v>
      </c>
      <c r="BL380" s="18" t="s">
        <v>115</v>
      </c>
      <c r="BM380" s="238" t="s">
        <v>432</v>
      </c>
    </row>
    <row r="381" spans="1:47" s="2" customFormat="1" ht="12">
      <c r="A381" s="39"/>
      <c r="B381" s="40"/>
      <c r="C381" s="41"/>
      <c r="D381" s="240" t="s">
        <v>201</v>
      </c>
      <c r="E381" s="41"/>
      <c r="F381" s="241" t="s">
        <v>431</v>
      </c>
      <c r="G381" s="41"/>
      <c r="H381" s="41"/>
      <c r="I381" s="242"/>
      <c r="J381" s="41"/>
      <c r="K381" s="41"/>
      <c r="L381" s="45"/>
      <c r="M381" s="243"/>
      <c r="N381" s="244"/>
      <c r="O381" s="92"/>
      <c r="P381" s="92"/>
      <c r="Q381" s="92"/>
      <c r="R381" s="92"/>
      <c r="S381" s="92"/>
      <c r="T381" s="93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201</v>
      </c>
      <c r="AU381" s="18" t="s">
        <v>81</v>
      </c>
    </row>
    <row r="382" spans="1:51" s="14" customFormat="1" ht="12">
      <c r="A382" s="14"/>
      <c r="B382" s="255"/>
      <c r="C382" s="256"/>
      <c r="D382" s="240" t="s">
        <v>202</v>
      </c>
      <c r="E382" s="257" t="s">
        <v>1</v>
      </c>
      <c r="F382" s="258" t="s">
        <v>433</v>
      </c>
      <c r="G382" s="256"/>
      <c r="H382" s="259">
        <v>0.54</v>
      </c>
      <c r="I382" s="260"/>
      <c r="J382" s="256"/>
      <c r="K382" s="256"/>
      <c r="L382" s="261"/>
      <c r="M382" s="262"/>
      <c r="N382" s="263"/>
      <c r="O382" s="263"/>
      <c r="P382" s="263"/>
      <c r="Q382" s="263"/>
      <c r="R382" s="263"/>
      <c r="S382" s="263"/>
      <c r="T382" s="26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5" t="s">
        <v>202</v>
      </c>
      <c r="AU382" s="265" t="s">
        <v>81</v>
      </c>
      <c r="AV382" s="14" t="s">
        <v>81</v>
      </c>
      <c r="AW382" s="14" t="s">
        <v>30</v>
      </c>
      <c r="AX382" s="14" t="s">
        <v>73</v>
      </c>
      <c r="AY382" s="265" t="s">
        <v>194</v>
      </c>
    </row>
    <row r="383" spans="1:51" s="14" customFormat="1" ht="12">
      <c r="A383" s="14"/>
      <c r="B383" s="255"/>
      <c r="C383" s="256"/>
      <c r="D383" s="240" t="s">
        <v>202</v>
      </c>
      <c r="E383" s="257" t="s">
        <v>1</v>
      </c>
      <c r="F383" s="258" t="s">
        <v>434</v>
      </c>
      <c r="G383" s="256"/>
      <c r="H383" s="259">
        <v>0.2</v>
      </c>
      <c r="I383" s="260"/>
      <c r="J383" s="256"/>
      <c r="K383" s="256"/>
      <c r="L383" s="261"/>
      <c r="M383" s="262"/>
      <c r="N383" s="263"/>
      <c r="O383" s="263"/>
      <c r="P383" s="263"/>
      <c r="Q383" s="263"/>
      <c r="R383" s="263"/>
      <c r="S383" s="263"/>
      <c r="T383" s="26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5" t="s">
        <v>202</v>
      </c>
      <c r="AU383" s="265" t="s">
        <v>81</v>
      </c>
      <c r="AV383" s="14" t="s">
        <v>81</v>
      </c>
      <c r="AW383" s="14" t="s">
        <v>30</v>
      </c>
      <c r="AX383" s="14" t="s">
        <v>73</v>
      </c>
      <c r="AY383" s="265" t="s">
        <v>194</v>
      </c>
    </row>
    <row r="384" spans="1:51" s="14" customFormat="1" ht="12">
      <c r="A384" s="14"/>
      <c r="B384" s="255"/>
      <c r="C384" s="256"/>
      <c r="D384" s="240" t="s">
        <v>202</v>
      </c>
      <c r="E384" s="257" t="s">
        <v>1</v>
      </c>
      <c r="F384" s="258" t="s">
        <v>435</v>
      </c>
      <c r="G384" s="256"/>
      <c r="H384" s="259">
        <v>2</v>
      </c>
      <c r="I384" s="260"/>
      <c r="J384" s="256"/>
      <c r="K384" s="256"/>
      <c r="L384" s="261"/>
      <c r="M384" s="262"/>
      <c r="N384" s="263"/>
      <c r="O384" s="263"/>
      <c r="P384" s="263"/>
      <c r="Q384" s="263"/>
      <c r="R384" s="263"/>
      <c r="S384" s="263"/>
      <c r="T384" s="26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5" t="s">
        <v>202</v>
      </c>
      <c r="AU384" s="265" t="s">
        <v>81</v>
      </c>
      <c r="AV384" s="14" t="s">
        <v>81</v>
      </c>
      <c r="AW384" s="14" t="s">
        <v>30</v>
      </c>
      <c r="AX384" s="14" t="s">
        <v>73</v>
      </c>
      <c r="AY384" s="265" t="s">
        <v>194</v>
      </c>
    </row>
    <row r="385" spans="1:51" s="15" customFormat="1" ht="12">
      <c r="A385" s="15"/>
      <c r="B385" s="266"/>
      <c r="C385" s="267"/>
      <c r="D385" s="240" t="s">
        <v>202</v>
      </c>
      <c r="E385" s="268" t="s">
        <v>1</v>
      </c>
      <c r="F385" s="269" t="s">
        <v>206</v>
      </c>
      <c r="G385" s="267"/>
      <c r="H385" s="270">
        <v>2.74</v>
      </c>
      <c r="I385" s="271"/>
      <c r="J385" s="267"/>
      <c r="K385" s="267"/>
      <c r="L385" s="272"/>
      <c r="M385" s="273"/>
      <c r="N385" s="274"/>
      <c r="O385" s="274"/>
      <c r="P385" s="274"/>
      <c r="Q385" s="274"/>
      <c r="R385" s="274"/>
      <c r="S385" s="274"/>
      <c r="T385" s="27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76" t="s">
        <v>202</v>
      </c>
      <c r="AU385" s="276" t="s">
        <v>81</v>
      </c>
      <c r="AV385" s="15" t="s">
        <v>115</v>
      </c>
      <c r="AW385" s="15" t="s">
        <v>30</v>
      </c>
      <c r="AX385" s="15" t="s">
        <v>77</v>
      </c>
      <c r="AY385" s="276" t="s">
        <v>194</v>
      </c>
    </row>
    <row r="386" spans="1:65" s="2" customFormat="1" ht="12">
      <c r="A386" s="39"/>
      <c r="B386" s="40"/>
      <c r="C386" s="227" t="s">
        <v>312</v>
      </c>
      <c r="D386" s="227" t="s">
        <v>196</v>
      </c>
      <c r="E386" s="228" t="s">
        <v>436</v>
      </c>
      <c r="F386" s="229" t="s">
        <v>437</v>
      </c>
      <c r="G386" s="230" t="s">
        <v>199</v>
      </c>
      <c r="H386" s="231">
        <v>1.531</v>
      </c>
      <c r="I386" s="232"/>
      <c r="J386" s="233">
        <f>ROUND(I386*H386,2)</f>
        <v>0</v>
      </c>
      <c r="K386" s="229" t="s">
        <v>200</v>
      </c>
      <c r="L386" s="45"/>
      <c r="M386" s="234" t="s">
        <v>1</v>
      </c>
      <c r="N386" s="235" t="s">
        <v>38</v>
      </c>
      <c r="O386" s="92"/>
      <c r="P386" s="236">
        <f>O386*H386</f>
        <v>0</v>
      </c>
      <c r="Q386" s="236">
        <v>0</v>
      </c>
      <c r="R386" s="236">
        <f>Q386*H386</f>
        <v>0</v>
      </c>
      <c r="S386" s="236">
        <v>0</v>
      </c>
      <c r="T386" s="237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8" t="s">
        <v>115</v>
      </c>
      <c r="AT386" s="238" t="s">
        <v>196</v>
      </c>
      <c r="AU386" s="238" t="s">
        <v>81</v>
      </c>
      <c r="AY386" s="18" t="s">
        <v>194</v>
      </c>
      <c r="BE386" s="239">
        <f>IF(N386="základní",J386,0)</f>
        <v>0</v>
      </c>
      <c r="BF386" s="239">
        <f>IF(N386="snížená",J386,0)</f>
        <v>0</v>
      </c>
      <c r="BG386" s="239">
        <f>IF(N386="zákl. přenesená",J386,0)</f>
        <v>0</v>
      </c>
      <c r="BH386" s="239">
        <f>IF(N386="sníž. přenesená",J386,0)</f>
        <v>0</v>
      </c>
      <c r="BI386" s="239">
        <f>IF(N386="nulová",J386,0)</f>
        <v>0</v>
      </c>
      <c r="BJ386" s="18" t="s">
        <v>77</v>
      </c>
      <c r="BK386" s="239">
        <f>ROUND(I386*H386,2)</f>
        <v>0</v>
      </c>
      <c r="BL386" s="18" t="s">
        <v>115</v>
      </c>
      <c r="BM386" s="238" t="s">
        <v>438</v>
      </c>
    </row>
    <row r="387" spans="1:47" s="2" customFormat="1" ht="12">
      <c r="A387" s="39"/>
      <c r="B387" s="40"/>
      <c r="C387" s="41"/>
      <c r="D387" s="240" t="s">
        <v>201</v>
      </c>
      <c r="E387" s="41"/>
      <c r="F387" s="241" t="s">
        <v>437</v>
      </c>
      <c r="G387" s="41"/>
      <c r="H387" s="41"/>
      <c r="I387" s="242"/>
      <c r="J387" s="41"/>
      <c r="K387" s="41"/>
      <c r="L387" s="45"/>
      <c r="M387" s="243"/>
      <c r="N387" s="244"/>
      <c r="O387" s="92"/>
      <c r="P387" s="92"/>
      <c r="Q387" s="92"/>
      <c r="R387" s="92"/>
      <c r="S387" s="92"/>
      <c r="T387" s="93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201</v>
      </c>
      <c r="AU387" s="18" t="s">
        <v>81</v>
      </c>
    </row>
    <row r="388" spans="1:51" s="14" customFormat="1" ht="12">
      <c r="A388" s="14"/>
      <c r="B388" s="255"/>
      <c r="C388" s="256"/>
      <c r="D388" s="240" t="s">
        <v>202</v>
      </c>
      <c r="E388" s="257" t="s">
        <v>1</v>
      </c>
      <c r="F388" s="258" t="s">
        <v>439</v>
      </c>
      <c r="G388" s="256"/>
      <c r="H388" s="259">
        <v>0.945</v>
      </c>
      <c r="I388" s="260"/>
      <c r="J388" s="256"/>
      <c r="K388" s="256"/>
      <c r="L388" s="261"/>
      <c r="M388" s="262"/>
      <c r="N388" s="263"/>
      <c r="O388" s="263"/>
      <c r="P388" s="263"/>
      <c r="Q388" s="263"/>
      <c r="R388" s="263"/>
      <c r="S388" s="263"/>
      <c r="T388" s="26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5" t="s">
        <v>202</v>
      </c>
      <c r="AU388" s="265" t="s">
        <v>81</v>
      </c>
      <c r="AV388" s="14" t="s">
        <v>81</v>
      </c>
      <c r="AW388" s="14" t="s">
        <v>30</v>
      </c>
      <c r="AX388" s="14" t="s">
        <v>73</v>
      </c>
      <c r="AY388" s="265" t="s">
        <v>194</v>
      </c>
    </row>
    <row r="389" spans="1:51" s="14" customFormat="1" ht="12">
      <c r="A389" s="14"/>
      <c r="B389" s="255"/>
      <c r="C389" s="256"/>
      <c r="D389" s="240" t="s">
        <v>202</v>
      </c>
      <c r="E389" s="257" t="s">
        <v>1</v>
      </c>
      <c r="F389" s="258" t="s">
        <v>440</v>
      </c>
      <c r="G389" s="256"/>
      <c r="H389" s="259">
        <v>0.586</v>
      </c>
      <c r="I389" s="260"/>
      <c r="J389" s="256"/>
      <c r="K389" s="256"/>
      <c r="L389" s="261"/>
      <c r="M389" s="262"/>
      <c r="N389" s="263"/>
      <c r="O389" s="263"/>
      <c r="P389" s="263"/>
      <c r="Q389" s="263"/>
      <c r="R389" s="263"/>
      <c r="S389" s="263"/>
      <c r="T389" s="26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5" t="s">
        <v>202</v>
      </c>
      <c r="AU389" s="265" t="s">
        <v>81</v>
      </c>
      <c r="AV389" s="14" t="s">
        <v>81</v>
      </c>
      <c r="AW389" s="14" t="s">
        <v>30</v>
      </c>
      <c r="AX389" s="14" t="s">
        <v>73</v>
      </c>
      <c r="AY389" s="265" t="s">
        <v>194</v>
      </c>
    </row>
    <row r="390" spans="1:51" s="15" customFormat="1" ht="12">
      <c r="A390" s="15"/>
      <c r="B390" s="266"/>
      <c r="C390" s="267"/>
      <c r="D390" s="240" t="s">
        <v>202</v>
      </c>
      <c r="E390" s="268" t="s">
        <v>1</v>
      </c>
      <c r="F390" s="269" t="s">
        <v>206</v>
      </c>
      <c r="G390" s="267"/>
      <c r="H390" s="270">
        <v>1.531</v>
      </c>
      <c r="I390" s="271"/>
      <c r="J390" s="267"/>
      <c r="K390" s="267"/>
      <c r="L390" s="272"/>
      <c r="M390" s="273"/>
      <c r="N390" s="274"/>
      <c r="O390" s="274"/>
      <c r="P390" s="274"/>
      <c r="Q390" s="274"/>
      <c r="R390" s="274"/>
      <c r="S390" s="274"/>
      <c r="T390" s="27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76" t="s">
        <v>202</v>
      </c>
      <c r="AU390" s="276" t="s">
        <v>81</v>
      </c>
      <c r="AV390" s="15" t="s">
        <v>115</v>
      </c>
      <c r="AW390" s="15" t="s">
        <v>30</v>
      </c>
      <c r="AX390" s="15" t="s">
        <v>77</v>
      </c>
      <c r="AY390" s="276" t="s">
        <v>194</v>
      </c>
    </row>
    <row r="391" spans="1:65" s="2" customFormat="1" ht="33" customHeight="1">
      <c r="A391" s="39"/>
      <c r="B391" s="40"/>
      <c r="C391" s="227" t="s">
        <v>441</v>
      </c>
      <c r="D391" s="227" t="s">
        <v>196</v>
      </c>
      <c r="E391" s="228" t="s">
        <v>442</v>
      </c>
      <c r="F391" s="229" t="s">
        <v>443</v>
      </c>
      <c r="G391" s="230" t="s">
        <v>357</v>
      </c>
      <c r="H391" s="231">
        <v>8.63</v>
      </c>
      <c r="I391" s="232"/>
      <c r="J391" s="233">
        <f>ROUND(I391*H391,2)</f>
        <v>0</v>
      </c>
      <c r="K391" s="229" t="s">
        <v>200</v>
      </c>
      <c r="L391" s="45"/>
      <c r="M391" s="234" t="s">
        <v>1</v>
      </c>
      <c r="N391" s="235" t="s">
        <v>38</v>
      </c>
      <c r="O391" s="92"/>
      <c r="P391" s="236">
        <f>O391*H391</f>
        <v>0</v>
      </c>
      <c r="Q391" s="236">
        <v>0</v>
      </c>
      <c r="R391" s="236">
        <f>Q391*H391</f>
        <v>0</v>
      </c>
      <c r="S391" s="236">
        <v>0</v>
      </c>
      <c r="T391" s="237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8" t="s">
        <v>115</v>
      </c>
      <c r="AT391" s="238" t="s">
        <v>196</v>
      </c>
      <c r="AU391" s="238" t="s">
        <v>81</v>
      </c>
      <c r="AY391" s="18" t="s">
        <v>194</v>
      </c>
      <c r="BE391" s="239">
        <f>IF(N391="základní",J391,0)</f>
        <v>0</v>
      </c>
      <c r="BF391" s="239">
        <f>IF(N391="snížená",J391,0)</f>
        <v>0</v>
      </c>
      <c r="BG391" s="239">
        <f>IF(N391="zákl. přenesená",J391,0)</f>
        <v>0</v>
      </c>
      <c r="BH391" s="239">
        <f>IF(N391="sníž. přenesená",J391,0)</f>
        <v>0</v>
      </c>
      <c r="BI391" s="239">
        <f>IF(N391="nulová",J391,0)</f>
        <v>0</v>
      </c>
      <c r="BJ391" s="18" t="s">
        <v>77</v>
      </c>
      <c r="BK391" s="239">
        <f>ROUND(I391*H391,2)</f>
        <v>0</v>
      </c>
      <c r="BL391" s="18" t="s">
        <v>115</v>
      </c>
      <c r="BM391" s="238" t="s">
        <v>444</v>
      </c>
    </row>
    <row r="392" spans="1:47" s="2" customFormat="1" ht="12">
      <c r="A392" s="39"/>
      <c r="B392" s="40"/>
      <c r="C392" s="41"/>
      <c r="D392" s="240" t="s">
        <v>201</v>
      </c>
      <c r="E392" s="41"/>
      <c r="F392" s="241" t="s">
        <v>443</v>
      </c>
      <c r="G392" s="41"/>
      <c r="H392" s="41"/>
      <c r="I392" s="242"/>
      <c r="J392" s="41"/>
      <c r="K392" s="41"/>
      <c r="L392" s="45"/>
      <c r="M392" s="243"/>
      <c r="N392" s="244"/>
      <c r="O392" s="92"/>
      <c r="P392" s="92"/>
      <c r="Q392" s="92"/>
      <c r="R392" s="92"/>
      <c r="S392" s="92"/>
      <c r="T392" s="93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201</v>
      </c>
      <c r="AU392" s="18" t="s">
        <v>81</v>
      </c>
    </row>
    <row r="393" spans="1:51" s="14" customFormat="1" ht="12">
      <c r="A393" s="14"/>
      <c r="B393" s="255"/>
      <c r="C393" s="256"/>
      <c r="D393" s="240" t="s">
        <v>202</v>
      </c>
      <c r="E393" s="257" t="s">
        <v>1</v>
      </c>
      <c r="F393" s="258" t="s">
        <v>445</v>
      </c>
      <c r="G393" s="256"/>
      <c r="H393" s="259">
        <v>8.63</v>
      </c>
      <c r="I393" s="260"/>
      <c r="J393" s="256"/>
      <c r="K393" s="256"/>
      <c r="L393" s="261"/>
      <c r="M393" s="262"/>
      <c r="N393" s="263"/>
      <c r="O393" s="263"/>
      <c r="P393" s="263"/>
      <c r="Q393" s="263"/>
      <c r="R393" s="263"/>
      <c r="S393" s="263"/>
      <c r="T393" s="26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5" t="s">
        <v>202</v>
      </c>
      <c r="AU393" s="265" t="s">
        <v>81</v>
      </c>
      <c r="AV393" s="14" t="s">
        <v>81</v>
      </c>
      <c r="AW393" s="14" t="s">
        <v>30</v>
      </c>
      <c r="AX393" s="14" t="s">
        <v>73</v>
      </c>
      <c r="AY393" s="265" t="s">
        <v>194</v>
      </c>
    </row>
    <row r="394" spans="1:51" s="15" customFormat="1" ht="12">
      <c r="A394" s="15"/>
      <c r="B394" s="266"/>
      <c r="C394" s="267"/>
      <c r="D394" s="240" t="s">
        <v>202</v>
      </c>
      <c r="E394" s="268" t="s">
        <v>1</v>
      </c>
      <c r="F394" s="269" t="s">
        <v>206</v>
      </c>
      <c r="G394" s="267"/>
      <c r="H394" s="270">
        <v>8.63</v>
      </c>
      <c r="I394" s="271"/>
      <c r="J394" s="267"/>
      <c r="K394" s="267"/>
      <c r="L394" s="272"/>
      <c r="M394" s="273"/>
      <c r="N394" s="274"/>
      <c r="O394" s="274"/>
      <c r="P394" s="274"/>
      <c r="Q394" s="274"/>
      <c r="R394" s="274"/>
      <c r="S394" s="274"/>
      <c r="T394" s="27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76" t="s">
        <v>202</v>
      </c>
      <c r="AU394" s="276" t="s">
        <v>81</v>
      </c>
      <c r="AV394" s="15" t="s">
        <v>115</v>
      </c>
      <c r="AW394" s="15" t="s">
        <v>30</v>
      </c>
      <c r="AX394" s="15" t="s">
        <v>77</v>
      </c>
      <c r="AY394" s="276" t="s">
        <v>194</v>
      </c>
    </row>
    <row r="395" spans="1:65" s="2" customFormat="1" ht="12">
      <c r="A395" s="39"/>
      <c r="B395" s="40"/>
      <c r="C395" s="227" t="s">
        <v>316</v>
      </c>
      <c r="D395" s="227" t="s">
        <v>196</v>
      </c>
      <c r="E395" s="228" t="s">
        <v>446</v>
      </c>
      <c r="F395" s="229" t="s">
        <v>447</v>
      </c>
      <c r="G395" s="230" t="s">
        <v>357</v>
      </c>
      <c r="H395" s="231">
        <v>8.2</v>
      </c>
      <c r="I395" s="232"/>
      <c r="J395" s="233">
        <f>ROUND(I395*H395,2)</f>
        <v>0</v>
      </c>
      <c r="K395" s="229" t="s">
        <v>200</v>
      </c>
      <c r="L395" s="45"/>
      <c r="M395" s="234" t="s">
        <v>1</v>
      </c>
      <c r="N395" s="235" t="s">
        <v>38</v>
      </c>
      <c r="O395" s="92"/>
      <c r="P395" s="236">
        <f>O395*H395</f>
        <v>0</v>
      </c>
      <c r="Q395" s="236">
        <v>0</v>
      </c>
      <c r="R395" s="236">
        <f>Q395*H395</f>
        <v>0</v>
      </c>
      <c r="S395" s="236">
        <v>0</v>
      </c>
      <c r="T395" s="237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8" t="s">
        <v>115</v>
      </c>
      <c r="AT395" s="238" t="s">
        <v>196</v>
      </c>
      <c r="AU395" s="238" t="s">
        <v>81</v>
      </c>
      <c r="AY395" s="18" t="s">
        <v>194</v>
      </c>
      <c r="BE395" s="239">
        <f>IF(N395="základní",J395,0)</f>
        <v>0</v>
      </c>
      <c r="BF395" s="239">
        <f>IF(N395="snížená",J395,0)</f>
        <v>0</v>
      </c>
      <c r="BG395" s="239">
        <f>IF(N395="zákl. přenesená",J395,0)</f>
        <v>0</v>
      </c>
      <c r="BH395" s="239">
        <f>IF(N395="sníž. přenesená",J395,0)</f>
        <v>0</v>
      </c>
      <c r="BI395" s="239">
        <f>IF(N395="nulová",J395,0)</f>
        <v>0</v>
      </c>
      <c r="BJ395" s="18" t="s">
        <v>77</v>
      </c>
      <c r="BK395" s="239">
        <f>ROUND(I395*H395,2)</f>
        <v>0</v>
      </c>
      <c r="BL395" s="18" t="s">
        <v>115</v>
      </c>
      <c r="BM395" s="238" t="s">
        <v>448</v>
      </c>
    </row>
    <row r="396" spans="1:47" s="2" customFormat="1" ht="12">
      <c r="A396" s="39"/>
      <c r="B396" s="40"/>
      <c r="C396" s="41"/>
      <c r="D396" s="240" t="s">
        <v>201</v>
      </c>
      <c r="E396" s="41"/>
      <c r="F396" s="241" t="s">
        <v>447</v>
      </c>
      <c r="G396" s="41"/>
      <c r="H396" s="41"/>
      <c r="I396" s="242"/>
      <c r="J396" s="41"/>
      <c r="K396" s="41"/>
      <c r="L396" s="45"/>
      <c r="M396" s="243"/>
      <c r="N396" s="244"/>
      <c r="O396" s="92"/>
      <c r="P396" s="92"/>
      <c r="Q396" s="92"/>
      <c r="R396" s="92"/>
      <c r="S396" s="92"/>
      <c r="T396" s="9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201</v>
      </c>
      <c r="AU396" s="18" t="s">
        <v>81</v>
      </c>
    </row>
    <row r="397" spans="1:51" s="14" customFormat="1" ht="12">
      <c r="A397" s="14"/>
      <c r="B397" s="255"/>
      <c r="C397" s="256"/>
      <c r="D397" s="240" t="s">
        <v>202</v>
      </c>
      <c r="E397" s="257" t="s">
        <v>1</v>
      </c>
      <c r="F397" s="258" t="s">
        <v>449</v>
      </c>
      <c r="G397" s="256"/>
      <c r="H397" s="259">
        <v>8.2</v>
      </c>
      <c r="I397" s="260"/>
      <c r="J397" s="256"/>
      <c r="K397" s="256"/>
      <c r="L397" s="261"/>
      <c r="M397" s="262"/>
      <c r="N397" s="263"/>
      <c r="O397" s="263"/>
      <c r="P397" s="263"/>
      <c r="Q397" s="263"/>
      <c r="R397" s="263"/>
      <c r="S397" s="263"/>
      <c r="T397" s="26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5" t="s">
        <v>202</v>
      </c>
      <c r="AU397" s="265" t="s">
        <v>81</v>
      </c>
      <c r="AV397" s="14" t="s">
        <v>81</v>
      </c>
      <c r="AW397" s="14" t="s">
        <v>30</v>
      </c>
      <c r="AX397" s="14" t="s">
        <v>73</v>
      </c>
      <c r="AY397" s="265" t="s">
        <v>194</v>
      </c>
    </row>
    <row r="398" spans="1:51" s="15" customFormat="1" ht="12">
      <c r="A398" s="15"/>
      <c r="B398" s="266"/>
      <c r="C398" s="267"/>
      <c r="D398" s="240" t="s">
        <v>202</v>
      </c>
      <c r="E398" s="268" t="s">
        <v>1</v>
      </c>
      <c r="F398" s="269" t="s">
        <v>206</v>
      </c>
      <c r="G398" s="267"/>
      <c r="H398" s="270">
        <v>8.2</v>
      </c>
      <c r="I398" s="271"/>
      <c r="J398" s="267"/>
      <c r="K398" s="267"/>
      <c r="L398" s="272"/>
      <c r="M398" s="273"/>
      <c r="N398" s="274"/>
      <c r="O398" s="274"/>
      <c r="P398" s="274"/>
      <c r="Q398" s="274"/>
      <c r="R398" s="274"/>
      <c r="S398" s="274"/>
      <c r="T398" s="27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76" t="s">
        <v>202</v>
      </c>
      <c r="AU398" s="276" t="s">
        <v>81</v>
      </c>
      <c r="AV398" s="15" t="s">
        <v>115</v>
      </c>
      <c r="AW398" s="15" t="s">
        <v>30</v>
      </c>
      <c r="AX398" s="15" t="s">
        <v>77</v>
      </c>
      <c r="AY398" s="276" t="s">
        <v>194</v>
      </c>
    </row>
    <row r="399" spans="1:65" s="2" customFormat="1" ht="12">
      <c r="A399" s="39"/>
      <c r="B399" s="40"/>
      <c r="C399" s="227" t="s">
        <v>450</v>
      </c>
      <c r="D399" s="227" t="s">
        <v>196</v>
      </c>
      <c r="E399" s="228" t="s">
        <v>451</v>
      </c>
      <c r="F399" s="229" t="s">
        <v>452</v>
      </c>
      <c r="G399" s="230" t="s">
        <v>357</v>
      </c>
      <c r="H399" s="231">
        <v>57.09</v>
      </c>
      <c r="I399" s="232"/>
      <c r="J399" s="233">
        <f>ROUND(I399*H399,2)</f>
        <v>0</v>
      </c>
      <c r="K399" s="229" t="s">
        <v>200</v>
      </c>
      <c r="L399" s="45"/>
      <c r="M399" s="234" t="s">
        <v>1</v>
      </c>
      <c r="N399" s="235" t="s">
        <v>38</v>
      </c>
      <c r="O399" s="92"/>
      <c r="P399" s="236">
        <f>O399*H399</f>
        <v>0</v>
      </c>
      <c r="Q399" s="236">
        <v>0</v>
      </c>
      <c r="R399" s="236">
        <f>Q399*H399</f>
        <v>0</v>
      </c>
      <c r="S399" s="236">
        <v>0</v>
      </c>
      <c r="T399" s="237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8" t="s">
        <v>115</v>
      </c>
      <c r="AT399" s="238" t="s">
        <v>196</v>
      </c>
      <c r="AU399" s="238" t="s">
        <v>81</v>
      </c>
      <c r="AY399" s="18" t="s">
        <v>194</v>
      </c>
      <c r="BE399" s="239">
        <f>IF(N399="základní",J399,0)</f>
        <v>0</v>
      </c>
      <c r="BF399" s="239">
        <f>IF(N399="snížená",J399,0)</f>
        <v>0</v>
      </c>
      <c r="BG399" s="239">
        <f>IF(N399="zákl. přenesená",J399,0)</f>
        <v>0</v>
      </c>
      <c r="BH399" s="239">
        <f>IF(N399="sníž. přenesená",J399,0)</f>
        <v>0</v>
      </c>
      <c r="BI399" s="239">
        <f>IF(N399="nulová",J399,0)</f>
        <v>0</v>
      </c>
      <c r="BJ399" s="18" t="s">
        <v>77</v>
      </c>
      <c r="BK399" s="239">
        <f>ROUND(I399*H399,2)</f>
        <v>0</v>
      </c>
      <c r="BL399" s="18" t="s">
        <v>115</v>
      </c>
      <c r="BM399" s="238" t="s">
        <v>453</v>
      </c>
    </row>
    <row r="400" spans="1:47" s="2" customFormat="1" ht="12">
      <c r="A400" s="39"/>
      <c r="B400" s="40"/>
      <c r="C400" s="41"/>
      <c r="D400" s="240" t="s">
        <v>201</v>
      </c>
      <c r="E400" s="41"/>
      <c r="F400" s="241" t="s">
        <v>452</v>
      </c>
      <c r="G400" s="41"/>
      <c r="H400" s="41"/>
      <c r="I400" s="242"/>
      <c r="J400" s="41"/>
      <c r="K400" s="41"/>
      <c r="L400" s="45"/>
      <c r="M400" s="243"/>
      <c r="N400" s="244"/>
      <c r="O400" s="92"/>
      <c r="P400" s="92"/>
      <c r="Q400" s="92"/>
      <c r="R400" s="92"/>
      <c r="S400" s="92"/>
      <c r="T400" s="93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201</v>
      </c>
      <c r="AU400" s="18" t="s">
        <v>81</v>
      </c>
    </row>
    <row r="401" spans="1:51" s="14" customFormat="1" ht="12">
      <c r="A401" s="14"/>
      <c r="B401" s="255"/>
      <c r="C401" s="256"/>
      <c r="D401" s="240" t="s">
        <v>202</v>
      </c>
      <c r="E401" s="257" t="s">
        <v>1</v>
      </c>
      <c r="F401" s="258" t="s">
        <v>454</v>
      </c>
      <c r="G401" s="256"/>
      <c r="H401" s="259">
        <v>10.76</v>
      </c>
      <c r="I401" s="260"/>
      <c r="J401" s="256"/>
      <c r="K401" s="256"/>
      <c r="L401" s="261"/>
      <c r="M401" s="262"/>
      <c r="N401" s="263"/>
      <c r="O401" s="263"/>
      <c r="P401" s="263"/>
      <c r="Q401" s="263"/>
      <c r="R401" s="263"/>
      <c r="S401" s="263"/>
      <c r="T401" s="26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5" t="s">
        <v>202</v>
      </c>
      <c r="AU401" s="265" t="s">
        <v>81</v>
      </c>
      <c r="AV401" s="14" t="s">
        <v>81</v>
      </c>
      <c r="AW401" s="14" t="s">
        <v>30</v>
      </c>
      <c r="AX401" s="14" t="s">
        <v>73</v>
      </c>
      <c r="AY401" s="265" t="s">
        <v>194</v>
      </c>
    </row>
    <row r="402" spans="1:51" s="14" customFormat="1" ht="12">
      <c r="A402" s="14"/>
      <c r="B402" s="255"/>
      <c r="C402" s="256"/>
      <c r="D402" s="240" t="s">
        <v>202</v>
      </c>
      <c r="E402" s="257" t="s">
        <v>1</v>
      </c>
      <c r="F402" s="258" t="s">
        <v>455</v>
      </c>
      <c r="G402" s="256"/>
      <c r="H402" s="259">
        <v>46.33</v>
      </c>
      <c r="I402" s="260"/>
      <c r="J402" s="256"/>
      <c r="K402" s="256"/>
      <c r="L402" s="261"/>
      <c r="M402" s="262"/>
      <c r="N402" s="263"/>
      <c r="O402" s="263"/>
      <c r="P402" s="263"/>
      <c r="Q402" s="263"/>
      <c r="R402" s="263"/>
      <c r="S402" s="263"/>
      <c r="T402" s="26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5" t="s">
        <v>202</v>
      </c>
      <c r="AU402" s="265" t="s">
        <v>81</v>
      </c>
      <c r="AV402" s="14" t="s">
        <v>81</v>
      </c>
      <c r="AW402" s="14" t="s">
        <v>30</v>
      </c>
      <c r="AX402" s="14" t="s">
        <v>73</v>
      </c>
      <c r="AY402" s="265" t="s">
        <v>194</v>
      </c>
    </row>
    <row r="403" spans="1:51" s="15" customFormat="1" ht="12">
      <c r="A403" s="15"/>
      <c r="B403" s="266"/>
      <c r="C403" s="267"/>
      <c r="D403" s="240" t="s">
        <v>202</v>
      </c>
      <c r="E403" s="268" t="s">
        <v>1</v>
      </c>
      <c r="F403" s="269" t="s">
        <v>206</v>
      </c>
      <c r="G403" s="267"/>
      <c r="H403" s="270">
        <v>57.089999999999996</v>
      </c>
      <c r="I403" s="271"/>
      <c r="J403" s="267"/>
      <c r="K403" s="267"/>
      <c r="L403" s="272"/>
      <c r="M403" s="273"/>
      <c r="N403" s="274"/>
      <c r="O403" s="274"/>
      <c r="P403" s="274"/>
      <c r="Q403" s="274"/>
      <c r="R403" s="274"/>
      <c r="S403" s="274"/>
      <c r="T403" s="27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76" t="s">
        <v>202</v>
      </c>
      <c r="AU403" s="276" t="s">
        <v>81</v>
      </c>
      <c r="AV403" s="15" t="s">
        <v>115</v>
      </c>
      <c r="AW403" s="15" t="s">
        <v>30</v>
      </c>
      <c r="AX403" s="15" t="s">
        <v>77</v>
      </c>
      <c r="AY403" s="276" t="s">
        <v>194</v>
      </c>
    </row>
    <row r="404" spans="1:65" s="2" customFormat="1" ht="12">
      <c r="A404" s="39"/>
      <c r="B404" s="40"/>
      <c r="C404" s="227" t="s">
        <v>326</v>
      </c>
      <c r="D404" s="227" t="s">
        <v>196</v>
      </c>
      <c r="E404" s="228" t="s">
        <v>456</v>
      </c>
      <c r="F404" s="229" t="s">
        <v>457</v>
      </c>
      <c r="G404" s="230" t="s">
        <v>397</v>
      </c>
      <c r="H404" s="231">
        <v>5</v>
      </c>
      <c r="I404" s="232"/>
      <c r="J404" s="233">
        <f>ROUND(I404*H404,2)</f>
        <v>0</v>
      </c>
      <c r="K404" s="229" t="s">
        <v>200</v>
      </c>
      <c r="L404" s="45"/>
      <c r="M404" s="234" t="s">
        <v>1</v>
      </c>
      <c r="N404" s="235" t="s">
        <v>38</v>
      </c>
      <c r="O404" s="92"/>
      <c r="P404" s="236">
        <f>O404*H404</f>
        <v>0</v>
      </c>
      <c r="Q404" s="236">
        <v>0</v>
      </c>
      <c r="R404" s="236">
        <f>Q404*H404</f>
        <v>0</v>
      </c>
      <c r="S404" s="236">
        <v>0</v>
      </c>
      <c r="T404" s="237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8" t="s">
        <v>115</v>
      </c>
      <c r="AT404" s="238" t="s">
        <v>196</v>
      </c>
      <c r="AU404" s="238" t="s">
        <v>81</v>
      </c>
      <c r="AY404" s="18" t="s">
        <v>194</v>
      </c>
      <c r="BE404" s="239">
        <f>IF(N404="základní",J404,0)</f>
        <v>0</v>
      </c>
      <c r="BF404" s="239">
        <f>IF(N404="snížená",J404,0)</f>
        <v>0</v>
      </c>
      <c r="BG404" s="239">
        <f>IF(N404="zákl. přenesená",J404,0)</f>
        <v>0</v>
      </c>
      <c r="BH404" s="239">
        <f>IF(N404="sníž. přenesená",J404,0)</f>
        <v>0</v>
      </c>
      <c r="BI404" s="239">
        <f>IF(N404="nulová",J404,0)</f>
        <v>0</v>
      </c>
      <c r="BJ404" s="18" t="s">
        <v>77</v>
      </c>
      <c r="BK404" s="239">
        <f>ROUND(I404*H404,2)</f>
        <v>0</v>
      </c>
      <c r="BL404" s="18" t="s">
        <v>115</v>
      </c>
      <c r="BM404" s="238" t="s">
        <v>458</v>
      </c>
    </row>
    <row r="405" spans="1:47" s="2" customFormat="1" ht="12">
      <c r="A405" s="39"/>
      <c r="B405" s="40"/>
      <c r="C405" s="41"/>
      <c r="D405" s="240" t="s">
        <v>201</v>
      </c>
      <c r="E405" s="41"/>
      <c r="F405" s="241" t="s">
        <v>457</v>
      </c>
      <c r="G405" s="41"/>
      <c r="H405" s="41"/>
      <c r="I405" s="242"/>
      <c r="J405" s="41"/>
      <c r="K405" s="41"/>
      <c r="L405" s="45"/>
      <c r="M405" s="243"/>
      <c r="N405" s="244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201</v>
      </c>
      <c r="AU405" s="18" t="s">
        <v>81</v>
      </c>
    </row>
    <row r="406" spans="1:51" s="14" customFormat="1" ht="12">
      <c r="A406" s="14"/>
      <c r="B406" s="255"/>
      <c r="C406" s="256"/>
      <c r="D406" s="240" t="s">
        <v>202</v>
      </c>
      <c r="E406" s="257" t="s">
        <v>1</v>
      </c>
      <c r="F406" s="258" t="s">
        <v>459</v>
      </c>
      <c r="G406" s="256"/>
      <c r="H406" s="259">
        <v>5</v>
      </c>
      <c r="I406" s="260"/>
      <c r="J406" s="256"/>
      <c r="K406" s="256"/>
      <c r="L406" s="261"/>
      <c r="M406" s="262"/>
      <c r="N406" s="263"/>
      <c r="O406" s="263"/>
      <c r="P406" s="263"/>
      <c r="Q406" s="263"/>
      <c r="R406" s="263"/>
      <c r="S406" s="263"/>
      <c r="T406" s="26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65" t="s">
        <v>202</v>
      </c>
      <c r="AU406" s="265" t="s">
        <v>81</v>
      </c>
      <c r="AV406" s="14" t="s">
        <v>81</v>
      </c>
      <c r="AW406" s="14" t="s">
        <v>30</v>
      </c>
      <c r="AX406" s="14" t="s">
        <v>73</v>
      </c>
      <c r="AY406" s="265" t="s">
        <v>194</v>
      </c>
    </row>
    <row r="407" spans="1:51" s="15" customFormat="1" ht="12">
      <c r="A407" s="15"/>
      <c r="B407" s="266"/>
      <c r="C407" s="267"/>
      <c r="D407" s="240" t="s">
        <v>202</v>
      </c>
      <c r="E407" s="268" t="s">
        <v>1</v>
      </c>
      <c r="F407" s="269" t="s">
        <v>206</v>
      </c>
      <c r="G407" s="267"/>
      <c r="H407" s="270">
        <v>5</v>
      </c>
      <c r="I407" s="271"/>
      <c r="J407" s="267"/>
      <c r="K407" s="267"/>
      <c r="L407" s="272"/>
      <c r="M407" s="273"/>
      <c r="N407" s="274"/>
      <c r="O407" s="274"/>
      <c r="P407" s="274"/>
      <c r="Q407" s="274"/>
      <c r="R407" s="274"/>
      <c r="S407" s="274"/>
      <c r="T407" s="27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76" t="s">
        <v>202</v>
      </c>
      <c r="AU407" s="276" t="s">
        <v>81</v>
      </c>
      <c r="AV407" s="15" t="s">
        <v>115</v>
      </c>
      <c r="AW407" s="15" t="s">
        <v>30</v>
      </c>
      <c r="AX407" s="15" t="s">
        <v>77</v>
      </c>
      <c r="AY407" s="276" t="s">
        <v>194</v>
      </c>
    </row>
    <row r="408" spans="1:65" s="2" customFormat="1" ht="12">
      <c r="A408" s="39"/>
      <c r="B408" s="40"/>
      <c r="C408" s="288" t="s">
        <v>460</v>
      </c>
      <c r="D408" s="288" t="s">
        <v>282</v>
      </c>
      <c r="E408" s="289" t="s">
        <v>461</v>
      </c>
      <c r="F408" s="290" t="s">
        <v>462</v>
      </c>
      <c r="G408" s="291" t="s">
        <v>397</v>
      </c>
      <c r="H408" s="292">
        <v>5</v>
      </c>
      <c r="I408" s="293"/>
      <c r="J408" s="294">
        <f>ROUND(I408*H408,2)</f>
        <v>0</v>
      </c>
      <c r="K408" s="290" t="s">
        <v>1</v>
      </c>
      <c r="L408" s="295"/>
      <c r="M408" s="296" t="s">
        <v>1</v>
      </c>
      <c r="N408" s="297" t="s">
        <v>38</v>
      </c>
      <c r="O408" s="92"/>
      <c r="P408" s="236">
        <f>O408*H408</f>
        <v>0</v>
      </c>
      <c r="Q408" s="236">
        <v>0</v>
      </c>
      <c r="R408" s="236">
        <f>Q408*H408</f>
        <v>0</v>
      </c>
      <c r="S408" s="236">
        <v>0</v>
      </c>
      <c r="T408" s="237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8" t="s">
        <v>219</v>
      </c>
      <c r="AT408" s="238" t="s">
        <v>282</v>
      </c>
      <c r="AU408" s="238" t="s">
        <v>81</v>
      </c>
      <c r="AY408" s="18" t="s">
        <v>194</v>
      </c>
      <c r="BE408" s="239">
        <f>IF(N408="základní",J408,0)</f>
        <v>0</v>
      </c>
      <c r="BF408" s="239">
        <f>IF(N408="snížená",J408,0)</f>
        <v>0</v>
      </c>
      <c r="BG408" s="239">
        <f>IF(N408="zákl. přenesená",J408,0)</f>
        <v>0</v>
      </c>
      <c r="BH408" s="239">
        <f>IF(N408="sníž. přenesená",J408,0)</f>
        <v>0</v>
      </c>
      <c r="BI408" s="239">
        <f>IF(N408="nulová",J408,0)</f>
        <v>0</v>
      </c>
      <c r="BJ408" s="18" t="s">
        <v>77</v>
      </c>
      <c r="BK408" s="239">
        <f>ROUND(I408*H408,2)</f>
        <v>0</v>
      </c>
      <c r="BL408" s="18" t="s">
        <v>115</v>
      </c>
      <c r="BM408" s="238" t="s">
        <v>463</v>
      </c>
    </row>
    <row r="409" spans="1:47" s="2" customFormat="1" ht="12">
      <c r="A409" s="39"/>
      <c r="B409" s="40"/>
      <c r="C409" s="41"/>
      <c r="D409" s="240" t="s">
        <v>201</v>
      </c>
      <c r="E409" s="41"/>
      <c r="F409" s="241" t="s">
        <v>462</v>
      </c>
      <c r="G409" s="41"/>
      <c r="H409" s="41"/>
      <c r="I409" s="242"/>
      <c r="J409" s="41"/>
      <c r="K409" s="41"/>
      <c r="L409" s="45"/>
      <c r="M409" s="243"/>
      <c r="N409" s="244"/>
      <c r="O409" s="92"/>
      <c r="P409" s="92"/>
      <c r="Q409" s="92"/>
      <c r="R409" s="92"/>
      <c r="S409" s="92"/>
      <c r="T409" s="93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201</v>
      </c>
      <c r="AU409" s="18" t="s">
        <v>81</v>
      </c>
    </row>
    <row r="410" spans="1:65" s="2" customFormat="1" ht="33" customHeight="1">
      <c r="A410" s="39"/>
      <c r="B410" s="40"/>
      <c r="C410" s="227" t="s">
        <v>329</v>
      </c>
      <c r="D410" s="227" t="s">
        <v>196</v>
      </c>
      <c r="E410" s="228" t="s">
        <v>464</v>
      </c>
      <c r="F410" s="229" t="s">
        <v>465</v>
      </c>
      <c r="G410" s="230" t="s">
        <v>397</v>
      </c>
      <c r="H410" s="231">
        <v>4</v>
      </c>
      <c r="I410" s="232"/>
      <c r="J410" s="233">
        <f>ROUND(I410*H410,2)</f>
        <v>0</v>
      </c>
      <c r="K410" s="229" t="s">
        <v>200</v>
      </c>
      <c r="L410" s="45"/>
      <c r="M410" s="234" t="s">
        <v>1</v>
      </c>
      <c r="N410" s="235" t="s">
        <v>38</v>
      </c>
      <c r="O410" s="92"/>
      <c r="P410" s="236">
        <f>O410*H410</f>
        <v>0</v>
      </c>
      <c r="Q410" s="236">
        <v>0</v>
      </c>
      <c r="R410" s="236">
        <f>Q410*H410</f>
        <v>0</v>
      </c>
      <c r="S410" s="236">
        <v>0</v>
      </c>
      <c r="T410" s="237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8" t="s">
        <v>115</v>
      </c>
      <c r="AT410" s="238" t="s">
        <v>196</v>
      </c>
      <c r="AU410" s="238" t="s">
        <v>81</v>
      </c>
      <c r="AY410" s="18" t="s">
        <v>194</v>
      </c>
      <c r="BE410" s="239">
        <f>IF(N410="základní",J410,0)</f>
        <v>0</v>
      </c>
      <c r="BF410" s="239">
        <f>IF(N410="snížená",J410,0)</f>
        <v>0</v>
      </c>
      <c r="BG410" s="239">
        <f>IF(N410="zákl. přenesená",J410,0)</f>
        <v>0</v>
      </c>
      <c r="BH410" s="239">
        <f>IF(N410="sníž. přenesená",J410,0)</f>
        <v>0</v>
      </c>
      <c r="BI410" s="239">
        <f>IF(N410="nulová",J410,0)</f>
        <v>0</v>
      </c>
      <c r="BJ410" s="18" t="s">
        <v>77</v>
      </c>
      <c r="BK410" s="239">
        <f>ROUND(I410*H410,2)</f>
        <v>0</v>
      </c>
      <c r="BL410" s="18" t="s">
        <v>115</v>
      </c>
      <c r="BM410" s="238" t="s">
        <v>466</v>
      </c>
    </row>
    <row r="411" spans="1:47" s="2" customFormat="1" ht="12">
      <c r="A411" s="39"/>
      <c r="B411" s="40"/>
      <c r="C411" s="41"/>
      <c r="D411" s="240" t="s">
        <v>201</v>
      </c>
      <c r="E411" s="41"/>
      <c r="F411" s="241" t="s">
        <v>465</v>
      </c>
      <c r="G411" s="41"/>
      <c r="H411" s="41"/>
      <c r="I411" s="242"/>
      <c r="J411" s="41"/>
      <c r="K411" s="41"/>
      <c r="L411" s="45"/>
      <c r="M411" s="243"/>
      <c r="N411" s="244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201</v>
      </c>
      <c r="AU411" s="18" t="s">
        <v>81</v>
      </c>
    </row>
    <row r="412" spans="1:51" s="14" customFormat="1" ht="12">
      <c r="A412" s="14"/>
      <c r="B412" s="255"/>
      <c r="C412" s="256"/>
      <c r="D412" s="240" t="s">
        <v>202</v>
      </c>
      <c r="E412" s="257" t="s">
        <v>1</v>
      </c>
      <c r="F412" s="258" t="s">
        <v>467</v>
      </c>
      <c r="G412" s="256"/>
      <c r="H412" s="259">
        <v>4</v>
      </c>
      <c r="I412" s="260"/>
      <c r="J412" s="256"/>
      <c r="K412" s="256"/>
      <c r="L412" s="261"/>
      <c r="M412" s="262"/>
      <c r="N412" s="263"/>
      <c r="O412" s="263"/>
      <c r="P412" s="263"/>
      <c r="Q412" s="263"/>
      <c r="R412" s="263"/>
      <c r="S412" s="263"/>
      <c r="T412" s="26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5" t="s">
        <v>202</v>
      </c>
      <c r="AU412" s="265" t="s">
        <v>81</v>
      </c>
      <c r="AV412" s="14" t="s">
        <v>81</v>
      </c>
      <c r="AW412" s="14" t="s">
        <v>30</v>
      </c>
      <c r="AX412" s="14" t="s">
        <v>73</v>
      </c>
      <c r="AY412" s="265" t="s">
        <v>194</v>
      </c>
    </row>
    <row r="413" spans="1:51" s="15" customFormat="1" ht="12">
      <c r="A413" s="15"/>
      <c r="B413" s="266"/>
      <c r="C413" s="267"/>
      <c r="D413" s="240" t="s">
        <v>202</v>
      </c>
      <c r="E413" s="268" t="s">
        <v>1</v>
      </c>
      <c r="F413" s="269" t="s">
        <v>206</v>
      </c>
      <c r="G413" s="267"/>
      <c r="H413" s="270">
        <v>4</v>
      </c>
      <c r="I413" s="271"/>
      <c r="J413" s="267"/>
      <c r="K413" s="267"/>
      <c r="L413" s="272"/>
      <c r="M413" s="273"/>
      <c r="N413" s="274"/>
      <c r="O413" s="274"/>
      <c r="P413" s="274"/>
      <c r="Q413" s="274"/>
      <c r="R413" s="274"/>
      <c r="S413" s="274"/>
      <c r="T413" s="27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76" t="s">
        <v>202</v>
      </c>
      <c r="AU413" s="276" t="s">
        <v>81</v>
      </c>
      <c r="AV413" s="15" t="s">
        <v>115</v>
      </c>
      <c r="AW413" s="15" t="s">
        <v>30</v>
      </c>
      <c r="AX413" s="15" t="s">
        <v>77</v>
      </c>
      <c r="AY413" s="276" t="s">
        <v>194</v>
      </c>
    </row>
    <row r="414" spans="1:65" s="2" customFormat="1" ht="12">
      <c r="A414" s="39"/>
      <c r="B414" s="40"/>
      <c r="C414" s="227" t="s">
        <v>468</v>
      </c>
      <c r="D414" s="227" t="s">
        <v>196</v>
      </c>
      <c r="E414" s="228" t="s">
        <v>469</v>
      </c>
      <c r="F414" s="229" t="s">
        <v>470</v>
      </c>
      <c r="G414" s="230" t="s">
        <v>199</v>
      </c>
      <c r="H414" s="231">
        <v>0.36</v>
      </c>
      <c r="I414" s="232"/>
      <c r="J414" s="233">
        <f>ROUND(I414*H414,2)</f>
        <v>0</v>
      </c>
      <c r="K414" s="229" t="s">
        <v>200</v>
      </c>
      <c r="L414" s="45"/>
      <c r="M414" s="234" t="s">
        <v>1</v>
      </c>
      <c r="N414" s="235" t="s">
        <v>38</v>
      </c>
      <c r="O414" s="92"/>
      <c r="P414" s="236">
        <f>O414*H414</f>
        <v>0</v>
      </c>
      <c r="Q414" s="236">
        <v>0</v>
      </c>
      <c r="R414" s="236">
        <f>Q414*H414</f>
        <v>0</v>
      </c>
      <c r="S414" s="236">
        <v>0</v>
      </c>
      <c r="T414" s="237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8" t="s">
        <v>115</v>
      </c>
      <c r="AT414" s="238" t="s">
        <v>196</v>
      </c>
      <c r="AU414" s="238" t="s">
        <v>81</v>
      </c>
      <c r="AY414" s="18" t="s">
        <v>194</v>
      </c>
      <c r="BE414" s="239">
        <f>IF(N414="základní",J414,0)</f>
        <v>0</v>
      </c>
      <c r="BF414" s="239">
        <f>IF(N414="snížená",J414,0)</f>
        <v>0</v>
      </c>
      <c r="BG414" s="239">
        <f>IF(N414="zákl. přenesená",J414,0)</f>
        <v>0</v>
      </c>
      <c r="BH414" s="239">
        <f>IF(N414="sníž. přenesená",J414,0)</f>
        <v>0</v>
      </c>
      <c r="BI414" s="239">
        <f>IF(N414="nulová",J414,0)</f>
        <v>0</v>
      </c>
      <c r="BJ414" s="18" t="s">
        <v>77</v>
      </c>
      <c r="BK414" s="239">
        <f>ROUND(I414*H414,2)</f>
        <v>0</v>
      </c>
      <c r="BL414" s="18" t="s">
        <v>115</v>
      </c>
      <c r="BM414" s="238" t="s">
        <v>471</v>
      </c>
    </row>
    <row r="415" spans="1:47" s="2" customFormat="1" ht="12">
      <c r="A415" s="39"/>
      <c r="B415" s="40"/>
      <c r="C415" s="41"/>
      <c r="D415" s="240" t="s">
        <v>201</v>
      </c>
      <c r="E415" s="41"/>
      <c r="F415" s="241" t="s">
        <v>470</v>
      </c>
      <c r="G415" s="41"/>
      <c r="H415" s="41"/>
      <c r="I415" s="242"/>
      <c r="J415" s="41"/>
      <c r="K415" s="41"/>
      <c r="L415" s="45"/>
      <c r="M415" s="243"/>
      <c r="N415" s="244"/>
      <c r="O415" s="92"/>
      <c r="P415" s="92"/>
      <c r="Q415" s="92"/>
      <c r="R415" s="92"/>
      <c r="S415" s="92"/>
      <c r="T415" s="93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201</v>
      </c>
      <c r="AU415" s="18" t="s">
        <v>81</v>
      </c>
    </row>
    <row r="416" spans="1:51" s="14" customFormat="1" ht="12">
      <c r="A416" s="14"/>
      <c r="B416" s="255"/>
      <c r="C416" s="256"/>
      <c r="D416" s="240" t="s">
        <v>202</v>
      </c>
      <c r="E416" s="257" t="s">
        <v>1</v>
      </c>
      <c r="F416" s="258" t="s">
        <v>472</v>
      </c>
      <c r="G416" s="256"/>
      <c r="H416" s="259">
        <v>0.36</v>
      </c>
      <c r="I416" s="260"/>
      <c r="J416" s="256"/>
      <c r="K416" s="256"/>
      <c r="L416" s="261"/>
      <c r="M416" s="262"/>
      <c r="N416" s="263"/>
      <c r="O416" s="263"/>
      <c r="P416" s="263"/>
      <c r="Q416" s="263"/>
      <c r="R416" s="263"/>
      <c r="S416" s="263"/>
      <c r="T416" s="26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5" t="s">
        <v>202</v>
      </c>
      <c r="AU416" s="265" t="s">
        <v>81</v>
      </c>
      <c r="AV416" s="14" t="s">
        <v>81</v>
      </c>
      <c r="AW416" s="14" t="s">
        <v>30</v>
      </c>
      <c r="AX416" s="14" t="s">
        <v>73</v>
      </c>
      <c r="AY416" s="265" t="s">
        <v>194</v>
      </c>
    </row>
    <row r="417" spans="1:51" s="15" customFormat="1" ht="12">
      <c r="A417" s="15"/>
      <c r="B417" s="266"/>
      <c r="C417" s="267"/>
      <c r="D417" s="240" t="s">
        <v>202</v>
      </c>
      <c r="E417" s="268" t="s">
        <v>1</v>
      </c>
      <c r="F417" s="269" t="s">
        <v>206</v>
      </c>
      <c r="G417" s="267"/>
      <c r="H417" s="270">
        <v>0.36</v>
      </c>
      <c r="I417" s="271"/>
      <c r="J417" s="267"/>
      <c r="K417" s="267"/>
      <c r="L417" s="272"/>
      <c r="M417" s="273"/>
      <c r="N417" s="274"/>
      <c r="O417" s="274"/>
      <c r="P417" s="274"/>
      <c r="Q417" s="274"/>
      <c r="R417" s="274"/>
      <c r="S417" s="274"/>
      <c r="T417" s="27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76" t="s">
        <v>202</v>
      </c>
      <c r="AU417" s="276" t="s">
        <v>81</v>
      </c>
      <c r="AV417" s="15" t="s">
        <v>115</v>
      </c>
      <c r="AW417" s="15" t="s">
        <v>30</v>
      </c>
      <c r="AX417" s="15" t="s">
        <v>77</v>
      </c>
      <c r="AY417" s="276" t="s">
        <v>194</v>
      </c>
    </row>
    <row r="418" spans="1:65" s="2" customFormat="1" ht="12">
      <c r="A418" s="39"/>
      <c r="B418" s="40"/>
      <c r="C418" s="227" t="s">
        <v>333</v>
      </c>
      <c r="D418" s="227" t="s">
        <v>196</v>
      </c>
      <c r="E418" s="228" t="s">
        <v>473</v>
      </c>
      <c r="F418" s="229" t="s">
        <v>474</v>
      </c>
      <c r="G418" s="230" t="s">
        <v>294</v>
      </c>
      <c r="H418" s="231">
        <v>2.46</v>
      </c>
      <c r="I418" s="232"/>
      <c r="J418" s="233">
        <f>ROUND(I418*H418,2)</f>
        <v>0</v>
      </c>
      <c r="K418" s="229" t="s">
        <v>200</v>
      </c>
      <c r="L418" s="45"/>
      <c r="M418" s="234" t="s">
        <v>1</v>
      </c>
      <c r="N418" s="235" t="s">
        <v>38</v>
      </c>
      <c r="O418" s="92"/>
      <c r="P418" s="236">
        <f>O418*H418</f>
        <v>0</v>
      </c>
      <c r="Q418" s="236">
        <v>0</v>
      </c>
      <c r="R418" s="236">
        <f>Q418*H418</f>
        <v>0</v>
      </c>
      <c r="S418" s="236">
        <v>0</v>
      </c>
      <c r="T418" s="237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8" t="s">
        <v>115</v>
      </c>
      <c r="AT418" s="238" t="s">
        <v>196</v>
      </c>
      <c r="AU418" s="238" t="s">
        <v>81</v>
      </c>
      <c r="AY418" s="18" t="s">
        <v>194</v>
      </c>
      <c r="BE418" s="239">
        <f>IF(N418="základní",J418,0)</f>
        <v>0</v>
      </c>
      <c r="BF418" s="239">
        <f>IF(N418="snížená",J418,0)</f>
        <v>0</v>
      </c>
      <c r="BG418" s="239">
        <f>IF(N418="zákl. přenesená",J418,0)</f>
        <v>0</v>
      </c>
      <c r="BH418" s="239">
        <f>IF(N418="sníž. přenesená",J418,0)</f>
        <v>0</v>
      </c>
      <c r="BI418" s="239">
        <f>IF(N418="nulová",J418,0)</f>
        <v>0</v>
      </c>
      <c r="BJ418" s="18" t="s">
        <v>77</v>
      </c>
      <c r="BK418" s="239">
        <f>ROUND(I418*H418,2)</f>
        <v>0</v>
      </c>
      <c r="BL418" s="18" t="s">
        <v>115</v>
      </c>
      <c r="BM418" s="238" t="s">
        <v>475</v>
      </c>
    </row>
    <row r="419" spans="1:47" s="2" customFormat="1" ht="12">
      <c r="A419" s="39"/>
      <c r="B419" s="40"/>
      <c r="C419" s="41"/>
      <c r="D419" s="240" t="s">
        <v>201</v>
      </c>
      <c r="E419" s="41"/>
      <c r="F419" s="241" t="s">
        <v>474</v>
      </c>
      <c r="G419" s="41"/>
      <c r="H419" s="41"/>
      <c r="I419" s="242"/>
      <c r="J419" s="41"/>
      <c r="K419" s="41"/>
      <c r="L419" s="45"/>
      <c r="M419" s="243"/>
      <c r="N419" s="244"/>
      <c r="O419" s="92"/>
      <c r="P419" s="92"/>
      <c r="Q419" s="92"/>
      <c r="R419" s="92"/>
      <c r="S419" s="92"/>
      <c r="T419" s="93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201</v>
      </c>
      <c r="AU419" s="18" t="s">
        <v>81</v>
      </c>
    </row>
    <row r="420" spans="1:51" s="14" customFormat="1" ht="12">
      <c r="A420" s="14"/>
      <c r="B420" s="255"/>
      <c r="C420" s="256"/>
      <c r="D420" s="240" t="s">
        <v>202</v>
      </c>
      <c r="E420" s="257" t="s">
        <v>1</v>
      </c>
      <c r="F420" s="258" t="s">
        <v>476</v>
      </c>
      <c r="G420" s="256"/>
      <c r="H420" s="259">
        <v>2.46</v>
      </c>
      <c r="I420" s="260"/>
      <c r="J420" s="256"/>
      <c r="K420" s="256"/>
      <c r="L420" s="261"/>
      <c r="M420" s="262"/>
      <c r="N420" s="263"/>
      <c r="O420" s="263"/>
      <c r="P420" s="263"/>
      <c r="Q420" s="263"/>
      <c r="R420" s="263"/>
      <c r="S420" s="263"/>
      <c r="T420" s="26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5" t="s">
        <v>202</v>
      </c>
      <c r="AU420" s="265" t="s">
        <v>81</v>
      </c>
      <c r="AV420" s="14" t="s">
        <v>81</v>
      </c>
      <c r="AW420" s="14" t="s">
        <v>30</v>
      </c>
      <c r="AX420" s="14" t="s">
        <v>73</v>
      </c>
      <c r="AY420" s="265" t="s">
        <v>194</v>
      </c>
    </row>
    <row r="421" spans="1:51" s="15" customFormat="1" ht="12">
      <c r="A421" s="15"/>
      <c r="B421" s="266"/>
      <c r="C421" s="267"/>
      <c r="D421" s="240" t="s">
        <v>202</v>
      </c>
      <c r="E421" s="268" t="s">
        <v>1</v>
      </c>
      <c r="F421" s="269" t="s">
        <v>206</v>
      </c>
      <c r="G421" s="267"/>
      <c r="H421" s="270">
        <v>2.46</v>
      </c>
      <c r="I421" s="271"/>
      <c r="J421" s="267"/>
      <c r="K421" s="267"/>
      <c r="L421" s="272"/>
      <c r="M421" s="273"/>
      <c r="N421" s="274"/>
      <c r="O421" s="274"/>
      <c r="P421" s="274"/>
      <c r="Q421" s="274"/>
      <c r="R421" s="274"/>
      <c r="S421" s="274"/>
      <c r="T421" s="27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76" t="s">
        <v>202</v>
      </c>
      <c r="AU421" s="276" t="s">
        <v>81</v>
      </c>
      <c r="AV421" s="15" t="s">
        <v>115</v>
      </c>
      <c r="AW421" s="15" t="s">
        <v>30</v>
      </c>
      <c r="AX421" s="15" t="s">
        <v>77</v>
      </c>
      <c r="AY421" s="276" t="s">
        <v>194</v>
      </c>
    </row>
    <row r="422" spans="1:65" s="2" customFormat="1" ht="12">
      <c r="A422" s="39"/>
      <c r="B422" s="40"/>
      <c r="C422" s="227" t="s">
        <v>477</v>
      </c>
      <c r="D422" s="227" t="s">
        <v>196</v>
      </c>
      <c r="E422" s="228" t="s">
        <v>478</v>
      </c>
      <c r="F422" s="229" t="s">
        <v>479</v>
      </c>
      <c r="G422" s="230" t="s">
        <v>294</v>
      </c>
      <c r="H422" s="231">
        <v>2.46</v>
      </c>
      <c r="I422" s="232"/>
      <c r="J422" s="233">
        <f>ROUND(I422*H422,2)</f>
        <v>0</v>
      </c>
      <c r="K422" s="229" t="s">
        <v>200</v>
      </c>
      <c r="L422" s="45"/>
      <c r="M422" s="234" t="s">
        <v>1</v>
      </c>
      <c r="N422" s="235" t="s">
        <v>38</v>
      </c>
      <c r="O422" s="92"/>
      <c r="P422" s="236">
        <f>O422*H422</f>
        <v>0</v>
      </c>
      <c r="Q422" s="236">
        <v>0</v>
      </c>
      <c r="R422" s="236">
        <f>Q422*H422</f>
        <v>0</v>
      </c>
      <c r="S422" s="236">
        <v>0</v>
      </c>
      <c r="T422" s="237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8" t="s">
        <v>115</v>
      </c>
      <c r="AT422" s="238" t="s">
        <v>196</v>
      </c>
      <c r="AU422" s="238" t="s">
        <v>81</v>
      </c>
      <c r="AY422" s="18" t="s">
        <v>194</v>
      </c>
      <c r="BE422" s="239">
        <f>IF(N422="základní",J422,0)</f>
        <v>0</v>
      </c>
      <c r="BF422" s="239">
        <f>IF(N422="snížená",J422,0)</f>
        <v>0</v>
      </c>
      <c r="BG422" s="239">
        <f>IF(N422="zákl. přenesená",J422,0)</f>
        <v>0</v>
      </c>
      <c r="BH422" s="239">
        <f>IF(N422="sníž. přenesená",J422,0)</f>
        <v>0</v>
      </c>
      <c r="BI422" s="239">
        <f>IF(N422="nulová",J422,0)</f>
        <v>0</v>
      </c>
      <c r="BJ422" s="18" t="s">
        <v>77</v>
      </c>
      <c r="BK422" s="239">
        <f>ROUND(I422*H422,2)</f>
        <v>0</v>
      </c>
      <c r="BL422" s="18" t="s">
        <v>115</v>
      </c>
      <c r="BM422" s="238" t="s">
        <v>480</v>
      </c>
    </row>
    <row r="423" spans="1:47" s="2" customFormat="1" ht="12">
      <c r="A423" s="39"/>
      <c r="B423" s="40"/>
      <c r="C423" s="41"/>
      <c r="D423" s="240" t="s">
        <v>201</v>
      </c>
      <c r="E423" s="41"/>
      <c r="F423" s="241" t="s">
        <v>479</v>
      </c>
      <c r="G423" s="41"/>
      <c r="H423" s="41"/>
      <c r="I423" s="242"/>
      <c r="J423" s="41"/>
      <c r="K423" s="41"/>
      <c r="L423" s="45"/>
      <c r="M423" s="243"/>
      <c r="N423" s="244"/>
      <c r="O423" s="92"/>
      <c r="P423" s="92"/>
      <c r="Q423" s="92"/>
      <c r="R423" s="92"/>
      <c r="S423" s="92"/>
      <c r="T423" s="93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201</v>
      </c>
      <c r="AU423" s="18" t="s">
        <v>81</v>
      </c>
    </row>
    <row r="424" spans="1:65" s="2" customFormat="1" ht="12">
      <c r="A424" s="39"/>
      <c r="B424" s="40"/>
      <c r="C424" s="227" t="s">
        <v>338</v>
      </c>
      <c r="D424" s="227" t="s">
        <v>196</v>
      </c>
      <c r="E424" s="228" t="s">
        <v>481</v>
      </c>
      <c r="F424" s="229" t="s">
        <v>482</v>
      </c>
      <c r="G424" s="230" t="s">
        <v>294</v>
      </c>
      <c r="H424" s="231">
        <v>1.92</v>
      </c>
      <c r="I424" s="232"/>
      <c r="J424" s="233">
        <f>ROUND(I424*H424,2)</f>
        <v>0</v>
      </c>
      <c r="K424" s="229" t="s">
        <v>200</v>
      </c>
      <c r="L424" s="45"/>
      <c r="M424" s="234" t="s">
        <v>1</v>
      </c>
      <c r="N424" s="235" t="s">
        <v>38</v>
      </c>
      <c r="O424" s="92"/>
      <c r="P424" s="236">
        <f>O424*H424</f>
        <v>0</v>
      </c>
      <c r="Q424" s="236">
        <v>0</v>
      </c>
      <c r="R424" s="236">
        <f>Q424*H424</f>
        <v>0</v>
      </c>
      <c r="S424" s="236">
        <v>0</v>
      </c>
      <c r="T424" s="237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8" t="s">
        <v>115</v>
      </c>
      <c r="AT424" s="238" t="s">
        <v>196</v>
      </c>
      <c r="AU424" s="238" t="s">
        <v>81</v>
      </c>
      <c r="AY424" s="18" t="s">
        <v>194</v>
      </c>
      <c r="BE424" s="239">
        <f>IF(N424="základní",J424,0)</f>
        <v>0</v>
      </c>
      <c r="BF424" s="239">
        <f>IF(N424="snížená",J424,0)</f>
        <v>0</v>
      </c>
      <c r="BG424" s="239">
        <f>IF(N424="zákl. přenesená",J424,0)</f>
        <v>0</v>
      </c>
      <c r="BH424" s="239">
        <f>IF(N424="sníž. přenesená",J424,0)</f>
        <v>0</v>
      </c>
      <c r="BI424" s="239">
        <f>IF(N424="nulová",J424,0)</f>
        <v>0</v>
      </c>
      <c r="BJ424" s="18" t="s">
        <v>77</v>
      </c>
      <c r="BK424" s="239">
        <f>ROUND(I424*H424,2)</f>
        <v>0</v>
      </c>
      <c r="BL424" s="18" t="s">
        <v>115</v>
      </c>
      <c r="BM424" s="238" t="s">
        <v>483</v>
      </c>
    </row>
    <row r="425" spans="1:47" s="2" customFormat="1" ht="12">
      <c r="A425" s="39"/>
      <c r="B425" s="40"/>
      <c r="C425" s="41"/>
      <c r="D425" s="240" t="s">
        <v>201</v>
      </c>
      <c r="E425" s="41"/>
      <c r="F425" s="241" t="s">
        <v>482</v>
      </c>
      <c r="G425" s="41"/>
      <c r="H425" s="41"/>
      <c r="I425" s="242"/>
      <c r="J425" s="41"/>
      <c r="K425" s="41"/>
      <c r="L425" s="45"/>
      <c r="M425" s="243"/>
      <c r="N425" s="244"/>
      <c r="O425" s="92"/>
      <c r="P425" s="92"/>
      <c r="Q425" s="92"/>
      <c r="R425" s="92"/>
      <c r="S425" s="92"/>
      <c r="T425" s="93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201</v>
      </c>
      <c r="AU425" s="18" t="s">
        <v>81</v>
      </c>
    </row>
    <row r="426" spans="1:51" s="14" customFormat="1" ht="12">
      <c r="A426" s="14"/>
      <c r="B426" s="255"/>
      <c r="C426" s="256"/>
      <c r="D426" s="240" t="s">
        <v>202</v>
      </c>
      <c r="E426" s="257" t="s">
        <v>1</v>
      </c>
      <c r="F426" s="258" t="s">
        <v>484</v>
      </c>
      <c r="G426" s="256"/>
      <c r="H426" s="259">
        <v>1.92</v>
      </c>
      <c r="I426" s="260"/>
      <c r="J426" s="256"/>
      <c r="K426" s="256"/>
      <c r="L426" s="261"/>
      <c r="M426" s="262"/>
      <c r="N426" s="263"/>
      <c r="O426" s="263"/>
      <c r="P426" s="263"/>
      <c r="Q426" s="263"/>
      <c r="R426" s="263"/>
      <c r="S426" s="263"/>
      <c r="T426" s="26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5" t="s">
        <v>202</v>
      </c>
      <c r="AU426" s="265" t="s">
        <v>81</v>
      </c>
      <c r="AV426" s="14" t="s">
        <v>81</v>
      </c>
      <c r="AW426" s="14" t="s">
        <v>30</v>
      </c>
      <c r="AX426" s="14" t="s">
        <v>73</v>
      </c>
      <c r="AY426" s="265" t="s">
        <v>194</v>
      </c>
    </row>
    <row r="427" spans="1:51" s="15" customFormat="1" ht="12">
      <c r="A427" s="15"/>
      <c r="B427" s="266"/>
      <c r="C427" s="267"/>
      <c r="D427" s="240" t="s">
        <v>202</v>
      </c>
      <c r="E427" s="268" t="s">
        <v>1</v>
      </c>
      <c r="F427" s="269" t="s">
        <v>206</v>
      </c>
      <c r="G427" s="267"/>
      <c r="H427" s="270">
        <v>1.92</v>
      </c>
      <c r="I427" s="271"/>
      <c r="J427" s="267"/>
      <c r="K427" s="267"/>
      <c r="L427" s="272"/>
      <c r="M427" s="273"/>
      <c r="N427" s="274"/>
      <c r="O427" s="274"/>
      <c r="P427" s="274"/>
      <c r="Q427" s="274"/>
      <c r="R427" s="274"/>
      <c r="S427" s="274"/>
      <c r="T427" s="27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76" t="s">
        <v>202</v>
      </c>
      <c r="AU427" s="276" t="s">
        <v>81</v>
      </c>
      <c r="AV427" s="15" t="s">
        <v>115</v>
      </c>
      <c r="AW427" s="15" t="s">
        <v>30</v>
      </c>
      <c r="AX427" s="15" t="s">
        <v>77</v>
      </c>
      <c r="AY427" s="276" t="s">
        <v>194</v>
      </c>
    </row>
    <row r="428" spans="1:65" s="2" customFormat="1" ht="12">
      <c r="A428" s="39"/>
      <c r="B428" s="40"/>
      <c r="C428" s="227" t="s">
        <v>485</v>
      </c>
      <c r="D428" s="227" t="s">
        <v>196</v>
      </c>
      <c r="E428" s="228" t="s">
        <v>486</v>
      </c>
      <c r="F428" s="229" t="s">
        <v>487</v>
      </c>
      <c r="G428" s="230" t="s">
        <v>268</v>
      </c>
      <c r="H428" s="231">
        <v>0.031</v>
      </c>
      <c r="I428" s="232"/>
      <c r="J428" s="233">
        <f>ROUND(I428*H428,2)</f>
        <v>0</v>
      </c>
      <c r="K428" s="229" t="s">
        <v>200</v>
      </c>
      <c r="L428" s="45"/>
      <c r="M428" s="234" t="s">
        <v>1</v>
      </c>
      <c r="N428" s="235" t="s">
        <v>38</v>
      </c>
      <c r="O428" s="92"/>
      <c r="P428" s="236">
        <f>O428*H428</f>
        <v>0</v>
      </c>
      <c r="Q428" s="236">
        <v>0</v>
      </c>
      <c r="R428" s="236">
        <f>Q428*H428</f>
        <v>0</v>
      </c>
      <c r="S428" s="236">
        <v>0</v>
      </c>
      <c r="T428" s="237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8" t="s">
        <v>115</v>
      </c>
      <c r="AT428" s="238" t="s">
        <v>196</v>
      </c>
      <c r="AU428" s="238" t="s">
        <v>81</v>
      </c>
      <c r="AY428" s="18" t="s">
        <v>194</v>
      </c>
      <c r="BE428" s="239">
        <f>IF(N428="základní",J428,0)</f>
        <v>0</v>
      </c>
      <c r="BF428" s="239">
        <f>IF(N428="snížená",J428,0)</f>
        <v>0</v>
      </c>
      <c r="BG428" s="239">
        <f>IF(N428="zákl. přenesená",J428,0)</f>
        <v>0</v>
      </c>
      <c r="BH428" s="239">
        <f>IF(N428="sníž. přenesená",J428,0)</f>
        <v>0</v>
      </c>
      <c r="BI428" s="239">
        <f>IF(N428="nulová",J428,0)</f>
        <v>0</v>
      </c>
      <c r="BJ428" s="18" t="s">
        <v>77</v>
      </c>
      <c r="BK428" s="239">
        <f>ROUND(I428*H428,2)</f>
        <v>0</v>
      </c>
      <c r="BL428" s="18" t="s">
        <v>115</v>
      </c>
      <c r="BM428" s="238" t="s">
        <v>488</v>
      </c>
    </row>
    <row r="429" spans="1:47" s="2" customFormat="1" ht="12">
      <c r="A429" s="39"/>
      <c r="B429" s="40"/>
      <c r="C429" s="41"/>
      <c r="D429" s="240" t="s">
        <v>201</v>
      </c>
      <c r="E429" s="41"/>
      <c r="F429" s="241" t="s">
        <v>487</v>
      </c>
      <c r="G429" s="41"/>
      <c r="H429" s="41"/>
      <c r="I429" s="242"/>
      <c r="J429" s="41"/>
      <c r="K429" s="41"/>
      <c r="L429" s="45"/>
      <c r="M429" s="243"/>
      <c r="N429" s="244"/>
      <c r="O429" s="92"/>
      <c r="P429" s="92"/>
      <c r="Q429" s="92"/>
      <c r="R429" s="92"/>
      <c r="S429" s="92"/>
      <c r="T429" s="93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201</v>
      </c>
      <c r="AU429" s="18" t="s">
        <v>81</v>
      </c>
    </row>
    <row r="430" spans="1:51" s="14" customFormat="1" ht="12">
      <c r="A430" s="14"/>
      <c r="B430" s="255"/>
      <c r="C430" s="256"/>
      <c r="D430" s="240" t="s">
        <v>202</v>
      </c>
      <c r="E430" s="257" t="s">
        <v>1</v>
      </c>
      <c r="F430" s="258" t="s">
        <v>489</v>
      </c>
      <c r="G430" s="256"/>
      <c r="H430" s="259">
        <v>0.031</v>
      </c>
      <c r="I430" s="260"/>
      <c r="J430" s="256"/>
      <c r="K430" s="256"/>
      <c r="L430" s="261"/>
      <c r="M430" s="262"/>
      <c r="N430" s="263"/>
      <c r="O430" s="263"/>
      <c r="P430" s="263"/>
      <c r="Q430" s="263"/>
      <c r="R430" s="263"/>
      <c r="S430" s="263"/>
      <c r="T430" s="26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5" t="s">
        <v>202</v>
      </c>
      <c r="AU430" s="265" t="s">
        <v>81</v>
      </c>
      <c r="AV430" s="14" t="s">
        <v>81</v>
      </c>
      <c r="AW430" s="14" t="s">
        <v>30</v>
      </c>
      <c r="AX430" s="14" t="s">
        <v>73</v>
      </c>
      <c r="AY430" s="265" t="s">
        <v>194</v>
      </c>
    </row>
    <row r="431" spans="1:51" s="15" customFormat="1" ht="12">
      <c r="A431" s="15"/>
      <c r="B431" s="266"/>
      <c r="C431" s="267"/>
      <c r="D431" s="240" t="s">
        <v>202</v>
      </c>
      <c r="E431" s="268" t="s">
        <v>1</v>
      </c>
      <c r="F431" s="269" t="s">
        <v>206</v>
      </c>
      <c r="G431" s="267"/>
      <c r="H431" s="270">
        <v>0.031</v>
      </c>
      <c r="I431" s="271"/>
      <c r="J431" s="267"/>
      <c r="K431" s="267"/>
      <c r="L431" s="272"/>
      <c r="M431" s="273"/>
      <c r="N431" s="274"/>
      <c r="O431" s="274"/>
      <c r="P431" s="274"/>
      <c r="Q431" s="274"/>
      <c r="R431" s="274"/>
      <c r="S431" s="274"/>
      <c r="T431" s="27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76" t="s">
        <v>202</v>
      </c>
      <c r="AU431" s="276" t="s">
        <v>81</v>
      </c>
      <c r="AV431" s="15" t="s">
        <v>115</v>
      </c>
      <c r="AW431" s="15" t="s">
        <v>30</v>
      </c>
      <c r="AX431" s="15" t="s">
        <v>77</v>
      </c>
      <c r="AY431" s="276" t="s">
        <v>194</v>
      </c>
    </row>
    <row r="432" spans="1:65" s="2" customFormat="1" ht="12">
      <c r="A432" s="39"/>
      <c r="B432" s="40"/>
      <c r="C432" s="227" t="s">
        <v>345</v>
      </c>
      <c r="D432" s="227" t="s">
        <v>196</v>
      </c>
      <c r="E432" s="228" t="s">
        <v>490</v>
      </c>
      <c r="F432" s="229" t="s">
        <v>491</v>
      </c>
      <c r="G432" s="230" t="s">
        <v>294</v>
      </c>
      <c r="H432" s="231">
        <v>0.825</v>
      </c>
      <c r="I432" s="232"/>
      <c r="J432" s="233">
        <f>ROUND(I432*H432,2)</f>
        <v>0</v>
      </c>
      <c r="K432" s="229" t="s">
        <v>200</v>
      </c>
      <c r="L432" s="45"/>
      <c r="M432" s="234" t="s">
        <v>1</v>
      </c>
      <c r="N432" s="235" t="s">
        <v>38</v>
      </c>
      <c r="O432" s="92"/>
      <c r="P432" s="236">
        <f>O432*H432</f>
        <v>0</v>
      </c>
      <c r="Q432" s="236">
        <v>0</v>
      </c>
      <c r="R432" s="236">
        <f>Q432*H432</f>
        <v>0</v>
      </c>
      <c r="S432" s="236">
        <v>0</v>
      </c>
      <c r="T432" s="237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8" t="s">
        <v>115</v>
      </c>
      <c r="AT432" s="238" t="s">
        <v>196</v>
      </c>
      <c r="AU432" s="238" t="s">
        <v>81</v>
      </c>
      <c r="AY432" s="18" t="s">
        <v>194</v>
      </c>
      <c r="BE432" s="239">
        <f>IF(N432="základní",J432,0)</f>
        <v>0</v>
      </c>
      <c r="BF432" s="239">
        <f>IF(N432="snížená",J432,0)</f>
        <v>0</v>
      </c>
      <c r="BG432" s="239">
        <f>IF(N432="zákl. přenesená",J432,0)</f>
        <v>0</v>
      </c>
      <c r="BH432" s="239">
        <f>IF(N432="sníž. přenesená",J432,0)</f>
        <v>0</v>
      </c>
      <c r="BI432" s="239">
        <f>IF(N432="nulová",J432,0)</f>
        <v>0</v>
      </c>
      <c r="BJ432" s="18" t="s">
        <v>77</v>
      </c>
      <c r="BK432" s="239">
        <f>ROUND(I432*H432,2)</f>
        <v>0</v>
      </c>
      <c r="BL432" s="18" t="s">
        <v>115</v>
      </c>
      <c r="BM432" s="238" t="s">
        <v>492</v>
      </c>
    </row>
    <row r="433" spans="1:47" s="2" customFormat="1" ht="12">
      <c r="A433" s="39"/>
      <c r="B433" s="40"/>
      <c r="C433" s="41"/>
      <c r="D433" s="240" t="s">
        <v>201</v>
      </c>
      <c r="E433" s="41"/>
      <c r="F433" s="241" t="s">
        <v>491</v>
      </c>
      <c r="G433" s="41"/>
      <c r="H433" s="41"/>
      <c r="I433" s="242"/>
      <c r="J433" s="41"/>
      <c r="K433" s="41"/>
      <c r="L433" s="45"/>
      <c r="M433" s="243"/>
      <c r="N433" s="244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201</v>
      </c>
      <c r="AU433" s="18" t="s">
        <v>81</v>
      </c>
    </row>
    <row r="434" spans="1:51" s="14" customFormat="1" ht="12">
      <c r="A434" s="14"/>
      <c r="B434" s="255"/>
      <c r="C434" s="256"/>
      <c r="D434" s="240" t="s">
        <v>202</v>
      </c>
      <c r="E434" s="257" t="s">
        <v>1</v>
      </c>
      <c r="F434" s="258" t="s">
        <v>493</v>
      </c>
      <c r="G434" s="256"/>
      <c r="H434" s="259">
        <v>0.825</v>
      </c>
      <c r="I434" s="260"/>
      <c r="J434" s="256"/>
      <c r="K434" s="256"/>
      <c r="L434" s="261"/>
      <c r="M434" s="262"/>
      <c r="N434" s="263"/>
      <c r="O434" s="263"/>
      <c r="P434" s="263"/>
      <c r="Q434" s="263"/>
      <c r="R434" s="263"/>
      <c r="S434" s="263"/>
      <c r="T434" s="26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5" t="s">
        <v>202</v>
      </c>
      <c r="AU434" s="265" t="s">
        <v>81</v>
      </c>
      <c r="AV434" s="14" t="s">
        <v>81</v>
      </c>
      <c r="AW434" s="14" t="s">
        <v>30</v>
      </c>
      <c r="AX434" s="14" t="s">
        <v>73</v>
      </c>
      <c r="AY434" s="265" t="s">
        <v>194</v>
      </c>
    </row>
    <row r="435" spans="1:51" s="15" customFormat="1" ht="12">
      <c r="A435" s="15"/>
      <c r="B435" s="266"/>
      <c r="C435" s="267"/>
      <c r="D435" s="240" t="s">
        <v>202</v>
      </c>
      <c r="E435" s="268" t="s">
        <v>1</v>
      </c>
      <c r="F435" s="269" t="s">
        <v>206</v>
      </c>
      <c r="G435" s="267"/>
      <c r="H435" s="270">
        <v>0.825</v>
      </c>
      <c r="I435" s="271"/>
      <c r="J435" s="267"/>
      <c r="K435" s="267"/>
      <c r="L435" s="272"/>
      <c r="M435" s="273"/>
      <c r="N435" s="274"/>
      <c r="O435" s="274"/>
      <c r="P435" s="274"/>
      <c r="Q435" s="274"/>
      <c r="R435" s="274"/>
      <c r="S435" s="274"/>
      <c r="T435" s="27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76" t="s">
        <v>202</v>
      </c>
      <c r="AU435" s="276" t="s">
        <v>81</v>
      </c>
      <c r="AV435" s="15" t="s">
        <v>115</v>
      </c>
      <c r="AW435" s="15" t="s">
        <v>30</v>
      </c>
      <c r="AX435" s="15" t="s">
        <v>77</v>
      </c>
      <c r="AY435" s="276" t="s">
        <v>194</v>
      </c>
    </row>
    <row r="436" spans="1:65" s="2" customFormat="1" ht="66.75" customHeight="1">
      <c r="A436" s="39"/>
      <c r="B436" s="40"/>
      <c r="C436" s="227" t="s">
        <v>494</v>
      </c>
      <c r="D436" s="227" t="s">
        <v>196</v>
      </c>
      <c r="E436" s="228" t="s">
        <v>495</v>
      </c>
      <c r="F436" s="229" t="s">
        <v>496</v>
      </c>
      <c r="G436" s="230" t="s">
        <v>294</v>
      </c>
      <c r="H436" s="231">
        <v>3.088</v>
      </c>
      <c r="I436" s="232"/>
      <c r="J436" s="233">
        <f>ROUND(I436*H436,2)</f>
        <v>0</v>
      </c>
      <c r="K436" s="229" t="s">
        <v>200</v>
      </c>
      <c r="L436" s="45"/>
      <c r="M436" s="234" t="s">
        <v>1</v>
      </c>
      <c r="N436" s="235" t="s">
        <v>38</v>
      </c>
      <c r="O436" s="92"/>
      <c r="P436" s="236">
        <f>O436*H436</f>
        <v>0</v>
      </c>
      <c r="Q436" s="236">
        <v>0</v>
      </c>
      <c r="R436" s="236">
        <f>Q436*H436</f>
        <v>0</v>
      </c>
      <c r="S436" s="236">
        <v>0</v>
      </c>
      <c r="T436" s="237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8" t="s">
        <v>115</v>
      </c>
      <c r="AT436" s="238" t="s">
        <v>196</v>
      </c>
      <c r="AU436" s="238" t="s">
        <v>81</v>
      </c>
      <c r="AY436" s="18" t="s">
        <v>194</v>
      </c>
      <c r="BE436" s="239">
        <f>IF(N436="základní",J436,0)</f>
        <v>0</v>
      </c>
      <c r="BF436" s="239">
        <f>IF(N436="snížená",J436,0)</f>
        <v>0</v>
      </c>
      <c r="BG436" s="239">
        <f>IF(N436="zákl. přenesená",J436,0)</f>
        <v>0</v>
      </c>
      <c r="BH436" s="239">
        <f>IF(N436="sníž. přenesená",J436,0)</f>
        <v>0</v>
      </c>
      <c r="BI436" s="239">
        <f>IF(N436="nulová",J436,0)</f>
        <v>0</v>
      </c>
      <c r="BJ436" s="18" t="s">
        <v>77</v>
      </c>
      <c r="BK436" s="239">
        <f>ROUND(I436*H436,2)</f>
        <v>0</v>
      </c>
      <c r="BL436" s="18" t="s">
        <v>115</v>
      </c>
      <c r="BM436" s="238" t="s">
        <v>497</v>
      </c>
    </row>
    <row r="437" spans="1:47" s="2" customFormat="1" ht="12">
      <c r="A437" s="39"/>
      <c r="B437" s="40"/>
      <c r="C437" s="41"/>
      <c r="D437" s="240" t="s">
        <v>201</v>
      </c>
      <c r="E437" s="41"/>
      <c r="F437" s="241" t="s">
        <v>496</v>
      </c>
      <c r="G437" s="41"/>
      <c r="H437" s="41"/>
      <c r="I437" s="242"/>
      <c r="J437" s="41"/>
      <c r="K437" s="41"/>
      <c r="L437" s="45"/>
      <c r="M437" s="243"/>
      <c r="N437" s="244"/>
      <c r="O437" s="92"/>
      <c r="P437" s="92"/>
      <c r="Q437" s="92"/>
      <c r="R437" s="92"/>
      <c r="S437" s="92"/>
      <c r="T437" s="93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201</v>
      </c>
      <c r="AU437" s="18" t="s">
        <v>81</v>
      </c>
    </row>
    <row r="438" spans="1:51" s="14" customFormat="1" ht="12">
      <c r="A438" s="14"/>
      <c r="B438" s="255"/>
      <c r="C438" s="256"/>
      <c r="D438" s="240" t="s">
        <v>202</v>
      </c>
      <c r="E438" s="257" t="s">
        <v>1</v>
      </c>
      <c r="F438" s="258" t="s">
        <v>498</v>
      </c>
      <c r="G438" s="256"/>
      <c r="H438" s="259">
        <v>3.088</v>
      </c>
      <c r="I438" s="260"/>
      <c r="J438" s="256"/>
      <c r="K438" s="256"/>
      <c r="L438" s="261"/>
      <c r="M438" s="262"/>
      <c r="N438" s="263"/>
      <c r="O438" s="263"/>
      <c r="P438" s="263"/>
      <c r="Q438" s="263"/>
      <c r="R438" s="263"/>
      <c r="S438" s="263"/>
      <c r="T438" s="26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65" t="s">
        <v>202</v>
      </c>
      <c r="AU438" s="265" t="s">
        <v>81</v>
      </c>
      <c r="AV438" s="14" t="s">
        <v>81</v>
      </c>
      <c r="AW438" s="14" t="s">
        <v>30</v>
      </c>
      <c r="AX438" s="14" t="s">
        <v>73</v>
      </c>
      <c r="AY438" s="265" t="s">
        <v>194</v>
      </c>
    </row>
    <row r="439" spans="1:51" s="15" customFormat="1" ht="12">
      <c r="A439" s="15"/>
      <c r="B439" s="266"/>
      <c r="C439" s="267"/>
      <c r="D439" s="240" t="s">
        <v>202</v>
      </c>
      <c r="E439" s="268" t="s">
        <v>1</v>
      </c>
      <c r="F439" s="269" t="s">
        <v>206</v>
      </c>
      <c r="G439" s="267"/>
      <c r="H439" s="270">
        <v>3.088</v>
      </c>
      <c r="I439" s="271"/>
      <c r="J439" s="267"/>
      <c r="K439" s="267"/>
      <c r="L439" s="272"/>
      <c r="M439" s="273"/>
      <c r="N439" s="274"/>
      <c r="O439" s="274"/>
      <c r="P439" s="274"/>
      <c r="Q439" s="274"/>
      <c r="R439" s="274"/>
      <c r="S439" s="274"/>
      <c r="T439" s="27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76" t="s">
        <v>202</v>
      </c>
      <c r="AU439" s="276" t="s">
        <v>81</v>
      </c>
      <c r="AV439" s="15" t="s">
        <v>115</v>
      </c>
      <c r="AW439" s="15" t="s">
        <v>30</v>
      </c>
      <c r="AX439" s="15" t="s">
        <v>77</v>
      </c>
      <c r="AY439" s="276" t="s">
        <v>194</v>
      </c>
    </row>
    <row r="440" spans="1:65" s="2" customFormat="1" ht="66.75" customHeight="1">
      <c r="A440" s="39"/>
      <c r="B440" s="40"/>
      <c r="C440" s="227" t="s">
        <v>352</v>
      </c>
      <c r="D440" s="227" t="s">
        <v>196</v>
      </c>
      <c r="E440" s="228" t="s">
        <v>499</v>
      </c>
      <c r="F440" s="229" t="s">
        <v>500</v>
      </c>
      <c r="G440" s="230" t="s">
        <v>294</v>
      </c>
      <c r="H440" s="231">
        <v>3.088</v>
      </c>
      <c r="I440" s="232"/>
      <c r="J440" s="233">
        <f>ROUND(I440*H440,2)</f>
        <v>0</v>
      </c>
      <c r="K440" s="229" t="s">
        <v>200</v>
      </c>
      <c r="L440" s="45"/>
      <c r="M440" s="234" t="s">
        <v>1</v>
      </c>
      <c r="N440" s="235" t="s">
        <v>38</v>
      </c>
      <c r="O440" s="92"/>
      <c r="P440" s="236">
        <f>O440*H440</f>
        <v>0</v>
      </c>
      <c r="Q440" s="236">
        <v>0</v>
      </c>
      <c r="R440" s="236">
        <f>Q440*H440</f>
        <v>0</v>
      </c>
      <c r="S440" s="236">
        <v>0</v>
      </c>
      <c r="T440" s="237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8" t="s">
        <v>115</v>
      </c>
      <c r="AT440" s="238" t="s">
        <v>196</v>
      </c>
      <c r="AU440" s="238" t="s">
        <v>81</v>
      </c>
      <c r="AY440" s="18" t="s">
        <v>194</v>
      </c>
      <c r="BE440" s="239">
        <f>IF(N440="základní",J440,0)</f>
        <v>0</v>
      </c>
      <c r="BF440" s="239">
        <f>IF(N440="snížená",J440,0)</f>
        <v>0</v>
      </c>
      <c r="BG440" s="239">
        <f>IF(N440="zákl. přenesená",J440,0)</f>
        <v>0</v>
      </c>
      <c r="BH440" s="239">
        <f>IF(N440="sníž. přenesená",J440,0)</f>
        <v>0</v>
      </c>
      <c r="BI440" s="239">
        <f>IF(N440="nulová",J440,0)</f>
        <v>0</v>
      </c>
      <c r="BJ440" s="18" t="s">
        <v>77</v>
      </c>
      <c r="BK440" s="239">
        <f>ROUND(I440*H440,2)</f>
        <v>0</v>
      </c>
      <c r="BL440" s="18" t="s">
        <v>115</v>
      </c>
      <c r="BM440" s="238" t="s">
        <v>501</v>
      </c>
    </row>
    <row r="441" spans="1:47" s="2" customFormat="1" ht="12">
      <c r="A441" s="39"/>
      <c r="B441" s="40"/>
      <c r="C441" s="41"/>
      <c r="D441" s="240" t="s">
        <v>201</v>
      </c>
      <c r="E441" s="41"/>
      <c r="F441" s="241" t="s">
        <v>500</v>
      </c>
      <c r="G441" s="41"/>
      <c r="H441" s="41"/>
      <c r="I441" s="242"/>
      <c r="J441" s="41"/>
      <c r="K441" s="41"/>
      <c r="L441" s="45"/>
      <c r="M441" s="243"/>
      <c r="N441" s="244"/>
      <c r="O441" s="92"/>
      <c r="P441" s="92"/>
      <c r="Q441" s="92"/>
      <c r="R441" s="92"/>
      <c r="S441" s="92"/>
      <c r="T441" s="93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201</v>
      </c>
      <c r="AU441" s="18" t="s">
        <v>81</v>
      </c>
    </row>
    <row r="442" spans="1:63" s="12" customFormat="1" ht="22.8" customHeight="1">
      <c r="A442" s="12"/>
      <c r="B442" s="211"/>
      <c r="C442" s="212"/>
      <c r="D442" s="213" t="s">
        <v>72</v>
      </c>
      <c r="E442" s="225" t="s">
        <v>115</v>
      </c>
      <c r="F442" s="225" t="s">
        <v>502</v>
      </c>
      <c r="G442" s="212"/>
      <c r="H442" s="212"/>
      <c r="I442" s="215"/>
      <c r="J442" s="226">
        <f>BK442</f>
        <v>0</v>
      </c>
      <c r="K442" s="212"/>
      <c r="L442" s="217"/>
      <c r="M442" s="218"/>
      <c r="N442" s="219"/>
      <c r="O442" s="219"/>
      <c r="P442" s="220">
        <f>SUM(P443:P468)</f>
        <v>0</v>
      </c>
      <c r="Q442" s="219"/>
      <c r="R442" s="220">
        <f>SUM(R443:R468)</f>
        <v>0</v>
      </c>
      <c r="S442" s="219"/>
      <c r="T442" s="221">
        <f>SUM(T443:T468)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22" t="s">
        <v>77</v>
      </c>
      <c r="AT442" s="223" t="s">
        <v>72</v>
      </c>
      <c r="AU442" s="223" t="s">
        <v>77</v>
      </c>
      <c r="AY442" s="222" t="s">
        <v>194</v>
      </c>
      <c r="BK442" s="224">
        <f>SUM(BK443:BK468)</f>
        <v>0</v>
      </c>
    </row>
    <row r="443" spans="1:65" s="2" customFormat="1" ht="12">
      <c r="A443" s="39"/>
      <c r="B443" s="40"/>
      <c r="C443" s="227" t="s">
        <v>503</v>
      </c>
      <c r="D443" s="227" t="s">
        <v>196</v>
      </c>
      <c r="E443" s="228" t="s">
        <v>504</v>
      </c>
      <c r="F443" s="229" t="s">
        <v>505</v>
      </c>
      <c r="G443" s="230" t="s">
        <v>199</v>
      </c>
      <c r="H443" s="231">
        <v>1.64</v>
      </c>
      <c r="I443" s="232"/>
      <c r="J443" s="233">
        <f>ROUND(I443*H443,2)</f>
        <v>0</v>
      </c>
      <c r="K443" s="229" t="s">
        <v>200</v>
      </c>
      <c r="L443" s="45"/>
      <c r="M443" s="234" t="s">
        <v>1</v>
      </c>
      <c r="N443" s="235" t="s">
        <v>38</v>
      </c>
      <c r="O443" s="92"/>
      <c r="P443" s="236">
        <f>O443*H443</f>
        <v>0</v>
      </c>
      <c r="Q443" s="236">
        <v>0</v>
      </c>
      <c r="R443" s="236">
        <f>Q443*H443</f>
        <v>0</v>
      </c>
      <c r="S443" s="236">
        <v>0</v>
      </c>
      <c r="T443" s="237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8" t="s">
        <v>115</v>
      </c>
      <c r="AT443" s="238" t="s">
        <v>196</v>
      </c>
      <c r="AU443" s="238" t="s">
        <v>81</v>
      </c>
      <c r="AY443" s="18" t="s">
        <v>194</v>
      </c>
      <c r="BE443" s="239">
        <f>IF(N443="základní",J443,0)</f>
        <v>0</v>
      </c>
      <c r="BF443" s="239">
        <f>IF(N443="snížená",J443,0)</f>
        <v>0</v>
      </c>
      <c r="BG443" s="239">
        <f>IF(N443="zákl. přenesená",J443,0)</f>
        <v>0</v>
      </c>
      <c r="BH443" s="239">
        <f>IF(N443="sníž. přenesená",J443,0)</f>
        <v>0</v>
      </c>
      <c r="BI443" s="239">
        <f>IF(N443="nulová",J443,0)</f>
        <v>0</v>
      </c>
      <c r="BJ443" s="18" t="s">
        <v>77</v>
      </c>
      <c r="BK443" s="239">
        <f>ROUND(I443*H443,2)</f>
        <v>0</v>
      </c>
      <c r="BL443" s="18" t="s">
        <v>115</v>
      </c>
      <c r="BM443" s="238" t="s">
        <v>506</v>
      </c>
    </row>
    <row r="444" spans="1:47" s="2" customFormat="1" ht="12">
      <c r="A444" s="39"/>
      <c r="B444" s="40"/>
      <c r="C444" s="41"/>
      <c r="D444" s="240" t="s">
        <v>201</v>
      </c>
      <c r="E444" s="41"/>
      <c r="F444" s="241" t="s">
        <v>505</v>
      </c>
      <c r="G444" s="41"/>
      <c r="H444" s="41"/>
      <c r="I444" s="242"/>
      <c r="J444" s="41"/>
      <c r="K444" s="41"/>
      <c r="L444" s="45"/>
      <c r="M444" s="243"/>
      <c r="N444" s="244"/>
      <c r="O444" s="92"/>
      <c r="P444" s="92"/>
      <c r="Q444" s="92"/>
      <c r="R444" s="92"/>
      <c r="S444" s="92"/>
      <c r="T444" s="93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201</v>
      </c>
      <c r="AU444" s="18" t="s">
        <v>81</v>
      </c>
    </row>
    <row r="445" spans="1:51" s="14" customFormat="1" ht="12">
      <c r="A445" s="14"/>
      <c r="B445" s="255"/>
      <c r="C445" s="256"/>
      <c r="D445" s="240" t="s">
        <v>202</v>
      </c>
      <c r="E445" s="257" t="s">
        <v>1</v>
      </c>
      <c r="F445" s="258" t="s">
        <v>507</v>
      </c>
      <c r="G445" s="256"/>
      <c r="H445" s="259">
        <v>1.583</v>
      </c>
      <c r="I445" s="260"/>
      <c r="J445" s="256"/>
      <c r="K445" s="256"/>
      <c r="L445" s="261"/>
      <c r="M445" s="262"/>
      <c r="N445" s="263"/>
      <c r="O445" s="263"/>
      <c r="P445" s="263"/>
      <c r="Q445" s="263"/>
      <c r="R445" s="263"/>
      <c r="S445" s="263"/>
      <c r="T445" s="26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5" t="s">
        <v>202</v>
      </c>
      <c r="AU445" s="265" t="s">
        <v>81</v>
      </c>
      <c r="AV445" s="14" t="s">
        <v>81</v>
      </c>
      <c r="AW445" s="14" t="s">
        <v>30</v>
      </c>
      <c r="AX445" s="14" t="s">
        <v>73</v>
      </c>
      <c r="AY445" s="265" t="s">
        <v>194</v>
      </c>
    </row>
    <row r="446" spans="1:51" s="14" customFormat="1" ht="12">
      <c r="A446" s="14"/>
      <c r="B446" s="255"/>
      <c r="C446" s="256"/>
      <c r="D446" s="240" t="s">
        <v>202</v>
      </c>
      <c r="E446" s="257" t="s">
        <v>1</v>
      </c>
      <c r="F446" s="258" t="s">
        <v>508</v>
      </c>
      <c r="G446" s="256"/>
      <c r="H446" s="259">
        <v>0.057</v>
      </c>
      <c r="I446" s="260"/>
      <c r="J446" s="256"/>
      <c r="K446" s="256"/>
      <c r="L446" s="261"/>
      <c r="M446" s="262"/>
      <c r="N446" s="263"/>
      <c r="O446" s="263"/>
      <c r="P446" s="263"/>
      <c r="Q446" s="263"/>
      <c r="R446" s="263"/>
      <c r="S446" s="263"/>
      <c r="T446" s="26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5" t="s">
        <v>202</v>
      </c>
      <c r="AU446" s="265" t="s">
        <v>81</v>
      </c>
      <c r="AV446" s="14" t="s">
        <v>81</v>
      </c>
      <c r="AW446" s="14" t="s">
        <v>30</v>
      </c>
      <c r="AX446" s="14" t="s">
        <v>73</v>
      </c>
      <c r="AY446" s="265" t="s">
        <v>194</v>
      </c>
    </row>
    <row r="447" spans="1:51" s="15" customFormat="1" ht="12">
      <c r="A447" s="15"/>
      <c r="B447" s="266"/>
      <c r="C447" s="267"/>
      <c r="D447" s="240" t="s">
        <v>202</v>
      </c>
      <c r="E447" s="268" t="s">
        <v>1</v>
      </c>
      <c r="F447" s="269" t="s">
        <v>206</v>
      </c>
      <c r="G447" s="267"/>
      <c r="H447" s="270">
        <v>1.64</v>
      </c>
      <c r="I447" s="271"/>
      <c r="J447" s="267"/>
      <c r="K447" s="267"/>
      <c r="L447" s="272"/>
      <c r="M447" s="273"/>
      <c r="N447" s="274"/>
      <c r="O447" s="274"/>
      <c r="P447" s="274"/>
      <c r="Q447" s="274"/>
      <c r="R447" s="274"/>
      <c r="S447" s="274"/>
      <c r="T447" s="27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76" t="s">
        <v>202</v>
      </c>
      <c r="AU447" s="276" t="s">
        <v>81</v>
      </c>
      <c r="AV447" s="15" t="s">
        <v>115</v>
      </c>
      <c r="AW447" s="15" t="s">
        <v>30</v>
      </c>
      <c r="AX447" s="15" t="s">
        <v>77</v>
      </c>
      <c r="AY447" s="276" t="s">
        <v>194</v>
      </c>
    </row>
    <row r="448" spans="1:65" s="2" customFormat="1" ht="44.25" customHeight="1">
      <c r="A448" s="39"/>
      <c r="B448" s="40"/>
      <c r="C448" s="227" t="s">
        <v>358</v>
      </c>
      <c r="D448" s="227" t="s">
        <v>196</v>
      </c>
      <c r="E448" s="228" t="s">
        <v>509</v>
      </c>
      <c r="F448" s="229" t="s">
        <v>510</v>
      </c>
      <c r="G448" s="230" t="s">
        <v>199</v>
      </c>
      <c r="H448" s="231">
        <v>1.64</v>
      </c>
      <c r="I448" s="232"/>
      <c r="J448" s="233">
        <f>ROUND(I448*H448,2)</f>
        <v>0</v>
      </c>
      <c r="K448" s="229" t="s">
        <v>1</v>
      </c>
      <c r="L448" s="45"/>
      <c r="M448" s="234" t="s">
        <v>1</v>
      </c>
      <c r="N448" s="235" t="s">
        <v>38</v>
      </c>
      <c r="O448" s="92"/>
      <c r="P448" s="236">
        <f>O448*H448</f>
        <v>0</v>
      </c>
      <c r="Q448" s="236">
        <v>0</v>
      </c>
      <c r="R448" s="236">
        <f>Q448*H448</f>
        <v>0</v>
      </c>
      <c r="S448" s="236">
        <v>0</v>
      </c>
      <c r="T448" s="237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8" t="s">
        <v>115</v>
      </c>
      <c r="AT448" s="238" t="s">
        <v>196</v>
      </c>
      <c r="AU448" s="238" t="s">
        <v>81</v>
      </c>
      <c r="AY448" s="18" t="s">
        <v>194</v>
      </c>
      <c r="BE448" s="239">
        <f>IF(N448="základní",J448,0)</f>
        <v>0</v>
      </c>
      <c r="BF448" s="239">
        <f>IF(N448="snížená",J448,0)</f>
        <v>0</v>
      </c>
      <c r="BG448" s="239">
        <f>IF(N448="zákl. přenesená",J448,0)</f>
        <v>0</v>
      </c>
      <c r="BH448" s="239">
        <f>IF(N448="sníž. přenesená",J448,0)</f>
        <v>0</v>
      </c>
      <c r="BI448" s="239">
        <f>IF(N448="nulová",J448,0)</f>
        <v>0</v>
      </c>
      <c r="BJ448" s="18" t="s">
        <v>77</v>
      </c>
      <c r="BK448" s="239">
        <f>ROUND(I448*H448,2)</f>
        <v>0</v>
      </c>
      <c r="BL448" s="18" t="s">
        <v>115</v>
      </c>
      <c r="BM448" s="238" t="s">
        <v>511</v>
      </c>
    </row>
    <row r="449" spans="1:47" s="2" customFormat="1" ht="12">
      <c r="A449" s="39"/>
      <c r="B449" s="40"/>
      <c r="C449" s="41"/>
      <c r="D449" s="240" t="s">
        <v>201</v>
      </c>
      <c r="E449" s="41"/>
      <c r="F449" s="241" t="s">
        <v>510</v>
      </c>
      <c r="G449" s="41"/>
      <c r="H449" s="41"/>
      <c r="I449" s="242"/>
      <c r="J449" s="41"/>
      <c r="K449" s="41"/>
      <c r="L449" s="45"/>
      <c r="M449" s="243"/>
      <c r="N449" s="244"/>
      <c r="O449" s="92"/>
      <c r="P449" s="92"/>
      <c r="Q449" s="92"/>
      <c r="R449" s="92"/>
      <c r="S449" s="92"/>
      <c r="T449" s="93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201</v>
      </c>
      <c r="AU449" s="18" t="s">
        <v>81</v>
      </c>
    </row>
    <row r="450" spans="1:51" s="14" customFormat="1" ht="12">
      <c r="A450" s="14"/>
      <c r="B450" s="255"/>
      <c r="C450" s="256"/>
      <c r="D450" s="240" t="s">
        <v>202</v>
      </c>
      <c r="E450" s="257" t="s">
        <v>1</v>
      </c>
      <c r="F450" s="258" t="s">
        <v>507</v>
      </c>
      <c r="G450" s="256"/>
      <c r="H450" s="259">
        <v>1.583</v>
      </c>
      <c r="I450" s="260"/>
      <c r="J450" s="256"/>
      <c r="K450" s="256"/>
      <c r="L450" s="261"/>
      <c r="M450" s="262"/>
      <c r="N450" s="263"/>
      <c r="O450" s="263"/>
      <c r="P450" s="263"/>
      <c r="Q450" s="263"/>
      <c r="R450" s="263"/>
      <c r="S450" s="263"/>
      <c r="T450" s="26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5" t="s">
        <v>202</v>
      </c>
      <c r="AU450" s="265" t="s">
        <v>81</v>
      </c>
      <c r="AV450" s="14" t="s">
        <v>81</v>
      </c>
      <c r="AW450" s="14" t="s">
        <v>30</v>
      </c>
      <c r="AX450" s="14" t="s">
        <v>73</v>
      </c>
      <c r="AY450" s="265" t="s">
        <v>194</v>
      </c>
    </row>
    <row r="451" spans="1:51" s="14" customFormat="1" ht="12">
      <c r="A451" s="14"/>
      <c r="B451" s="255"/>
      <c r="C451" s="256"/>
      <c r="D451" s="240" t="s">
        <v>202</v>
      </c>
      <c r="E451" s="257" t="s">
        <v>1</v>
      </c>
      <c r="F451" s="258" t="s">
        <v>508</v>
      </c>
      <c r="G451" s="256"/>
      <c r="H451" s="259">
        <v>0.057</v>
      </c>
      <c r="I451" s="260"/>
      <c r="J451" s="256"/>
      <c r="K451" s="256"/>
      <c r="L451" s="261"/>
      <c r="M451" s="262"/>
      <c r="N451" s="263"/>
      <c r="O451" s="263"/>
      <c r="P451" s="263"/>
      <c r="Q451" s="263"/>
      <c r="R451" s="263"/>
      <c r="S451" s="263"/>
      <c r="T451" s="26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5" t="s">
        <v>202</v>
      </c>
      <c r="AU451" s="265" t="s">
        <v>81</v>
      </c>
      <c r="AV451" s="14" t="s">
        <v>81</v>
      </c>
      <c r="AW451" s="14" t="s">
        <v>30</v>
      </c>
      <c r="AX451" s="14" t="s">
        <v>73</v>
      </c>
      <c r="AY451" s="265" t="s">
        <v>194</v>
      </c>
    </row>
    <row r="452" spans="1:51" s="15" customFormat="1" ht="12">
      <c r="A452" s="15"/>
      <c r="B452" s="266"/>
      <c r="C452" s="267"/>
      <c r="D452" s="240" t="s">
        <v>202</v>
      </c>
      <c r="E452" s="268" t="s">
        <v>1</v>
      </c>
      <c r="F452" s="269" t="s">
        <v>206</v>
      </c>
      <c r="G452" s="267"/>
      <c r="H452" s="270">
        <v>1.64</v>
      </c>
      <c r="I452" s="271"/>
      <c r="J452" s="267"/>
      <c r="K452" s="267"/>
      <c r="L452" s="272"/>
      <c r="M452" s="273"/>
      <c r="N452" s="274"/>
      <c r="O452" s="274"/>
      <c r="P452" s="274"/>
      <c r="Q452" s="274"/>
      <c r="R452" s="274"/>
      <c r="S452" s="274"/>
      <c r="T452" s="27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76" t="s">
        <v>202</v>
      </c>
      <c r="AU452" s="276" t="s">
        <v>81</v>
      </c>
      <c r="AV452" s="15" t="s">
        <v>115</v>
      </c>
      <c r="AW452" s="15" t="s">
        <v>30</v>
      </c>
      <c r="AX452" s="15" t="s">
        <v>77</v>
      </c>
      <c r="AY452" s="276" t="s">
        <v>194</v>
      </c>
    </row>
    <row r="453" spans="1:65" s="2" customFormat="1" ht="12">
      <c r="A453" s="39"/>
      <c r="B453" s="40"/>
      <c r="C453" s="227" t="s">
        <v>512</v>
      </c>
      <c r="D453" s="227" t="s">
        <v>196</v>
      </c>
      <c r="E453" s="228" t="s">
        <v>513</v>
      </c>
      <c r="F453" s="229" t="s">
        <v>514</v>
      </c>
      <c r="G453" s="230" t="s">
        <v>294</v>
      </c>
      <c r="H453" s="231">
        <v>2.268</v>
      </c>
      <c r="I453" s="232"/>
      <c r="J453" s="233">
        <f>ROUND(I453*H453,2)</f>
        <v>0</v>
      </c>
      <c r="K453" s="229" t="s">
        <v>1</v>
      </c>
      <c r="L453" s="45"/>
      <c r="M453" s="234" t="s">
        <v>1</v>
      </c>
      <c r="N453" s="235" t="s">
        <v>38</v>
      </c>
      <c r="O453" s="92"/>
      <c r="P453" s="236">
        <f>O453*H453</f>
        <v>0</v>
      </c>
      <c r="Q453" s="236">
        <v>0</v>
      </c>
      <c r="R453" s="236">
        <f>Q453*H453</f>
        <v>0</v>
      </c>
      <c r="S453" s="236">
        <v>0</v>
      </c>
      <c r="T453" s="237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8" t="s">
        <v>115</v>
      </c>
      <c r="AT453" s="238" t="s">
        <v>196</v>
      </c>
      <c r="AU453" s="238" t="s">
        <v>81</v>
      </c>
      <c r="AY453" s="18" t="s">
        <v>194</v>
      </c>
      <c r="BE453" s="239">
        <f>IF(N453="základní",J453,0)</f>
        <v>0</v>
      </c>
      <c r="BF453" s="239">
        <f>IF(N453="snížená",J453,0)</f>
        <v>0</v>
      </c>
      <c r="BG453" s="239">
        <f>IF(N453="zákl. přenesená",J453,0)</f>
        <v>0</v>
      </c>
      <c r="BH453" s="239">
        <f>IF(N453="sníž. přenesená",J453,0)</f>
        <v>0</v>
      </c>
      <c r="BI453" s="239">
        <f>IF(N453="nulová",J453,0)</f>
        <v>0</v>
      </c>
      <c r="BJ453" s="18" t="s">
        <v>77</v>
      </c>
      <c r="BK453" s="239">
        <f>ROUND(I453*H453,2)</f>
        <v>0</v>
      </c>
      <c r="BL453" s="18" t="s">
        <v>115</v>
      </c>
      <c r="BM453" s="238" t="s">
        <v>515</v>
      </c>
    </row>
    <row r="454" spans="1:47" s="2" customFormat="1" ht="12">
      <c r="A454" s="39"/>
      <c r="B454" s="40"/>
      <c r="C454" s="41"/>
      <c r="D454" s="240" t="s">
        <v>201</v>
      </c>
      <c r="E454" s="41"/>
      <c r="F454" s="241" t="s">
        <v>514</v>
      </c>
      <c r="G454" s="41"/>
      <c r="H454" s="41"/>
      <c r="I454" s="242"/>
      <c r="J454" s="41"/>
      <c r="K454" s="41"/>
      <c r="L454" s="45"/>
      <c r="M454" s="243"/>
      <c r="N454" s="244"/>
      <c r="O454" s="92"/>
      <c r="P454" s="92"/>
      <c r="Q454" s="92"/>
      <c r="R454" s="92"/>
      <c r="S454" s="92"/>
      <c r="T454" s="93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201</v>
      </c>
      <c r="AU454" s="18" t="s">
        <v>81</v>
      </c>
    </row>
    <row r="455" spans="1:51" s="14" customFormat="1" ht="12">
      <c r="A455" s="14"/>
      <c r="B455" s="255"/>
      <c r="C455" s="256"/>
      <c r="D455" s="240" t="s">
        <v>202</v>
      </c>
      <c r="E455" s="257" t="s">
        <v>1</v>
      </c>
      <c r="F455" s="258" t="s">
        <v>516</v>
      </c>
      <c r="G455" s="256"/>
      <c r="H455" s="259">
        <v>1.89</v>
      </c>
      <c r="I455" s="260"/>
      <c r="J455" s="256"/>
      <c r="K455" s="256"/>
      <c r="L455" s="261"/>
      <c r="M455" s="262"/>
      <c r="N455" s="263"/>
      <c r="O455" s="263"/>
      <c r="P455" s="263"/>
      <c r="Q455" s="263"/>
      <c r="R455" s="263"/>
      <c r="S455" s="263"/>
      <c r="T455" s="26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5" t="s">
        <v>202</v>
      </c>
      <c r="AU455" s="265" t="s">
        <v>81</v>
      </c>
      <c r="AV455" s="14" t="s">
        <v>81</v>
      </c>
      <c r="AW455" s="14" t="s">
        <v>30</v>
      </c>
      <c r="AX455" s="14" t="s">
        <v>73</v>
      </c>
      <c r="AY455" s="265" t="s">
        <v>194</v>
      </c>
    </row>
    <row r="456" spans="1:51" s="14" customFormat="1" ht="12">
      <c r="A456" s="14"/>
      <c r="B456" s="255"/>
      <c r="C456" s="256"/>
      <c r="D456" s="240" t="s">
        <v>202</v>
      </c>
      <c r="E456" s="257" t="s">
        <v>1</v>
      </c>
      <c r="F456" s="258" t="s">
        <v>517</v>
      </c>
      <c r="G456" s="256"/>
      <c r="H456" s="259">
        <v>0.378</v>
      </c>
      <c r="I456" s="260"/>
      <c r="J456" s="256"/>
      <c r="K456" s="256"/>
      <c r="L456" s="261"/>
      <c r="M456" s="262"/>
      <c r="N456" s="263"/>
      <c r="O456" s="263"/>
      <c r="P456" s="263"/>
      <c r="Q456" s="263"/>
      <c r="R456" s="263"/>
      <c r="S456" s="263"/>
      <c r="T456" s="26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65" t="s">
        <v>202</v>
      </c>
      <c r="AU456" s="265" t="s">
        <v>81</v>
      </c>
      <c r="AV456" s="14" t="s">
        <v>81</v>
      </c>
      <c r="AW456" s="14" t="s">
        <v>30</v>
      </c>
      <c r="AX456" s="14" t="s">
        <v>73</v>
      </c>
      <c r="AY456" s="265" t="s">
        <v>194</v>
      </c>
    </row>
    <row r="457" spans="1:51" s="15" customFormat="1" ht="12">
      <c r="A457" s="15"/>
      <c r="B457" s="266"/>
      <c r="C457" s="267"/>
      <c r="D457" s="240" t="s">
        <v>202</v>
      </c>
      <c r="E457" s="268" t="s">
        <v>1</v>
      </c>
      <c r="F457" s="269" t="s">
        <v>206</v>
      </c>
      <c r="G457" s="267"/>
      <c r="H457" s="270">
        <v>2.268</v>
      </c>
      <c r="I457" s="271"/>
      <c r="J457" s="267"/>
      <c r="K457" s="267"/>
      <c r="L457" s="272"/>
      <c r="M457" s="273"/>
      <c r="N457" s="274"/>
      <c r="O457" s="274"/>
      <c r="P457" s="274"/>
      <c r="Q457" s="274"/>
      <c r="R457" s="274"/>
      <c r="S457" s="274"/>
      <c r="T457" s="27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76" t="s">
        <v>202</v>
      </c>
      <c r="AU457" s="276" t="s">
        <v>81</v>
      </c>
      <c r="AV457" s="15" t="s">
        <v>115</v>
      </c>
      <c r="AW457" s="15" t="s">
        <v>30</v>
      </c>
      <c r="AX457" s="15" t="s">
        <v>77</v>
      </c>
      <c r="AY457" s="276" t="s">
        <v>194</v>
      </c>
    </row>
    <row r="458" spans="1:65" s="2" customFormat="1" ht="12">
      <c r="A458" s="39"/>
      <c r="B458" s="40"/>
      <c r="C458" s="227" t="s">
        <v>363</v>
      </c>
      <c r="D458" s="227" t="s">
        <v>196</v>
      </c>
      <c r="E458" s="228" t="s">
        <v>518</v>
      </c>
      <c r="F458" s="229" t="s">
        <v>519</v>
      </c>
      <c r="G458" s="230" t="s">
        <v>268</v>
      </c>
      <c r="H458" s="231">
        <v>0.041</v>
      </c>
      <c r="I458" s="232"/>
      <c r="J458" s="233">
        <f>ROUND(I458*H458,2)</f>
        <v>0</v>
      </c>
      <c r="K458" s="229" t="s">
        <v>200</v>
      </c>
      <c r="L458" s="45"/>
      <c r="M458" s="234" t="s">
        <v>1</v>
      </c>
      <c r="N458" s="235" t="s">
        <v>38</v>
      </c>
      <c r="O458" s="92"/>
      <c r="P458" s="236">
        <f>O458*H458</f>
        <v>0</v>
      </c>
      <c r="Q458" s="236">
        <v>0</v>
      </c>
      <c r="R458" s="236">
        <f>Q458*H458</f>
        <v>0</v>
      </c>
      <c r="S458" s="236">
        <v>0</v>
      </c>
      <c r="T458" s="237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8" t="s">
        <v>115</v>
      </c>
      <c r="AT458" s="238" t="s">
        <v>196</v>
      </c>
      <c r="AU458" s="238" t="s">
        <v>81</v>
      </c>
      <c r="AY458" s="18" t="s">
        <v>194</v>
      </c>
      <c r="BE458" s="239">
        <f>IF(N458="základní",J458,0)</f>
        <v>0</v>
      </c>
      <c r="BF458" s="239">
        <f>IF(N458="snížená",J458,0)</f>
        <v>0</v>
      </c>
      <c r="BG458" s="239">
        <f>IF(N458="zákl. přenesená",J458,0)</f>
        <v>0</v>
      </c>
      <c r="BH458" s="239">
        <f>IF(N458="sníž. přenesená",J458,0)</f>
        <v>0</v>
      </c>
      <c r="BI458" s="239">
        <f>IF(N458="nulová",J458,0)</f>
        <v>0</v>
      </c>
      <c r="BJ458" s="18" t="s">
        <v>77</v>
      </c>
      <c r="BK458" s="239">
        <f>ROUND(I458*H458,2)</f>
        <v>0</v>
      </c>
      <c r="BL458" s="18" t="s">
        <v>115</v>
      </c>
      <c r="BM458" s="238" t="s">
        <v>520</v>
      </c>
    </row>
    <row r="459" spans="1:47" s="2" customFormat="1" ht="12">
      <c r="A459" s="39"/>
      <c r="B459" s="40"/>
      <c r="C459" s="41"/>
      <c r="D459" s="240" t="s">
        <v>201</v>
      </c>
      <c r="E459" s="41"/>
      <c r="F459" s="241" t="s">
        <v>519</v>
      </c>
      <c r="G459" s="41"/>
      <c r="H459" s="41"/>
      <c r="I459" s="242"/>
      <c r="J459" s="41"/>
      <c r="K459" s="41"/>
      <c r="L459" s="45"/>
      <c r="M459" s="243"/>
      <c r="N459" s="244"/>
      <c r="O459" s="92"/>
      <c r="P459" s="92"/>
      <c r="Q459" s="92"/>
      <c r="R459" s="92"/>
      <c r="S459" s="92"/>
      <c r="T459" s="93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201</v>
      </c>
      <c r="AU459" s="18" t="s">
        <v>81</v>
      </c>
    </row>
    <row r="460" spans="1:51" s="14" customFormat="1" ht="12">
      <c r="A460" s="14"/>
      <c r="B460" s="255"/>
      <c r="C460" s="256"/>
      <c r="D460" s="240" t="s">
        <v>202</v>
      </c>
      <c r="E460" s="257" t="s">
        <v>1</v>
      </c>
      <c r="F460" s="258" t="s">
        <v>521</v>
      </c>
      <c r="G460" s="256"/>
      <c r="H460" s="259">
        <v>0.041</v>
      </c>
      <c r="I460" s="260"/>
      <c r="J460" s="256"/>
      <c r="K460" s="256"/>
      <c r="L460" s="261"/>
      <c r="M460" s="262"/>
      <c r="N460" s="263"/>
      <c r="O460" s="263"/>
      <c r="P460" s="263"/>
      <c r="Q460" s="263"/>
      <c r="R460" s="263"/>
      <c r="S460" s="263"/>
      <c r="T460" s="26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5" t="s">
        <v>202</v>
      </c>
      <c r="AU460" s="265" t="s">
        <v>81</v>
      </c>
      <c r="AV460" s="14" t="s">
        <v>81</v>
      </c>
      <c r="AW460" s="14" t="s">
        <v>30</v>
      </c>
      <c r="AX460" s="14" t="s">
        <v>73</v>
      </c>
      <c r="AY460" s="265" t="s">
        <v>194</v>
      </c>
    </row>
    <row r="461" spans="1:51" s="15" customFormat="1" ht="12">
      <c r="A461" s="15"/>
      <c r="B461" s="266"/>
      <c r="C461" s="267"/>
      <c r="D461" s="240" t="s">
        <v>202</v>
      </c>
      <c r="E461" s="268" t="s">
        <v>1</v>
      </c>
      <c r="F461" s="269" t="s">
        <v>206</v>
      </c>
      <c r="G461" s="267"/>
      <c r="H461" s="270">
        <v>0.041</v>
      </c>
      <c r="I461" s="271"/>
      <c r="J461" s="267"/>
      <c r="K461" s="267"/>
      <c r="L461" s="272"/>
      <c r="M461" s="273"/>
      <c r="N461" s="274"/>
      <c r="O461" s="274"/>
      <c r="P461" s="274"/>
      <c r="Q461" s="274"/>
      <c r="R461" s="274"/>
      <c r="S461" s="274"/>
      <c r="T461" s="27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76" t="s">
        <v>202</v>
      </c>
      <c r="AU461" s="276" t="s">
        <v>81</v>
      </c>
      <c r="AV461" s="15" t="s">
        <v>115</v>
      </c>
      <c r="AW461" s="15" t="s">
        <v>30</v>
      </c>
      <c r="AX461" s="15" t="s">
        <v>77</v>
      </c>
      <c r="AY461" s="276" t="s">
        <v>194</v>
      </c>
    </row>
    <row r="462" spans="1:65" s="2" customFormat="1" ht="12">
      <c r="A462" s="39"/>
      <c r="B462" s="40"/>
      <c r="C462" s="227" t="s">
        <v>522</v>
      </c>
      <c r="D462" s="227" t="s">
        <v>196</v>
      </c>
      <c r="E462" s="228" t="s">
        <v>523</v>
      </c>
      <c r="F462" s="229" t="s">
        <v>524</v>
      </c>
      <c r="G462" s="230" t="s">
        <v>294</v>
      </c>
      <c r="H462" s="231">
        <v>3.938</v>
      </c>
      <c r="I462" s="232"/>
      <c r="J462" s="233">
        <f>ROUND(I462*H462,2)</f>
        <v>0</v>
      </c>
      <c r="K462" s="229" t="s">
        <v>200</v>
      </c>
      <c r="L462" s="45"/>
      <c r="M462" s="234" t="s">
        <v>1</v>
      </c>
      <c r="N462" s="235" t="s">
        <v>38</v>
      </c>
      <c r="O462" s="92"/>
      <c r="P462" s="236">
        <f>O462*H462</f>
        <v>0</v>
      </c>
      <c r="Q462" s="236">
        <v>0</v>
      </c>
      <c r="R462" s="236">
        <f>Q462*H462</f>
        <v>0</v>
      </c>
      <c r="S462" s="236">
        <v>0</v>
      </c>
      <c r="T462" s="237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8" t="s">
        <v>115</v>
      </c>
      <c r="AT462" s="238" t="s">
        <v>196</v>
      </c>
      <c r="AU462" s="238" t="s">
        <v>81</v>
      </c>
      <c r="AY462" s="18" t="s">
        <v>194</v>
      </c>
      <c r="BE462" s="239">
        <f>IF(N462="základní",J462,0)</f>
        <v>0</v>
      </c>
      <c r="BF462" s="239">
        <f>IF(N462="snížená",J462,0)</f>
        <v>0</v>
      </c>
      <c r="BG462" s="239">
        <f>IF(N462="zákl. přenesená",J462,0)</f>
        <v>0</v>
      </c>
      <c r="BH462" s="239">
        <f>IF(N462="sníž. přenesená",J462,0)</f>
        <v>0</v>
      </c>
      <c r="BI462" s="239">
        <f>IF(N462="nulová",J462,0)</f>
        <v>0</v>
      </c>
      <c r="BJ462" s="18" t="s">
        <v>77</v>
      </c>
      <c r="BK462" s="239">
        <f>ROUND(I462*H462,2)</f>
        <v>0</v>
      </c>
      <c r="BL462" s="18" t="s">
        <v>115</v>
      </c>
      <c r="BM462" s="238" t="s">
        <v>525</v>
      </c>
    </row>
    <row r="463" spans="1:47" s="2" customFormat="1" ht="12">
      <c r="A463" s="39"/>
      <c r="B463" s="40"/>
      <c r="C463" s="41"/>
      <c r="D463" s="240" t="s">
        <v>201</v>
      </c>
      <c r="E463" s="41"/>
      <c r="F463" s="241" t="s">
        <v>524</v>
      </c>
      <c r="G463" s="41"/>
      <c r="H463" s="41"/>
      <c r="I463" s="242"/>
      <c r="J463" s="41"/>
      <c r="K463" s="41"/>
      <c r="L463" s="45"/>
      <c r="M463" s="243"/>
      <c r="N463" s="244"/>
      <c r="O463" s="92"/>
      <c r="P463" s="92"/>
      <c r="Q463" s="92"/>
      <c r="R463" s="92"/>
      <c r="S463" s="92"/>
      <c r="T463" s="93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201</v>
      </c>
      <c r="AU463" s="18" t="s">
        <v>81</v>
      </c>
    </row>
    <row r="464" spans="1:51" s="14" customFormat="1" ht="12">
      <c r="A464" s="14"/>
      <c r="B464" s="255"/>
      <c r="C464" s="256"/>
      <c r="D464" s="240" t="s">
        <v>202</v>
      </c>
      <c r="E464" s="257" t="s">
        <v>1</v>
      </c>
      <c r="F464" s="258" t="s">
        <v>526</v>
      </c>
      <c r="G464" s="256"/>
      <c r="H464" s="259">
        <v>3.749</v>
      </c>
      <c r="I464" s="260"/>
      <c r="J464" s="256"/>
      <c r="K464" s="256"/>
      <c r="L464" s="261"/>
      <c r="M464" s="262"/>
      <c r="N464" s="263"/>
      <c r="O464" s="263"/>
      <c r="P464" s="263"/>
      <c r="Q464" s="263"/>
      <c r="R464" s="263"/>
      <c r="S464" s="263"/>
      <c r="T464" s="26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5" t="s">
        <v>202</v>
      </c>
      <c r="AU464" s="265" t="s">
        <v>81</v>
      </c>
      <c r="AV464" s="14" t="s">
        <v>81</v>
      </c>
      <c r="AW464" s="14" t="s">
        <v>30</v>
      </c>
      <c r="AX464" s="14" t="s">
        <v>73</v>
      </c>
      <c r="AY464" s="265" t="s">
        <v>194</v>
      </c>
    </row>
    <row r="465" spans="1:51" s="14" customFormat="1" ht="12">
      <c r="A465" s="14"/>
      <c r="B465" s="255"/>
      <c r="C465" s="256"/>
      <c r="D465" s="240" t="s">
        <v>202</v>
      </c>
      <c r="E465" s="257" t="s">
        <v>1</v>
      </c>
      <c r="F465" s="258" t="s">
        <v>527</v>
      </c>
      <c r="G465" s="256"/>
      <c r="H465" s="259">
        <v>0.189</v>
      </c>
      <c r="I465" s="260"/>
      <c r="J465" s="256"/>
      <c r="K465" s="256"/>
      <c r="L465" s="261"/>
      <c r="M465" s="262"/>
      <c r="N465" s="263"/>
      <c r="O465" s="263"/>
      <c r="P465" s="263"/>
      <c r="Q465" s="263"/>
      <c r="R465" s="263"/>
      <c r="S465" s="263"/>
      <c r="T465" s="26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65" t="s">
        <v>202</v>
      </c>
      <c r="AU465" s="265" t="s">
        <v>81</v>
      </c>
      <c r="AV465" s="14" t="s">
        <v>81</v>
      </c>
      <c r="AW465" s="14" t="s">
        <v>30</v>
      </c>
      <c r="AX465" s="14" t="s">
        <v>73</v>
      </c>
      <c r="AY465" s="265" t="s">
        <v>194</v>
      </c>
    </row>
    <row r="466" spans="1:51" s="15" customFormat="1" ht="12">
      <c r="A466" s="15"/>
      <c r="B466" s="266"/>
      <c r="C466" s="267"/>
      <c r="D466" s="240" t="s">
        <v>202</v>
      </c>
      <c r="E466" s="268" t="s">
        <v>1</v>
      </c>
      <c r="F466" s="269" t="s">
        <v>206</v>
      </c>
      <c r="G466" s="267"/>
      <c r="H466" s="270">
        <v>3.938</v>
      </c>
      <c r="I466" s="271"/>
      <c r="J466" s="267"/>
      <c r="K466" s="267"/>
      <c r="L466" s="272"/>
      <c r="M466" s="273"/>
      <c r="N466" s="274"/>
      <c r="O466" s="274"/>
      <c r="P466" s="274"/>
      <c r="Q466" s="274"/>
      <c r="R466" s="274"/>
      <c r="S466" s="274"/>
      <c r="T466" s="27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76" t="s">
        <v>202</v>
      </c>
      <c r="AU466" s="276" t="s">
        <v>81</v>
      </c>
      <c r="AV466" s="15" t="s">
        <v>115</v>
      </c>
      <c r="AW466" s="15" t="s">
        <v>30</v>
      </c>
      <c r="AX466" s="15" t="s">
        <v>77</v>
      </c>
      <c r="AY466" s="276" t="s">
        <v>194</v>
      </c>
    </row>
    <row r="467" spans="1:65" s="2" customFormat="1" ht="12">
      <c r="A467" s="39"/>
      <c r="B467" s="40"/>
      <c r="C467" s="227" t="s">
        <v>373</v>
      </c>
      <c r="D467" s="227" t="s">
        <v>196</v>
      </c>
      <c r="E467" s="228" t="s">
        <v>528</v>
      </c>
      <c r="F467" s="229" t="s">
        <v>529</v>
      </c>
      <c r="G467" s="230" t="s">
        <v>294</v>
      </c>
      <c r="H467" s="231">
        <v>3.938</v>
      </c>
      <c r="I467" s="232"/>
      <c r="J467" s="233">
        <f>ROUND(I467*H467,2)</f>
        <v>0</v>
      </c>
      <c r="K467" s="229" t="s">
        <v>200</v>
      </c>
      <c r="L467" s="45"/>
      <c r="M467" s="234" t="s">
        <v>1</v>
      </c>
      <c r="N467" s="235" t="s">
        <v>38</v>
      </c>
      <c r="O467" s="92"/>
      <c r="P467" s="236">
        <f>O467*H467</f>
        <v>0</v>
      </c>
      <c r="Q467" s="236">
        <v>0</v>
      </c>
      <c r="R467" s="236">
        <f>Q467*H467</f>
        <v>0</v>
      </c>
      <c r="S467" s="236">
        <v>0</v>
      </c>
      <c r="T467" s="237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8" t="s">
        <v>115</v>
      </c>
      <c r="AT467" s="238" t="s">
        <v>196</v>
      </c>
      <c r="AU467" s="238" t="s">
        <v>81</v>
      </c>
      <c r="AY467" s="18" t="s">
        <v>194</v>
      </c>
      <c r="BE467" s="239">
        <f>IF(N467="základní",J467,0)</f>
        <v>0</v>
      </c>
      <c r="BF467" s="239">
        <f>IF(N467="snížená",J467,0)</f>
        <v>0</v>
      </c>
      <c r="BG467" s="239">
        <f>IF(N467="zákl. přenesená",J467,0)</f>
        <v>0</v>
      </c>
      <c r="BH467" s="239">
        <f>IF(N467="sníž. přenesená",J467,0)</f>
        <v>0</v>
      </c>
      <c r="BI467" s="239">
        <f>IF(N467="nulová",J467,0)</f>
        <v>0</v>
      </c>
      <c r="BJ467" s="18" t="s">
        <v>77</v>
      </c>
      <c r="BK467" s="239">
        <f>ROUND(I467*H467,2)</f>
        <v>0</v>
      </c>
      <c r="BL467" s="18" t="s">
        <v>115</v>
      </c>
      <c r="BM467" s="238" t="s">
        <v>530</v>
      </c>
    </row>
    <row r="468" spans="1:47" s="2" customFormat="1" ht="12">
      <c r="A468" s="39"/>
      <c r="B468" s="40"/>
      <c r="C468" s="41"/>
      <c r="D468" s="240" t="s">
        <v>201</v>
      </c>
      <c r="E468" s="41"/>
      <c r="F468" s="241" t="s">
        <v>529</v>
      </c>
      <c r="G468" s="41"/>
      <c r="H468" s="41"/>
      <c r="I468" s="242"/>
      <c r="J468" s="41"/>
      <c r="K468" s="41"/>
      <c r="L468" s="45"/>
      <c r="M468" s="243"/>
      <c r="N468" s="244"/>
      <c r="O468" s="92"/>
      <c r="P468" s="92"/>
      <c r="Q468" s="92"/>
      <c r="R468" s="92"/>
      <c r="S468" s="92"/>
      <c r="T468" s="9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201</v>
      </c>
      <c r="AU468" s="18" t="s">
        <v>81</v>
      </c>
    </row>
    <row r="469" spans="1:63" s="12" customFormat="1" ht="22.8" customHeight="1">
      <c r="A469" s="12"/>
      <c r="B469" s="211"/>
      <c r="C469" s="212"/>
      <c r="D469" s="213" t="s">
        <v>72</v>
      </c>
      <c r="E469" s="225" t="s">
        <v>123</v>
      </c>
      <c r="F469" s="225" t="s">
        <v>531</v>
      </c>
      <c r="G469" s="212"/>
      <c r="H469" s="212"/>
      <c r="I469" s="215"/>
      <c r="J469" s="226">
        <f>BK469</f>
        <v>0</v>
      </c>
      <c r="K469" s="212"/>
      <c r="L469" s="217"/>
      <c r="M469" s="218"/>
      <c r="N469" s="219"/>
      <c r="O469" s="219"/>
      <c r="P469" s="220">
        <f>SUM(P470:P514)</f>
        <v>0</v>
      </c>
      <c r="Q469" s="219"/>
      <c r="R469" s="220">
        <f>SUM(R470:R514)</f>
        <v>0</v>
      </c>
      <c r="S469" s="219"/>
      <c r="T469" s="221">
        <f>SUM(T470:T514)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22" t="s">
        <v>77</v>
      </c>
      <c r="AT469" s="223" t="s">
        <v>72</v>
      </c>
      <c r="AU469" s="223" t="s">
        <v>77</v>
      </c>
      <c r="AY469" s="222" t="s">
        <v>194</v>
      </c>
      <c r="BK469" s="224">
        <f>SUM(BK470:BK514)</f>
        <v>0</v>
      </c>
    </row>
    <row r="470" spans="1:65" s="2" customFormat="1" ht="12">
      <c r="A470" s="39"/>
      <c r="B470" s="40"/>
      <c r="C470" s="227" t="s">
        <v>532</v>
      </c>
      <c r="D470" s="227" t="s">
        <v>196</v>
      </c>
      <c r="E470" s="228" t="s">
        <v>533</v>
      </c>
      <c r="F470" s="229" t="s">
        <v>534</v>
      </c>
      <c r="G470" s="230" t="s">
        <v>294</v>
      </c>
      <c r="H470" s="231">
        <v>14.03</v>
      </c>
      <c r="I470" s="232"/>
      <c r="J470" s="233">
        <f>ROUND(I470*H470,2)</f>
        <v>0</v>
      </c>
      <c r="K470" s="229" t="s">
        <v>200</v>
      </c>
      <c r="L470" s="45"/>
      <c r="M470" s="234" t="s">
        <v>1</v>
      </c>
      <c r="N470" s="235" t="s">
        <v>38</v>
      </c>
      <c r="O470" s="92"/>
      <c r="P470" s="236">
        <f>O470*H470</f>
        <v>0</v>
      </c>
      <c r="Q470" s="236">
        <v>0</v>
      </c>
      <c r="R470" s="236">
        <f>Q470*H470</f>
        <v>0</v>
      </c>
      <c r="S470" s="236">
        <v>0</v>
      </c>
      <c r="T470" s="237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8" t="s">
        <v>115</v>
      </c>
      <c r="AT470" s="238" t="s">
        <v>196</v>
      </c>
      <c r="AU470" s="238" t="s">
        <v>81</v>
      </c>
      <c r="AY470" s="18" t="s">
        <v>194</v>
      </c>
      <c r="BE470" s="239">
        <f>IF(N470="základní",J470,0)</f>
        <v>0</v>
      </c>
      <c r="BF470" s="239">
        <f>IF(N470="snížená",J470,0)</f>
        <v>0</v>
      </c>
      <c r="BG470" s="239">
        <f>IF(N470="zákl. přenesená",J470,0)</f>
        <v>0</v>
      </c>
      <c r="BH470" s="239">
        <f>IF(N470="sníž. přenesená",J470,0)</f>
        <v>0</v>
      </c>
      <c r="BI470" s="239">
        <f>IF(N470="nulová",J470,0)</f>
        <v>0</v>
      </c>
      <c r="BJ470" s="18" t="s">
        <v>77</v>
      </c>
      <c r="BK470" s="239">
        <f>ROUND(I470*H470,2)</f>
        <v>0</v>
      </c>
      <c r="BL470" s="18" t="s">
        <v>115</v>
      </c>
      <c r="BM470" s="238" t="s">
        <v>535</v>
      </c>
    </row>
    <row r="471" spans="1:47" s="2" customFormat="1" ht="12">
      <c r="A471" s="39"/>
      <c r="B471" s="40"/>
      <c r="C471" s="41"/>
      <c r="D471" s="240" t="s">
        <v>201</v>
      </c>
      <c r="E471" s="41"/>
      <c r="F471" s="241" t="s">
        <v>534</v>
      </c>
      <c r="G471" s="41"/>
      <c r="H471" s="41"/>
      <c r="I471" s="242"/>
      <c r="J471" s="41"/>
      <c r="K471" s="41"/>
      <c r="L471" s="45"/>
      <c r="M471" s="243"/>
      <c r="N471" s="244"/>
      <c r="O471" s="92"/>
      <c r="P471" s="92"/>
      <c r="Q471" s="92"/>
      <c r="R471" s="92"/>
      <c r="S471" s="92"/>
      <c r="T471" s="93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201</v>
      </c>
      <c r="AU471" s="18" t="s">
        <v>81</v>
      </c>
    </row>
    <row r="472" spans="1:51" s="14" customFormat="1" ht="12">
      <c r="A472" s="14"/>
      <c r="B472" s="255"/>
      <c r="C472" s="256"/>
      <c r="D472" s="240" t="s">
        <v>202</v>
      </c>
      <c r="E472" s="257" t="s">
        <v>1</v>
      </c>
      <c r="F472" s="258" t="s">
        <v>321</v>
      </c>
      <c r="G472" s="256"/>
      <c r="H472" s="259">
        <v>14.03</v>
      </c>
      <c r="I472" s="260"/>
      <c r="J472" s="256"/>
      <c r="K472" s="256"/>
      <c r="L472" s="261"/>
      <c r="M472" s="262"/>
      <c r="N472" s="263"/>
      <c r="O472" s="263"/>
      <c r="P472" s="263"/>
      <c r="Q472" s="263"/>
      <c r="R472" s="263"/>
      <c r="S472" s="263"/>
      <c r="T472" s="26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5" t="s">
        <v>202</v>
      </c>
      <c r="AU472" s="265" t="s">
        <v>81</v>
      </c>
      <c r="AV472" s="14" t="s">
        <v>81</v>
      </c>
      <c r="AW472" s="14" t="s">
        <v>30</v>
      </c>
      <c r="AX472" s="14" t="s">
        <v>73</v>
      </c>
      <c r="AY472" s="265" t="s">
        <v>194</v>
      </c>
    </row>
    <row r="473" spans="1:51" s="15" customFormat="1" ht="12">
      <c r="A473" s="15"/>
      <c r="B473" s="266"/>
      <c r="C473" s="267"/>
      <c r="D473" s="240" t="s">
        <v>202</v>
      </c>
      <c r="E473" s="268" t="s">
        <v>1</v>
      </c>
      <c r="F473" s="269" t="s">
        <v>206</v>
      </c>
      <c r="G473" s="267"/>
      <c r="H473" s="270">
        <v>14.03</v>
      </c>
      <c r="I473" s="271"/>
      <c r="J473" s="267"/>
      <c r="K473" s="267"/>
      <c r="L473" s="272"/>
      <c r="M473" s="273"/>
      <c r="N473" s="274"/>
      <c r="O473" s="274"/>
      <c r="P473" s="274"/>
      <c r="Q473" s="274"/>
      <c r="R473" s="274"/>
      <c r="S473" s="274"/>
      <c r="T473" s="27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76" t="s">
        <v>202</v>
      </c>
      <c r="AU473" s="276" t="s">
        <v>81</v>
      </c>
      <c r="AV473" s="15" t="s">
        <v>115</v>
      </c>
      <c r="AW473" s="15" t="s">
        <v>30</v>
      </c>
      <c r="AX473" s="15" t="s">
        <v>77</v>
      </c>
      <c r="AY473" s="276" t="s">
        <v>194</v>
      </c>
    </row>
    <row r="474" spans="1:65" s="2" customFormat="1" ht="12">
      <c r="A474" s="39"/>
      <c r="B474" s="40"/>
      <c r="C474" s="227" t="s">
        <v>379</v>
      </c>
      <c r="D474" s="227" t="s">
        <v>196</v>
      </c>
      <c r="E474" s="228" t="s">
        <v>536</v>
      </c>
      <c r="F474" s="229" t="s">
        <v>537</v>
      </c>
      <c r="G474" s="230" t="s">
        <v>294</v>
      </c>
      <c r="H474" s="231">
        <v>115.471</v>
      </c>
      <c r="I474" s="232"/>
      <c r="J474" s="233">
        <f>ROUND(I474*H474,2)</f>
        <v>0</v>
      </c>
      <c r="K474" s="229" t="s">
        <v>200</v>
      </c>
      <c r="L474" s="45"/>
      <c r="M474" s="234" t="s">
        <v>1</v>
      </c>
      <c r="N474" s="235" t="s">
        <v>38</v>
      </c>
      <c r="O474" s="92"/>
      <c r="P474" s="236">
        <f>O474*H474</f>
        <v>0</v>
      </c>
      <c r="Q474" s="236">
        <v>0</v>
      </c>
      <c r="R474" s="236">
        <f>Q474*H474</f>
        <v>0</v>
      </c>
      <c r="S474" s="236">
        <v>0</v>
      </c>
      <c r="T474" s="237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8" t="s">
        <v>115</v>
      </c>
      <c r="AT474" s="238" t="s">
        <v>196</v>
      </c>
      <c r="AU474" s="238" t="s">
        <v>81</v>
      </c>
      <c r="AY474" s="18" t="s">
        <v>194</v>
      </c>
      <c r="BE474" s="239">
        <f>IF(N474="základní",J474,0)</f>
        <v>0</v>
      </c>
      <c r="BF474" s="239">
        <f>IF(N474="snížená",J474,0)</f>
        <v>0</v>
      </c>
      <c r="BG474" s="239">
        <f>IF(N474="zákl. přenesená",J474,0)</f>
        <v>0</v>
      </c>
      <c r="BH474" s="239">
        <f>IF(N474="sníž. přenesená",J474,0)</f>
        <v>0</v>
      </c>
      <c r="BI474" s="239">
        <f>IF(N474="nulová",J474,0)</f>
        <v>0</v>
      </c>
      <c r="BJ474" s="18" t="s">
        <v>77</v>
      </c>
      <c r="BK474" s="239">
        <f>ROUND(I474*H474,2)</f>
        <v>0</v>
      </c>
      <c r="BL474" s="18" t="s">
        <v>115</v>
      </c>
      <c r="BM474" s="238" t="s">
        <v>538</v>
      </c>
    </row>
    <row r="475" spans="1:47" s="2" customFormat="1" ht="12">
      <c r="A475" s="39"/>
      <c r="B475" s="40"/>
      <c r="C475" s="41"/>
      <c r="D475" s="240" t="s">
        <v>201</v>
      </c>
      <c r="E475" s="41"/>
      <c r="F475" s="241" t="s">
        <v>537</v>
      </c>
      <c r="G475" s="41"/>
      <c r="H475" s="41"/>
      <c r="I475" s="242"/>
      <c r="J475" s="41"/>
      <c r="K475" s="41"/>
      <c r="L475" s="45"/>
      <c r="M475" s="243"/>
      <c r="N475" s="244"/>
      <c r="O475" s="92"/>
      <c r="P475" s="92"/>
      <c r="Q475" s="92"/>
      <c r="R475" s="92"/>
      <c r="S475" s="92"/>
      <c r="T475" s="93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201</v>
      </c>
      <c r="AU475" s="18" t="s">
        <v>81</v>
      </c>
    </row>
    <row r="476" spans="1:51" s="14" customFormat="1" ht="12">
      <c r="A476" s="14"/>
      <c r="B476" s="255"/>
      <c r="C476" s="256"/>
      <c r="D476" s="240" t="s">
        <v>202</v>
      </c>
      <c r="E476" s="257" t="s">
        <v>1</v>
      </c>
      <c r="F476" s="258" t="s">
        <v>539</v>
      </c>
      <c r="G476" s="256"/>
      <c r="H476" s="259">
        <v>115.471</v>
      </c>
      <c r="I476" s="260"/>
      <c r="J476" s="256"/>
      <c r="K476" s="256"/>
      <c r="L476" s="261"/>
      <c r="M476" s="262"/>
      <c r="N476" s="263"/>
      <c r="O476" s="263"/>
      <c r="P476" s="263"/>
      <c r="Q476" s="263"/>
      <c r="R476" s="263"/>
      <c r="S476" s="263"/>
      <c r="T476" s="26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5" t="s">
        <v>202</v>
      </c>
      <c r="AU476" s="265" t="s">
        <v>81</v>
      </c>
      <c r="AV476" s="14" t="s">
        <v>81</v>
      </c>
      <c r="AW476" s="14" t="s">
        <v>30</v>
      </c>
      <c r="AX476" s="14" t="s">
        <v>73</v>
      </c>
      <c r="AY476" s="265" t="s">
        <v>194</v>
      </c>
    </row>
    <row r="477" spans="1:51" s="15" customFormat="1" ht="12">
      <c r="A477" s="15"/>
      <c r="B477" s="266"/>
      <c r="C477" s="267"/>
      <c r="D477" s="240" t="s">
        <v>202</v>
      </c>
      <c r="E477" s="268" t="s">
        <v>1</v>
      </c>
      <c r="F477" s="269" t="s">
        <v>206</v>
      </c>
      <c r="G477" s="267"/>
      <c r="H477" s="270">
        <v>115.471</v>
      </c>
      <c r="I477" s="271"/>
      <c r="J477" s="267"/>
      <c r="K477" s="267"/>
      <c r="L477" s="272"/>
      <c r="M477" s="273"/>
      <c r="N477" s="274"/>
      <c r="O477" s="274"/>
      <c r="P477" s="274"/>
      <c r="Q477" s="274"/>
      <c r="R477" s="274"/>
      <c r="S477" s="274"/>
      <c r="T477" s="27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76" t="s">
        <v>202</v>
      </c>
      <c r="AU477" s="276" t="s">
        <v>81</v>
      </c>
      <c r="AV477" s="15" t="s">
        <v>115</v>
      </c>
      <c r="AW477" s="15" t="s">
        <v>30</v>
      </c>
      <c r="AX477" s="15" t="s">
        <v>77</v>
      </c>
      <c r="AY477" s="276" t="s">
        <v>194</v>
      </c>
    </row>
    <row r="478" spans="1:65" s="2" customFormat="1" ht="12">
      <c r="A478" s="39"/>
      <c r="B478" s="40"/>
      <c r="C478" s="227" t="s">
        <v>540</v>
      </c>
      <c r="D478" s="227" t="s">
        <v>196</v>
      </c>
      <c r="E478" s="228" t="s">
        <v>541</v>
      </c>
      <c r="F478" s="229" t="s">
        <v>542</v>
      </c>
      <c r="G478" s="230" t="s">
        <v>294</v>
      </c>
      <c r="H478" s="231">
        <v>89.115</v>
      </c>
      <c r="I478" s="232"/>
      <c r="J478" s="233">
        <f>ROUND(I478*H478,2)</f>
        <v>0</v>
      </c>
      <c r="K478" s="229" t="s">
        <v>200</v>
      </c>
      <c r="L478" s="45"/>
      <c r="M478" s="234" t="s">
        <v>1</v>
      </c>
      <c r="N478" s="235" t="s">
        <v>38</v>
      </c>
      <c r="O478" s="92"/>
      <c r="P478" s="236">
        <f>O478*H478</f>
        <v>0</v>
      </c>
      <c r="Q478" s="236">
        <v>0</v>
      </c>
      <c r="R478" s="236">
        <f>Q478*H478</f>
        <v>0</v>
      </c>
      <c r="S478" s="236">
        <v>0</v>
      </c>
      <c r="T478" s="237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8" t="s">
        <v>115</v>
      </c>
      <c r="AT478" s="238" t="s">
        <v>196</v>
      </c>
      <c r="AU478" s="238" t="s">
        <v>81</v>
      </c>
      <c r="AY478" s="18" t="s">
        <v>194</v>
      </c>
      <c r="BE478" s="239">
        <f>IF(N478="základní",J478,0)</f>
        <v>0</v>
      </c>
      <c r="BF478" s="239">
        <f>IF(N478="snížená",J478,0)</f>
        <v>0</v>
      </c>
      <c r="BG478" s="239">
        <f>IF(N478="zákl. přenesená",J478,0)</f>
        <v>0</v>
      </c>
      <c r="BH478" s="239">
        <f>IF(N478="sníž. přenesená",J478,0)</f>
        <v>0</v>
      </c>
      <c r="BI478" s="239">
        <f>IF(N478="nulová",J478,0)</f>
        <v>0</v>
      </c>
      <c r="BJ478" s="18" t="s">
        <v>77</v>
      </c>
      <c r="BK478" s="239">
        <f>ROUND(I478*H478,2)</f>
        <v>0</v>
      </c>
      <c r="BL478" s="18" t="s">
        <v>115</v>
      </c>
      <c r="BM478" s="238" t="s">
        <v>543</v>
      </c>
    </row>
    <row r="479" spans="1:47" s="2" customFormat="1" ht="12">
      <c r="A479" s="39"/>
      <c r="B479" s="40"/>
      <c r="C479" s="41"/>
      <c r="D479" s="240" t="s">
        <v>201</v>
      </c>
      <c r="E479" s="41"/>
      <c r="F479" s="241" t="s">
        <v>542</v>
      </c>
      <c r="G479" s="41"/>
      <c r="H479" s="41"/>
      <c r="I479" s="242"/>
      <c r="J479" s="41"/>
      <c r="K479" s="41"/>
      <c r="L479" s="45"/>
      <c r="M479" s="243"/>
      <c r="N479" s="244"/>
      <c r="O479" s="92"/>
      <c r="P479" s="92"/>
      <c r="Q479" s="92"/>
      <c r="R479" s="92"/>
      <c r="S479" s="92"/>
      <c r="T479" s="93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201</v>
      </c>
      <c r="AU479" s="18" t="s">
        <v>81</v>
      </c>
    </row>
    <row r="480" spans="1:51" s="13" customFormat="1" ht="12">
      <c r="A480" s="13"/>
      <c r="B480" s="245"/>
      <c r="C480" s="246"/>
      <c r="D480" s="240" t="s">
        <v>202</v>
      </c>
      <c r="E480" s="247" t="s">
        <v>1</v>
      </c>
      <c r="F480" s="248" t="s">
        <v>317</v>
      </c>
      <c r="G480" s="246"/>
      <c r="H480" s="247" t="s">
        <v>1</v>
      </c>
      <c r="I480" s="249"/>
      <c r="J480" s="246"/>
      <c r="K480" s="246"/>
      <c r="L480" s="250"/>
      <c r="M480" s="251"/>
      <c r="N480" s="252"/>
      <c r="O480" s="252"/>
      <c r="P480" s="252"/>
      <c r="Q480" s="252"/>
      <c r="R480" s="252"/>
      <c r="S480" s="252"/>
      <c r="T480" s="25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4" t="s">
        <v>202</v>
      </c>
      <c r="AU480" s="254" t="s">
        <v>81</v>
      </c>
      <c r="AV480" s="13" t="s">
        <v>77</v>
      </c>
      <c r="AW480" s="13" t="s">
        <v>30</v>
      </c>
      <c r="AX480" s="13" t="s">
        <v>73</v>
      </c>
      <c r="AY480" s="254" t="s">
        <v>194</v>
      </c>
    </row>
    <row r="481" spans="1:51" s="14" customFormat="1" ht="12">
      <c r="A481" s="14"/>
      <c r="B481" s="255"/>
      <c r="C481" s="256"/>
      <c r="D481" s="240" t="s">
        <v>202</v>
      </c>
      <c r="E481" s="257" t="s">
        <v>1</v>
      </c>
      <c r="F481" s="258" t="s">
        <v>544</v>
      </c>
      <c r="G481" s="256"/>
      <c r="H481" s="259">
        <v>53.41</v>
      </c>
      <c r="I481" s="260"/>
      <c r="J481" s="256"/>
      <c r="K481" s="256"/>
      <c r="L481" s="261"/>
      <c r="M481" s="262"/>
      <c r="N481" s="263"/>
      <c r="O481" s="263"/>
      <c r="P481" s="263"/>
      <c r="Q481" s="263"/>
      <c r="R481" s="263"/>
      <c r="S481" s="263"/>
      <c r="T481" s="26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5" t="s">
        <v>202</v>
      </c>
      <c r="AU481" s="265" t="s">
        <v>81</v>
      </c>
      <c r="AV481" s="14" t="s">
        <v>81</v>
      </c>
      <c r="AW481" s="14" t="s">
        <v>30</v>
      </c>
      <c r="AX481" s="14" t="s">
        <v>73</v>
      </c>
      <c r="AY481" s="265" t="s">
        <v>194</v>
      </c>
    </row>
    <row r="482" spans="1:51" s="14" customFormat="1" ht="12">
      <c r="A482" s="14"/>
      <c r="B482" s="255"/>
      <c r="C482" s="256"/>
      <c r="D482" s="240" t="s">
        <v>202</v>
      </c>
      <c r="E482" s="257" t="s">
        <v>1</v>
      </c>
      <c r="F482" s="258" t="s">
        <v>545</v>
      </c>
      <c r="G482" s="256"/>
      <c r="H482" s="259">
        <v>35.705</v>
      </c>
      <c r="I482" s="260"/>
      <c r="J482" s="256"/>
      <c r="K482" s="256"/>
      <c r="L482" s="261"/>
      <c r="M482" s="262"/>
      <c r="N482" s="263"/>
      <c r="O482" s="263"/>
      <c r="P482" s="263"/>
      <c r="Q482" s="263"/>
      <c r="R482" s="263"/>
      <c r="S482" s="263"/>
      <c r="T482" s="26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5" t="s">
        <v>202</v>
      </c>
      <c r="AU482" s="265" t="s">
        <v>81</v>
      </c>
      <c r="AV482" s="14" t="s">
        <v>81</v>
      </c>
      <c r="AW482" s="14" t="s">
        <v>30</v>
      </c>
      <c r="AX482" s="14" t="s">
        <v>73</v>
      </c>
      <c r="AY482" s="265" t="s">
        <v>194</v>
      </c>
    </row>
    <row r="483" spans="1:51" s="15" customFormat="1" ht="12">
      <c r="A483" s="15"/>
      <c r="B483" s="266"/>
      <c r="C483" s="267"/>
      <c r="D483" s="240" t="s">
        <v>202</v>
      </c>
      <c r="E483" s="268" t="s">
        <v>1</v>
      </c>
      <c r="F483" s="269" t="s">
        <v>206</v>
      </c>
      <c r="G483" s="267"/>
      <c r="H483" s="270">
        <v>89.115</v>
      </c>
      <c r="I483" s="271"/>
      <c r="J483" s="267"/>
      <c r="K483" s="267"/>
      <c r="L483" s="272"/>
      <c r="M483" s="273"/>
      <c r="N483" s="274"/>
      <c r="O483" s="274"/>
      <c r="P483" s="274"/>
      <c r="Q483" s="274"/>
      <c r="R483" s="274"/>
      <c r="S483" s="274"/>
      <c r="T483" s="27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76" t="s">
        <v>202</v>
      </c>
      <c r="AU483" s="276" t="s">
        <v>81</v>
      </c>
      <c r="AV483" s="15" t="s">
        <v>115</v>
      </c>
      <c r="AW483" s="15" t="s">
        <v>30</v>
      </c>
      <c r="AX483" s="15" t="s">
        <v>77</v>
      </c>
      <c r="AY483" s="276" t="s">
        <v>194</v>
      </c>
    </row>
    <row r="484" spans="1:65" s="2" customFormat="1" ht="12">
      <c r="A484" s="39"/>
      <c r="B484" s="40"/>
      <c r="C484" s="227" t="s">
        <v>385</v>
      </c>
      <c r="D484" s="227" t="s">
        <v>196</v>
      </c>
      <c r="E484" s="228" t="s">
        <v>546</v>
      </c>
      <c r="F484" s="229" t="s">
        <v>547</v>
      </c>
      <c r="G484" s="230" t="s">
        <v>294</v>
      </c>
      <c r="H484" s="231">
        <v>117.308</v>
      </c>
      <c r="I484" s="232"/>
      <c r="J484" s="233">
        <f>ROUND(I484*H484,2)</f>
        <v>0</v>
      </c>
      <c r="K484" s="229" t="s">
        <v>200</v>
      </c>
      <c r="L484" s="45"/>
      <c r="M484" s="234" t="s">
        <v>1</v>
      </c>
      <c r="N484" s="235" t="s">
        <v>38</v>
      </c>
      <c r="O484" s="92"/>
      <c r="P484" s="236">
        <f>O484*H484</f>
        <v>0</v>
      </c>
      <c r="Q484" s="236">
        <v>0</v>
      </c>
      <c r="R484" s="236">
        <f>Q484*H484</f>
        <v>0</v>
      </c>
      <c r="S484" s="236">
        <v>0</v>
      </c>
      <c r="T484" s="237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8" t="s">
        <v>115</v>
      </c>
      <c r="AT484" s="238" t="s">
        <v>196</v>
      </c>
      <c r="AU484" s="238" t="s">
        <v>81</v>
      </c>
      <c r="AY484" s="18" t="s">
        <v>194</v>
      </c>
      <c r="BE484" s="239">
        <f>IF(N484="základní",J484,0)</f>
        <v>0</v>
      </c>
      <c r="BF484" s="239">
        <f>IF(N484="snížená",J484,0)</f>
        <v>0</v>
      </c>
      <c r="BG484" s="239">
        <f>IF(N484="zákl. přenesená",J484,0)</f>
        <v>0</v>
      </c>
      <c r="BH484" s="239">
        <f>IF(N484="sníž. přenesená",J484,0)</f>
        <v>0</v>
      </c>
      <c r="BI484" s="239">
        <f>IF(N484="nulová",J484,0)</f>
        <v>0</v>
      </c>
      <c r="BJ484" s="18" t="s">
        <v>77</v>
      </c>
      <c r="BK484" s="239">
        <f>ROUND(I484*H484,2)</f>
        <v>0</v>
      </c>
      <c r="BL484" s="18" t="s">
        <v>115</v>
      </c>
      <c r="BM484" s="238" t="s">
        <v>548</v>
      </c>
    </row>
    <row r="485" spans="1:47" s="2" customFormat="1" ht="12">
      <c r="A485" s="39"/>
      <c r="B485" s="40"/>
      <c r="C485" s="41"/>
      <c r="D485" s="240" t="s">
        <v>201</v>
      </c>
      <c r="E485" s="41"/>
      <c r="F485" s="241" t="s">
        <v>549</v>
      </c>
      <c r="G485" s="41"/>
      <c r="H485" s="41"/>
      <c r="I485" s="242"/>
      <c r="J485" s="41"/>
      <c r="K485" s="41"/>
      <c r="L485" s="45"/>
      <c r="M485" s="243"/>
      <c r="N485" s="244"/>
      <c r="O485" s="92"/>
      <c r="P485" s="92"/>
      <c r="Q485" s="92"/>
      <c r="R485" s="92"/>
      <c r="S485" s="92"/>
      <c r="T485" s="93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201</v>
      </c>
      <c r="AU485" s="18" t="s">
        <v>81</v>
      </c>
    </row>
    <row r="486" spans="1:51" s="13" customFormat="1" ht="12">
      <c r="A486" s="13"/>
      <c r="B486" s="245"/>
      <c r="C486" s="246"/>
      <c r="D486" s="240" t="s">
        <v>202</v>
      </c>
      <c r="E486" s="247" t="s">
        <v>1</v>
      </c>
      <c r="F486" s="248" t="s">
        <v>317</v>
      </c>
      <c r="G486" s="246"/>
      <c r="H486" s="247" t="s">
        <v>1</v>
      </c>
      <c r="I486" s="249"/>
      <c r="J486" s="246"/>
      <c r="K486" s="246"/>
      <c r="L486" s="250"/>
      <c r="M486" s="251"/>
      <c r="N486" s="252"/>
      <c r="O486" s="252"/>
      <c r="P486" s="252"/>
      <c r="Q486" s="252"/>
      <c r="R486" s="252"/>
      <c r="S486" s="252"/>
      <c r="T486" s="25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4" t="s">
        <v>202</v>
      </c>
      <c r="AU486" s="254" t="s">
        <v>81</v>
      </c>
      <c r="AV486" s="13" t="s">
        <v>77</v>
      </c>
      <c r="AW486" s="13" t="s">
        <v>30</v>
      </c>
      <c r="AX486" s="13" t="s">
        <v>73</v>
      </c>
      <c r="AY486" s="254" t="s">
        <v>194</v>
      </c>
    </row>
    <row r="487" spans="1:51" s="14" customFormat="1" ht="12">
      <c r="A487" s="14"/>
      <c r="B487" s="255"/>
      <c r="C487" s="256"/>
      <c r="D487" s="240" t="s">
        <v>202</v>
      </c>
      <c r="E487" s="257" t="s">
        <v>1</v>
      </c>
      <c r="F487" s="258" t="s">
        <v>318</v>
      </c>
      <c r="G487" s="256"/>
      <c r="H487" s="259">
        <v>28.193</v>
      </c>
      <c r="I487" s="260"/>
      <c r="J487" s="256"/>
      <c r="K487" s="256"/>
      <c r="L487" s="261"/>
      <c r="M487" s="262"/>
      <c r="N487" s="263"/>
      <c r="O487" s="263"/>
      <c r="P487" s="263"/>
      <c r="Q487" s="263"/>
      <c r="R487" s="263"/>
      <c r="S487" s="263"/>
      <c r="T487" s="26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5" t="s">
        <v>202</v>
      </c>
      <c r="AU487" s="265" t="s">
        <v>81</v>
      </c>
      <c r="AV487" s="14" t="s">
        <v>81</v>
      </c>
      <c r="AW487" s="14" t="s">
        <v>30</v>
      </c>
      <c r="AX487" s="14" t="s">
        <v>73</v>
      </c>
      <c r="AY487" s="265" t="s">
        <v>194</v>
      </c>
    </row>
    <row r="488" spans="1:51" s="14" customFormat="1" ht="12">
      <c r="A488" s="14"/>
      <c r="B488" s="255"/>
      <c r="C488" s="256"/>
      <c r="D488" s="240" t="s">
        <v>202</v>
      </c>
      <c r="E488" s="257" t="s">
        <v>1</v>
      </c>
      <c r="F488" s="258" t="s">
        <v>544</v>
      </c>
      <c r="G488" s="256"/>
      <c r="H488" s="259">
        <v>53.41</v>
      </c>
      <c r="I488" s="260"/>
      <c r="J488" s="256"/>
      <c r="K488" s="256"/>
      <c r="L488" s="261"/>
      <c r="M488" s="262"/>
      <c r="N488" s="263"/>
      <c r="O488" s="263"/>
      <c r="P488" s="263"/>
      <c r="Q488" s="263"/>
      <c r="R488" s="263"/>
      <c r="S488" s="263"/>
      <c r="T488" s="26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5" t="s">
        <v>202</v>
      </c>
      <c r="AU488" s="265" t="s">
        <v>81</v>
      </c>
      <c r="AV488" s="14" t="s">
        <v>81</v>
      </c>
      <c r="AW488" s="14" t="s">
        <v>30</v>
      </c>
      <c r="AX488" s="14" t="s">
        <v>73</v>
      </c>
      <c r="AY488" s="265" t="s">
        <v>194</v>
      </c>
    </row>
    <row r="489" spans="1:51" s="14" customFormat="1" ht="12">
      <c r="A489" s="14"/>
      <c r="B489" s="255"/>
      <c r="C489" s="256"/>
      <c r="D489" s="240" t="s">
        <v>202</v>
      </c>
      <c r="E489" s="257" t="s">
        <v>1</v>
      </c>
      <c r="F489" s="258" t="s">
        <v>545</v>
      </c>
      <c r="G489" s="256"/>
      <c r="H489" s="259">
        <v>35.705</v>
      </c>
      <c r="I489" s="260"/>
      <c r="J489" s="256"/>
      <c r="K489" s="256"/>
      <c r="L489" s="261"/>
      <c r="M489" s="262"/>
      <c r="N489" s="263"/>
      <c r="O489" s="263"/>
      <c r="P489" s="263"/>
      <c r="Q489" s="263"/>
      <c r="R489" s="263"/>
      <c r="S489" s="263"/>
      <c r="T489" s="26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5" t="s">
        <v>202</v>
      </c>
      <c r="AU489" s="265" t="s">
        <v>81</v>
      </c>
      <c r="AV489" s="14" t="s">
        <v>81</v>
      </c>
      <c r="AW489" s="14" t="s">
        <v>30</v>
      </c>
      <c r="AX489" s="14" t="s">
        <v>73</v>
      </c>
      <c r="AY489" s="265" t="s">
        <v>194</v>
      </c>
    </row>
    <row r="490" spans="1:51" s="15" customFormat="1" ht="12">
      <c r="A490" s="15"/>
      <c r="B490" s="266"/>
      <c r="C490" s="267"/>
      <c r="D490" s="240" t="s">
        <v>202</v>
      </c>
      <c r="E490" s="268" t="s">
        <v>1</v>
      </c>
      <c r="F490" s="269" t="s">
        <v>206</v>
      </c>
      <c r="G490" s="267"/>
      <c r="H490" s="270">
        <v>117.30799999999999</v>
      </c>
      <c r="I490" s="271"/>
      <c r="J490" s="267"/>
      <c r="K490" s="267"/>
      <c r="L490" s="272"/>
      <c r="M490" s="273"/>
      <c r="N490" s="274"/>
      <c r="O490" s="274"/>
      <c r="P490" s="274"/>
      <c r="Q490" s="274"/>
      <c r="R490" s="274"/>
      <c r="S490" s="274"/>
      <c r="T490" s="27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76" t="s">
        <v>202</v>
      </c>
      <c r="AU490" s="276" t="s">
        <v>81</v>
      </c>
      <c r="AV490" s="15" t="s">
        <v>115</v>
      </c>
      <c r="AW490" s="15" t="s">
        <v>30</v>
      </c>
      <c r="AX490" s="15" t="s">
        <v>77</v>
      </c>
      <c r="AY490" s="276" t="s">
        <v>194</v>
      </c>
    </row>
    <row r="491" spans="1:65" s="2" customFormat="1" ht="12">
      <c r="A491" s="39"/>
      <c r="B491" s="40"/>
      <c r="C491" s="288" t="s">
        <v>550</v>
      </c>
      <c r="D491" s="288" t="s">
        <v>282</v>
      </c>
      <c r="E491" s="289" t="s">
        <v>551</v>
      </c>
      <c r="F491" s="290" t="s">
        <v>552</v>
      </c>
      <c r="G491" s="291" t="s">
        <v>294</v>
      </c>
      <c r="H491" s="292">
        <v>115.471</v>
      </c>
      <c r="I491" s="293"/>
      <c r="J491" s="294">
        <f>ROUND(I491*H491,2)</f>
        <v>0</v>
      </c>
      <c r="K491" s="290" t="s">
        <v>1</v>
      </c>
      <c r="L491" s="295"/>
      <c r="M491" s="296" t="s">
        <v>1</v>
      </c>
      <c r="N491" s="297" t="s">
        <v>38</v>
      </c>
      <c r="O491" s="92"/>
      <c r="P491" s="236">
        <f>O491*H491</f>
        <v>0</v>
      </c>
      <c r="Q491" s="236">
        <v>0</v>
      </c>
      <c r="R491" s="236">
        <f>Q491*H491</f>
        <v>0</v>
      </c>
      <c r="S491" s="236">
        <v>0</v>
      </c>
      <c r="T491" s="237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8" t="s">
        <v>219</v>
      </c>
      <c r="AT491" s="238" t="s">
        <v>282</v>
      </c>
      <c r="AU491" s="238" t="s">
        <v>81</v>
      </c>
      <c r="AY491" s="18" t="s">
        <v>194</v>
      </c>
      <c r="BE491" s="239">
        <f>IF(N491="základní",J491,0)</f>
        <v>0</v>
      </c>
      <c r="BF491" s="239">
        <f>IF(N491="snížená",J491,0)</f>
        <v>0</v>
      </c>
      <c r="BG491" s="239">
        <f>IF(N491="zákl. přenesená",J491,0)</f>
        <v>0</v>
      </c>
      <c r="BH491" s="239">
        <f>IF(N491="sníž. přenesená",J491,0)</f>
        <v>0</v>
      </c>
      <c r="BI491" s="239">
        <f>IF(N491="nulová",J491,0)</f>
        <v>0</v>
      </c>
      <c r="BJ491" s="18" t="s">
        <v>77</v>
      </c>
      <c r="BK491" s="239">
        <f>ROUND(I491*H491,2)</f>
        <v>0</v>
      </c>
      <c r="BL491" s="18" t="s">
        <v>115</v>
      </c>
      <c r="BM491" s="238" t="s">
        <v>553</v>
      </c>
    </row>
    <row r="492" spans="1:47" s="2" customFormat="1" ht="12">
      <c r="A492" s="39"/>
      <c r="B492" s="40"/>
      <c r="C492" s="41"/>
      <c r="D492" s="240" t="s">
        <v>201</v>
      </c>
      <c r="E492" s="41"/>
      <c r="F492" s="241" t="s">
        <v>552</v>
      </c>
      <c r="G492" s="41"/>
      <c r="H492" s="41"/>
      <c r="I492" s="242"/>
      <c r="J492" s="41"/>
      <c r="K492" s="41"/>
      <c r="L492" s="45"/>
      <c r="M492" s="243"/>
      <c r="N492" s="244"/>
      <c r="O492" s="92"/>
      <c r="P492" s="92"/>
      <c r="Q492" s="92"/>
      <c r="R492" s="92"/>
      <c r="S492" s="92"/>
      <c r="T492" s="93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201</v>
      </c>
      <c r="AU492" s="18" t="s">
        <v>81</v>
      </c>
    </row>
    <row r="493" spans="1:51" s="14" customFormat="1" ht="12">
      <c r="A493" s="14"/>
      <c r="B493" s="255"/>
      <c r="C493" s="256"/>
      <c r="D493" s="240" t="s">
        <v>202</v>
      </c>
      <c r="E493" s="257" t="s">
        <v>1</v>
      </c>
      <c r="F493" s="258" t="s">
        <v>554</v>
      </c>
      <c r="G493" s="256"/>
      <c r="H493" s="259">
        <v>120.827</v>
      </c>
      <c r="I493" s="260"/>
      <c r="J493" s="256"/>
      <c r="K493" s="256"/>
      <c r="L493" s="261"/>
      <c r="M493" s="262"/>
      <c r="N493" s="263"/>
      <c r="O493" s="263"/>
      <c r="P493" s="263"/>
      <c r="Q493" s="263"/>
      <c r="R493" s="263"/>
      <c r="S493" s="263"/>
      <c r="T493" s="26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65" t="s">
        <v>202</v>
      </c>
      <c r="AU493" s="265" t="s">
        <v>81</v>
      </c>
      <c r="AV493" s="14" t="s">
        <v>81</v>
      </c>
      <c r="AW493" s="14" t="s">
        <v>30</v>
      </c>
      <c r="AX493" s="14" t="s">
        <v>73</v>
      </c>
      <c r="AY493" s="265" t="s">
        <v>194</v>
      </c>
    </row>
    <row r="494" spans="1:51" s="14" customFormat="1" ht="12">
      <c r="A494" s="14"/>
      <c r="B494" s="255"/>
      <c r="C494" s="256"/>
      <c r="D494" s="240" t="s">
        <v>202</v>
      </c>
      <c r="E494" s="257" t="s">
        <v>1</v>
      </c>
      <c r="F494" s="258" t="s">
        <v>555</v>
      </c>
      <c r="G494" s="256"/>
      <c r="H494" s="259">
        <v>-2.554</v>
      </c>
      <c r="I494" s="260"/>
      <c r="J494" s="256"/>
      <c r="K494" s="256"/>
      <c r="L494" s="261"/>
      <c r="M494" s="262"/>
      <c r="N494" s="263"/>
      <c r="O494" s="263"/>
      <c r="P494" s="263"/>
      <c r="Q494" s="263"/>
      <c r="R494" s="263"/>
      <c r="S494" s="263"/>
      <c r="T494" s="26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5" t="s">
        <v>202</v>
      </c>
      <c r="AU494" s="265" t="s">
        <v>81</v>
      </c>
      <c r="AV494" s="14" t="s">
        <v>81</v>
      </c>
      <c r="AW494" s="14" t="s">
        <v>30</v>
      </c>
      <c r="AX494" s="14" t="s">
        <v>73</v>
      </c>
      <c r="AY494" s="265" t="s">
        <v>194</v>
      </c>
    </row>
    <row r="495" spans="1:51" s="14" customFormat="1" ht="12">
      <c r="A495" s="14"/>
      <c r="B495" s="255"/>
      <c r="C495" s="256"/>
      <c r="D495" s="240" t="s">
        <v>202</v>
      </c>
      <c r="E495" s="257" t="s">
        <v>1</v>
      </c>
      <c r="F495" s="258" t="s">
        <v>556</v>
      </c>
      <c r="G495" s="256"/>
      <c r="H495" s="259">
        <v>-2.802</v>
      </c>
      <c r="I495" s="260"/>
      <c r="J495" s="256"/>
      <c r="K495" s="256"/>
      <c r="L495" s="261"/>
      <c r="M495" s="262"/>
      <c r="N495" s="263"/>
      <c r="O495" s="263"/>
      <c r="P495" s="263"/>
      <c r="Q495" s="263"/>
      <c r="R495" s="263"/>
      <c r="S495" s="263"/>
      <c r="T495" s="26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5" t="s">
        <v>202</v>
      </c>
      <c r="AU495" s="265" t="s">
        <v>81</v>
      </c>
      <c r="AV495" s="14" t="s">
        <v>81</v>
      </c>
      <c r="AW495" s="14" t="s">
        <v>30</v>
      </c>
      <c r="AX495" s="14" t="s">
        <v>73</v>
      </c>
      <c r="AY495" s="265" t="s">
        <v>194</v>
      </c>
    </row>
    <row r="496" spans="1:51" s="15" customFormat="1" ht="12">
      <c r="A496" s="15"/>
      <c r="B496" s="266"/>
      <c r="C496" s="267"/>
      <c r="D496" s="240" t="s">
        <v>202</v>
      </c>
      <c r="E496" s="268" t="s">
        <v>1</v>
      </c>
      <c r="F496" s="269" t="s">
        <v>206</v>
      </c>
      <c r="G496" s="267"/>
      <c r="H496" s="270">
        <v>115.47099999999999</v>
      </c>
      <c r="I496" s="271"/>
      <c r="J496" s="267"/>
      <c r="K496" s="267"/>
      <c r="L496" s="272"/>
      <c r="M496" s="273"/>
      <c r="N496" s="274"/>
      <c r="O496" s="274"/>
      <c r="P496" s="274"/>
      <c r="Q496" s="274"/>
      <c r="R496" s="274"/>
      <c r="S496" s="274"/>
      <c r="T496" s="27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76" t="s">
        <v>202</v>
      </c>
      <c r="AU496" s="276" t="s">
        <v>81</v>
      </c>
      <c r="AV496" s="15" t="s">
        <v>115</v>
      </c>
      <c r="AW496" s="15" t="s">
        <v>30</v>
      </c>
      <c r="AX496" s="15" t="s">
        <v>77</v>
      </c>
      <c r="AY496" s="276" t="s">
        <v>194</v>
      </c>
    </row>
    <row r="497" spans="1:65" s="2" customFormat="1" ht="12">
      <c r="A497" s="39"/>
      <c r="B497" s="40"/>
      <c r="C497" s="288" t="s">
        <v>387</v>
      </c>
      <c r="D497" s="288" t="s">
        <v>282</v>
      </c>
      <c r="E497" s="289" t="s">
        <v>557</v>
      </c>
      <c r="F497" s="290" t="s">
        <v>558</v>
      </c>
      <c r="G497" s="291" t="s">
        <v>294</v>
      </c>
      <c r="H497" s="292">
        <v>2.554</v>
      </c>
      <c r="I497" s="293"/>
      <c r="J497" s="294">
        <f>ROUND(I497*H497,2)</f>
        <v>0</v>
      </c>
      <c r="K497" s="290" t="s">
        <v>1</v>
      </c>
      <c r="L497" s="295"/>
      <c r="M497" s="296" t="s">
        <v>1</v>
      </c>
      <c r="N497" s="297" t="s">
        <v>38</v>
      </c>
      <c r="O497" s="92"/>
      <c r="P497" s="236">
        <f>O497*H497</f>
        <v>0</v>
      </c>
      <c r="Q497" s="236">
        <v>0</v>
      </c>
      <c r="R497" s="236">
        <f>Q497*H497</f>
        <v>0</v>
      </c>
      <c r="S497" s="236">
        <v>0</v>
      </c>
      <c r="T497" s="237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8" t="s">
        <v>219</v>
      </c>
      <c r="AT497" s="238" t="s">
        <v>282</v>
      </c>
      <c r="AU497" s="238" t="s">
        <v>81</v>
      </c>
      <c r="AY497" s="18" t="s">
        <v>194</v>
      </c>
      <c r="BE497" s="239">
        <f>IF(N497="základní",J497,0)</f>
        <v>0</v>
      </c>
      <c r="BF497" s="239">
        <f>IF(N497="snížená",J497,0)</f>
        <v>0</v>
      </c>
      <c r="BG497" s="239">
        <f>IF(N497="zákl. přenesená",J497,0)</f>
        <v>0</v>
      </c>
      <c r="BH497" s="239">
        <f>IF(N497="sníž. přenesená",J497,0)</f>
        <v>0</v>
      </c>
      <c r="BI497" s="239">
        <f>IF(N497="nulová",J497,0)</f>
        <v>0</v>
      </c>
      <c r="BJ497" s="18" t="s">
        <v>77</v>
      </c>
      <c r="BK497" s="239">
        <f>ROUND(I497*H497,2)</f>
        <v>0</v>
      </c>
      <c r="BL497" s="18" t="s">
        <v>115</v>
      </c>
      <c r="BM497" s="238" t="s">
        <v>559</v>
      </c>
    </row>
    <row r="498" spans="1:47" s="2" customFormat="1" ht="12">
      <c r="A498" s="39"/>
      <c r="B498" s="40"/>
      <c r="C498" s="41"/>
      <c r="D498" s="240" t="s">
        <v>201</v>
      </c>
      <c r="E498" s="41"/>
      <c r="F498" s="241" t="s">
        <v>558</v>
      </c>
      <c r="G498" s="41"/>
      <c r="H498" s="41"/>
      <c r="I498" s="242"/>
      <c r="J498" s="41"/>
      <c r="K498" s="41"/>
      <c r="L498" s="45"/>
      <c r="M498" s="243"/>
      <c r="N498" s="244"/>
      <c r="O498" s="92"/>
      <c r="P498" s="92"/>
      <c r="Q498" s="92"/>
      <c r="R498" s="92"/>
      <c r="S498" s="92"/>
      <c r="T498" s="93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201</v>
      </c>
      <c r="AU498" s="18" t="s">
        <v>81</v>
      </c>
    </row>
    <row r="499" spans="1:51" s="13" customFormat="1" ht="12">
      <c r="A499" s="13"/>
      <c r="B499" s="245"/>
      <c r="C499" s="246"/>
      <c r="D499" s="240" t="s">
        <v>202</v>
      </c>
      <c r="E499" s="247" t="s">
        <v>1</v>
      </c>
      <c r="F499" s="248" t="s">
        <v>560</v>
      </c>
      <c r="G499" s="246"/>
      <c r="H499" s="247" t="s">
        <v>1</v>
      </c>
      <c r="I499" s="249"/>
      <c r="J499" s="246"/>
      <c r="K499" s="246"/>
      <c r="L499" s="250"/>
      <c r="M499" s="251"/>
      <c r="N499" s="252"/>
      <c r="O499" s="252"/>
      <c r="P499" s="252"/>
      <c r="Q499" s="252"/>
      <c r="R499" s="252"/>
      <c r="S499" s="252"/>
      <c r="T499" s="25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4" t="s">
        <v>202</v>
      </c>
      <c r="AU499" s="254" t="s">
        <v>81</v>
      </c>
      <c r="AV499" s="13" t="s">
        <v>77</v>
      </c>
      <c r="AW499" s="13" t="s">
        <v>30</v>
      </c>
      <c r="AX499" s="13" t="s">
        <v>73</v>
      </c>
      <c r="AY499" s="254" t="s">
        <v>194</v>
      </c>
    </row>
    <row r="500" spans="1:51" s="14" customFormat="1" ht="12">
      <c r="A500" s="14"/>
      <c r="B500" s="255"/>
      <c r="C500" s="256"/>
      <c r="D500" s="240" t="s">
        <v>202</v>
      </c>
      <c r="E500" s="257" t="s">
        <v>1</v>
      </c>
      <c r="F500" s="258" t="s">
        <v>561</v>
      </c>
      <c r="G500" s="256"/>
      <c r="H500" s="259">
        <v>1.03</v>
      </c>
      <c r="I500" s="260"/>
      <c r="J500" s="256"/>
      <c r="K500" s="256"/>
      <c r="L500" s="261"/>
      <c r="M500" s="262"/>
      <c r="N500" s="263"/>
      <c r="O500" s="263"/>
      <c r="P500" s="263"/>
      <c r="Q500" s="263"/>
      <c r="R500" s="263"/>
      <c r="S500" s="263"/>
      <c r="T500" s="26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65" t="s">
        <v>202</v>
      </c>
      <c r="AU500" s="265" t="s">
        <v>81</v>
      </c>
      <c r="AV500" s="14" t="s">
        <v>81</v>
      </c>
      <c r="AW500" s="14" t="s">
        <v>30</v>
      </c>
      <c r="AX500" s="14" t="s">
        <v>73</v>
      </c>
      <c r="AY500" s="265" t="s">
        <v>194</v>
      </c>
    </row>
    <row r="501" spans="1:51" s="14" customFormat="1" ht="12">
      <c r="A501" s="14"/>
      <c r="B501" s="255"/>
      <c r="C501" s="256"/>
      <c r="D501" s="240" t="s">
        <v>202</v>
      </c>
      <c r="E501" s="257" t="s">
        <v>1</v>
      </c>
      <c r="F501" s="258" t="s">
        <v>562</v>
      </c>
      <c r="G501" s="256"/>
      <c r="H501" s="259">
        <v>1.524</v>
      </c>
      <c r="I501" s="260"/>
      <c r="J501" s="256"/>
      <c r="K501" s="256"/>
      <c r="L501" s="261"/>
      <c r="M501" s="262"/>
      <c r="N501" s="263"/>
      <c r="O501" s="263"/>
      <c r="P501" s="263"/>
      <c r="Q501" s="263"/>
      <c r="R501" s="263"/>
      <c r="S501" s="263"/>
      <c r="T501" s="26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65" t="s">
        <v>202</v>
      </c>
      <c r="AU501" s="265" t="s">
        <v>81</v>
      </c>
      <c r="AV501" s="14" t="s">
        <v>81</v>
      </c>
      <c r="AW501" s="14" t="s">
        <v>30</v>
      </c>
      <c r="AX501" s="14" t="s">
        <v>73</v>
      </c>
      <c r="AY501" s="265" t="s">
        <v>194</v>
      </c>
    </row>
    <row r="502" spans="1:51" s="15" customFormat="1" ht="12">
      <c r="A502" s="15"/>
      <c r="B502" s="266"/>
      <c r="C502" s="267"/>
      <c r="D502" s="240" t="s">
        <v>202</v>
      </c>
      <c r="E502" s="268" t="s">
        <v>1</v>
      </c>
      <c r="F502" s="269" t="s">
        <v>206</v>
      </c>
      <c r="G502" s="267"/>
      <c r="H502" s="270">
        <v>2.5540000000000003</v>
      </c>
      <c r="I502" s="271"/>
      <c r="J502" s="267"/>
      <c r="K502" s="267"/>
      <c r="L502" s="272"/>
      <c r="M502" s="273"/>
      <c r="N502" s="274"/>
      <c r="O502" s="274"/>
      <c r="P502" s="274"/>
      <c r="Q502" s="274"/>
      <c r="R502" s="274"/>
      <c r="S502" s="274"/>
      <c r="T502" s="27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76" t="s">
        <v>202</v>
      </c>
      <c r="AU502" s="276" t="s">
        <v>81</v>
      </c>
      <c r="AV502" s="15" t="s">
        <v>115</v>
      </c>
      <c r="AW502" s="15" t="s">
        <v>30</v>
      </c>
      <c r="AX502" s="15" t="s">
        <v>77</v>
      </c>
      <c r="AY502" s="276" t="s">
        <v>194</v>
      </c>
    </row>
    <row r="503" spans="1:65" s="2" customFormat="1" ht="55.5" customHeight="1">
      <c r="A503" s="39"/>
      <c r="B503" s="40"/>
      <c r="C503" s="288" t="s">
        <v>563</v>
      </c>
      <c r="D503" s="288" t="s">
        <v>282</v>
      </c>
      <c r="E503" s="289" t="s">
        <v>564</v>
      </c>
      <c r="F503" s="290" t="s">
        <v>565</v>
      </c>
      <c r="G503" s="291" t="s">
        <v>294</v>
      </c>
      <c r="H503" s="292">
        <v>2.802</v>
      </c>
      <c r="I503" s="293"/>
      <c r="J503" s="294">
        <f>ROUND(I503*H503,2)</f>
        <v>0</v>
      </c>
      <c r="K503" s="290" t="s">
        <v>1</v>
      </c>
      <c r="L503" s="295"/>
      <c r="M503" s="296" t="s">
        <v>1</v>
      </c>
      <c r="N503" s="297" t="s">
        <v>38</v>
      </c>
      <c r="O503" s="92"/>
      <c r="P503" s="236">
        <f>O503*H503</f>
        <v>0</v>
      </c>
      <c r="Q503" s="236">
        <v>0</v>
      </c>
      <c r="R503" s="236">
        <f>Q503*H503</f>
        <v>0</v>
      </c>
      <c r="S503" s="236">
        <v>0</v>
      </c>
      <c r="T503" s="237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8" t="s">
        <v>219</v>
      </c>
      <c r="AT503" s="238" t="s">
        <v>282</v>
      </c>
      <c r="AU503" s="238" t="s">
        <v>81</v>
      </c>
      <c r="AY503" s="18" t="s">
        <v>194</v>
      </c>
      <c r="BE503" s="239">
        <f>IF(N503="základní",J503,0)</f>
        <v>0</v>
      </c>
      <c r="BF503" s="239">
        <f>IF(N503="snížená",J503,0)</f>
        <v>0</v>
      </c>
      <c r="BG503" s="239">
        <f>IF(N503="zákl. přenesená",J503,0)</f>
        <v>0</v>
      </c>
      <c r="BH503" s="239">
        <f>IF(N503="sníž. přenesená",J503,0)</f>
        <v>0</v>
      </c>
      <c r="BI503" s="239">
        <f>IF(N503="nulová",J503,0)</f>
        <v>0</v>
      </c>
      <c r="BJ503" s="18" t="s">
        <v>77</v>
      </c>
      <c r="BK503" s="239">
        <f>ROUND(I503*H503,2)</f>
        <v>0</v>
      </c>
      <c r="BL503" s="18" t="s">
        <v>115</v>
      </c>
      <c r="BM503" s="238" t="s">
        <v>566</v>
      </c>
    </row>
    <row r="504" spans="1:47" s="2" customFormat="1" ht="12">
      <c r="A504" s="39"/>
      <c r="B504" s="40"/>
      <c r="C504" s="41"/>
      <c r="D504" s="240" t="s">
        <v>201</v>
      </c>
      <c r="E504" s="41"/>
      <c r="F504" s="241" t="s">
        <v>565</v>
      </c>
      <c r="G504" s="41"/>
      <c r="H504" s="41"/>
      <c r="I504" s="242"/>
      <c r="J504" s="41"/>
      <c r="K504" s="41"/>
      <c r="L504" s="45"/>
      <c r="M504" s="243"/>
      <c r="N504" s="244"/>
      <c r="O504" s="92"/>
      <c r="P504" s="92"/>
      <c r="Q504" s="92"/>
      <c r="R504" s="92"/>
      <c r="S504" s="92"/>
      <c r="T504" s="93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201</v>
      </c>
      <c r="AU504" s="18" t="s">
        <v>81</v>
      </c>
    </row>
    <row r="505" spans="1:51" s="14" customFormat="1" ht="12">
      <c r="A505" s="14"/>
      <c r="B505" s="255"/>
      <c r="C505" s="256"/>
      <c r="D505" s="240" t="s">
        <v>202</v>
      </c>
      <c r="E505" s="257" t="s">
        <v>1</v>
      </c>
      <c r="F505" s="258" t="s">
        <v>567</v>
      </c>
      <c r="G505" s="256"/>
      <c r="H505" s="259">
        <v>2.802</v>
      </c>
      <c r="I505" s="260"/>
      <c r="J505" s="256"/>
      <c r="K505" s="256"/>
      <c r="L505" s="261"/>
      <c r="M505" s="262"/>
      <c r="N505" s="263"/>
      <c r="O505" s="263"/>
      <c r="P505" s="263"/>
      <c r="Q505" s="263"/>
      <c r="R505" s="263"/>
      <c r="S505" s="263"/>
      <c r="T505" s="26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5" t="s">
        <v>202</v>
      </c>
      <c r="AU505" s="265" t="s">
        <v>81</v>
      </c>
      <c r="AV505" s="14" t="s">
        <v>81</v>
      </c>
      <c r="AW505" s="14" t="s">
        <v>30</v>
      </c>
      <c r="AX505" s="14" t="s">
        <v>73</v>
      </c>
      <c r="AY505" s="265" t="s">
        <v>194</v>
      </c>
    </row>
    <row r="506" spans="1:51" s="15" customFormat="1" ht="12">
      <c r="A506" s="15"/>
      <c r="B506" s="266"/>
      <c r="C506" s="267"/>
      <c r="D506" s="240" t="s">
        <v>202</v>
      </c>
      <c r="E506" s="268" t="s">
        <v>1</v>
      </c>
      <c r="F506" s="269" t="s">
        <v>206</v>
      </c>
      <c r="G506" s="267"/>
      <c r="H506" s="270">
        <v>2.802</v>
      </c>
      <c r="I506" s="271"/>
      <c r="J506" s="267"/>
      <c r="K506" s="267"/>
      <c r="L506" s="272"/>
      <c r="M506" s="273"/>
      <c r="N506" s="274"/>
      <c r="O506" s="274"/>
      <c r="P506" s="274"/>
      <c r="Q506" s="274"/>
      <c r="R506" s="274"/>
      <c r="S506" s="274"/>
      <c r="T506" s="27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76" t="s">
        <v>202</v>
      </c>
      <c r="AU506" s="276" t="s">
        <v>81</v>
      </c>
      <c r="AV506" s="15" t="s">
        <v>115</v>
      </c>
      <c r="AW506" s="15" t="s">
        <v>30</v>
      </c>
      <c r="AX506" s="15" t="s">
        <v>77</v>
      </c>
      <c r="AY506" s="276" t="s">
        <v>194</v>
      </c>
    </row>
    <row r="507" spans="1:65" s="2" customFormat="1" ht="66.75" customHeight="1">
      <c r="A507" s="39"/>
      <c r="B507" s="40"/>
      <c r="C507" s="227" t="s">
        <v>392</v>
      </c>
      <c r="D507" s="227" t="s">
        <v>196</v>
      </c>
      <c r="E507" s="228" t="s">
        <v>568</v>
      </c>
      <c r="F507" s="229" t="s">
        <v>569</v>
      </c>
      <c r="G507" s="230" t="s">
        <v>294</v>
      </c>
      <c r="H507" s="231">
        <v>10.71</v>
      </c>
      <c r="I507" s="232"/>
      <c r="J507" s="233">
        <f>ROUND(I507*H507,2)</f>
        <v>0</v>
      </c>
      <c r="K507" s="229" t="s">
        <v>200</v>
      </c>
      <c r="L507" s="45"/>
      <c r="M507" s="234" t="s">
        <v>1</v>
      </c>
      <c r="N507" s="235" t="s">
        <v>38</v>
      </c>
      <c r="O507" s="92"/>
      <c r="P507" s="236">
        <f>O507*H507</f>
        <v>0</v>
      </c>
      <c r="Q507" s="236">
        <v>0</v>
      </c>
      <c r="R507" s="236">
        <f>Q507*H507</f>
        <v>0</v>
      </c>
      <c r="S507" s="236">
        <v>0</v>
      </c>
      <c r="T507" s="237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38" t="s">
        <v>115</v>
      </c>
      <c r="AT507" s="238" t="s">
        <v>196</v>
      </c>
      <c r="AU507" s="238" t="s">
        <v>81</v>
      </c>
      <c r="AY507" s="18" t="s">
        <v>194</v>
      </c>
      <c r="BE507" s="239">
        <f>IF(N507="základní",J507,0)</f>
        <v>0</v>
      </c>
      <c r="BF507" s="239">
        <f>IF(N507="snížená",J507,0)</f>
        <v>0</v>
      </c>
      <c r="BG507" s="239">
        <f>IF(N507="zákl. přenesená",J507,0)</f>
        <v>0</v>
      </c>
      <c r="BH507" s="239">
        <f>IF(N507="sníž. přenesená",J507,0)</f>
        <v>0</v>
      </c>
      <c r="BI507" s="239">
        <f>IF(N507="nulová",J507,0)</f>
        <v>0</v>
      </c>
      <c r="BJ507" s="18" t="s">
        <v>77</v>
      </c>
      <c r="BK507" s="239">
        <f>ROUND(I507*H507,2)</f>
        <v>0</v>
      </c>
      <c r="BL507" s="18" t="s">
        <v>115</v>
      </c>
      <c r="BM507" s="238" t="s">
        <v>570</v>
      </c>
    </row>
    <row r="508" spans="1:47" s="2" customFormat="1" ht="12">
      <c r="A508" s="39"/>
      <c r="B508" s="40"/>
      <c r="C508" s="41"/>
      <c r="D508" s="240" t="s">
        <v>201</v>
      </c>
      <c r="E508" s="41"/>
      <c r="F508" s="241" t="s">
        <v>569</v>
      </c>
      <c r="G508" s="41"/>
      <c r="H508" s="41"/>
      <c r="I508" s="242"/>
      <c r="J508" s="41"/>
      <c r="K508" s="41"/>
      <c r="L508" s="45"/>
      <c r="M508" s="243"/>
      <c r="N508" s="244"/>
      <c r="O508" s="92"/>
      <c r="P508" s="92"/>
      <c r="Q508" s="92"/>
      <c r="R508" s="92"/>
      <c r="S508" s="92"/>
      <c r="T508" s="93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201</v>
      </c>
      <c r="AU508" s="18" t="s">
        <v>81</v>
      </c>
    </row>
    <row r="509" spans="1:51" s="14" customFormat="1" ht="12">
      <c r="A509" s="14"/>
      <c r="B509" s="255"/>
      <c r="C509" s="256"/>
      <c r="D509" s="240" t="s">
        <v>202</v>
      </c>
      <c r="E509" s="257" t="s">
        <v>1</v>
      </c>
      <c r="F509" s="258" t="s">
        <v>571</v>
      </c>
      <c r="G509" s="256"/>
      <c r="H509" s="259">
        <v>10.71</v>
      </c>
      <c r="I509" s="260"/>
      <c r="J509" s="256"/>
      <c r="K509" s="256"/>
      <c r="L509" s="261"/>
      <c r="M509" s="262"/>
      <c r="N509" s="263"/>
      <c r="O509" s="263"/>
      <c r="P509" s="263"/>
      <c r="Q509" s="263"/>
      <c r="R509" s="263"/>
      <c r="S509" s="263"/>
      <c r="T509" s="26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65" t="s">
        <v>202</v>
      </c>
      <c r="AU509" s="265" t="s">
        <v>81</v>
      </c>
      <c r="AV509" s="14" t="s">
        <v>81</v>
      </c>
      <c r="AW509" s="14" t="s">
        <v>30</v>
      </c>
      <c r="AX509" s="14" t="s">
        <v>73</v>
      </c>
      <c r="AY509" s="265" t="s">
        <v>194</v>
      </c>
    </row>
    <row r="510" spans="1:51" s="15" customFormat="1" ht="12">
      <c r="A510" s="15"/>
      <c r="B510" s="266"/>
      <c r="C510" s="267"/>
      <c r="D510" s="240" t="s">
        <v>202</v>
      </c>
      <c r="E510" s="268" t="s">
        <v>1</v>
      </c>
      <c r="F510" s="269" t="s">
        <v>206</v>
      </c>
      <c r="G510" s="267"/>
      <c r="H510" s="270">
        <v>10.71</v>
      </c>
      <c r="I510" s="271"/>
      <c r="J510" s="267"/>
      <c r="K510" s="267"/>
      <c r="L510" s="272"/>
      <c r="M510" s="273"/>
      <c r="N510" s="274"/>
      <c r="O510" s="274"/>
      <c r="P510" s="274"/>
      <c r="Q510" s="274"/>
      <c r="R510" s="274"/>
      <c r="S510" s="274"/>
      <c r="T510" s="27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76" t="s">
        <v>202</v>
      </c>
      <c r="AU510" s="276" t="s">
        <v>81</v>
      </c>
      <c r="AV510" s="15" t="s">
        <v>115</v>
      </c>
      <c r="AW510" s="15" t="s">
        <v>30</v>
      </c>
      <c r="AX510" s="15" t="s">
        <v>77</v>
      </c>
      <c r="AY510" s="276" t="s">
        <v>194</v>
      </c>
    </row>
    <row r="511" spans="1:65" s="2" customFormat="1" ht="12">
      <c r="A511" s="39"/>
      <c r="B511" s="40"/>
      <c r="C511" s="288" t="s">
        <v>572</v>
      </c>
      <c r="D511" s="288" t="s">
        <v>282</v>
      </c>
      <c r="E511" s="289" t="s">
        <v>573</v>
      </c>
      <c r="F511" s="290" t="s">
        <v>574</v>
      </c>
      <c r="G511" s="291" t="s">
        <v>294</v>
      </c>
      <c r="H511" s="292">
        <v>11.031</v>
      </c>
      <c r="I511" s="293"/>
      <c r="J511" s="294">
        <f>ROUND(I511*H511,2)</f>
        <v>0</v>
      </c>
      <c r="K511" s="290" t="s">
        <v>200</v>
      </c>
      <c r="L511" s="295"/>
      <c r="M511" s="296" t="s">
        <v>1</v>
      </c>
      <c r="N511" s="297" t="s">
        <v>38</v>
      </c>
      <c r="O511" s="92"/>
      <c r="P511" s="236">
        <f>O511*H511</f>
        <v>0</v>
      </c>
      <c r="Q511" s="236">
        <v>0</v>
      </c>
      <c r="R511" s="236">
        <f>Q511*H511</f>
        <v>0</v>
      </c>
      <c r="S511" s="236">
        <v>0</v>
      </c>
      <c r="T511" s="237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8" t="s">
        <v>219</v>
      </c>
      <c r="AT511" s="238" t="s">
        <v>282</v>
      </c>
      <c r="AU511" s="238" t="s">
        <v>81</v>
      </c>
      <c r="AY511" s="18" t="s">
        <v>194</v>
      </c>
      <c r="BE511" s="239">
        <f>IF(N511="základní",J511,0)</f>
        <v>0</v>
      </c>
      <c r="BF511" s="239">
        <f>IF(N511="snížená",J511,0)</f>
        <v>0</v>
      </c>
      <c r="BG511" s="239">
        <f>IF(N511="zákl. přenesená",J511,0)</f>
        <v>0</v>
      </c>
      <c r="BH511" s="239">
        <f>IF(N511="sníž. přenesená",J511,0)</f>
        <v>0</v>
      </c>
      <c r="BI511" s="239">
        <f>IF(N511="nulová",J511,0)</f>
        <v>0</v>
      </c>
      <c r="BJ511" s="18" t="s">
        <v>77</v>
      </c>
      <c r="BK511" s="239">
        <f>ROUND(I511*H511,2)</f>
        <v>0</v>
      </c>
      <c r="BL511" s="18" t="s">
        <v>115</v>
      </c>
      <c r="BM511" s="238" t="s">
        <v>575</v>
      </c>
    </row>
    <row r="512" spans="1:47" s="2" customFormat="1" ht="12">
      <c r="A512" s="39"/>
      <c r="B512" s="40"/>
      <c r="C512" s="41"/>
      <c r="D512" s="240" t="s">
        <v>201</v>
      </c>
      <c r="E512" s="41"/>
      <c r="F512" s="241" t="s">
        <v>574</v>
      </c>
      <c r="G512" s="41"/>
      <c r="H512" s="41"/>
      <c r="I512" s="242"/>
      <c r="J512" s="41"/>
      <c r="K512" s="41"/>
      <c r="L512" s="45"/>
      <c r="M512" s="243"/>
      <c r="N512" s="244"/>
      <c r="O512" s="92"/>
      <c r="P512" s="92"/>
      <c r="Q512" s="92"/>
      <c r="R512" s="92"/>
      <c r="S512" s="92"/>
      <c r="T512" s="93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201</v>
      </c>
      <c r="AU512" s="18" t="s">
        <v>81</v>
      </c>
    </row>
    <row r="513" spans="1:51" s="14" customFormat="1" ht="12">
      <c r="A513" s="14"/>
      <c r="B513" s="255"/>
      <c r="C513" s="256"/>
      <c r="D513" s="240" t="s">
        <v>202</v>
      </c>
      <c r="E513" s="257" t="s">
        <v>1</v>
      </c>
      <c r="F513" s="258" t="s">
        <v>576</v>
      </c>
      <c r="G513" s="256"/>
      <c r="H513" s="259">
        <v>11.031</v>
      </c>
      <c r="I513" s="260"/>
      <c r="J513" s="256"/>
      <c r="K513" s="256"/>
      <c r="L513" s="261"/>
      <c r="M513" s="262"/>
      <c r="N513" s="263"/>
      <c r="O513" s="263"/>
      <c r="P513" s="263"/>
      <c r="Q513" s="263"/>
      <c r="R513" s="263"/>
      <c r="S513" s="263"/>
      <c r="T513" s="26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65" t="s">
        <v>202</v>
      </c>
      <c r="AU513" s="265" t="s">
        <v>81</v>
      </c>
      <c r="AV513" s="14" t="s">
        <v>81</v>
      </c>
      <c r="AW513" s="14" t="s">
        <v>30</v>
      </c>
      <c r="AX513" s="14" t="s">
        <v>73</v>
      </c>
      <c r="AY513" s="265" t="s">
        <v>194</v>
      </c>
    </row>
    <row r="514" spans="1:51" s="15" customFormat="1" ht="12">
      <c r="A514" s="15"/>
      <c r="B514" s="266"/>
      <c r="C514" s="267"/>
      <c r="D514" s="240" t="s">
        <v>202</v>
      </c>
      <c r="E514" s="268" t="s">
        <v>1</v>
      </c>
      <c r="F514" s="269" t="s">
        <v>206</v>
      </c>
      <c r="G514" s="267"/>
      <c r="H514" s="270">
        <v>11.031</v>
      </c>
      <c r="I514" s="271"/>
      <c r="J514" s="267"/>
      <c r="K514" s="267"/>
      <c r="L514" s="272"/>
      <c r="M514" s="273"/>
      <c r="N514" s="274"/>
      <c r="O514" s="274"/>
      <c r="P514" s="274"/>
      <c r="Q514" s="274"/>
      <c r="R514" s="274"/>
      <c r="S514" s="274"/>
      <c r="T514" s="27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76" t="s">
        <v>202</v>
      </c>
      <c r="AU514" s="276" t="s">
        <v>81</v>
      </c>
      <c r="AV514" s="15" t="s">
        <v>115</v>
      </c>
      <c r="AW514" s="15" t="s">
        <v>30</v>
      </c>
      <c r="AX514" s="15" t="s">
        <v>77</v>
      </c>
      <c r="AY514" s="276" t="s">
        <v>194</v>
      </c>
    </row>
    <row r="515" spans="1:63" s="12" customFormat="1" ht="22.8" customHeight="1">
      <c r="A515" s="12"/>
      <c r="B515" s="211"/>
      <c r="C515" s="212"/>
      <c r="D515" s="213" t="s">
        <v>72</v>
      </c>
      <c r="E515" s="225" t="s">
        <v>577</v>
      </c>
      <c r="F515" s="225" t="s">
        <v>578</v>
      </c>
      <c r="G515" s="212"/>
      <c r="H515" s="212"/>
      <c r="I515" s="215"/>
      <c r="J515" s="226">
        <f>BK515</f>
        <v>0</v>
      </c>
      <c r="K515" s="212"/>
      <c r="L515" s="217"/>
      <c r="M515" s="218"/>
      <c r="N515" s="219"/>
      <c r="O515" s="219"/>
      <c r="P515" s="220">
        <f>SUM(P516:P551)</f>
        <v>0</v>
      </c>
      <c r="Q515" s="219"/>
      <c r="R515" s="220">
        <f>SUM(R516:R551)</f>
        <v>0</v>
      </c>
      <c r="S515" s="219"/>
      <c r="T515" s="221">
        <f>SUM(T516:T551)</f>
        <v>0</v>
      </c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R515" s="222" t="s">
        <v>77</v>
      </c>
      <c r="AT515" s="223" t="s">
        <v>72</v>
      </c>
      <c r="AU515" s="223" t="s">
        <v>77</v>
      </c>
      <c r="AY515" s="222" t="s">
        <v>194</v>
      </c>
      <c r="BK515" s="224">
        <f>SUM(BK516:BK551)</f>
        <v>0</v>
      </c>
    </row>
    <row r="516" spans="1:65" s="2" customFormat="1" ht="12">
      <c r="A516" s="39"/>
      <c r="B516" s="40"/>
      <c r="C516" s="227" t="s">
        <v>398</v>
      </c>
      <c r="D516" s="227" t="s">
        <v>196</v>
      </c>
      <c r="E516" s="228" t="s">
        <v>579</v>
      </c>
      <c r="F516" s="229" t="s">
        <v>580</v>
      </c>
      <c r="G516" s="230" t="s">
        <v>294</v>
      </c>
      <c r="H516" s="231">
        <v>13.75</v>
      </c>
      <c r="I516" s="232"/>
      <c r="J516" s="233">
        <f>ROUND(I516*H516,2)</f>
        <v>0</v>
      </c>
      <c r="K516" s="229" t="s">
        <v>200</v>
      </c>
      <c r="L516" s="45"/>
      <c r="M516" s="234" t="s">
        <v>1</v>
      </c>
      <c r="N516" s="235" t="s">
        <v>38</v>
      </c>
      <c r="O516" s="92"/>
      <c r="P516" s="236">
        <f>O516*H516</f>
        <v>0</v>
      </c>
      <c r="Q516" s="236">
        <v>0</v>
      </c>
      <c r="R516" s="236">
        <f>Q516*H516</f>
        <v>0</v>
      </c>
      <c r="S516" s="236">
        <v>0</v>
      </c>
      <c r="T516" s="237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8" t="s">
        <v>115</v>
      </c>
      <c r="AT516" s="238" t="s">
        <v>196</v>
      </c>
      <c r="AU516" s="238" t="s">
        <v>81</v>
      </c>
      <c r="AY516" s="18" t="s">
        <v>194</v>
      </c>
      <c r="BE516" s="239">
        <f>IF(N516="základní",J516,0)</f>
        <v>0</v>
      </c>
      <c r="BF516" s="239">
        <f>IF(N516="snížená",J516,0)</f>
        <v>0</v>
      </c>
      <c r="BG516" s="239">
        <f>IF(N516="zákl. přenesená",J516,0)</f>
        <v>0</v>
      </c>
      <c r="BH516" s="239">
        <f>IF(N516="sníž. přenesená",J516,0)</f>
        <v>0</v>
      </c>
      <c r="BI516" s="239">
        <f>IF(N516="nulová",J516,0)</f>
        <v>0</v>
      </c>
      <c r="BJ516" s="18" t="s">
        <v>77</v>
      </c>
      <c r="BK516" s="239">
        <f>ROUND(I516*H516,2)</f>
        <v>0</v>
      </c>
      <c r="BL516" s="18" t="s">
        <v>115</v>
      </c>
      <c r="BM516" s="238" t="s">
        <v>581</v>
      </c>
    </row>
    <row r="517" spans="1:47" s="2" customFormat="1" ht="12">
      <c r="A517" s="39"/>
      <c r="B517" s="40"/>
      <c r="C517" s="41"/>
      <c r="D517" s="240" t="s">
        <v>201</v>
      </c>
      <c r="E517" s="41"/>
      <c r="F517" s="241" t="s">
        <v>582</v>
      </c>
      <c r="G517" s="41"/>
      <c r="H517" s="41"/>
      <c r="I517" s="242"/>
      <c r="J517" s="41"/>
      <c r="K517" s="41"/>
      <c r="L517" s="45"/>
      <c r="M517" s="243"/>
      <c r="N517" s="244"/>
      <c r="O517" s="92"/>
      <c r="P517" s="92"/>
      <c r="Q517" s="92"/>
      <c r="R517" s="92"/>
      <c r="S517" s="92"/>
      <c r="T517" s="93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201</v>
      </c>
      <c r="AU517" s="18" t="s">
        <v>81</v>
      </c>
    </row>
    <row r="518" spans="1:51" s="14" customFormat="1" ht="12">
      <c r="A518" s="14"/>
      <c r="B518" s="255"/>
      <c r="C518" s="256"/>
      <c r="D518" s="240" t="s">
        <v>202</v>
      </c>
      <c r="E518" s="257" t="s">
        <v>1</v>
      </c>
      <c r="F518" s="258" t="s">
        <v>583</v>
      </c>
      <c r="G518" s="256"/>
      <c r="H518" s="259">
        <v>13.75</v>
      </c>
      <c r="I518" s="260"/>
      <c r="J518" s="256"/>
      <c r="K518" s="256"/>
      <c r="L518" s="261"/>
      <c r="M518" s="262"/>
      <c r="N518" s="263"/>
      <c r="O518" s="263"/>
      <c r="P518" s="263"/>
      <c r="Q518" s="263"/>
      <c r="R518" s="263"/>
      <c r="S518" s="263"/>
      <c r="T518" s="26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65" t="s">
        <v>202</v>
      </c>
      <c r="AU518" s="265" t="s">
        <v>81</v>
      </c>
      <c r="AV518" s="14" t="s">
        <v>81</v>
      </c>
      <c r="AW518" s="14" t="s">
        <v>30</v>
      </c>
      <c r="AX518" s="14" t="s">
        <v>73</v>
      </c>
      <c r="AY518" s="265" t="s">
        <v>194</v>
      </c>
    </row>
    <row r="519" spans="1:51" s="15" customFormat="1" ht="12">
      <c r="A519" s="15"/>
      <c r="B519" s="266"/>
      <c r="C519" s="267"/>
      <c r="D519" s="240" t="s">
        <v>202</v>
      </c>
      <c r="E519" s="268" t="s">
        <v>1</v>
      </c>
      <c r="F519" s="269" t="s">
        <v>206</v>
      </c>
      <c r="G519" s="267"/>
      <c r="H519" s="270">
        <v>13.75</v>
      </c>
      <c r="I519" s="271"/>
      <c r="J519" s="267"/>
      <c r="K519" s="267"/>
      <c r="L519" s="272"/>
      <c r="M519" s="273"/>
      <c r="N519" s="274"/>
      <c r="O519" s="274"/>
      <c r="P519" s="274"/>
      <c r="Q519" s="274"/>
      <c r="R519" s="274"/>
      <c r="S519" s="274"/>
      <c r="T519" s="27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76" t="s">
        <v>202</v>
      </c>
      <c r="AU519" s="276" t="s">
        <v>81</v>
      </c>
      <c r="AV519" s="15" t="s">
        <v>115</v>
      </c>
      <c r="AW519" s="15" t="s">
        <v>30</v>
      </c>
      <c r="AX519" s="15" t="s">
        <v>77</v>
      </c>
      <c r="AY519" s="276" t="s">
        <v>194</v>
      </c>
    </row>
    <row r="520" spans="1:65" s="2" customFormat="1" ht="66.75" customHeight="1">
      <c r="A520" s="39"/>
      <c r="B520" s="40"/>
      <c r="C520" s="227" t="s">
        <v>584</v>
      </c>
      <c r="D520" s="227" t="s">
        <v>196</v>
      </c>
      <c r="E520" s="228" t="s">
        <v>585</v>
      </c>
      <c r="F520" s="229" t="s">
        <v>586</v>
      </c>
      <c r="G520" s="230" t="s">
        <v>294</v>
      </c>
      <c r="H520" s="231">
        <v>3.12</v>
      </c>
      <c r="I520" s="232"/>
      <c r="J520" s="233">
        <f>ROUND(I520*H520,2)</f>
        <v>0</v>
      </c>
      <c r="K520" s="229" t="s">
        <v>200</v>
      </c>
      <c r="L520" s="45"/>
      <c r="M520" s="234" t="s">
        <v>1</v>
      </c>
      <c r="N520" s="235" t="s">
        <v>38</v>
      </c>
      <c r="O520" s="92"/>
      <c r="P520" s="236">
        <f>O520*H520</f>
        <v>0</v>
      </c>
      <c r="Q520" s="236">
        <v>0</v>
      </c>
      <c r="R520" s="236">
        <f>Q520*H520</f>
        <v>0</v>
      </c>
      <c r="S520" s="236">
        <v>0</v>
      </c>
      <c r="T520" s="237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8" t="s">
        <v>115</v>
      </c>
      <c r="AT520" s="238" t="s">
        <v>196</v>
      </c>
      <c r="AU520" s="238" t="s">
        <v>81</v>
      </c>
      <c r="AY520" s="18" t="s">
        <v>194</v>
      </c>
      <c r="BE520" s="239">
        <f>IF(N520="základní",J520,0)</f>
        <v>0</v>
      </c>
      <c r="BF520" s="239">
        <f>IF(N520="snížená",J520,0)</f>
        <v>0</v>
      </c>
      <c r="BG520" s="239">
        <f>IF(N520="zákl. přenesená",J520,0)</f>
        <v>0</v>
      </c>
      <c r="BH520" s="239">
        <f>IF(N520="sníž. přenesená",J520,0)</f>
        <v>0</v>
      </c>
      <c r="BI520" s="239">
        <f>IF(N520="nulová",J520,0)</f>
        <v>0</v>
      </c>
      <c r="BJ520" s="18" t="s">
        <v>77</v>
      </c>
      <c r="BK520" s="239">
        <f>ROUND(I520*H520,2)</f>
        <v>0</v>
      </c>
      <c r="BL520" s="18" t="s">
        <v>115</v>
      </c>
      <c r="BM520" s="238" t="s">
        <v>587</v>
      </c>
    </row>
    <row r="521" spans="1:47" s="2" customFormat="1" ht="12">
      <c r="A521" s="39"/>
      <c r="B521" s="40"/>
      <c r="C521" s="41"/>
      <c r="D521" s="240" t="s">
        <v>201</v>
      </c>
      <c r="E521" s="41"/>
      <c r="F521" s="241" t="s">
        <v>586</v>
      </c>
      <c r="G521" s="41"/>
      <c r="H521" s="41"/>
      <c r="I521" s="242"/>
      <c r="J521" s="41"/>
      <c r="K521" s="41"/>
      <c r="L521" s="45"/>
      <c r="M521" s="243"/>
      <c r="N521" s="244"/>
      <c r="O521" s="92"/>
      <c r="P521" s="92"/>
      <c r="Q521" s="92"/>
      <c r="R521" s="92"/>
      <c r="S521" s="92"/>
      <c r="T521" s="93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201</v>
      </c>
      <c r="AU521" s="18" t="s">
        <v>81</v>
      </c>
    </row>
    <row r="522" spans="1:51" s="14" customFormat="1" ht="12">
      <c r="A522" s="14"/>
      <c r="B522" s="255"/>
      <c r="C522" s="256"/>
      <c r="D522" s="240" t="s">
        <v>202</v>
      </c>
      <c r="E522" s="257" t="s">
        <v>1</v>
      </c>
      <c r="F522" s="258" t="s">
        <v>588</v>
      </c>
      <c r="G522" s="256"/>
      <c r="H522" s="259">
        <v>3.12</v>
      </c>
      <c r="I522" s="260"/>
      <c r="J522" s="256"/>
      <c r="K522" s="256"/>
      <c r="L522" s="261"/>
      <c r="M522" s="262"/>
      <c r="N522" s="263"/>
      <c r="O522" s="263"/>
      <c r="P522" s="263"/>
      <c r="Q522" s="263"/>
      <c r="R522" s="263"/>
      <c r="S522" s="263"/>
      <c r="T522" s="26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65" t="s">
        <v>202</v>
      </c>
      <c r="AU522" s="265" t="s">
        <v>81</v>
      </c>
      <c r="AV522" s="14" t="s">
        <v>81</v>
      </c>
      <c r="AW522" s="14" t="s">
        <v>30</v>
      </c>
      <c r="AX522" s="14" t="s">
        <v>73</v>
      </c>
      <c r="AY522" s="265" t="s">
        <v>194</v>
      </c>
    </row>
    <row r="523" spans="1:51" s="15" customFormat="1" ht="12">
      <c r="A523" s="15"/>
      <c r="B523" s="266"/>
      <c r="C523" s="267"/>
      <c r="D523" s="240" t="s">
        <v>202</v>
      </c>
      <c r="E523" s="268" t="s">
        <v>1</v>
      </c>
      <c r="F523" s="269" t="s">
        <v>206</v>
      </c>
      <c r="G523" s="267"/>
      <c r="H523" s="270">
        <v>3.12</v>
      </c>
      <c r="I523" s="271"/>
      <c r="J523" s="267"/>
      <c r="K523" s="267"/>
      <c r="L523" s="272"/>
      <c r="M523" s="273"/>
      <c r="N523" s="274"/>
      <c r="O523" s="274"/>
      <c r="P523" s="274"/>
      <c r="Q523" s="274"/>
      <c r="R523" s="274"/>
      <c r="S523" s="274"/>
      <c r="T523" s="27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76" t="s">
        <v>202</v>
      </c>
      <c r="AU523" s="276" t="s">
        <v>81</v>
      </c>
      <c r="AV523" s="15" t="s">
        <v>115</v>
      </c>
      <c r="AW523" s="15" t="s">
        <v>30</v>
      </c>
      <c r="AX523" s="15" t="s">
        <v>77</v>
      </c>
      <c r="AY523" s="276" t="s">
        <v>194</v>
      </c>
    </row>
    <row r="524" spans="1:65" s="2" customFormat="1" ht="66.75" customHeight="1">
      <c r="A524" s="39"/>
      <c r="B524" s="40"/>
      <c r="C524" s="227" t="s">
        <v>404</v>
      </c>
      <c r="D524" s="227" t="s">
        <v>196</v>
      </c>
      <c r="E524" s="228" t="s">
        <v>589</v>
      </c>
      <c r="F524" s="229" t="s">
        <v>590</v>
      </c>
      <c r="G524" s="230" t="s">
        <v>294</v>
      </c>
      <c r="H524" s="231">
        <v>2.43</v>
      </c>
      <c r="I524" s="232"/>
      <c r="J524" s="233">
        <f>ROUND(I524*H524,2)</f>
        <v>0</v>
      </c>
      <c r="K524" s="229" t="s">
        <v>200</v>
      </c>
      <c r="L524" s="45"/>
      <c r="M524" s="234" t="s">
        <v>1</v>
      </c>
      <c r="N524" s="235" t="s">
        <v>38</v>
      </c>
      <c r="O524" s="92"/>
      <c r="P524" s="236">
        <f>O524*H524</f>
        <v>0</v>
      </c>
      <c r="Q524" s="236">
        <v>0</v>
      </c>
      <c r="R524" s="236">
        <f>Q524*H524</f>
        <v>0</v>
      </c>
      <c r="S524" s="236">
        <v>0</v>
      </c>
      <c r="T524" s="237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8" t="s">
        <v>115</v>
      </c>
      <c r="AT524" s="238" t="s">
        <v>196</v>
      </c>
      <c r="AU524" s="238" t="s">
        <v>81</v>
      </c>
      <c r="AY524" s="18" t="s">
        <v>194</v>
      </c>
      <c r="BE524" s="239">
        <f>IF(N524="základní",J524,0)</f>
        <v>0</v>
      </c>
      <c r="BF524" s="239">
        <f>IF(N524="snížená",J524,0)</f>
        <v>0</v>
      </c>
      <c r="BG524" s="239">
        <f>IF(N524="zákl. přenesená",J524,0)</f>
        <v>0</v>
      </c>
      <c r="BH524" s="239">
        <f>IF(N524="sníž. přenesená",J524,0)</f>
        <v>0</v>
      </c>
      <c r="BI524" s="239">
        <f>IF(N524="nulová",J524,0)</f>
        <v>0</v>
      </c>
      <c r="BJ524" s="18" t="s">
        <v>77</v>
      </c>
      <c r="BK524" s="239">
        <f>ROUND(I524*H524,2)</f>
        <v>0</v>
      </c>
      <c r="BL524" s="18" t="s">
        <v>115</v>
      </c>
      <c r="BM524" s="238" t="s">
        <v>591</v>
      </c>
    </row>
    <row r="525" spans="1:47" s="2" customFormat="1" ht="12">
      <c r="A525" s="39"/>
      <c r="B525" s="40"/>
      <c r="C525" s="41"/>
      <c r="D525" s="240" t="s">
        <v>201</v>
      </c>
      <c r="E525" s="41"/>
      <c r="F525" s="241" t="s">
        <v>590</v>
      </c>
      <c r="G525" s="41"/>
      <c r="H525" s="41"/>
      <c r="I525" s="242"/>
      <c r="J525" s="41"/>
      <c r="K525" s="41"/>
      <c r="L525" s="45"/>
      <c r="M525" s="243"/>
      <c r="N525" s="244"/>
      <c r="O525" s="92"/>
      <c r="P525" s="92"/>
      <c r="Q525" s="92"/>
      <c r="R525" s="92"/>
      <c r="S525" s="92"/>
      <c r="T525" s="93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T525" s="18" t="s">
        <v>201</v>
      </c>
      <c r="AU525" s="18" t="s">
        <v>81</v>
      </c>
    </row>
    <row r="526" spans="1:51" s="14" customFormat="1" ht="12">
      <c r="A526" s="14"/>
      <c r="B526" s="255"/>
      <c r="C526" s="256"/>
      <c r="D526" s="240" t="s">
        <v>202</v>
      </c>
      <c r="E526" s="257" t="s">
        <v>1</v>
      </c>
      <c r="F526" s="258" t="s">
        <v>592</v>
      </c>
      <c r="G526" s="256"/>
      <c r="H526" s="259">
        <v>2.43</v>
      </c>
      <c r="I526" s="260"/>
      <c r="J526" s="256"/>
      <c r="K526" s="256"/>
      <c r="L526" s="261"/>
      <c r="M526" s="262"/>
      <c r="N526" s="263"/>
      <c r="O526" s="263"/>
      <c r="P526" s="263"/>
      <c r="Q526" s="263"/>
      <c r="R526" s="263"/>
      <c r="S526" s="263"/>
      <c r="T526" s="26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5" t="s">
        <v>202</v>
      </c>
      <c r="AU526" s="265" t="s">
        <v>81</v>
      </c>
      <c r="AV526" s="14" t="s">
        <v>81</v>
      </c>
      <c r="AW526" s="14" t="s">
        <v>30</v>
      </c>
      <c r="AX526" s="14" t="s">
        <v>73</v>
      </c>
      <c r="AY526" s="265" t="s">
        <v>194</v>
      </c>
    </row>
    <row r="527" spans="1:51" s="15" customFormat="1" ht="12">
      <c r="A527" s="15"/>
      <c r="B527" s="266"/>
      <c r="C527" s="267"/>
      <c r="D527" s="240" t="s">
        <v>202</v>
      </c>
      <c r="E527" s="268" t="s">
        <v>1</v>
      </c>
      <c r="F527" s="269" t="s">
        <v>206</v>
      </c>
      <c r="G527" s="267"/>
      <c r="H527" s="270">
        <v>2.43</v>
      </c>
      <c r="I527" s="271"/>
      <c r="J527" s="267"/>
      <c r="K527" s="267"/>
      <c r="L527" s="272"/>
      <c r="M527" s="273"/>
      <c r="N527" s="274"/>
      <c r="O527" s="274"/>
      <c r="P527" s="274"/>
      <c r="Q527" s="274"/>
      <c r="R527" s="274"/>
      <c r="S527" s="274"/>
      <c r="T527" s="27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76" t="s">
        <v>202</v>
      </c>
      <c r="AU527" s="276" t="s">
        <v>81</v>
      </c>
      <c r="AV527" s="15" t="s">
        <v>115</v>
      </c>
      <c r="AW527" s="15" t="s">
        <v>30</v>
      </c>
      <c r="AX527" s="15" t="s">
        <v>77</v>
      </c>
      <c r="AY527" s="276" t="s">
        <v>194</v>
      </c>
    </row>
    <row r="528" spans="1:65" s="2" customFormat="1" ht="66.75" customHeight="1">
      <c r="A528" s="39"/>
      <c r="B528" s="40"/>
      <c r="C528" s="227" t="s">
        <v>593</v>
      </c>
      <c r="D528" s="227" t="s">
        <v>196</v>
      </c>
      <c r="E528" s="228" t="s">
        <v>594</v>
      </c>
      <c r="F528" s="229" t="s">
        <v>595</v>
      </c>
      <c r="G528" s="230" t="s">
        <v>294</v>
      </c>
      <c r="H528" s="231">
        <v>12.52</v>
      </c>
      <c r="I528" s="232"/>
      <c r="J528" s="233">
        <f>ROUND(I528*H528,2)</f>
        <v>0</v>
      </c>
      <c r="K528" s="229" t="s">
        <v>200</v>
      </c>
      <c r="L528" s="45"/>
      <c r="M528" s="234" t="s">
        <v>1</v>
      </c>
      <c r="N528" s="235" t="s">
        <v>38</v>
      </c>
      <c r="O528" s="92"/>
      <c r="P528" s="236">
        <f>O528*H528</f>
        <v>0</v>
      </c>
      <c r="Q528" s="236">
        <v>0</v>
      </c>
      <c r="R528" s="236">
        <f>Q528*H528</f>
        <v>0</v>
      </c>
      <c r="S528" s="236">
        <v>0</v>
      </c>
      <c r="T528" s="237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8" t="s">
        <v>115</v>
      </c>
      <c r="AT528" s="238" t="s">
        <v>196</v>
      </c>
      <c r="AU528" s="238" t="s">
        <v>81</v>
      </c>
      <c r="AY528" s="18" t="s">
        <v>194</v>
      </c>
      <c r="BE528" s="239">
        <f>IF(N528="základní",J528,0)</f>
        <v>0</v>
      </c>
      <c r="BF528" s="239">
        <f>IF(N528="snížená",J528,0)</f>
        <v>0</v>
      </c>
      <c r="BG528" s="239">
        <f>IF(N528="zákl. přenesená",J528,0)</f>
        <v>0</v>
      </c>
      <c r="BH528" s="239">
        <f>IF(N528="sníž. přenesená",J528,0)</f>
        <v>0</v>
      </c>
      <c r="BI528" s="239">
        <f>IF(N528="nulová",J528,0)</f>
        <v>0</v>
      </c>
      <c r="BJ528" s="18" t="s">
        <v>77</v>
      </c>
      <c r="BK528" s="239">
        <f>ROUND(I528*H528,2)</f>
        <v>0</v>
      </c>
      <c r="BL528" s="18" t="s">
        <v>115</v>
      </c>
      <c r="BM528" s="238" t="s">
        <v>596</v>
      </c>
    </row>
    <row r="529" spans="1:47" s="2" customFormat="1" ht="12">
      <c r="A529" s="39"/>
      <c r="B529" s="40"/>
      <c r="C529" s="41"/>
      <c r="D529" s="240" t="s">
        <v>201</v>
      </c>
      <c r="E529" s="41"/>
      <c r="F529" s="241" t="s">
        <v>595</v>
      </c>
      <c r="G529" s="41"/>
      <c r="H529" s="41"/>
      <c r="I529" s="242"/>
      <c r="J529" s="41"/>
      <c r="K529" s="41"/>
      <c r="L529" s="45"/>
      <c r="M529" s="243"/>
      <c r="N529" s="244"/>
      <c r="O529" s="92"/>
      <c r="P529" s="92"/>
      <c r="Q529" s="92"/>
      <c r="R529" s="92"/>
      <c r="S529" s="92"/>
      <c r="T529" s="93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201</v>
      </c>
      <c r="AU529" s="18" t="s">
        <v>81</v>
      </c>
    </row>
    <row r="530" spans="1:51" s="14" customFormat="1" ht="12">
      <c r="A530" s="14"/>
      <c r="B530" s="255"/>
      <c r="C530" s="256"/>
      <c r="D530" s="240" t="s">
        <v>202</v>
      </c>
      <c r="E530" s="257" t="s">
        <v>1</v>
      </c>
      <c r="F530" s="258" t="s">
        <v>597</v>
      </c>
      <c r="G530" s="256"/>
      <c r="H530" s="259">
        <v>12.52</v>
      </c>
      <c r="I530" s="260"/>
      <c r="J530" s="256"/>
      <c r="K530" s="256"/>
      <c r="L530" s="261"/>
      <c r="M530" s="262"/>
      <c r="N530" s="263"/>
      <c r="O530" s="263"/>
      <c r="P530" s="263"/>
      <c r="Q530" s="263"/>
      <c r="R530" s="263"/>
      <c r="S530" s="263"/>
      <c r="T530" s="26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65" t="s">
        <v>202</v>
      </c>
      <c r="AU530" s="265" t="s">
        <v>81</v>
      </c>
      <c r="AV530" s="14" t="s">
        <v>81</v>
      </c>
      <c r="AW530" s="14" t="s">
        <v>30</v>
      </c>
      <c r="AX530" s="14" t="s">
        <v>73</v>
      </c>
      <c r="AY530" s="265" t="s">
        <v>194</v>
      </c>
    </row>
    <row r="531" spans="1:51" s="15" customFormat="1" ht="12">
      <c r="A531" s="15"/>
      <c r="B531" s="266"/>
      <c r="C531" s="267"/>
      <c r="D531" s="240" t="s">
        <v>202</v>
      </c>
      <c r="E531" s="268" t="s">
        <v>1</v>
      </c>
      <c r="F531" s="269" t="s">
        <v>206</v>
      </c>
      <c r="G531" s="267"/>
      <c r="H531" s="270">
        <v>12.52</v>
      </c>
      <c r="I531" s="271"/>
      <c r="J531" s="267"/>
      <c r="K531" s="267"/>
      <c r="L531" s="272"/>
      <c r="M531" s="273"/>
      <c r="N531" s="274"/>
      <c r="O531" s="274"/>
      <c r="P531" s="274"/>
      <c r="Q531" s="274"/>
      <c r="R531" s="274"/>
      <c r="S531" s="274"/>
      <c r="T531" s="27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76" t="s">
        <v>202</v>
      </c>
      <c r="AU531" s="276" t="s">
        <v>81</v>
      </c>
      <c r="AV531" s="15" t="s">
        <v>115</v>
      </c>
      <c r="AW531" s="15" t="s">
        <v>30</v>
      </c>
      <c r="AX531" s="15" t="s">
        <v>77</v>
      </c>
      <c r="AY531" s="276" t="s">
        <v>194</v>
      </c>
    </row>
    <row r="532" spans="1:65" s="2" customFormat="1" ht="12">
      <c r="A532" s="39"/>
      <c r="B532" s="40"/>
      <c r="C532" s="227" t="s">
        <v>409</v>
      </c>
      <c r="D532" s="227" t="s">
        <v>196</v>
      </c>
      <c r="E532" s="228" t="s">
        <v>598</v>
      </c>
      <c r="F532" s="229" t="s">
        <v>599</v>
      </c>
      <c r="G532" s="230" t="s">
        <v>294</v>
      </c>
      <c r="H532" s="231">
        <v>12.75</v>
      </c>
      <c r="I532" s="232"/>
      <c r="J532" s="233">
        <f>ROUND(I532*H532,2)</f>
        <v>0</v>
      </c>
      <c r="K532" s="229" t="s">
        <v>200</v>
      </c>
      <c r="L532" s="45"/>
      <c r="M532" s="234" t="s">
        <v>1</v>
      </c>
      <c r="N532" s="235" t="s">
        <v>38</v>
      </c>
      <c r="O532" s="92"/>
      <c r="P532" s="236">
        <f>O532*H532</f>
        <v>0</v>
      </c>
      <c r="Q532" s="236">
        <v>0</v>
      </c>
      <c r="R532" s="236">
        <f>Q532*H532</f>
        <v>0</v>
      </c>
      <c r="S532" s="236">
        <v>0</v>
      </c>
      <c r="T532" s="237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8" t="s">
        <v>115</v>
      </c>
      <c r="AT532" s="238" t="s">
        <v>196</v>
      </c>
      <c r="AU532" s="238" t="s">
        <v>81</v>
      </c>
      <c r="AY532" s="18" t="s">
        <v>194</v>
      </c>
      <c r="BE532" s="239">
        <f>IF(N532="základní",J532,0)</f>
        <v>0</v>
      </c>
      <c r="BF532" s="239">
        <f>IF(N532="snížená",J532,0)</f>
        <v>0</v>
      </c>
      <c r="BG532" s="239">
        <f>IF(N532="zákl. přenesená",J532,0)</f>
        <v>0</v>
      </c>
      <c r="BH532" s="239">
        <f>IF(N532="sníž. přenesená",J532,0)</f>
        <v>0</v>
      </c>
      <c r="BI532" s="239">
        <f>IF(N532="nulová",J532,0)</f>
        <v>0</v>
      </c>
      <c r="BJ532" s="18" t="s">
        <v>77</v>
      </c>
      <c r="BK532" s="239">
        <f>ROUND(I532*H532,2)</f>
        <v>0</v>
      </c>
      <c r="BL532" s="18" t="s">
        <v>115</v>
      </c>
      <c r="BM532" s="238" t="s">
        <v>600</v>
      </c>
    </row>
    <row r="533" spans="1:47" s="2" customFormat="1" ht="12">
      <c r="A533" s="39"/>
      <c r="B533" s="40"/>
      <c r="C533" s="41"/>
      <c r="D533" s="240" t="s">
        <v>201</v>
      </c>
      <c r="E533" s="41"/>
      <c r="F533" s="241" t="s">
        <v>599</v>
      </c>
      <c r="G533" s="41"/>
      <c r="H533" s="41"/>
      <c r="I533" s="242"/>
      <c r="J533" s="41"/>
      <c r="K533" s="41"/>
      <c r="L533" s="45"/>
      <c r="M533" s="243"/>
      <c r="N533" s="244"/>
      <c r="O533" s="92"/>
      <c r="P533" s="92"/>
      <c r="Q533" s="92"/>
      <c r="R533" s="92"/>
      <c r="S533" s="92"/>
      <c r="T533" s="93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201</v>
      </c>
      <c r="AU533" s="18" t="s">
        <v>81</v>
      </c>
    </row>
    <row r="534" spans="1:51" s="14" customFormat="1" ht="12">
      <c r="A534" s="14"/>
      <c r="B534" s="255"/>
      <c r="C534" s="256"/>
      <c r="D534" s="240" t="s">
        <v>202</v>
      </c>
      <c r="E534" s="257" t="s">
        <v>1</v>
      </c>
      <c r="F534" s="258" t="s">
        <v>601</v>
      </c>
      <c r="G534" s="256"/>
      <c r="H534" s="259">
        <v>12.75</v>
      </c>
      <c r="I534" s="260"/>
      <c r="J534" s="256"/>
      <c r="K534" s="256"/>
      <c r="L534" s="261"/>
      <c r="M534" s="262"/>
      <c r="N534" s="263"/>
      <c r="O534" s="263"/>
      <c r="P534" s="263"/>
      <c r="Q534" s="263"/>
      <c r="R534" s="263"/>
      <c r="S534" s="263"/>
      <c r="T534" s="26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5" t="s">
        <v>202</v>
      </c>
      <c r="AU534" s="265" t="s">
        <v>81</v>
      </c>
      <c r="AV534" s="14" t="s">
        <v>81</v>
      </c>
      <c r="AW534" s="14" t="s">
        <v>30</v>
      </c>
      <c r="AX534" s="14" t="s">
        <v>73</v>
      </c>
      <c r="AY534" s="265" t="s">
        <v>194</v>
      </c>
    </row>
    <row r="535" spans="1:51" s="15" customFormat="1" ht="12">
      <c r="A535" s="15"/>
      <c r="B535" s="266"/>
      <c r="C535" s="267"/>
      <c r="D535" s="240" t="s">
        <v>202</v>
      </c>
      <c r="E535" s="268" t="s">
        <v>1</v>
      </c>
      <c r="F535" s="269" t="s">
        <v>206</v>
      </c>
      <c r="G535" s="267"/>
      <c r="H535" s="270">
        <v>12.75</v>
      </c>
      <c r="I535" s="271"/>
      <c r="J535" s="267"/>
      <c r="K535" s="267"/>
      <c r="L535" s="272"/>
      <c r="M535" s="273"/>
      <c r="N535" s="274"/>
      <c r="O535" s="274"/>
      <c r="P535" s="274"/>
      <c r="Q535" s="274"/>
      <c r="R535" s="274"/>
      <c r="S535" s="274"/>
      <c r="T535" s="27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76" t="s">
        <v>202</v>
      </c>
      <c r="AU535" s="276" t="s">
        <v>81</v>
      </c>
      <c r="AV535" s="15" t="s">
        <v>115</v>
      </c>
      <c r="AW535" s="15" t="s">
        <v>30</v>
      </c>
      <c r="AX535" s="15" t="s">
        <v>77</v>
      </c>
      <c r="AY535" s="276" t="s">
        <v>194</v>
      </c>
    </row>
    <row r="536" spans="1:65" s="2" customFormat="1" ht="12">
      <c r="A536" s="39"/>
      <c r="B536" s="40"/>
      <c r="C536" s="227" t="s">
        <v>602</v>
      </c>
      <c r="D536" s="227" t="s">
        <v>196</v>
      </c>
      <c r="E536" s="228" t="s">
        <v>603</v>
      </c>
      <c r="F536" s="229" t="s">
        <v>604</v>
      </c>
      <c r="G536" s="230" t="s">
        <v>357</v>
      </c>
      <c r="H536" s="231">
        <v>6.3</v>
      </c>
      <c r="I536" s="232"/>
      <c r="J536" s="233">
        <f>ROUND(I536*H536,2)</f>
        <v>0</v>
      </c>
      <c r="K536" s="229" t="s">
        <v>200</v>
      </c>
      <c r="L536" s="45"/>
      <c r="M536" s="234" t="s">
        <v>1</v>
      </c>
      <c r="N536" s="235" t="s">
        <v>38</v>
      </c>
      <c r="O536" s="92"/>
      <c r="P536" s="236">
        <f>O536*H536</f>
        <v>0</v>
      </c>
      <c r="Q536" s="236">
        <v>0</v>
      </c>
      <c r="R536" s="236">
        <f>Q536*H536</f>
        <v>0</v>
      </c>
      <c r="S536" s="236">
        <v>0</v>
      </c>
      <c r="T536" s="237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8" t="s">
        <v>115</v>
      </c>
      <c r="AT536" s="238" t="s">
        <v>196</v>
      </c>
      <c r="AU536" s="238" t="s">
        <v>81</v>
      </c>
      <c r="AY536" s="18" t="s">
        <v>194</v>
      </c>
      <c r="BE536" s="239">
        <f>IF(N536="základní",J536,0)</f>
        <v>0</v>
      </c>
      <c r="BF536" s="239">
        <f>IF(N536="snížená",J536,0)</f>
        <v>0</v>
      </c>
      <c r="BG536" s="239">
        <f>IF(N536="zákl. přenesená",J536,0)</f>
        <v>0</v>
      </c>
      <c r="BH536" s="239">
        <f>IF(N536="sníž. přenesená",J536,0)</f>
        <v>0</v>
      </c>
      <c r="BI536" s="239">
        <f>IF(N536="nulová",J536,0)</f>
        <v>0</v>
      </c>
      <c r="BJ536" s="18" t="s">
        <v>77</v>
      </c>
      <c r="BK536" s="239">
        <f>ROUND(I536*H536,2)</f>
        <v>0</v>
      </c>
      <c r="BL536" s="18" t="s">
        <v>115</v>
      </c>
      <c r="BM536" s="238" t="s">
        <v>605</v>
      </c>
    </row>
    <row r="537" spans="1:47" s="2" customFormat="1" ht="12">
      <c r="A537" s="39"/>
      <c r="B537" s="40"/>
      <c r="C537" s="41"/>
      <c r="D537" s="240" t="s">
        <v>201</v>
      </c>
      <c r="E537" s="41"/>
      <c r="F537" s="241" t="s">
        <v>604</v>
      </c>
      <c r="G537" s="41"/>
      <c r="H537" s="41"/>
      <c r="I537" s="242"/>
      <c r="J537" s="41"/>
      <c r="K537" s="41"/>
      <c r="L537" s="45"/>
      <c r="M537" s="243"/>
      <c r="N537" s="244"/>
      <c r="O537" s="92"/>
      <c r="P537" s="92"/>
      <c r="Q537" s="92"/>
      <c r="R537" s="92"/>
      <c r="S537" s="92"/>
      <c r="T537" s="93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201</v>
      </c>
      <c r="AU537" s="18" t="s">
        <v>81</v>
      </c>
    </row>
    <row r="538" spans="1:51" s="14" customFormat="1" ht="12">
      <c r="A538" s="14"/>
      <c r="B538" s="255"/>
      <c r="C538" s="256"/>
      <c r="D538" s="240" t="s">
        <v>202</v>
      </c>
      <c r="E538" s="257" t="s">
        <v>1</v>
      </c>
      <c r="F538" s="258" t="s">
        <v>606</v>
      </c>
      <c r="G538" s="256"/>
      <c r="H538" s="259">
        <v>6.3</v>
      </c>
      <c r="I538" s="260"/>
      <c r="J538" s="256"/>
      <c r="K538" s="256"/>
      <c r="L538" s="261"/>
      <c r="M538" s="262"/>
      <c r="N538" s="263"/>
      <c r="O538" s="263"/>
      <c r="P538" s="263"/>
      <c r="Q538" s="263"/>
      <c r="R538" s="263"/>
      <c r="S538" s="263"/>
      <c r="T538" s="26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65" t="s">
        <v>202</v>
      </c>
      <c r="AU538" s="265" t="s">
        <v>81</v>
      </c>
      <c r="AV538" s="14" t="s">
        <v>81</v>
      </c>
      <c r="AW538" s="14" t="s">
        <v>30</v>
      </c>
      <c r="AX538" s="14" t="s">
        <v>73</v>
      </c>
      <c r="AY538" s="265" t="s">
        <v>194</v>
      </c>
    </row>
    <row r="539" spans="1:51" s="15" customFormat="1" ht="12">
      <c r="A539" s="15"/>
      <c r="B539" s="266"/>
      <c r="C539" s="267"/>
      <c r="D539" s="240" t="s">
        <v>202</v>
      </c>
      <c r="E539" s="268" t="s">
        <v>1</v>
      </c>
      <c r="F539" s="269" t="s">
        <v>206</v>
      </c>
      <c r="G539" s="267"/>
      <c r="H539" s="270">
        <v>6.3</v>
      </c>
      <c r="I539" s="271"/>
      <c r="J539" s="267"/>
      <c r="K539" s="267"/>
      <c r="L539" s="272"/>
      <c r="M539" s="273"/>
      <c r="N539" s="274"/>
      <c r="O539" s="274"/>
      <c r="P539" s="274"/>
      <c r="Q539" s="274"/>
      <c r="R539" s="274"/>
      <c r="S539" s="274"/>
      <c r="T539" s="27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76" t="s">
        <v>202</v>
      </c>
      <c r="AU539" s="276" t="s">
        <v>81</v>
      </c>
      <c r="AV539" s="15" t="s">
        <v>115</v>
      </c>
      <c r="AW539" s="15" t="s">
        <v>30</v>
      </c>
      <c r="AX539" s="15" t="s">
        <v>77</v>
      </c>
      <c r="AY539" s="276" t="s">
        <v>194</v>
      </c>
    </row>
    <row r="540" spans="1:65" s="2" customFormat="1" ht="12">
      <c r="A540" s="39"/>
      <c r="B540" s="40"/>
      <c r="C540" s="227" t="s">
        <v>415</v>
      </c>
      <c r="D540" s="227" t="s">
        <v>196</v>
      </c>
      <c r="E540" s="228" t="s">
        <v>607</v>
      </c>
      <c r="F540" s="229" t="s">
        <v>608</v>
      </c>
      <c r="G540" s="230" t="s">
        <v>357</v>
      </c>
      <c r="H540" s="231">
        <v>3.7</v>
      </c>
      <c r="I540" s="232"/>
      <c r="J540" s="233">
        <f>ROUND(I540*H540,2)</f>
        <v>0</v>
      </c>
      <c r="K540" s="229" t="s">
        <v>200</v>
      </c>
      <c r="L540" s="45"/>
      <c r="M540" s="234" t="s">
        <v>1</v>
      </c>
      <c r="N540" s="235" t="s">
        <v>38</v>
      </c>
      <c r="O540" s="92"/>
      <c r="P540" s="236">
        <f>O540*H540</f>
        <v>0</v>
      </c>
      <c r="Q540" s="236">
        <v>0</v>
      </c>
      <c r="R540" s="236">
        <f>Q540*H540</f>
        <v>0</v>
      </c>
      <c r="S540" s="236">
        <v>0</v>
      </c>
      <c r="T540" s="237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8" t="s">
        <v>115</v>
      </c>
      <c r="AT540" s="238" t="s">
        <v>196</v>
      </c>
      <c r="AU540" s="238" t="s">
        <v>81</v>
      </c>
      <c r="AY540" s="18" t="s">
        <v>194</v>
      </c>
      <c r="BE540" s="239">
        <f>IF(N540="základní",J540,0)</f>
        <v>0</v>
      </c>
      <c r="BF540" s="239">
        <f>IF(N540="snížená",J540,0)</f>
        <v>0</v>
      </c>
      <c r="BG540" s="239">
        <f>IF(N540="zákl. přenesená",J540,0)</f>
        <v>0</v>
      </c>
      <c r="BH540" s="239">
        <f>IF(N540="sníž. přenesená",J540,0)</f>
        <v>0</v>
      </c>
      <c r="BI540" s="239">
        <f>IF(N540="nulová",J540,0)</f>
        <v>0</v>
      </c>
      <c r="BJ540" s="18" t="s">
        <v>77</v>
      </c>
      <c r="BK540" s="239">
        <f>ROUND(I540*H540,2)</f>
        <v>0</v>
      </c>
      <c r="BL540" s="18" t="s">
        <v>115</v>
      </c>
      <c r="BM540" s="238" t="s">
        <v>609</v>
      </c>
    </row>
    <row r="541" spans="1:47" s="2" customFormat="1" ht="12">
      <c r="A541" s="39"/>
      <c r="B541" s="40"/>
      <c r="C541" s="41"/>
      <c r="D541" s="240" t="s">
        <v>201</v>
      </c>
      <c r="E541" s="41"/>
      <c r="F541" s="241" t="s">
        <v>608</v>
      </c>
      <c r="G541" s="41"/>
      <c r="H541" s="41"/>
      <c r="I541" s="242"/>
      <c r="J541" s="41"/>
      <c r="K541" s="41"/>
      <c r="L541" s="45"/>
      <c r="M541" s="243"/>
      <c r="N541" s="244"/>
      <c r="O541" s="92"/>
      <c r="P541" s="92"/>
      <c r="Q541" s="92"/>
      <c r="R541" s="92"/>
      <c r="S541" s="92"/>
      <c r="T541" s="93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201</v>
      </c>
      <c r="AU541" s="18" t="s">
        <v>81</v>
      </c>
    </row>
    <row r="542" spans="1:51" s="14" customFormat="1" ht="12">
      <c r="A542" s="14"/>
      <c r="B542" s="255"/>
      <c r="C542" s="256"/>
      <c r="D542" s="240" t="s">
        <v>202</v>
      </c>
      <c r="E542" s="257" t="s">
        <v>1</v>
      </c>
      <c r="F542" s="258" t="s">
        <v>610</v>
      </c>
      <c r="G542" s="256"/>
      <c r="H542" s="259">
        <v>3.7</v>
      </c>
      <c r="I542" s="260"/>
      <c r="J542" s="256"/>
      <c r="K542" s="256"/>
      <c r="L542" s="261"/>
      <c r="M542" s="262"/>
      <c r="N542" s="263"/>
      <c r="O542" s="263"/>
      <c r="P542" s="263"/>
      <c r="Q542" s="263"/>
      <c r="R542" s="263"/>
      <c r="S542" s="263"/>
      <c r="T542" s="26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5" t="s">
        <v>202</v>
      </c>
      <c r="AU542" s="265" t="s">
        <v>81</v>
      </c>
      <c r="AV542" s="14" t="s">
        <v>81</v>
      </c>
      <c r="AW542" s="14" t="s">
        <v>30</v>
      </c>
      <c r="AX542" s="14" t="s">
        <v>73</v>
      </c>
      <c r="AY542" s="265" t="s">
        <v>194</v>
      </c>
    </row>
    <row r="543" spans="1:51" s="15" customFormat="1" ht="12">
      <c r="A543" s="15"/>
      <c r="B543" s="266"/>
      <c r="C543" s="267"/>
      <c r="D543" s="240" t="s">
        <v>202</v>
      </c>
      <c r="E543" s="268" t="s">
        <v>1</v>
      </c>
      <c r="F543" s="269" t="s">
        <v>206</v>
      </c>
      <c r="G543" s="267"/>
      <c r="H543" s="270">
        <v>3.7</v>
      </c>
      <c r="I543" s="271"/>
      <c r="J543" s="267"/>
      <c r="K543" s="267"/>
      <c r="L543" s="272"/>
      <c r="M543" s="273"/>
      <c r="N543" s="274"/>
      <c r="O543" s="274"/>
      <c r="P543" s="274"/>
      <c r="Q543" s="274"/>
      <c r="R543" s="274"/>
      <c r="S543" s="274"/>
      <c r="T543" s="27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76" t="s">
        <v>202</v>
      </c>
      <c r="AU543" s="276" t="s">
        <v>81</v>
      </c>
      <c r="AV543" s="15" t="s">
        <v>115</v>
      </c>
      <c r="AW543" s="15" t="s">
        <v>30</v>
      </c>
      <c r="AX543" s="15" t="s">
        <v>77</v>
      </c>
      <c r="AY543" s="276" t="s">
        <v>194</v>
      </c>
    </row>
    <row r="544" spans="1:65" s="2" customFormat="1" ht="12">
      <c r="A544" s="39"/>
      <c r="B544" s="40"/>
      <c r="C544" s="227" t="s">
        <v>611</v>
      </c>
      <c r="D544" s="227" t="s">
        <v>196</v>
      </c>
      <c r="E544" s="228" t="s">
        <v>612</v>
      </c>
      <c r="F544" s="229" t="s">
        <v>613</v>
      </c>
      <c r="G544" s="230" t="s">
        <v>268</v>
      </c>
      <c r="H544" s="231">
        <v>15.527</v>
      </c>
      <c r="I544" s="232"/>
      <c r="J544" s="233">
        <f>ROUND(I544*H544,2)</f>
        <v>0</v>
      </c>
      <c r="K544" s="229" t="s">
        <v>200</v>
      </c>
      <c r="L544" s="45"/>
      <c r="M544" s="234" t="s">
        <v>1</v>
      </c>
      <c r="N544" s="235" t="s">
        <v>38</v>
      </c>
      <c r="O544" s="92"/>
      <c r="P544" s="236">
        <f>O544*H544</f>
        <v>0</v>
      </c>
      <c r="Q544" s="236">
        <v>0</v>
      </c>
      <c r="R544" s="236">
        <f>Q544*H544</f>
        <v>0</v>
      </c>
      <c r="S544" s="236">
        <v>0</v>
      </c>
      <c r="T544" s="237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8" t="s">
        <v>115</v>
      </c>
      <c r="AT544" s="238" t="s">
        <v>196</v>
      </c>
      <c r="AU544" s="238" t="s">
        <v>81</v>
      </c>
      <c r="AY544" s="18" t="s">
        <v>194</v>
      </c>
      <c r="BE544" s="239">
        <f>IF(N544="základní",J544,0)</f>
        <v>0</v>
      </c>
      <c r="BF544" s="239">
        <f>IF(N544="snížená",J544,0)</f>
        <v>0</v>
      </c>
      <c r="BG544" s="239">
        <f>IF(N544="zákl. přenesená",J544,0)</f>
        <v>0</v>
      </c>
      <c r="BH544" s="239">
        <f>IF(N544="sníž. přenesená",J544,0)</f>
        <v>0</v>
      </c>
      <c r="BI544" s="239">
        <f>IF(N544="nulová",J544,0)</f>
        <v>0</v>
      </c>
      <c r="BJ544" s="18" t="s">
        <v>77</v>
      </c>
      <c r="BK544" s="239">
        <f>ROUND(I544*H544,2)</f>
        <v>0</v>
      </c>
      <c r="BL544" s="18" t="s">
        <v>115</v>
      </c>
      <c r="BM544" s="238" t="s">
        <v>614</v>
      </c>
    </row>
    <row r="545" spans="1:47" s="2" customFormat="1" ht="12">
      <c r="A545" s="39"/>
      <c r="B545" s="40"/>
      <c r="C545" s="41"/>
      <c r="D545" s="240" t="s">
        <v>201</v>
      </c>
      <c r="E545" s="41"/>
      <c r="F545" s="241" t="s">
        <v>613</v>
      </c>
      <c r="G545" s="41"/>
      <c r="H545" s="41"/>
      <c r="I545" s="242"/>
      <c r="J545" s="41"/>
      <c r="K545" s="41"/>
      <c r="L545" s="45"/>
      <c r="M545" s="243"/>
      <c r="N545" s="244"/>
      <c r="O545" s="92"/>
      <c r="P545" s="92"/>
      <c r="Q545" s="92"/>
      <c r="R545" s="92"/>
      <c r="S545" s="92"/>
      <c r="T545" s="93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201</v>
      </c>
      <c r="AU545" s="18" t="s">
        <v>81</v>
      </c>
    </row>
    <row r="546" spans="1:65" s="2" customFormat="1" ht="12">
      <c r="A546" s="39"/>
      <c r="B546" s="40"/>
      <c r="C546" s="227" t="s">
        <v>418</v>
      </c>
      <c r="D546" s="227" t="s">
        <v>196</v>
      </c>
      <c r="E546" s="228" t="s">
        <v>615</v>
      </c>
      <c r="F546" s="229" t="s">
        <v>616</v>
      </c>
      <c r="G546" s="230" t="s">
        <v>268</v>
      </c>
      <c r="H546" s="231">
        <v>372.648</v>
      </c>
      <c r="I546" s="232"/>
      <c r="J546" s="233">
        <f>ROUND(I546*H546,2)</f>
        <v>0</v>
      </c>
      <c r="K546" s="229" t="s">
        <v>200</v>
      </c>
      <c r="L546" s="45"/>
      <c r="M546" s="234" t="s">
        <v>1</v>
      </c>
      <c r="N546" s="235" t="s">
        <v>38</v>
      </c>
      <c r="O546" s="92"/>
      <c r="P546" s="236">
        <f>O546*H546</f>
        <v>0</v>
      </c>
      <c r="Q546" s="236">
        <v>0</v>
      </c>
      <c r="R546" s="236">
        <f>Q546*H546</f>
        <v>0</v>
      </c>
      <c r="S546" s="236">
        <v>0</v>
      </c>
      <c r="T546" s="237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8" t="s">
        <v>115</v>
      </c>
      <c r="AT546" s="238" t="s">
        <v>196</v>
      </c>
      <c r="AU546" s="238" t="s">
        <v>81</v>
      </c>
      <c r="AY546" s="18" t="s">
        <v>194</v>
      </c>
      <c r="BE546" s="239">
        <f>IF(N546="základní",J546,0)</f>
        <v>0</v>
      </c>
      <c r="BF546" s="239">
        <f>IF(N546="snížená",J546,0)</f>
        <v>0</v>
      </c>
      <c r="BG546" s="239">
        <f>IF(N546="zákl. přenesená",J546,0)</f>
        <v>0</v>
      </c>
      <c r="BH546" s="239">
        <f>IF(N546="sníž. přenesená",J546,0)</f>
        <v>0</v>
      </c>
      <c r="BI546" s="239">
        <f>IF(N546="nulová",J546,0)</f>
        <v>0</v>
      </c>
      <c r="BJ546" s="18" t="s">
        <v>77</v>
      </c>
      <c r="BK546" s="239">
        <f>ROUND(I546*H546,2)</f>
        <v>0</v>
      </c>
      <c r="BL546" s="18" t="s">
        <v>115</v>
      </c>
      <c r="BM546" s="238" t="s">
        <v>617</v>
      </c>
    </row>
    <row r="547" spans="1:47" s="2" customFormat="1" ht="12">
      <c r="A547" s="39"/>
      <c r="B547" s="40"/>
      <c r="C547" s="41"/>
      <c r="D547" s="240" t="s">
        <v>201</v>
      </c>
      <c r="E547" s="41"/>
      <c r="F547" s="241" t="s">
        <v>616</v>
      </c>
      <c r="G547" s="41"/>
      <c r="H547" s="41"/>
      <c r="I547" s="242"/>
      <c r="J547" s="41"/>
      <c r="K547" s="41"/>
      <c r="L547" s="45"/>
      <c r="M547" s="243"/>
      <c r="N547" s="244"/>
      <c r="O547" s="92"/>
      <c r="P547" s="92"/>
      <c r="Q547" s="92"/>
      <c r="R547" s="92"/>
      <c r="S547" s="92"/>
      <c r="T547" s="93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201</v>
      </c>
      <c r="AU547" s="18" t="s">
        <v>81</v>
      </c>
    </row>
    <row r="548" spans="1:51" s="14" customFormat="1" ht="12">
      <c r="A548" s="14"/>
      <c r="B548" s="255"/>
      <c r="C548" s="256"/>
      <c r="D548" s="240" t="s">
        <v>202</v>
      </c>
      <c r="E548" s="257" t="s">
        <v>1</v>
      </c>
      <c r="F548" s="258" t="s">
        <v>618</v>
      </c>
      <c r="G548" s="256"/>
      <c r="H548" s="259">
        <v>372.648</v>
      </c>
      <c r="I548" s="260"/>
      <c r="J548" s="256"/>
      <c r="K548" s="256"/>
      <c r="L548" s="261"/>
      <c r="M548" s="262"/>
      <c r="N548" s="263"/>
      <c r="O548" s="263"/>
      <c r="P548" s="263"/>
      <c r="Q548" s="263"/>
      <c r="R548" s="263"/>
      <c r="S548" s="263"/>
      <c r="T548" s="26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5" t="s">
        <v>202</v>
      </c>
      <c r="AU548" s="265" t="s">
        <v>81</v>
      </c>
      <c r="AV548" s="14" t="s">
        <v>81</v>
      </c>
      <c r="AW548" s="14" t="s">
        <v>30</v>
      </c>
      <c r="AX548" s="14" t="s">
        <v>73</v>
      </c>
      <c r="AY548" s="265" t="s">
        <v>194</v>
      </c>
    </row>
    <row r="549" spans="1:51" s="15" customFormat="1" ht="12">
      <c r="A549" s="15"/>
      <c r="B549" s="266"/>
      <c r="C549" s="267"/>
      <c r="D549" s="240" t="s">
        <v>202</v>
      </c>
      <c r="E549" s="268" t="s">
        <v>1</v>
      </c>
      <c r="F549" s="269" t="s">
        <v>206</v>
      </c>
      <c r="G549" s="267"/>
      <c r="H549" s="270">
        <v>372.648</v>
      </c>
      <c r="I549" s="271"/>
      <c r="J549" s="267"/>
      <c r="K549" s="267"/>
      <c r="L549" s="272"/>
      <c r="M549" s="273"/>
      <c r="N549" s="274"/>
      <c r="O549" s="274"/>
      <c r="P549" s="274"/>
      <c r="Q549" s="274"/>
      <c r="R549" s="274"/>
      <c r="S549" s="274"/>
      <c r="T549" s="27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76" t="s">
        <v>202</v>
      </c>
      <c r="AU549" s="276" t="s">
        <v>81</v>
      </c>
      <c r="AV549" s="15" t="s">
        <v>115</v>
      </c>
      <c r="AW549" s="15" t="s">
        <v>30</v>
      </c>
      <c r="AX549" s="15" t="s">
        <v>77</v>
      </c>
      <c r="AY549" s="276" t="s">
        <v>194</v>
      </c>
    </row>
    <row r="550" spans="1:65" s="2" customFormat="1" ht="44.25" customHeight="1">
      <c r="A550" s="39"/>
      <c r="B550" s="40"/>
      <c r="C550" s="227" t="s">
        <v>619</v>
      </c>
      <c r="D550" s="227" t="s">
        <v>196</v>
      </c>
      <c r="E550" s="228" t="s">
        <v>620</v>
      </c>
      <c r="F550" s="229" t="s">
        <v>621</v>
      </c>
      <c r="G550" s="230" t="s">
        <v>268</v>
      </c>
      <c r="H550" s="231">
        <v>15.527</v>
      </c>
      <c r="I550" s="232"/>
      <c r="J550" s="233">
        <f>ROUND(I550*H550,2)</f>
        <v>0</v>
      </c>
      <c r="K550" s="229" t="s">
        <v>200</v>
      </c>
      <c r="L550" s="45"/>
      <c r="M550" s="234" t="s">
        <v>1</v>
      </c>
      <c r="N550" s="235" t="s">
        <v>38</v>
      </c>
      <c r="O550" s="92"/>
      <c r="P550" s="236">
        <f>O550*H550</f>
        <v>0</v>
      </c>
      <c r="Q550" s="236">
        <v>0</v>
      </c>
      <c r="R550" s="236">
        <f>Q550*H550</f>
        <v>0</v>
      </c>
      <c r="S550" s="236">
        <v>0</v>
      </c>
      <c r="T550" s="237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38" t="s">
        <v>115</v>
      </c>
      <c r="AT550" s="238" t="s">
        <v>196</v>
      </c>
      <c r="AU550" s="238" t="s">
        <v>81</v>
      </c>
      <c r="AY550" s="18" t="s">
        <v>194</v>
      </c>
      <c r="BE550" s="239">
        <f>IF(N550="základní",J550,0)</f>
        <v>0</v>
      </c>
      <c r="BF550" s="239">
        <f>IF(N550="snížená",J550,0)</f>
        <v>0</v>
      </c>
      <c r="BG550" s="239">
        <f>IF(N550="zákl. přenesená",J550,0)</f>
        <v>0</v>
      </c>
      <c r="BH550" s="239">
        <f>IF(N550="sníž. přenesená",J550,0)</f>
        <v>0</v>
      </c>
      <c r="BI550" s="239">
        <f>IF(N550="nulová",J550,0)</f>
        <v>0</v>
      </c>
      <c r="BJ550" s="18" t="s">
        <v>77</v>
      </c>
      <c r="BK550" s="239">
        <f>ROUND(I550*H550,2)</f>
        <v>0</v>
      </c>
      <c r="BL550" s="18" t="s">
        <v>115</v>
      </c>
      <c r="BM550" s="238" t="s">
        <v>622</v>
      </c>
    </row>
    <row r="551" spans="1:47" s="2" customFormat="1" ht="12">
      <c r="A551" s="39"/>
      <c r="B551" s="40"/>
      <c r="C551" s="41"/>
      <c r="D551" s="240" t="s">
        <v>201</v>
      </c>
      <c r="E551" s="41"/>
      <c r="F551" s="241" t="s">
        <v>621</v>
      </c>
      <c r="G551" s="41"/>
      <c r="H551" s="41"/>
      <c r="I551" s="242"/>
      <c r="J551" s="41"/>
      <c r="K551" s="41"/>
      <c r="L551" s="45"/>
      <c r="M551" s="243"/>
      <c r="N551" s="244"/>
      <c r="O551" s="92"/>
      <c r="P551" s="92"/>
      <c r="Q551" s="92"/>
      <c r="R551" s="92"/>
      <c r="S551" s="92"/>
      <c r="T551" s="93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201</v>
      </c>
      <c r="AU551" s="18" t="s">
        <v>81</v>
      </c>
    </row>
    <row r="552" spans="1:63" s="12" customFormat="1" ht="22.8" customHeight="1">
      <c r="A552" s="12"/>
      <c r="B552" s="211"/>
      <c r="C552" s="212"/>
      <c r="D552" s="213" t="s">
        <v>72</v>
      </c>
      <c r="E552" s="225" t="s">
        <v>213</v>
      </c>
      <c r="F552" s="225" t="s">
        <v>623</v>
      </c>
      <c r="G552" s="212"/>
      <c r="H552" s="212"/>
      <c r="I552" s="215"/>
      <c r="J552" s="226">
        <f>BK552</f>
        <v>0</v>
      </c>
      <c r="K552" s="212"/>
      <c r="L552" s="217"/>
      <c r="M552" s="218"/>
      <c r="N552" s="219"/>
      <c r="O552" s="219"/>
      <c r="P552" s="220">
        <f>SUM(P553:P777)</f>
        <v>0</v>
      </c>
      <c r="Q552" s="219"/>
      <c r="R552" s="220">
        <f>SUM(R553:R777)</f>
        <v>0</v>
      </c>
      <c r="S552" s="219"/>
      <c r="T552" s="221">
        <f>SUM(T553:T777)</f>
        <v>0</v>
      </c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R552" s="222" t="s">
        <v>77</v>
      </c>
      <c r="AT552" s="223" t="s">
        <v>72</v>
      </c>
      <c r="AU552" s="223" t="s">
        <v>77</v>
      </c>
      <c r="AY552" s="222" t="s">
        <v>194</v>
      </c>
      <c r="BK552" s="224">
        <f>SUM(BK553:BK777)</f>
        <v>0</v>
      </c>
    </row>
    <row r="553" spans="1:65" s="2" customFormat="1" ht="21.75" customHeight="1">
      <c r="A553" s="39"/>
      <c r="B553" s="40"/>
      <c r="C553" s="227" t="s">
        <v>422</v>
      </c>
      <c r="D553" s="227" t="s">
        <v>196</v>
      </c>
      <c r="E553" s="228" t="s">
        <v>624</v>
      </c>
      <c r="F553" s="229" t="s">
        <v>625</v>
      </c>
      <c r="G553" s="230" t="s">
        <v>294</v>
      </c>
      <c r="H553" s="231">
        <v>0.382</v>
      </c>
      <c r="I553" s="232"/>
      <c r="J553" s="233">
        <f>ROUND(I553*H553,2)</f>
        <v>0</v>
      </c>
      <c r="K553" s="229" t="s">
        <v>200</v>
      </c>
      <c r="L553" s="45"/>
      <c r="M553" s="234" t="s">
        <v>1</v>
      </c>
      <c r="N553" s="235" t="s">
        <v>38</v>
      </c>
      <c r="O553" s="92"/>
      <c r="P553" s="236">
        <f>O553*H553</f>
        <v>0</v>
      </c>
      <c r="Q553" s="236">
        <v>0</v>
      </c>
      <c r="R553" s="236">
        <f>Q553*H553</f>
        <v>0</v>
      </c>
      <c r="S553" s="236">
        <v>0</v>
      </c>
      <c r="T553" s="237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38" t="s">
        <v>115</v>
      </c>
      <c r="AT553" s="238" t="s">
        <v>196</v>
      </c>
      <c r="AU553" s="238" t="s">
        <v>81</v>
      </c>
      <c r="AY553" s="18" t="s">
        <v>194</v>
      </c>
      <c r="BE553" s="239">
        <f>IF(N553="základní",J553,0)</f>
        <v>0</v>
      </c>
      <c r="BF553" s="239">
        <f>IF(N553="snížená",J553,0)</f>
        <v>0</v>
      </c>
      <c r="BG553" s="239">
        <f>IF(N553="zákl. přenesená",J553,0)</f>
        <v>0</v>
      </c>
      <c r="BH553" s="239">
        <f>IF(N553="sníž. přenesená",J553,0)</f>
        <v>0</v>
      </c>
      <c r="BI553" s="239">
        <f>IF(N553="nulová",J553,0)</f>
        <v>0</v>
      </c>
      <c r="BJ553" s="18" t="s">
        <v>77</v>
      </c>
      <c r="BK553" s="239">
        <f>ROUND(I553*H553,2)</f>
        <v>0</v>
      </c>
      <c r="BL553" s="18" t="s">
        <v>115</v>
      </c>
      <c r="BM553" s="238" t="s">
        <v>626</v>
      </c>
    </row>
    <row r="554" spans="1:47" s="2" customFormat="1" ht="12">
      <c r="A554" s="39"/>
      <c r="B554" s="40"/>
      <c r="C554" s="41"/>
      <c r="D554" s="240" t="s">
        <v>201</v>
      </c>
      <c r="E554" s="41"/>
      <c r="F554" s="241" t="s">
        <v>625</v>
      </c>
      <c r="G554" s="41"/>
      <c r="H554" s="41"/>
      <c r="I554" s="242"/>
      <c r="J554" s="41"/>
      <c r="K554" s="41"/>
      <c r="L554" s="45"/>
      <c r="M554" s="243"/>
      <c r="N554" s="244"/>
      <c r="O554" s="92"/>
      <c r="P554" s="92"/>
      <c r="Q554" s="92"/>
      <c r="R554" s="92"/>
      <c r="S554" s="92"/>
      <c r="T554" s="93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201</v>
      </c>
      <c r="AU554" s="18" t="s">
        <v>81</v>
      </c>
    </row>
    <row r="555" spans="1:51" s="14" customFormat="1" ht="12">
      <c r="A555" s="14"/>
      <c r="B555" s="255"/>
      <c r="C555" s="256"/>
      <c r="D555" s="240" t="s">
        <v>202</v>
      </c>
      <c r="E555" s="257" t="s">
        <v>1</v>
      </c>
      <c r="F555" s="258" t="s">
        <v>627</v>
      </c>
      <c r="G555" s="256"/>
      <c r="H555" s="259">
        <v>0.382</v>
      </c>
      <c r="I555" s="260"/>
      <c r="J555" s="256"/>
      <c r="K555" s="256"/>
      <c r="L555" s="261"/>
      <c r="M555" s="262"/>
      <c r="N555" s="263"/>
      <c r="O555" s="263"/>
      <c r="P555" s="263"/>
      <c r="Q555" s="263"/>
      <c r="R555" s="263"/>
      <c r="S555" s="263"/>
      <c r="T555" s="26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65" t="s">
        <v>202</v>
      </c>
      <c r="AU555" s="265" t="s">
        <v>81</v>
      </c>
      <c r="AV555" s="14" t="s">
        <v>81</v>
      </c>
      <c r="AW555" s="14" t="s">
        <v>30</v>
      </c>
      <c r="AX555" s="14" t="s">
        <v>73</v>
      </c>
      <c r="AY555" s="265" t="s">
        <v>194</v>
      </c>
    </row>
    <row r="556" spans="1:51" s="15" customFormat="1" ht="12">
      <c r="A556" s="15"/>
      <c r="B556" s="266"/>
      <c r="C556" s="267"/>
      <c r="D556" s="240" t="s">
        <v>202</v>
      </c>
      <c r="E556" s="268" t="s">
        <v>1</v>
      </c>
      <c r="F556" s="269" t="s">
        <v>206</v>
      </c>
      <c r="G556" s="267"/>
      <c r="H556" s="270">
        <v>0.382</v>
      </c>
      <c r="I556" s="271"/>
      <c r="J556" s="267"/>
      <c r="K556" s="267"/>
      <c r="L556" s="272"/>
      <c r="M556" s="273"/>
      <c r="N556" s="274"/>
      <c r="O556" s="274"/>
      <c r="P556" s="274"/>
      <c r="Q556" s="274"/>
      <c r="R556" s="274"/>
      <c r="S556" s="274"/>
      <c r="T556" s="27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76" t="s">
        <v>202</v>
      </c>
      <c r="AU556" s="276" t="s">
        <v>81</v>
      </c>
      <c r="AV556" s="15" t="s">
        <v>115</v>
      </c>
      <c r="AW556" s="15" t="s">
        <v>30</v>
      </c>
      <c r="AX556" s="15" t="s">
        <v>77</v>
      </c>
      <c r="AY556" s="276" t="s">
        <v>194</v>
      </c>
    </row>
    <row r="557" spans="1:65" s="2" customFormat="1" ht="12">
      <c r="A557" s="39"/>
      <c r="B557" s="40"/>
      <c r="C557" s="227" t="s">
        <v>628</v>
      </c>
      <c r="D557" s="227" t="s">
        <v>196</v>
      </c>
      <c r="E557" s="228" t="s">
        <v>629</v>
      </c>
      <c r="F557" s="229" t="s">
        <v>630</v>
      </c>
      <c r="G557" s="230" t="s">
        <v>294</v>
      </c>
      <c r="H557" s="231">
        <v>26.085</v>
      </c>
      <c r="I557" s="232"/>
      <c r="J557" s="233">
        <f>ROUND(I557*H557,2)</f>
        <v>0</v>
      </c>
      <c r="K557" s="229" t="s">
        <v>200</v>
      </c>
      <c r="L557" s="45"/>
      <c r="M557" s="234" t="s">
        <v>1</v>
      </c>
      <c r="N557" s="235" t="s">
        <v>38</v>
      </c>
      <c r="O557" s="92"/>
      <c r="P557" s="236">
        <f>O557*H557</f>
        <v>0</v>
      </c>
      <c r="Q557" s="236">
        <v>0</v>
      </c>
      <c r="R557" s="236">
        <f>Q557*H557</f>
        <v>0</v>
      </c>
      <c r="S557" s="236">
        <v>0</v>
      </c>
      <c r="T557" s="237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8" t="s">
        <v>115</v>
      </c>
      <c r="AT557" s="238" t="s">
        <v>196</v>
      </c>
      <c r="AU557" s="238" t="s">
        <v>81</v>
      </c>
      <c r="AY557" s="18" t="s">
        <v>194</v>
      </c>
      <c r="BE557" s="239">
        <f>IF(N557="základní",J557,0)</f>
        <v>0</v>
      </c>
      <c r="BF557" s="239">
        <f>IF(N557="snížená",J557,0)</f>
        <v>0</v>
      </c>
      <c r="BG557" s="239">
        <f>IF(N557="zákl. přenesená",J557,0)</f>
        <v>0</v>
      </c>
      <c r="BH557" s="239">
        <f>IF(N557="sníž. přenesená",J557,0)</f>
        <v>0</v>
      </c>
      <c r="BI557" s="239">
        <f>IF(N557="nulová",J557,0)</f>
        <v>0</v>
      </c>
      <c r="BJ557" s="18" t="s">
        <v>77</v>
      </c>
      <c r="BK557" s="239">
        <f>ROUND(I557*H557,2)</f>
        <v>0</v>
      </c>
      <c r="BL557" s="18" t="s">
        <v>115</v>
      </c>
      <c r="BM557" s="238" t="s">
        <v>631</v>
      </c>
    </row>
    <row r="558" spans="1:47" s="2" customFormat="1" ht="12">
      <c r="A558" s="39"/>
      <c r="B558" s="40"/>
      <c r="C558" s="41"/>
      <c r="D558" s="240" t="s">
        <v>201</v>
      </c>
      <c r="E558" s="41"/>
      <c r="F558" s="241" t="s">
        <v>630</v>
      </c>
      <c r="G558" s="41"/>
      <c r="H558" s="41"/>
      <c r="I558" s="242"/>
      <c r="J558" s="41"/>
      <c r="K558" s="41"/>
      <c r="L558" s="45"/>
      <c r="M558" s="243"/>
      <c r="N558" s="244"/>
      <c r="O558" s="92"/>
      <c r="P558" s="92"/>
      <c r="Q558" s="92"/>
      <c r="R558" s="92"/>
      <c r="S558" s="92"/>
      <c r="T558" s="93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201</v>
      </c>
      <c r="AU558" s="18" t="s">
        <v>81</v>
      </c>
    </row>
    <row r="559" spans="1:51" s="13" customFormat="1" ht="12">
      <c r="A559" s="13"/>
      <c r="B559" s="245"/>
      <c r="C559" s="246"/>
      <c r="D559" s="240" t="s">
        <v>202</v>
      </c>
      <c r="E559" s="247" t="s">
        <v>1</v>
      </c>
      <c r="F559" s="248" t="s">
        <v>632</v>
      </c>
      <c r="G559" s="246"/>
      <c r="H559" s="247" t="s">
        <v>1</v>
      </c>
      <c r="I559" s="249"/>
      <c r="J559" s="246"/>
      <c r="K559" s="246"/>
      <c r="L559" s="250"/>
      <c r="M559" s="251"/>
      <c r="N559" s="252"/>
      <c r="O559" s="252"/>
      <c r="P559" s="252"/>
      <c r="Q559" s="252"/>
      <c r="R559" s="252"/>
      <c r="S559" s="252"/>
      <c r="T559" s="25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4" t="s">
        <v>202</v>
      </c>
      <c r="AU559" s="254" t="s">
        <v>81</v>
      </c>
      <c r="AV559" s="13" t="s">
        <v>77</v>
      </c>
      <c r="AW559" s="13" t="s">
        <v>30</v>
      </c>
      <c r="AX559" s="13" t="s">
        <v>73</v>
      </c>
      <c r="AY559" s="254" t="s">
        <v>194</v>
      </c>
    </row>
    <row r="560" spans="1:51" s="13" customFormat="1" ht="12">
      <c r="A560" s="13"/>
      <c r="B560" s="245"/>
      <c r="C560" s="246"/>
      <c r="D560" s="240" t="s">
        <v>202</v>
      </c>
      <c r="E560" s="247" t="s">
        <v>1</v>
      </c>
      <c r="F560" s="248" t="s">
        <v>633</v>
      </c>
      <c r="G560" s="246"/>
      <c r="H560" s="247" t="s">
        <v>1</v>
      </c>
      <c r="I560" s="249"/>
      <c r="J560" s="246"/>
      <c r="K560" s="246"/>
      <c r="L560" s="250"/>
      <c r="M560" s="251"/>
      <c r="N560" s="252"/>
      <c r="O560" s="252"/>
      <c r="P560" s="252"/>
      <c r="Q560" s="252"/>
      <c r="R560" s="252"/>
      <c r="S560" s="252"/>
      <c r="T560" s="25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4" t="s">
        <v>202</v>
      </c>
      <c r="AU560" s="254" t="s">
        <v>81</v>
      </c>
      <c r="AV560" s="13" t="s">
        <v>77</v>
      </c>
      <c r="AW560" s="13" t="s">
        <v>30</v>
      </c>
      <c r="AX560" s="13" t="s">
        <v>73</v>
      </c>
      <c r="AY560" s="254" t="s">
        <v>194</v>
      </c>
    </row>
    <row r="561" spans="1:51" s="14" customFormat="1" ht="12">
      <c r="A561" s="14"/>
      <c r="B561" s="255"/>
      <c r="C561" s="256"/>
      <c r="D561" s="240" t="s">
        <v>202</v>
      </c>
      <c r="E561" s="257" t="s">
        <v>1</v>
      </c>
      <c r="F561" s="258" t="s">
        <v>634</v>
      </c>
      <c r="G561" s="256"/>
      <c r="H561" s="259">
        <v>26.085</v>
      </c>
      <c r="I561" s="260"/>
      <c r="J561" s="256"/>
      <c r="K561" s="256"/>
      <c r="L561" s="261"/>
      <c r="M561" s="262"/>
      <c r="N561" s="263"/>
      <c r="O561" s="263"/>
      <c r="P561" s="263"/>
      <c r="Q561" s="263"/>
      <c r="R561" s="263"/>
      <c r="S561" s="263"/>
      <c r="T561" s="26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65" t="s">
        <v>202</v>
      </c>
      <c r="AU561" s="265" t="s">
        <v>81</v>
      </c>
      <c r="AV561" s="14" t="s">
        <v>81</v>
      </c>
      <c r="AW561" s="14" t="s">
        <v>30</v>
      </c>
      <c r="AX561" s="14" t="s">
        <v>73</v>
      </c>
      <c r="AY561" s="265" t="s">
        <v>194</v>
      </c>
    </row>
    <row r="562" spans="1:51" s="15" customFormat="1" ht="12">
      <c r="A562" s="15"/>
      <c r="B562" s="266"/>
      <c r="C562" s="267"/>
      <c r="D562" s="240" t="s">
        <v>202</v>
      </c>
      <c r="E562" s="268" t="s">
        <v>1</v>
      </c>
      <c r="F562" s="269" t="s">
        <v>206</v>
      </c>
      <c r="G562" s="267"/>
      <c r="H562" s="270">
        <v>26.085</v>
      </c>
      <c r="I562" s="271"/>
      <c r="J562" s="267"/>
      <c r="K562" s="267"/>
      <c r="L562" s="272"/>
      <c r="M562" s="273"/>
      <c r="N562" s="274"/>
      <c r="O562" s="274"/>
      <c r="P562" s="274"/>
      <c r="Q562" s="274"/>
      <c r="R562" s="274"/>
      <c r="S562" s="274"/>
      <c r="T562" s="27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76" t="s">
        <v>202</v>
      </c>
      <c r="AU562" s="276" t="s">
        <v>81</v>
      </c>
      <c r="AV562" s="15" t="s">
        <v>115</v>
      </c>
      <c r="AW562" s="15" t="s">
        <v>30</v>
      </c>
      <c r="AX562" s="15" t="s">
        <v>77</v>
      </c>
      <c r="AY562" s="276" t="s">
        <v>194</v>
      </c>
    </row>
    <row r="563" spans="1:65" s="2" customFormat="1" ht="12">
      <c r="A563" s="39"/>
      <c r="B563" s="40"/>
      <c r="C563" s="227" t="s">
        <v>427</v>
      </c>
      <c r="D563" s="227" t="s">
        <v>196</v>
      </c>
      <c r="E563" s="228" t="s">
        <v>635</v>
      </c>
      <c r="F563" s="229" t="s">
        <v>636</v>
      </c>
      <c r="G563" s="230" t="s">
        <v>294</v>
      </c>
      <c r="H563" s="231">
        <v>0.573</v>
      </c>
      <c r="I563" s="232"/>
      <c r="J563" s="233">
        <f>ROUND(I563*H563,2)</f>
        <v>0</v>
      </c>
      <c r="K563" s="229" t="s">
        <v>200</v>
      </c>
      <c r="L563" s="45"/>
      <c r="M563" s="234" t="s">
        <v>1</v>
      </c>
      <c r="N563" s="235" t="s">
        <v>38</v>
      </c>
      <c r="O563" s="92"/>
      <c r="P563" s="236">
        <f>O563*H563</f>
        <v>0</v>
      </c>
      <c r="Q563" s="236">
        <v>0</v>
      </c>
      <c r="R563" s="236">
        <f>Q563*H563</f>
        <v>0</v>
      </c>
      <c r="S563" s="236">
        <v>0</v>
      </c>
      <c r="T563" s="237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8" t="s">
        <v>115</v>
      </c>
      <c r="AT563" s="238" t="s">
        <v>196</v>
      </c>
      <c r="AU563" s="238" t="s">
        <v>81</v>
      </c>
      <c r="AY563" s="18" t="s">
        <v>194</v>
      </c>
      <c r="BE563" s="239">
        <f>IF(N563="základní",J563,0)</f>
        <v>0</v>
      </c>
      <c r="BF563" s="239">
        <f>IF(N563="snížená",J563,0)</f>
        <v>0</v>
      </c>
      <c r="BG563" s="239">
        <f>IF(N563="zákl. přenesená",J563,0)</f>
        <v>0</v>
      </c>
      <c r="BH563" s="239">
        <f>IF(N563="sníž. přenesená",J563,0)</f>
        <v>0</v>
      </c>
      <c r="BI563" s="239">
        <f>IF(N563="nulová",J563,0)</f>
        <v>0</v>
      </c>
      <c r="BJ563" s="18" t="s">
        <v>77</v>
      </c>
      <c r="BK563" s="239">
        <f>ROUND(I563*H563,2)</f>
        <v>0</v>
      </c>
      <c r="BL563" s="18" t="s">
        <v>115</v>
      </c>
      <c r="BM563" s="238" t="s">
        <v>637</v>
      </c>
    </row>
    <row r="564" spans="1:47" s="2" customFormat="1" ht="12">
      <c r="A564" s="39"/>
      <c r="B564" s="40"/>
      <c r="C564" s="41"/>
      <c r="D564" s="240" t="s">
        <v>201</v>
      </c>
      <c r="E564" s="41"/>
      <c r="F564" s="241" t="s">
        <v>636</v>
      </c>
      <c r="G564" s="41"/>
      <c r="H564" s="41"/>
      <c r="I564" s="242"/>
      <c r="J564" s="41"/>
      <c r="K564" s="41"/>
      <c r="L564" s="45"/>
      <c r="M564" s="243"/>
      <c r="N564" s="244"/>
      <c r="O564" s="92"/>
      <c r="P564" s="92"/>
      <c r="Q564" s="92"/>
      <c r="R564" s="92"/>
      <c r="S564" s="92"/>
      <c r="T564" s="93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201</v>
      </c>
      <c r="AU564" s="18" t="s">
        <v>81</v>
      </c>
    </row>
    <row r="565" spans="1:51" s="14" customFormat="1" ht="12">
      <c r="A565" s="14"/>
      <c r="B565" s="255"/>
      <c r="C565" s="256"/>
      <c r="D565" s="240" t="s">
        <v>202</v>
      </c>
      <c r="E565" s="257" t="s">
        <v>1</v>
      </c>
      <c r="F565" s="258" t="s">
        <v>638</v>
      </c>
      <c r="G565" s="256"/>
      <c r="H565" s="259">
        <v>0.573</v>
      </c>
      <c r="I565" s="260"/>
      <c r="J565" s="256"/>
      <c r="K565" s="256"/>
      <c r="L565" s="261"/>
      <c r="M565" s="262"/>
      <c r="N565" s="263"/>
      <c r="O565" s="263"/>
      <c r="P565" s="263"/>
      <c r="Q565" s="263"/>
      <c r="R565" s="263"/>
      <c r="S565" s="263"/>
      <c r="T565" s="26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5" t="s">
        <v>202</v>
      </c>
      <c r="AU565" s="265" t="s">
        <v>81</v>
      </c>
      <c r="AV565" s="14" t="s">
        <v>81</v>
      </c>
      <c r="AW565" s="14" t="s">
        <v>30</v>
      </c>
      <c r="AX565" s="14" t="s">
        <v>73</v>
      </c>
      <c r="AY565" s="265" t="s">
        <v>194</v>
      </c>
    </row>
    <row r="566" spans="1:51" s="15" customFormat="1" ht="12">
      <c r="A566" s="15"/>
      <c r="B566" s="266"/>
      <c r="C566" s="267"/>
      <c r="D566" s="240" t="s">
        <v>202</v>
      </c>
      <c r="E566" s="268" t="s">
        <v>1</v>
      </c>
      <c r="F566" s="269" t="s">
        <v>206</v>
      </c>
      <c r="G566" s="267"/>
      <c r="H566" s="270">
        <v>0.573</v>
      </c>
      <c r="I566" s="271"/>
      <c r="J566" s="267"/>
      <c r="K566" s="267"/>
      <c r="L566" s="272"/>
      <c r="M566" s="273"/>
      <c r="N566" s="274"/>
      <c r="O566" s="274"/>
      <c r="P566" s="274"/>
      <c r="Q566" s="274"/>
      <c r="R566" s="274"/>
      <c r="S566" s="274"/>
      <c r="T566" s="27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76" t="s">
        <v>202</v>
      </c>
      <c r="AU566" s="276" t="s">
        <v>81</v>
      </c>
      <c r="AV566" s="15" t="s">
        <v>115</v>
      </c>
      <c r="AW566" s="15" t="s">
        <v>30</v>
      </c>
      <c r="AX566" s="15" t="s">
        <v>77</v>
      </c>
      <c r="AY566" s="276" t="s">
        <v>194</v>
      </c>
    </row>
    <row r="567" spans="1:65" s="2" customFormat="1" ht="12">
      <c r="A567" s="39"/>
      <c r="B567" s="40"/>
      <c r="C567" s="227" t="s">
        <v>639</v>
      </c>
      <c r="D567" s="227" t="s">
        <v>196</v>
      </c>
      <c r="E567" s="228" t="s">
        <v>640</v>
      </c>
      <c r="F567" s="229" t="s">
        <v>641</v>
      </c>
      <c r="G567" s="230" t="s">
        <v>294</v>
      </c>
      <c r="H567" s="231">
        <v>146.61</v>
      </c>
      <c r="I567" s="232"/>
      <c r="J567" s="233">
        <f>ROUND(I567*H567,2)</f>
        <v>0</v>
      </c>
      <c r="K567" s="229" t="s">
        <v>200</v>
      </c>
      <c r="L567" s="45"/>
      <c r="M567" s="234" t="s">
        <v>1</v>
      </c>
      <c r="N567" s="235" t="s">
        <v>38</v>
      </c>
      <c r="O567" s="92"/>
      <c r="P567" s="236">
        <f>O567*H567</f>
        <v>0</v>
      </c>
      <c r="Q567" s="236">
        <v>0</v>
      </c>
      <c r="R567" s="236">
        <f>Q567*H567</f>
        <v>0</v>
      </c>
      <c r="S567" s="236">
        <v>0</v>
      </c>
      <c r="T567" s="237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8" t="s">
        <v>115</v>
      </c>
      <c r="AT567" s="238" t="s">
        <v>196</v>
      </c>
      <c r="AU567" s="238" t="s">
        <v>81</v>
      </c>
      <c r="AY567" s="18" t="s">
        <v>194</v>
      </c>
      <c r="BE567" s="239">
        <f>IF(N567="základní",J567,0)</f>
        <v>0</v>
      </c>
      <c r="BF567" s="239">
        <f>IF(N567="snížená",J567,0)</f>
        <v>0</v>
      </c>
      <c r="BG567" s="239">
        <f>IF(N567="zákl. přenesená",J567,0)</f>
        <v>0</v>
      </c>
      <c r="BH567" s="239">
        <f>IF(N567="sníž. přenesená",J567,0)</f>
        <v>0</v>
      </c>
      <c r="BI567" s="239">
        <f>IF(N567="nulová",J567,0)</f>
        <v>0</v>
      </c>
      <c r="BJ567" s="18" t="s">
        <v>77</v>
      </c>
      <c r="BK567" s="239">
        <f>ROUND(I567*H567,2)</f>
        <v>0</v>
      </c>
      <c r="BL567" s="18" t="s">
        <v>115</v>
      </c>
      <c r="BM567" s="238" t="s">
        <v>642</v>
      </c>
    </row>
    <row r="568" spans="1:47" s="2" customFormat="1" ht="12">
      <c r="A568" s="39"/>
      <c r="B568" s="40"/>
      <c r="C568" s="41"/>
      <c r="D568" s="240" t="s">
        <v>201</v>
      </c>
      <c r="E568" s="41"/>
      <c r="F568" s="241" t="s">
        <v>641</v>
      </c>
      <c r="G568" s="41"/>
      <c r="H568" s="41"/>
      <c r="I568" s="242"/>
      <c r="J568" s="41"/>
      <c r="K568" s="41"/>
      <c r="L568" s="45"/>
      <c r="M568" s="243"/>
      <c r="N568" s="244"/>
      <c r="O568" s="92"/>
      <c r="P568" s="92"/>
      <c r="Q568" s="92"/>
      <c r="R568" s="92"/>
      <c r="S568" s="92"/>
      <c r="T568" s="93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201</v>
      </c>
      <c r="AU568" s="18" t="s">
        <v>81</v>
      </c>
    </row>
    <row r="569" spans="1:51" s="13" customFormat="1" ht="12">
      <c r="A569" s="13"/>
      <c r="B569" s="245"/>
      <c r="C569" s="246"/>
      <c r="D569" s="240" t="s">
        <v>202</v>
      </c>
      <c r="E569" s="247" t="s">
        <v>1</v>
      </c>
      <c r="F569" s="248" t="s">
        <v>643</v>
      </c>
      <c r="G569" s="246"/>
      <c r="H569" s="247" t="s">
        <v>1</v>
      </c>
      <c r="I569" s="249"/>
      <c r="J569" s="246"/>
      <c r="K569" s="246"/>
      <c r="L569" s="250"/>
      <c r="M569" s="251"/>
      <c r="N569" s="252"/>
      <c r="O569" s="252"/>
      <c r="P569" s="252"/>
      <c r="Q569" s="252"/>
      <c r="R569" s="252"/>
      <c r="S569" s="252"/>
      <c r="T569" s="25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4" t="s">
        <v>202</v>
      </c>
      <c r="AU569" s="254" t="s">
        <v>81</v>
      </c>
      <c r="AV569" s="13" t="s">
        <v>77</v>
      </c>
      <c r="AW569" s="13" t="s">
        <v>30</v>
      </c>
      <c r="AX569" s="13" t="s">
        <v>73</v>
      </c>
      <c r="AY569" s="254" t="s">
        <v>194</v>
      </c>
    </row>
    <row r="570" spans="1:51" s="14" customFormat="1" ht="12">
      <c r="A570" s="14"/>
      <c r="B570" s="255"/>
      <c r="C570" s="256"/>
      <c r="D570" s="240" t="s">
        <v>202</v>
      </c>
      <c r="E570" s="257" t="s">
        <v>1</v>
      </c>
      <c r="F570" s="258" t="s">
        <v>644</v>
      </c>
      <c r="G570" s="256"/>
      <c r="H570" s="259">
        <v>59.66</v>
      </c>
      <c r="I570" s="260"/>
      <c r="J570" s="256"/>
      <c r="K570" s="256"/>
      <c r="L570" s="261"/>
      <c r="M570" s="262"/>
      <c r="N570" s="263"/>
      <c r="O570" s="263"/>
      <c r="P570" s="263"/>
      <c r="Q570" s="263"/>
      <c r="R570" s="263"/>
      <c r="S570" s="263"/>
      <c r="T570" s="26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5" t="s">
        <v>202</v>
      </c>
      <c r="AU570" s="265" t="s">
        <v>81</v>
      </c>
      <c r="AV570" s="14" t="s">
        <v>81</v>
      </c>
      <c r="AW570" s="14" t="s">
        <v>30</v>
      </c>
      <c r="AX570" s="14" t="s">
        <v>73</v>
      </c>
      <c r="AY570" s="265" t="s">
        <v>194</v>
      </c>
    </row>
    <row r="571" spans="1:51" s="13" customFormat="1" ht="12">
      <c r="A571" s="13"/>
      <c r="B571" s="245"/>
      <c r="C571" s="246"/>
      <c r="D571" s="240" t="s">
        <v>202</v>
      </c>
      <c r="E571" s="247" t="s">
        <v>1</v>
      </c>
      <c r="F571" s="248" t="s">
        <v>633</v>
      </c>
      <c r="G571" s="246"/>
      <c r="H571" s="247" t="s">
        <v>1</v>
      </c>
      <c r="I571" s="249"/>
      <c r="J571" s="246"/>
      <c r="K571" s="246"/>
      <c r="L571" s="250"/>
      <c r="M571" s="251"/>
      <c r="N571" s="252"/>
      <c r="O571" s="252"/>
      <c r="P571" s="252"/>
      <c r="Q571" s="252"/>
      <c r="R571" s="252"/>
      <c r="S571" s="252"/>
      <c r="T571" s="25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54" t="s">
        <v>202</v>
      </c>
      <c r="AU571" s="254" t="s">
        <v>81</v>
      </c>
      <c r="AV571" s="13" t="s">
        <v>77</v>
      </c>
      <c r="AW571" s="13" t="s">
        <v>30</v>
      </c>
      <c r="AX571" s="13" t="s">
        <v>73</v>
      </c>
      <c r="AY571" s="254" t="s">
        <v>194</v>
      </c>
    </row>
    <row r="572" spans="1:51" s="14" customFormat="1" ht="12">
      <c r="A572" s="14"/>
      <c r="B572" s="255"/>
      <c r="C572" s="256"/>
      <c r="D572" s="240" t="s">
        <v>202</v>
      </c>
      <c r="E572" s="257" t="s">
        <v>1</v>
      </c>
      <c r="F572" s="258" t="s">
        <v>645</v>
      </c>
      <c r="G572" s="256"/>
      <c r="H572" s="259">
        <v>86.95</v>
      </c>
      <c r="I572" s="260"/>
      <c r="J572" s="256"/>
      <c r="K572" s="256"/>
      <c r="L572" s="261"/>
      <c r="M572" s="262"/>
      <c r="N572" s="263"/>
      <c r="O572" s="263"/>
      <c r="P572" s="263"/>
      <c r="Q572" s="263"/>
      <c r="R572" s="263"/>
      <c r="S572" s="263"/>
      <c r="T572" s="26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65" t="s">
        <v>202</v>
      </c>
      <c r="AU572" s="265" t="s">
        <v>81</v>
      </c>
      <c r="AV572" s="14" t="s">
        <v>81</v>
      </c>
      <c r="AW572" s="14" t="s">
        <v>30</v>
      </c>
      <c r="AX572" s="14" t="s">
        <v>73</v>
      </c>
      <c r="AY572" s="265" t="s">
        <v>194</v>
      </c>
    </row>
    <row r="573" spans="1:51" s="15" customFormat="1" ht="12">
      <c r="A573" s="15"/>
      <c r="B573" s="266"/>
      <c r="C573" s="267"/>
      <c r="D573" s="240" t="s">
        <v>202</v>
      </c>
      <c r="E573" s="268" t="s">
        <v>1</v>
      </c>
      <c r="F573" s="269" t="s">
        <v>206</v>
      </c>
      <c r="G573" s="267"/>
      <c r="H573" s="270">
        <v>146.61</v>
      </c>
      <c r="I573" s="271"/>
      <c r="J573" s="267"/>
      <c r="K573" s="267"/>
      <c r="L573" s="272"/>
      <c r="M573" s="273"/>
      <c r="N573" s="274"/>
      <c r="O573" s="274"/>
      <c r="P573" s="274"/>
      <c r="Q573" s="274"/>
      <c r="R573" s="274"/>
      <c r="S573" s="274"/>
      <c r="T573" s="27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76" t="s">
        <v>202</v>
      </c>
      <c r="AU573" s="276" t="s">
        <v>81</v>
      </c>
      <c r="AV573" s="15" t="s">
        <v>115</v>
      </c>
      <c r="AW573" s="15" t="s">
        <v>30</v>
      </c>
      <c r="AX573" s="15" t="s">
        <v>77</v>
      </c>
      <c r="AY573" s="276" t="s">
        <v>194</v>
      </c>
    </row>
    <row r="574" spans="1:65" s="2" customFormat="1" ht="12">
      <c r="A574" s="39"/>
      <c r="B574" s="40"/>
      <c r="C574" s="227" t="s">
        <v>432</v>
      </c>
      <c r="D574" s="227" t="s">
        <v>196</v>
      </c>
      <c r="E574" s="228" t="s">
        <v>646</v>
      </c>
      <c r="F574" s="229" t="s">
        <v>647</v>
      </c>
      <c r="G574" s="230" t="s">
        <v>294</v>
      </c>
      <c r="H574" s="231">
        <v>42.483</v>
      </c>
      <c r="I574" s="232"/>
      <c r="J574" s="233">
        <f>ROUND(I574*H574,2)</f>
        <v>0</v>
      </c>
      <c r="K574" s="229" t="s">
        <v>200</v>
      </c>
      <c r="L574" s="45"/>
      <c r="M574" s="234" t="s">
        <v>1</v>
      </c>
      <c r="N574" s="235" t="s">
        <v>38</v>
      </c>
      <c r="O574" s="92"/>
      <c r="P574" s="236">
        <f>O574*H574</f>
        <v>0</v>
      </c>
      <c r="Q574" s="236">
        <v>0</v>
      </c>
      <c r="R574" s="236">
        <f>Q574*H574</f>
        <v>0</v>
      </c>
      <c r="S574" s="236">
        <v>0</v>
      </c>
      <c r="T574" s="237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8" t="s">
        <v>115</v>
      </c>
      <c r="AT574" s="238" t="s">
        <v>196</v>
      </c>
      <c r="AU574" s="238" t="s">
        <v>81</v>
      </c>
      <c r="AY574" s="18" t="s">
        <v>194</v>
      </c>
      <c r="BE574" s="239">
        <f>IF(N574="základní",J574,0)</f>
        <v>0</v>
      </c>
      <c r="BF574" s="239">
        <f>IF(N574="snížená",J574,0)</f>
        <v>0</v>
      </c>
      <c r="BG574" s="239">
        <f>IF(N574="zákl. přenesená",J574,0)</f>
        <v>0</v>
      </c>
      <c r="BH574" s="239">
        <f>IF(N574="sníž. přenesená",J574,0)</f>
        <v>0</v>
      </c>
      <c r="BI574" s="239">
        <f>IF(N574="nulová",J574,0)</f>
        <v>0</v>
      </c>
      <c r="BJ574" s="18" t="s">
        <v>77</v>
      </c>
      <c r="BK574" s="239">
        <f>ROUND(I574*H574,2)</f>
        <v>0</v>
      </c>
      <c r="BL574" s="18" t="s">
        <v>115</v>
      </c>
      <c r="BM574" s="238" t="s">
        <v>648</v>
      </c>
    </row>
    <row r="575" spans="1:47" s="2" customFormat="1" ht="12">
      <c r="A575" s="39"/>
      <c r="B575" s="40"/>
      <c r="C575" s="41"/>
      <c r="D575" s="240" t="s">
        <v>201</v>
      </c>
      <c r="E575" s="41"/>
      <c r="F575" s="241" t="s">
        <v>647</v>
      </c>
      <c r="G575" s="41"/>
      <c r="H575" s="41"/>
      <c r="I575" s="242"/>
      <c r="J575" s="41"/>
      <c r="K575" s="41"/>
      <c r="L575" s="45"/>
      <c r="M575" s="243"/>
      <c r="N575" s="244"/>
      <c r="O575" s="92"/>
      <c r="P575" s="92"/>
      <c r="Q575" s="92"/>
      <c r="R575" s="92"/>
      <c r="S575" s="92"/>
      <c r="T575" s="93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T575" s="18" t="s">
        <v>201</v>
      </c>
      <c r="AU575" s="18" t="s">
        <v>81</v>
      </c>
    </row>
    <row r="576" spans="1:51" s="14" customFormat="1" ht="12">
      <c r="A576" s="14"/>
      <c r="B576" s="255"/>
      <c r="C576" s="256"/>
      <c r="D576" s="240" t="s">
        <v>202</v>
      </c>
      <c r="E576" s="257" t="s">
        <v>1</v>
      </c>
      <c r="F576" s="258" t="s">
        <v>649</v>
      </c>
      <c r="G576" s="256"/>
      <c r="H576" s="259">
        <v>42.483</v>
      </c>
      <c r="I576" s="260"/>
      <c r="J576" s="256"/>
      <c r="K576" s="256"/>
      <c r="L576" s="261"/>
      <c r="M576" s="262"/>
      <c r="N576" s="263"/>
      <c r="O576" s="263"/>
      <c r="P576" s="263"/>
      <c r="Q576" s="263"/>
      <c r="R576" s="263"/>
      <c r="S576" s="263"/>
      <c r="T576" s="26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65" t="s">
        <v>202</v>
      </c>
      <c r="AU576" s="265" t="s">
        <v>81</v>
      </c>
      <c r="AV576" s="14" t="s">
        <v>81</v>
      </c>
      <c r="AW576" s="14" t="s">
        <v>30</v>
      </c>
      <c r="AX576" s="14" t="s">
        <v>73</v>
      </c>
      <c r="AY576" s="265" t="s">
        <v>194</v>
      </c>
    </row>
    <row r="577" spans="1:51" s="15" customFormat="1" ht="12">
      <c r="A577" s="15"/>
      <c r="B577" s="266"/>
      <c r="C577" s="267"/>
      <c r="D577" s="240" t="s">
        <v>202</v>
      </c>
      <c r="E577" s="268" t="s">
        <v>1</v>
      </c>
      <c r="F577" s="269" t="s">
        <v>206</v>
      </c>
      <c r="G577" s="267"/>
      <c r="H577" s="270">
        <v>42.483</v>
      </c>
      <c r="I577" s="271"/>
      <c r="J577" s="267"/>
      <c r="K577" s="267"/>
      <c r="L577" s="272"/>
      <c r="M577" s="273"/>
      <c r="N577" s="274"/>
      <c r="O577" s="274"/>
      <c r="P577" s="274"/>
      <c r="Q577" s="274"/>
      <c r="R577" s="274"/>
      <c r="S577" s="274"/>
      <c r="T577" s="27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76" t="s">
        <v>202</v>
      </c>
      <c r="AU577" s="276" t="s">
        <v>81</v>
      </c>
      <c r="AV577" s="15" t="s">
        <v>115</v>
      </c>
      <c r="AW577" s="15" t="s">
        <v>30</v>
      </c>
      <c r="AX577" s="15" t="s">
        <v>77</v>
      </c>
      <c r="AY577" s="276" t="s">
        <v>194</v>
      </c>
    </row>
    <row r="578" spans="1:65" s="2" customFormat="1" ht="12">
      <c r="A578" s="39"/>
      <c r="B578" s="40"/>
      <c r="C578" s="227" t="s">
        <v>650</v>
      </c>
      <c r="D578" s="227" t="s">
        <v>196</v>
      </c>
      <c r="E578" s="228" t="s">
        <v>651</v>
      </c>
      <c r="F578" s="229" t="s">
        <v>652</v>
      </c>
      <c r="G578" s="230" t="s">
        <v>294</v>
      </c>
      <c r="H578" s="231">
        <v>9.33</v>
      </c>
      <c r="I578" s="232"/>
      <c r="J578" s="233">
        <f>ROUND(I578*H578,2)</f>
        <v>0</v>
      </c>
      <c r="K578" s="229" t="s">
        <v>200</v>
      </c>
      <c r="L578" s="45"/>
      <c r="M578" s="234" t="s">
        <v>1</v>
      </c>
      <c r="N578" s="235" t="s">
        <v>38</v>
      </c>
      <c r="O578" s="92"/>
      <c r="P578" s="236">
        <f>O578*H578</f>
        <v>0</v>
      </c>
      <c r="Q578" s="236">
        <v>0</v>
      </c>
      <c r="R578" s="236">
        <f>Q578*H578</f>
        <v>0</v>
      </c>
      <c r="S578" s="236">
        <v>0</v>
      </c>
      <c r="T578" s="237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8" t="s">
        <v>115</v>
      </c>
      <c r="AT578" s="238" t="s">
        <v>196</v>
      </c>
      <c r="AU578" s="238" t="s">
        <v>81</v>
      </c>
      <c r="AY578" s="18" t="s">
        <v>194</v>
      </c>
      <c r="BE578" s="239">
        <f>IF(N578="základní",J578,0)</f>
        <v>0</v>
      </c>
      <c r="BF578" s="239">
        <f>IF(N578="snížená",J578,0)</f>
        <v>0</v>
      </c>
      <c r="BG578" s="239">
        <f>IF(N578="zákl. přenesená",J578,0)</f>
        <v>0</v>
      </c>
      <c r="BH578" s="239">
        <f>IF(N578="sníž. přenesená",J578,0)</f>
        <v>0</v>
      </c>
      <c r="BI578" s="239">
        <f>IF(N578="nulová",J578,0)</f>
        <v>0</v>
      </c>
      <c r="BJ578" s="18" t="s">
        <v>77</v>
      </c>
      <c r="BK578" s="239">
        <f>ROUND(I578*H578,2)</f>
        <v>0</v>
      </c>
      <c r="BL578" s="18" t="s">
        <v>115</v>
      </c>
      <c r="BM578" s="238" t="s">
        <v>653</v>
      </c>
    </row>
    <row r="579" spans="1:47" s="2" customFormat="1" ht="12">
      <c r="A579" s="39"/>
      <c r="B579" s="40"/>
      <c r="C579" s="41"/>
      <c r="D579" s="240" t="s">
        <v>201</v>
      </c>
      <c r="E579" s="41"/>
      <c r="F579" s="241" t="s">
        <v>652</v>
      </c>
      <c r="G579" s="41"/>
      <c r="H579" s="41"/>
      <c r="I579" s="242"/>
      <c r="J579" s="41"/>
      <c r="K579" s="41"/>
      <c r="L579" s="45"/>
      <c r="M579" s="243"/>
      <c r="N579" s="244"/>
      <c r="O579" s="92"/>
      <c r="P579" s="92"/>
      <c r="Q579" s="92"/>
      <c r="R579" s="92"/>
      <c r="S579" s="92"/>
      <c r="T579" s="93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201</v>
      </c>
      <c r="AU579" s="18" t="s">
        <v>81</v>
      </c>
    </row>
    <row r="580" spans="1:51" s="13" customFormat="1" ht="12">
      <c r="A580" s="13"/>
      <c r="B580" s="245"/>
      <c r="C580" s="246"/>
      <c r="D580" s="240" t="s">
        <v>202</v>
      </c>
      <c r="E580" s="247" t="s">
        <v>1</v>
      </c>
      <c r="F580" s="248" t="s">
        <v>654</v>
      </c>
      <c r="G580" s="246"/>
      <c r="H580" s="247" t="s">
        <v>1</v>
      </c>
      <c r="I580" s="249"/>
      <c r="J580" s="246"/>
      <c r="K580" s="246"/>
      <c r="L580" s="250"/>
      <c r="M580" s="251"/>
      <c r="N580" s="252"/>
      <c r="O580" s="252"/>
      <c r="P580" s="252"/>
      <c r="Q580" s="252"/>
      <c r="R580" s="252"/>
      <c r="S580" s="252"/>
      <c r="T580" s="25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54" t="s">
        <v>202</v>
      </c>
      <c r="AU580" s="254" t="s">
        <v>81</v>
      </c>
      <c r="AV580" s="13" t="s">
        <v>77</v>
      </c>
      <c r="AW580" s="13" t="s">
        <v>30</v>
      </c>
      <c r="AX580" s="13" t="s">
        <v>73</v>
      </c>
      <c r="AY580" s="254" t="s">
        <v>194</v>
      </c>
    </row>
    <row r="581" spans="1:51" s="14" customFormat="1" ht="12">
      <c r="A581" s="14"/>
      <c r="B581" s="255"/>
      <c r="C581" s="256"/>
      <c r="D581" s="240" t="s">
        <v>202</v>
      </c>
      <c r="E581" s="257" t="s">
        <v>1</v>
      </c>
      <c r="F581" s="258" t="s">
        <v>655</v>
      </c>
      <c r="G581" s="256"/>
      <c r="H581" s="259">
        <v>9.33</v>
      </c>
      <c r="I581" s="260"/>
      <c r="J581" s="256"/>
      <c r="K581" s="256"/>
      <c r="L581" s="261"/>
      <c r="M581" s="262"/>
      <c r="N581" s="263"/>
      <c r="O581" s="263"/>
      <c r="P581" s="263"/>
      <c r="Q581" s="263"/>
      <c r="R581" s="263"/>
      <c r="S581" s="263"/>
      <c r="T581" s="26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65" t="s">
        <v>202</v>
      </c>
      <c r="AU581" s="265" t="s">
        <v>81</v>
      </c>
      <c r="AV581" s="14" t="s">
        <v>81</v>
      </c>
      <c r="AW581" s="14" t="s">
        <v>30</v>
      </c>
      <c r="AX581" s="14" t="s">
        <v>73</v>
      </c>
      <c r="AY581" s="265" t="s">
        <v>194</v>
      </c>
    </row>
    <row r="582" spans="1:51" s="15" customFormat="1" ht="12">
      <c r="A582" s="15"/>
      <c r="B582" s="266"/>
      <c r="C582" s="267"/>
      <c r="D582" s="240" t="s">
        <v>202</v>
      </c>
      <c r="E582" s="268" t="s">
        <v>1</v>
      </c>
      <c r="F582" s="269" t="s">
        <v>206</v>
      </c>
      <c r="G582" s="267"/>
      <c r="H582" s="270">
        <v>9.33</v>
      </c>
      <c r="I582" s="271"/>
      <c r="J582" s="267"/>
      <c r="K582" s="267"/>
      <c r="L582" s="272"/>
      <c r="M582" s="273"/>
      <c r="N582" s="274"/>
      <c r="O582" s="274"/>
      <c r="P582" s="274"/>
      <c r="Q582" s="274"/>
      <c r="R582" s="274"/>
      <c r="S582" s="274"/>
      <c r="T582" s="27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76" t="s">
        <v>202</v>
      </c>
      <c r="AU582" s="276" t="s">
        <v>81</v>
      </c>
      <c r="AV582" s="15" t="s">
        <v>115</v>
      </c>
      <c r="AW582" s="15" t="s">
        <v>30</v>
      </c>
      <c r="AX582" s="15" t="s">
        <v>77</v>
      </c>
      <c r="AY582" s="276" t="s">
        <v>194</v>
      </c>
    </row>
    <row r="583" spans="1:65" s="2" customFormat="1" ht="44.25" customHeight="1">
      <c r="A583" s="39"/>
      <c r="B583" s="40"/>
      <c r="C583" s="227" t="s">
        <v>438</v>
      </c>
      <c r="D583" s="227" t="s">
        <v>196</v>
      </c>
      <c r="E583" s="228" t="s">
        <v>656</v>
      </c>
      <c r="F583" s="229" t="s">
        <v>657</v>
      </c>
      <c r="G583" s="230" t="s">
        <v>294</v>
      </c>
      <c r="H583" s="231">
        <v>86.95</v>
      </c>
      <c r="I583" s="232"/>
      <c r="J583" s="233">
        <f>ROUND(I583*H583,2)</f>
        <v>0</v>
      </c>
      <c r="K583" s="229" t="s">
        <v>200</v>
      </c>
      <c r="L583" s="45"/>
      <c r="M583" s="234" t="s">
        <v>1</v>
      </c>
      <c r="N583" s="235" t="s">
        <v>38</v>
      </c>
      <c r="O583" s="92"/>
      <c r="P583" s="236">
        <f>O583*H583</f>
        <v>0</v>
      </c>
      <c r="Q583" s="236">
        <v>0</v>
      </c>
      <c r="R583" s="236">
        <f>Q583*H583</f>
        <v>0</v>
      </c>
      <c r="S583" s="236">
        <v>0</v>
      </c>
      <c r="T583" s="237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8" t="s">
        <v>115</v>
      </c>
      <c r="AT583" s="238" t="s">
        <v>196</v>
      </c>
      <c r="AU583" s="238" t="s">
        <v>81</v>
      </c>
      <c r="AY583" s="18" t="s">
        <v>194</v>
      </c>
      <c r="BE583" s="239">
        <f>IF(N583="základní",J583,0)</f>
        <v>0</v>
      </c>
      <c r="BF583" s="239">
        <f>IF(N583="snížená",J583,0)</f>
        <v>0</v>
      </c>
      <c r="BG583" s="239">
        <f>IF(N583="zákl. přenesená",J583,0)</f>
        <v>0</v>
      </c>
      <c r="BH583" s="239">
        <f>IF(N583="sníž. přenesená",J583,0)</f>
        <v>0</v>
      </c>
      <c r="BI583" s="239">
        <f>IF(N583="nulová",J583,0)</f>
        <v>0</v>
      </c>
      <c r="BJ583" s="18" t="s">
        <v>77</v>
      </c>
      <c r="BK583" s="239">
        <f>ROUND(I583*H583,2)</f>
        <v>0</v>
      </c>
      <c r="BL583" s="18" t="s">
        <v>115</v>
      </c>
      <c r="BM583" s="238" t="s">
        <v>658</v>
      </c>
    </row>
    <row r="584" spans="1:47" s="2" customFormat="1" ht="12">
      <c r="A584" s="39"/>
      <c r="B584" s="40"/>
      <c r="C584" s="41"/>
      <c r="D584" s="240" t="s">
        <v>201</v>
      </c>
      <c r="E584" s="41"/>
      <c r="F584" s="241" t="s">
        <v>657</v>
      </c>
      <c r="G584" s="41"/>
      <c r="H584" s="41"/>
      <c r="I584" s="242"/>
      <c r="J584" s="41"/>
      <c r="K584" s="41"/>
      <c r="L584" s="45"/>
      <c r="M584" s="243"/>
      <c r="N584" s="244"/>
      <c r="O584" s="92"/>
      <c r="P584" s="92"/>
      <c r="Q584" s="92"/>
      <c r="R584" s="92"/>
      <c r="S584" s="92"/>
      <c r="T584" s="93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201</v>
      </c>
      <c r="AU584" s="18" t="s">
        <v>81</v>
      </c>
    </row>
    <row r="585" spans="1:51" s="13" customFormat="1" ht="12">
      <c r="A585" s="13"/>
      <c r="B585" s="245"/>
      <c r="C585" s="246"/>
      <c r="D585" s="240" t="s">
        <v>202</v>
      </c>
      <c r="E585" s="247" t="s">
        <v>1</v>
      </c>
      <c r="F585" s="248" t="s">
        <v>632</v>
      </c>
      <c r="G585" s="246"/>
      <c r="H585" s="247" t="s">
        <v>1</v>
      </c>
      <c r="I585" s="249"/>
      <c r="J585" s="246"/>
      <c r="K585" s="246"/>
      <c r="L585" s="250"/>
      <c r="M585" s="251"/>
      <c r="N585" s="252"/>
      <c r="O585" s="252"/>
      <c r="P585" s="252"/>
      <c r="Q585" s="252"/>
      <c r="R585" s="252"/>
      <c r="S585" s="252"/>
      <c r="T585" s="25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4" t="s">
        <v>202</v>
      </c>
      <c r="AU585" s="254" t="s">
        <v>81</v>
      </c>
      <c r="AV585" s="13" t="s">
        <v>77</v>
      </c>
      <c r="AW585" s="13" t="s">
        <v>30</v>
      </c>
      <c r="AX585" s="13" t="s">
        <v>73</v>
      </c>
      <c r="AY585" s="254" t="s">
        <v>194</v>
      </c>
    </row>
    <row r="586" spans="1:51" s="13" customFormat="1" ht="12">
      <c r="A586" s="13"/>
      <c r="B586" s="245"/>
      <c r="C586" s="246"/>
      <c r="D586" s="240" t="s">
        <v>202</v>
      </c>
      <c r="E586" s="247" t="s">
        <v>1</v>
      </c>
      <c r="F586" s="248" t="s">
        <v>633</v>
      </c>
      <c r="G586" s="246"/>
      <c r="H586" s="247" t="s">
        <v>1</v>
      </c>
      <c r="I586" s="249"/>
      <c r="J586" s="246"/>
      <c r="K586" s="246"/>
      <c r="L586" s="250"/>
      <c r="M586" s="251"/>
      <c r="N586" s="252"/>
      <c r="O586" s="252"/>
      <c r="P586" s="252"/>
      <c r="Q586" s="252"/>
      <c r="R586" s="252"/>
      <c r="S586" s="252"/>
      <c r="T586" s="25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4" t="s">
        <v>202</v>
      </c>
      <c r="AU586" s="254" t="s">
        <v>81</v>
      </c>
      <c r="AV586" s="13" t="s">
        <v>77</v>
      </c>
      <c r="AW586" s="13" t="s">
        <v>30</v>
      </c>
      <c r="AX586" s="13" t="s">
        <v>73</v>
      </c>
      <c r="AY586" s="254" t="s">
        <v>194</v>
      </c>
    </row>
    <row r="587" spans="1:51" s="14" customFormat="1" ht="12">
      <c r="A587" s="14"/>
      <c r="B587" s="255"/>
      <c r="C587" s="256"/>
      <c r="D587" s="240" t="s">
        <v>202</v>
      </c>
      <c r="E587" s="257" t="s">
        <v>1</v>
      </c>
      <c r="F587" s="258" t="s">
        <v>645</v>
      </c>
      <c r="G587" s="256"/>
      <c r="H587" s="259">
        <v>86.95</v>
      </c>
      <c r="I587" s="260"/>
      <c r="J587" s="256"/>
      <c r="K587" s="256"/>
      <c r="L587" s="261"/>
      <c r="M587" s="262"/>
      <c r="N587" s="263"/>
      <c r="O587" s="263"/>
      <c r="P587" s="263"/>
      <c r="Q587" s="263"/>
      <c r="R587" s="263"/>
      <c r="S587" s="263"/>
      <c r="T587" s="26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5" t="s">
        <v>202</v>
      </c>
      <c r="AU587" s="265" t="s">
        <v>81</v>
      </c>
      <c r="AV587" s="14" t="s">
        <v>81</v>
      </c>
      <c r="AW587" s="14" t="s">
        <v>30</v>
      </c>
      <c r="AX587" s="14" t="s">
        <v>73</v>
      </c>
      <c r="AY587" s="265" t="s">
        <v>194</v>
      </c>
    </row>
    <row r="588" spans="1:51" s="15" customFormat="1" ht="12">
      <c r="A588" s="15"/>
      <c r="B588" s="266"/>
      <c r="C588" s="267"/>
      <c r="D588" s="240" t="s">
        <v>202</v>
      </c>
      <c r="E588" s="268" t="s">
        <v>1</v>
      </c>
      <c r="F588" s="269" t="s">
        <v>206</v>
      </c>
      <c r="G588" s="267"/>
      <c r="H588" s="270">
        <v>86.95</v>
      </c>
      <c r="I588" s="271"/>
      <c r="J588" s="267"/>
      <c r="K588" s="267"/>
      <c r="L588" s="272"/>
      <c r="M588" s="273"/>
      <c r="N588" s="274"/>
      <c r="O588" s="274"/>
      <c r="P588" s="274"/>
      <c r="Q588" s="274"/>
      <c r="R588" s="274"/>
      <c r="S588" s="274"/>
      <c r="T588" s="27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76" t="s">
        <v>202</v>
      </c>
      <c r="AU588" s="276" t="s">
        <v>81</v>
      </c>
      <c r="AV588" s="15" t="s">
        <v>115</v>
      </c>
      <c r="AW588" s="15" t="s">
        <v>30</v>
      </c>
      <c r="AX588" s="15" t="s">
        <v>77</v>
      </c>
      <c r="AY588" s="276" t="s">
        <v>194</v>
      </c>
    </row>
    <row r="589" spans="1:65" s="2" customFormat="1" ht="33" customHeight="1">
      <c r="A589" s="39"/>
      <c r="B589" s="40"/>
      <c r="C589" s="227" t="s">
        <v>659</v>
      </c>
      <c r="D589" s="227" t="s">
        <v>196</v>
      </c>
      <c r="E589" s="228" t="s">
        <v>660</v>
      </c>
      <c r="F589" s="229" t="s">
        <v>661</v>
      </c>
      <c r="G589" s="230" t="s">
        <v>294</v>
      </c>
      <c r="H589" s="231">
        <v>5.36</v>
      </c>
      <c r="I589" s="232"/>
      <c r="J589" s="233">
        <f>ROUND(I589*H589,2)</f>
        <v>0</v>
      </c>
      <c r="K589" s="229" t="s">
        <v>200</v>
      </c>
      <c r="L589" s="45"/>
      <c r="M589" s="234" t="s">
        <v>1</v>
      </c>
      <c r="N589" s="235" t="s">
        <v>38</v>
      </c>
      <c r="O589" s="92"/>
      <c r="P589" s="236">
        <f>O589*H589</f>
        <v>0</v>
      </c>
      <c r="Q589" s="236">
        <v>0</v>
      </c>
      <c r="R589" s="236">
        <f>Q589*H589</f>
        <v>0</v>
      </c>
      <c r="S589" s="236">
        <v>0</v>
      </c>
      <c r="T589" s="237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8" t="s">
        <v>115</v>
      </c>
      <c r="AT589" s="238" t="s">
        <v>196</v>
      </c>
      <c r="AU589" s="238" t="s">
        <v>81</v>
      </c>
      <c r="AY589" s="18" t="s">
        <v>194</v>
      </c>
      <c r="BE589" s="239">
        <f>IF(N589="základní",J589,0)</f>
        <v>0</v>
      </c>
      <c r="BF589" s="239">
        <f>IF(N589="snížená",J589,0)</f>
        <v>0</v>
      </c>
      <c r="BG589" s="239">
        <f>IF(N589="zákl. přenesená",J589,0)</f>
        <v>0</v>
      </c>
      <c r="BH589" s="239">
        <f>IF(N589="sníž. přenesená",J589,0)</f>
        <v>0</v>
      </c>
      <c r="BI589" s="239">
        <f>IF(N589="nulová",J589,0)</f>
        <v>0</v>
      </c>
      <c r="BJ589" s="18" t="s">
        <v>77</v>
      </c>
      <c r="BK589" s="239">
        <f>ROUND(I589*H589,2)</f>
        <v>0</v>
      </c>
      <c r="BL589" s="18" t="s">
        <v>115</v>
      </c>
      <c r="BM589" s="238" t="s">
        <v>662</v>
      </c>
    </row>
    <row r="590" spans="1:47" s="2" customFormat="1" ht="12">
      <c r="A590" s="39"/>
      <c r="B590" s="40"/>
      <c r="C590" s="41"/>
      <c r="D590" s="240" t="s">
        <v>201</v>
      </c>
      <c r="E590" s="41"/>
      <c r="F590" s="241" t="s">
        <v>661</v>
      </c>
      <c r="G590" s="41"/>
      <c r="H590" s="41"/>
      <c r="I590" s="242"/>
      <c r="J590" s="41"/>
      <c r="K590" s="41"/>
      <c r="L590" s="45"/>
      <c r="M590" s="243"/>
      <c r="N590" s="244"/>
      <c r="O590" s="92"/>
      <c r="P590" s="92"/>
      <c r="Q590" s="92"/>
      <c r="R590" s="92"/>
      <c r="S590" s="92"/>
      <c r="T590" s="93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201</v>
      </c>
      <c r="AU590" s="18" t="s">
        <v>81</v>
      </c>
    </row>
    <row r="591" spans="1:51" s="14" customFormat="1" ht="12">
      <c r="A591" s="14"/>
      <c r="B591" s="255"/>
      <c r="C591" s="256"/>
      <c r="D591" s="240" t="s">
        <v>202</v>
      </c>
      <c r="E591" s="257" t="s">
        <v>1</v>
      </c>
      <c r="F591" s="258" t="s">
        <v>663</v>
      </c>
      <c r="G591" s="256"/>
      <c r="H591" s="259">
        <v>5.36</v>
      </c>
      <c r="I591" s="260"/>
      <c r="J591" s="256"/>
      <c r="K591" s="256"/>
      <c r="L591" s="261"/>
      <c r="M591" s="262"/>
      <c r="N591" s="263"/>
      <c r="O591" s="263"/>
      <c r="P591" s="263"/>
      <c r="Q591" s="263"/>
      <c r="R591" s="263"/>
      <c r="S591" s="263"/>
      <c r="T591" s="26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65" t="s">
        <v>202</v>
      </c>
      <c r="AU591" s="265" t="s">
        <v>81</v>
      </c>
      <c r="AV591" s="14" t="s">
        <v>81</v>
      </c>
      <c r="AW591" s="14" t="s">
        <v>30</v>
      </c>
      <c r="AX591" s="14" t="s">
        <v>73</v>
      </c>
      <c r="AY591" s="265" t="s">
        <v>194</v>
      </c>
    </row>
    <row r="592" spans="1:51" s="15" customFormat="1" ht="12">
      <c r="A592" s="15"/>
      <c r="B592" s="266"/>
      <c r="C592" s="267"/>
      <c r="D592" s="240" t="s">
        <v>202</v>
      </c>
      <c r="E592" s="268" t="s">
        <v>1</v>
      </c>
      <c r="F592" s="269" t="s">
        <v>206</v>
      </c>
      <c r="G592" s="267"/>
      <c r="H592" s="270">
        <v>5.36</v>
      </c>
      <c r="I592" s="271"/>
      <c r="J592" s="267"/>
      <c r="K592" s="267"/>
      <c r="L592" s="272"/>
      <c r="M592" s="273"/>
      <c r="N592" s="274"/>
      <c r="O592" s="274"/>
      <c r="P592" s="274"/>
      <c r="Q592" s="274"/>
      <c r="R592" s="274"/>
      <c r="S592" s="274"/>
      <c r="T592" s="27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76" t="s">
        <v>202</v>
      </c>
      <c r="AU592" s="276" t="s">
        <v>81</v>
      </c>
      <c r="AV592" s="15" t="s">
        <v>115</v>
      </c>
      <c r="AW592" s="15" t="s">
        <v>30</v>
      </c>
      <c r="AX592" s="15" t="s">
        <v>77</v>
      </c>
      <c r="AY592" s="276" t="s">
        <v>194</v>
      </c>
    </row>
    <row r="593" spans="1:65" s="2" customFormat="1" ht="21.75" customHeight="1">
      <c r="A593" s="39"/>
      <c r="B593" s="40"/>
      <c r="C593" s="227" t="s">
        <v>444</v>
      </c>
      <c r="D593" s="227" t="s">
        <v>196</v>
      </c>
      <c r="E593" s="228" t="s">
        <v>664</v>
      </c>
      <c r="F593" s="229" t="s">
        <v>665</v>
      </c>
      <c r="G593" s="230" t="s">
        <v>294</v>
      </c>
      <c r="H593" s="231">
        <v>2.93</v>
      </c>
      <c r="I593" s="232"/>
      <c r="J593" s="233">
        <f>ROUND(I593*H593,2)</f>
        <v>0</v>
      </c>
      <c r="K593" s="229" t="s">
        <v>200</v>
      </c>
      <c r="L593" s="45"/>
      <c r="M593" s="234" t="s">
        <v>1</v>
      </c>
      <c r="N593" s="235" t="s">
        <v>38</v>
      </c>
      <c r="O593" s="92"/>
      <c r="P593" s="236">
        <f>O593*H593</f>
        <v>0</v>
      </c>
      <c r="Q593" s="236">
        <v>0</v>
      </c>
      <c r="R593" s="236">
        <f>Q593*H593</f>
        <v>0</v>
      </c>
      <c r="S593" s="236">
        <v>0</v>
      </c>
      <c r="T593" s="237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8" t="s">
        <v>115</v>
      </c>
      <c r="AT593" s="238" t="s">
        <v>196</v>
      </c>
      <c r="AU593" s="238" t="s">
        <v>81</v>
      </c>
      <c r="AY593" s="18" t="s">
        <v>194</v>
      </c>
      <c r="BE593" s="239">
        <f>IF(N593="základní",J593,0)</f>
        <v>0</v>
      </c>
      <c r="BF593" s="239">
        <f>IF(N593="snížená",J593,0)</f>
        <v>0</v>
      </c>
      <c r="BG593" s="239">
        <f>IF(N593="zákl. přenesená",J593,0)</f>
        <v>0</v>
      </c>
      <c r="BH593" s="239">
        <f>IF(N593="sníž. přenesená",J593,0)</f>
        <v>0</v>
      </c>
      <c r="BI593" s="239">
        <f>IF(N593="nulová",J593,0)</f>
        <v>0</v>
      </c>
      <c r="BJ593" s="18" t="s">
        <v>77</v>
      </c>
      <c r="BK593" s="239">
        <f>ROUND(I593*H593,2)</f>
        <v>0</v>
      </c>
      <c r="BL593" s="18" t="s">
        <v>115</v>
      </c>
      <c r="BM593" s="238" t="s">
        <v>666</v>
      </c>
    </row>
    <row r="594" spans="1:47" s="2" customFormat="1" ht="12">
      <c r="A594" s="39"/>
      <c r="B594" s="40"/>
      <c r="C594" s="41"/>
      <c r="D594" s="240" t="s">
        <v>201</v>
      </c>
      <c r="E594" s="41"/>
      <c r="F594" s="241" t="s">
        <v>665</v>
      </c>
      <c r="G594" s="41"/>
      <c r="H594" s="41"/>
      <c r="I594" s="242"/>
      <c r="J594" s="41"/>
      <c r="K594" s="41"/>
      <c r="L594" s="45"/>
      <c r="M594" s="243"/>
      <c r="N594" s="244"/>
      <c r="O594" s="92"/>
      <c r="P594" s="92"/>
      <c r="Q594" s="92"/>
      <c r="R594" s="92"/>
      <c r="S594" s="92"/>
      <c r="T594" s="93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201</v>
      </c>
      <c r="AU594" s="18" t="s">
        <v>81</v>
      </c>
    </row>
    <row r="595" spans="1:51" s="14" customFormat="1" ht="12">
      <c r="A595" s="14"/>
      <c r="B595" s="255"/>
      <c r="C595" s="256"/>
      <c r="D595" s="240" t="s">
        <v>202</v>
      </c>
      <c r="E595" s="257" t="s">
        <v>1</v>
      </c>
      <c r="F595" s="258" t="s">
        <v>667</v>
      </c>
      <c r="G595" s="256"/>
      <c r="H595" s="259">
        <v>2.2</v>
      </c>
      <c r="I595" s="260"/>
      <c r="J595" s="256"/>
      <c r="K595" s="256"/>
      <c r="L595" s="261"/>
      <c r="M595" s="262"/>
      <c r="N595" s="263"/>
      <c r="O595" s="263"/>
      <c r="P595" s="263"/>
      <c r="Q595" s="263"/>
      <c r="R595" s="263"/>
      <c r="S595" s="263"/>
      <c r="T595" s="26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5" t="s">
        <v>202</v>
      </c>
      <c r="AU595" s="265" t="s">
        <v>81</v>
      </c>
      <c r="AV595" s="14" t="s">
        <v>81</v>
      </c>
      <c r="AW595" s="14" t="s">
        <v>30</v>
      </c>
      <c r="AX595" s="14" t="s">
        <v>73</v>
      </c>
      <c r="AY595" s="265" t="s">
        <v>194</v>
      </c>
    </row>
    <row r="596" spans="1:51" s="14" customFormat="1" ht="12">
      <c r="A596" s="14"/>
      <c r="B596" s="255"/>
      <c r="C596" s="256"/>
      <c r="D596" s="240" t="s">
        <v>202</v>
      </c>
      <c r="E596" s="257" t="s">
        <v>1</v>
      </c>
      <c r="F596" s="258" t="s">
        <v>668</v>
      </c>
      <c r="G596" s="256"/>
      <c r="H596" s="259">
        <v>0.73</v>
      </c>
      <c r="I596" s="260"/>
      <c r="J596" s="256"/>
      <c r="K596" s="256"/>
      <c r="L596" s="261"/>
      <c r="M596" s="262"/>
      <c r="N596" s="263"/>
      <c r="O596" s="263"/>
      <c r="P596" s="263"/>
      <c r="Q596" s="263"/>
      <c r="R596" s="263"/>
      <c r="S596" s="263"/>
      <c r="T596" s="26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5" t="s">
        <v>202</v>
      </c>
      <c r="AU596" s="265" t="s">
        <v>81</v>
      </c>
      <c r="AV596" s="14" t="s">
        <v>81</v>
      </c>
      <c r="AW596" s="14" t="s">
        <v>30</v>
      </c>
      <c r="AX596" s="14" t="s">
        <v>73</v>
      </c>
      <c r="AY596" s="265" t="s">
        <v>194</v>
      </c>
    </row>
    <row r="597" spans="1:51" s="15" customFormat="1" ht="12">
      <c r="A597" s="15"/>
      <c r="B597" s="266"/>
      <c r="C597" s="267"/>
      <c r="D597" s="240" t="s">
        <v>202</v>
      </c>
      <c r="E597" s="268" t="s">
        <v>1</v>
      </c>
      <c r="F597" s="269" t="s">
        <v>206</v>
      </c>
      <c r="G597" s="267"/>
      <c r="H597" s="270">
        <v>2.93</v>
      </c>
      <c r="I597" s="271"/>
      <c r="J597" s="267"/>
      <c r="K597" s="267"/>
      <c r="L597" s="272"/>
      <c r="M597" s="273"/>
      <c r="N597" s="274"/>
      <c r="O597" s="274"/>
      <c r="P597" s="274"/>
      <c r="Q597" s="274"/>
      <c r="R597" s="274"/>
      <c r="S597" s="274"/>
      <c r="T597" s="27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76" t="s">
        <v>202</v>
      </c>
      <c r="AU597" s="276" t="s">
        <v>81</v>
      </c>
      <c r="AV597" s="15" t="s">
        <v>115</v>
      </c>
      <c r="AW597" s="15" t="s">
        <v>30</v>
      </c>
      <c r="AX597" s="15" t="s">
        <v>77</v>
      </c>
      <c r="AY597" s="276" t="s">
        <v>194</v>
      </c>
    </row>
    <row r="598" spans="1:65" s="2" customFormat="1" ht="12">
      <c r="A598" s="39"/>
      <c r="B598" s="40"/>
      <c r="C598" s="227" t="s">
        <v>669</v>
      </c>
      <c r="D598" s="227" t="s">
        <v>196</v>
      </c>
      <c r="E598" s="228" t="s">
        <v>670</v>
      </c>
      <c r="F598" s="229" t="s">
        <v>671</v>
      </c>
      <c r="G598" s="230" t="s">
        <v>294</v>
      </c>
      <c r="H598" s="231">
        <v>0.795</v>
      </c>
      <c r="I598" s="232"/>
      <c r="J598" s="233">
        <f>ROUND(I598*H598,2)</f>
        <v>0</v>
      </c>
      <c r="K598" s="229" t="s">
        <v>200</v>
      </c>
      <c r="L598" s="45"/>
      <c r="M598" s="234" t="s">
        <v>1</v>
      </c>
      <c r="N598" s="235" t="s">
        <v>38</v>
      </c>
      <c r="O598" s="92"/>
      <c r="P598" s="236">
        <f>O598*H598</f>
        <v>0</v>
      </c>
      <c r="Q598" s="236">
        <v>0</v>
      </c>
      <c r="R598" s="236">
        <f>Q598*H598</f>
        <v>0</v>
      </c>
      <c r="S598" s="236">
        <v>0</v>
      </c>
      <c r="T598" s="237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8" t="s">
        <v>115</v>
      </c>
      <c r="AT598" s="238" t="s">
        <v>196</v>
      </c>
      <c r="AU598" s="238" t="s">
        <v>81</v>
      </c>
      <c r="AY598" s="18" t="s">
        <v>194</v>
      </c>
      <c r="BE598" s="239">
        <f>IF(N598="základní",J598,0)</f>
        <v>0</v>
      </c>
      <c r="BF598" s="239">
        <f>IF(N598="snížená",J598,0)</f>
        <v>0</v>
      </c>
      <c r="BG598" s="239">
        <f>IF(N598="zákl. přenesená",J598,0)</f>
        <v>0</v>
      </c>
      <c r="BH598" s="239">
        <f>IF(N598="sníž. přenesená",J598,0)</f>
        <v>0</v>
      </c>
      <c r="BI598" s="239">
        <f>IF(N598="nulová",J598,0)</f>
        <v>0</v>
      </c>
      <c r="BJ598" s="18" t="s">
        <v>77</v>
      </c>
      <c r="BK598" s="239">
        <f>ROUND(I598*H598,2)</f>
        <v>0</v>
      </c>
      <c r="BL598" s="18" t="s">
        <v>115</v>
      </c>
      <c r="BM598" s="238" t="s">
        <v>672</v>
      </c>
    </row>
    <row r="599" spans="1:47" s="2" customFormat="1" ht="12">
      <c r="A599" s="39"/>
      <c r="B599" s="40"/>
      <c r="C599" s="41"/>
      <c r="D599" s="240" t="s">
        <v>201</v>
      </c>
      <c r="E599" s="41"/>
      <c r="F599" s="241" t="s">
        <v>671</v>
      </c>
      <c r="G599" s="41"/>
      <c r="H599" s="41"/>
      <c r="I599" s="242"/>
      <c r="J599" s="41"/>
      <c r="K599" s="41"/>
      <c r="L599" s="45"/>
      <c r="M599" s="243"/>
      <c r="N599" s="244"/>
      <c r="O599" s="92"/>
      <c r="P599" s="92"/>
      <c r="Q599" s="92"/>
      <c r="R599" s="92"/>
      <c r="S599" s="92"/>
      <c r="T599" s="93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201</v>
      </c>
      <c r="AU599" s="18" t="s">
        <v>81</v>
      </c>
    </row>
    <row r="600" spans="1:51" s="14" customFormat="1" ht="12">
      <c r="A600" s="14"/>
      <c r="B600" s="255"/>
      <c r="C600" s="256"/>
      <c r="D600" s="240" t="s">
        <v>202</v>
      </c>
      <c r="E600" s="257" t="s">
        <v>1</v>
      </c>
      <c r="F600" s="258" t="s">
        <v>673</v>
      </c>
      <c r="G600" s="256"/>
      <c r="H600" s="259">
        <v>0.795</v>
      </c>
      <c r="I600" s="260"/>
      <c r="J600" s="256"/>
      <c r="K600" s="256"/>
      <c r="L600" s="261"/>
      <c r="M600" s="262"/>
      <c r="N600" s="263"/>
      <c r="O600" s="263"/>
      <c r="P600" s="263"/>
      <c r="Q600" s="263"/>
      <c r="R600" s="263"/>
      <c r="S600" s="263"/>
      <c r="T600" s="26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5" t="s">
        <v>202</v>
      </c>
      <c r="AU600" s="265" t="s">
        <v>81</v>
      </c>
      <c r="AV600" s="14" t="s">
        <v>81</v>
      </c>
      <c r="AW600" s="14" t="s">
        <v>30</v>
      </c>
      <c r="AX600" s="14" t="s">
        <v>73</v>
      </c>
      <c r="AY600" s="265" t="s">
        <v>194</v>
      </c>
    </row>
    <row r="601" spans="1:51" s="15" customFormat="1" ht="12">
      <c r="A601" s="15"/>
      <c r="B601" s="266"/>
      <c r="C601" s="267"/>
      <c r="D601" s="240" t="s">
        <v>202</v>
      </c>
      <c r="E601" s="268" t="s">
        <v>1</v>
      </c>
      <c r="F601" s="269" t="s">
        <v>206</v>
      </c>
      <c r="G601" s="267"/>
      <c r="H601" s="270">
        <v>0.795</v>
      </c>
      <c r="I601" s="271"/>
      <c r="J601" s="267"/>
      <c r="K601" s="267"/>
      <c r="L601" s="272"/>
      <c r="M601" s="273"/>
      <c r="N601" s="274"/>
      <c r="O601" s="274"/>
      <c r="P601" s="274"/>
      <c r="Q601" s="274"/>
      <c r="R601" s="274"/>
      <c r="S601" s="274"/>
      <c r="T601" s="27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76" t="s">
        <v>202</v>
      </c>
      <c r="AU601" s="276" t="s">
        <v>81</v>
      </c>
      <c r="AV601" s="15" t="s">
        <v>115</v>
      </c>
      <c r="AW601" s="15" t="s">
        <v>30</v>
      </c>
      <c r="AX601" s="15" t="s">
        <v>77</v>
      </c>
      <c r="AY601" s="276" t="s">
        <v>194</v>
      </c>
    </row>
    <row r="602" spans="1:65" s="2" customFormat="1" ht="12">
      <c r="A602" s="39"/>
      <c r="B602" s="40"/>
      <c r="C602" s="227" t="s">
        <v>448</v>
      </c>
      <c r="D602" s="227" t="s">
        <v>196</v>
      </c>
      <c r="E602" s="228" t="s">
        <v>674</v>
      </c>
      <c r="F602" s="229" t="s">
        <v>675</v>
      </c>
      <c r="G602" s="230" t="s">
        <v>397</v>
      </c>
      <c r="H602" s="231">
        <v>1</v>
      </c>
      <c r="I602" s="232"/>
      <c r="J602" s="233">
        <f>ROUND(I602*H602,2)</f>
        <v>0</v>
      </c>
      <c r="K602" s="229" t="s">
        <v>200</v>
      </c>
      <c r="L602" s="45"/>
      <c r="M602" s="234" t="s">
        <v>1</v>
      </c>
      <c r="N602" s="235" t="s">
        <v>38</v>
      </c>
      <c r="O602" s="92"/>
      <c r="P602" s="236">
        <f>O602*H602</f>
        <v>0</v>
      </c>
      <c r="Q602" s="236">
        <v>0</v>
      </c>
      <c r="R602" s="236">
        <f>Q602*H602</f>
        <v>0</v>
      </c>
      <c r="S602" s="236">
        <v>0</v>
      </c>
      <c r="T602" s="237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38" t="s">
        <v>115</v>
      </c>
      <c r="AT602" s="238" t="s">
        <v>196</v>
      </c>
      <c r="AU602" s="238" t="s">
        <v>81</v>
      </c>
      <c r="AY602" s="18" t="s">
        <v>194</v>
      </c>
      <c r="BE602" s="239">
        <f>IF(N602="základní",J602,0)</f>
        <v>0</v>
      </c>
      <c r="BF602" s="239">
        <f>IF(N602="snížená",J602,0)</f>
        <v>0</v>
      </c>
      <c r="BG602" s="239">
        <f>IF(N602="zákl. přenesená",J602,0)</f>
        <v>0</v>
      </c>
      <c r="BH602" s="239">
        <f>IF(N602="sníž. přenesená",J602,0)</f>
        <v>0</v>
      </c>
      <c r="BI602" s="239">
        <f>IF(N602="nulová",J602,0)</f>
        <v>0</v>
      </c>
      <c r="BJ602" s="18" t="s">
        <v>77</v>
      </c>
      <c r="BK602" s="239">
        <f>ROUND(I602*H602,2)</f>
        <v>0</v>
      </c>
      <c r="BL602" s="18" t="s">
        <v>115</v>
      </c>
      <c r="BM602" s="238" t="s">
        <v>676</v>
      </c>
    </row>
    <row r="603" spans="1:47" s="2" customFormat="1" ht="12">
      <c r="A603" s="39"/>
      <c r="B603" s="40"/>
      <c r="C603" s="41"/>
      <c r="D603" s="240" t="s">
        <v>201</v>
      </c>
      <c r="E603" s="41"/>
      <c r="F603" s="241" t="s">
        <v>675</v>
      </c>
      <c r="G603" s="41"/>
      <c r="H603" s="41"/>
      <c r="I603" s="242"/>
      <c r="J603" s="41"/>
      <c r="K603" s="41"/>
      <c r="L603" s="45"/>
      <c r="M603" s="243"/>
      <c r="N603" s="244"/>
      <c r="O603" s="92"/>
      <c r="P603" s="92"/>
      <c r="Q603" s="92"/>
      <c r="R603" s="92"/>
      <c r="S603" s="92"/>
      <c r="T603" s="93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201</v>
      </c>
      <c r="AU603" s="18" t="s">
        <v>81</v>
      </c>
    </row>
    <row r="604" spans="1:51" s="14" customFormat="1" ht="12">
      <c r="A604" s="14"/>
      <c r="B604" s="255"/>
      <c r="C604" s="256"/>
      <c r="D604" s="240" t="s">
        <v>202</v>
      </c>
      <c r="E604" s="257" t="s">
        <v>1</v>
      </c>
      <c r="F604" s="258" t="s">
        <v>677</v>
      </c>
      <c r="G604" s="256"/>
      <c r="H604" s="259">
        <v>1</v>
      </c>
      <c r="I604" s="260"/>
      <c r="J604" s="256"/>
      <c r="K604" s="256"/>
      <c r="L604" s="261"/>
      <c r="M604" s="262"/>
      <c r="N604" s="263"/>
      <c r="O604" s="263"/>
      <c r="P604" s="263"/>
      <c r="Q604" s="263"/>
      <c r="R604" s="263"/>
      <c r="S604" s="263"/>
      <c r="T604" s="26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5" t="s">
        <v>202</v>
      </c>
      <c r="AU604" s="265" t="s">
        <v>81</v>
      </c>
      <c r="AV604" s="14" t="s">
        <v>81</v>
      </c>
      <c r="AW604" s="14" t="s">
        <v>30</v>
      </c>
      <c r="AX604" s="14" t="s">
        <v>73</v>
      </c>
      <c r="AY604" s="265" t="s">
        <v>194</v>
      </c>
    </row>
    <row r="605" spans="1:51" s="15" customFormat="1" ht="12">
      <c r="A605" s="15"/>
      <c r="B605" s="266"/>
      <c r="C605" s="267"/>
      <c r="D605" s="240" t="s">
        <v>202</v>
      </c>
      <c r="E605" s="268" t="s">
        <v>1</v>
      </c>
      <c r="F605" s="269" t="s">
        <v>206</v>
      </c>
      <c r="G605" s="267"/>
      <c r="H605" s="270">
        <v>1</v>
      </c>
      <c r="I605" s="271"/>
      <c r="J605" s="267"/>
      <c r="K605" s="267"/>
      <c r="L605" s="272"/>
      <c r="M605" s="273"/>
      <c r="N605" s="274"/>
      <c r="O605" s="274"/>
      <c r="P605" s="274"/>
      <c r="Q605" s="274"/>
      <c r="R605" s="274"/>
      <c r="S605" s="274"/>
      <c r="T605" s="27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76" t="s">
        <v>202</v>
      </c>
      <c r="AU605" s="276" t="s">
        <v>81</v>
      </c>
      <c r="AV605" s="15" t="s">
        <v>115</v>
      </c>
      <c r="AW605" s="15" t="s">
        <v>30</v>
      </c>
      <c r="AX605" s="15" t="s">
        <v>77</v>
      </c>
      <c r="AY605" s="276" t="s">
        <v>194</v>
      </c>
    </row>
    <row r="606" spans="1:65" s="2" customFormat="1" ht="33" customHeight="1">
      <c r="A606" s="39"/>
      <c r="B606" s="40"/>
      <c r="C606" s="227" t="s">
        <v>678</v>
      </c>
      <c r="D606" s="227" t="s">
        <v>196</v>
      </c>
      <c r="E606" s="228" t="s">
        <v>679</v>
      </c>
      <c r="F606" s="229" t="s">
        <v>680</v>
      </c>
      <c r="G606" s="230" t="s">
        <v>397</v>
      </c>
      <c r="H606" s="231">
        <v>4</v>
      </c>
      <c r="I606" s="232"/>
      <c r="J606" s="233">
        <f>ROUND(I606*H606,2)</f>
        <v>0</v>
      </c>
      <c r="K606" s="229" t="s">
        <v>200</v>
      </c>
      <c r="L606" s="45"/>
      <c r="M606" s="234" t="s">
        <v>1</v>
      </c>
      <c r="N606" s="235" t="s">
        <v>38</v>
      </c>
      <c r="O606" s="92"/>
      <c r="P606" s="236">
        <f>O606*H606</f>
        <v>0</v>
      </c>
      <c r="Q606" s="236">
        <v>0</v>
      </c>
      <c r="R606" s="236">
        <f>Q606*H606</f>
        <v>0</v>
      </c>
      <c r="S606" s="236">
        <v>0</v>
      </c>
      <c r="T606" s="237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38" t="s">
        <v>115</v>
      </c>
      <c r="AT606" s="238" t="s">
        <v>196</v>
      </c>
      <c r="AU606" s="238" t="s">
        <v>81</v>
      </c>
      <c r="AY606" s="18" t="s">
        <v>194</v>
      </c>
      <c r="BE606" s="239">
        <f>IF(N606="základní",J606,0)</f>
        <v>0</v>
      </c>
      <c r="BF606" s="239">
        <f>IF(N606="snížená",J606,0)</f>
        <v>0</v>
      </c>
      <c r="BG606" s="239">
        <f>IF(N606="zákl. přenesená",J606,0)</f>
        <v>0</v>
      </c>
      <c r="BH606" s="239">
        <f>IF(N606="sníž. přenesená",J606,0)</f>
        <v>0</v>
      </c>
      <c r="BI606" s="239">
        <f>IF(N606="nulová",J606,0)</f>
        <v>0</v>
      </c>
      <c r="BJ606" s="18" t="s">
        <v>77</v>
      </c>
      <c r="BK606" s="239">
        <f>ROUND(I606*H606,2)</f>
        <v>0</v>
      </c>
      <c r="BL606" s="18" t="s">
        <v>115</v>
      </c>
      <c r="BM606" s="238" t="s">
        <v>681</v>
      </c>
    </row>
    <row r="607" spans="1:47" s="2" customFormat="1" ht="12">
      <c r="A607" s="39"/>
      <c r="B607" s="40"/>
      <c r="C607" s="41"/>
      <c r="D607" s="240" t="s">
        <v>201</v>
      </c>
      <c r="E607" s="41"/>
      <c r="F607" s="241" t="s">
        <v>680</v>
      </c>
      <c r="G607" s="41"/>
      <c r="H607" s="41"/>
      <c r="I607" s="242"/>
      <c r="J607" s="41"/>
      <c r="K607" s="41"/>
      <c r="L607" s="45"/>
      <c r="M607" s="243"/>
      <c r="N607" s="244"/>
      <c r="O607" s="92"/>
      <c r="P607" s="92"/>
      <c r="Q607" s="92"/>
      <c r="R607" s="92"/>
      <c r="S607" s="92"/>
      <c r="T607" s="93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201</v>
      </c>
      <c r="AU607" s="18" t="s">
        <v>81</v>
      </c>
    </row>
    <row r="608" spans="1:51" s="14" customFormat="1" ht="12">
      <c r="A608" s="14"/>
      <c r="B608" s="255"/>
      <c r="C608" s="256"/>
      <c r="D608" s="240" t="s">
        <v>202</v>
      </c>
      <c r="E608" s="257" t="s">
        <v>1</v>
      </c>
      <c r="F608" s="258" t="s">
        <v>682</v>
      </c>
      <c r="G608" s="256"/>
      <c r="H608" s="259">
        <v>2</v>
      </c>
      <c r="I608" s="260"/>
      <c r="J608" s="256"/>
      <c r="K608" s="256"/>
      <c r="L608" s="261"/>
      <c r="M608" s="262"/>
      <c r="N608" s="263"/>
      <c r="O608" s="263"/>
      <c r="P608" s="263"/>
      <c r="Q608" s="263"/>
      <c r="R608" s="263"/>
      <c r="S608" s="263"/>
      <c r="T608" s="26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5" t="s">
        <v>202</v>
      </c>
      <c r="AU608" s="265" t="s">
        <v>81</v>
      </c>
      <c r="AV608" s="14" t="s">
        <v>81</v>
      </c>
      <c r="AW608" s="14" t="s">
        <v>30</v>
      </c>
      <c r="AX608" s="14" t="s">
        <v>73</v>
      </c>
      <c r="AY608" s="265" t="s">
        <v>194</v>
      </c>
    </row>
    <row r="609" spans="1:51" s="14" customFormat="1" ht="12">
      <c r="A609" s="14"/>
      <c r="B609" s="255"/>
      <c r="C609" s="256"/>
      <c r="D609" s="240" t="s">
        <v>202</v>
      </c>
      <c r="E609" s="257" t="s">
        <v>1</v>
      </c>
      <c r="F609" s="258" t="s">
        <v>683</v>
      </c>
      <c r="G609" s="256"/>
      <c r="H609" s="259">
        <v>2</v>
      </c>
      <c r="I609" s="260"/>
      <c r="J609" s="256"/>
      <c r="K609" s="256"/>
      <c r="L609" s="261"/>
      <c r="M609" s="262"/>
      <c r="N609" s="263"/>
      <c r="O609" s="263"/>
      <c r="P609" s="263"/>
      <c r="Q609" s="263"/>
      <c r="R609" s="263"/>
      <c r="S609" s="263"/>
      <c r="T609" s="26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65" t="s">
        <v>202</v>
      </c>
      <c r="AU609" s="265" t="s">
        <v>81</v>
      </c>
      <c r="AV609" s="14" t="s">
        <v>81</v>
      </c>
      <c r="AW609" s="14" t="s">
        <v>30</v>
      </c>
      <c r="AX609" s="14" t="s">
        <v>73</v>
      </c>
      <c r="AY609" s="265" t="s">
        <v>194</v>
      </c>
    </row>
    <row r="610" spans="1:51" s="15" customFormat="1" ht="12">
      <c r="A610" s="15"/>
      <c r="B610" s="266"/>
      <c r="C610" s="267"/>
      <c r="D610" s="240" t="s">
        <v>202</v>
      </c>
      <c r="E610" s="268" t="s">
        <v>1</v>
      </c>
      <c r="F610" s="269" t="s">
        <v>206</v>
      </c>
      <c r="G610" s="267"/>
      <c r="H610" s="270">
        <v>4</v>
      </c>
      <c r="I610" s="271"/>
      <c r="J610" s="267"/>
      <c r="K610" s="267"/>
      <c r="L610" s="272"/>
      <c r="M610" s="273"/>
      <c r="N610" s="274"/>
      <c r="O610" s="274"/>
      <c r="P610" s="274"/>
      <c r="Q610" s="274"/>
      <c r="R610" s="274"/>
      <c r="S610" s="274"/>
      <c r="T610" s="27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76" t="s">
        <v>202</v>
      </c>
      <c r="AU610" s="276" t="s">
        <v>81</v>
      </c>
      <c r="AV610" s="15" t="s">
        <v>115</v>
      </c>
      <c r="AW610" s="15" t="s">
        <v>30</v>
      </c>
      <c r="AX610" s="15" t="s">
        <v>77</v>
      </c>
      <c r="AY610" s="276" t="s">
        <v>194</v>
      </c>
    </row>
    <row r="611" spans="1:65" s="2" customFormat="1" ht="12">
      <c r="A611" s="39"/>
      <c r="B611" s="40"/>
      <c r="C611" s="227" t="s">
        <v>453</v>
      </c>
      <c r="D611" s="227" t="s">
        <v>196</v>
      </c>
      <c r="E611" s="228" t="s">
        <v>684</v>
      </c>
      <c r="F611" s="229" t="s">
        <v>685</v>
      </c>
      <c r="G611" s="230" t="s">
        <v>294</v>
      </c>
      <c r="H611" s="231">
        <v>303.971</v>
      </c>
      <c r="I611" s="232"/>
      <c r="J611" s="233">
        <f>ROUND(I611*H611,2)</f>
        <v>0</v>
      </c>
      <c r="K611" s="229" t="s">
        <v>200</v>
      </c>
      <c r="L611" s="45"/>
      <c r="M611" s="234" t="s">
        <v>1</v>
      </c>
      <c r="N611" s="235" t="s">
        <v>38</v>
      </c>
      <c r="O611" s="92"/>
      <c r="P611" s="236">
        <f>O611*H611</f>
        <v>0</v>
      </c>
      <c r="Q611" s="236">
        <v>0</v>
      </c>
      <c r="R611" s="236">
        <f>Q611*H611</f>
        <v>0</v>
      </c>
      <c r="S611" s="236">
        <v>0</v>
      </c>
      <c r="T611" s="237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8" t="s">
        <v>115</v>
      </c>
      <c r="AT611" s="238" t="s">
        <v>196</v>
      </c>
      <c r="AU611" s="238" t="s">
        <v>81</v>
      </c>
      <c r="AY611" s="18" t="s">
        <v>194</v>
      </c>
      <c r="BE611" s="239">
        <f>IF(N611="základní",J611,0)</f>
        <v>0</v>
      </c>
      <c r="BF611" s="239">
        <f>IF(N611="snížená",J611,0)</f>
        <v>0</v>
      </c>
      <c r="BG611" s="239">
        <f>IF(N611="zákl. přenesená",J611,0)</f>
        <v>0</v>
      </c>
      <c r="BH611" s="239">
        <f>IF(N611="sníž. přenesená",J611,0)</f>
        <v>0</v>
      </c>
      <c r="BI611" s="239">
        <f>IF(N611="nulová",J611,0)</f>
        <v>0</v>
      </c>
      <c r="BJ611" s="18" t="s">
        <v>77</v>
      </c>
      <c r="BK611" s="239">
        <f>ROUND(I611*H611,2)</f>
        <v>0</v>
      </c>
      <c r="BL611" s="18" t="s">
        <v>115</v>
      </c>
      <c r="BM611" s="238" t="s">
        <v>686</v>
      </c>
    </row>
    <row r="612" spans="1:47" s="2" customFormat="1" ht="12">
      <c r="A612" s="39"/>
      <c r="B612" s="40"/>
      <c r="C612" s="41"/>
      <c r="D612" s="240" t="s">
        <v>201</v>
      </c>
      <c r="E612" s="41"/>
      <c r="F612" s="241" t="s">
        <v>685</v>
      </c>
      <c r="G612" s="41"/>
      <c r="H612" s="41"/>
      <c r="I612" s="242"/>
      <c r="J612" s="41"/>
      <c r="K612" s="41"/>
      <c r="L612" s="45"/>
      <c r="M612" s="243"/>
      <c r="N612" s="244"/>
      <c r="O612" s="92"/>
      <c r="P612" s="92"/>
      <c r="Q612" s="92"/>
      <c r="R612" s="92"/>
      <c r="S612" s="92"/>
      <c r="T612" s="93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201</v>
      </c>
      <c r="AU612" s="18" t="s">
        <v>81</v>
      </c>
    </row>
    <row r="613" spans="1:51" s="14" customFormat="1" ht="12">
      <c r="A613" s="14"/>
      <c r="B613" s="255"/>
      <c r="C613" s="256"/>
      <c r="D613" s="240" t="s">
        <v>202</v>
      </c>
      <c r="E613" s="257" t="s">
        <v>1</v>
      </c>
      <c r="F613" s="258" t="s">
        <v>687</v>
      </c>
      <c r="G613" s="256"/>
      <c r="H613" s="259">
        <v>69.394</v>
      </c>
      <c r="I613" s="260"/>
      <c r="J613" s="256"/>
      <c r="K613" s="256"/>
      <c r="L613" s="261"/>
      <c r="M613" s="262"/>
      <c r="N613" s="263"/>
      <c r="O613" s="263"/>
      <c r="P613" s="263"/>
      <c r="Q613" s="263"/>
      <c r="R613" s="263"/>
      <c r="S613" s="263"/>
      <c r="T613" s="26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65" t="s">
        <v>202</v>
      </c>
      <c r="AU613" s="265" t="s">
        <v>81</v>
      </c>
      <c r="AV613" s="14" t="s">
        <v>81</v>
      </c>
      <c r="AW613" s="14" t="s">
        <v>30</v>
      </c>
      <c r="AX613" s="14" t="s">
        <v>73</v>
      </c>
      <c r="AY613" s="265" t="s">
        <v>194</v>
      </c>
    </row>
    <row r="614" spans="1:51" s="14" customFormat="1" ht="12">
      <c r="A614" s="14"/>
      <c r="B614" s="255"/>
      <c r="C614" s="256"/>
      <c r="D614" s="240" t="s">
        <v>202</v>
      </c>
      <c r="E614" s="257" t="s">
        <v>1</v>
      </c>
      <c r="F614" s="258" t="s">
        <v>688</v>
      </c>
      <c r="G614" s="256"/>
      <c r="H614" s="259">
        <v>44.006</v>
      </c>
      <c r="I614" s="260"/>
      <c r="J614" s="256"/>
      <c r="K614" s="256"/>
      <c r="L614" s="261"/>
      <c r="M614" s="262"/>
      <c r="N614" s="263"/>
      <c r="O614" s="263"/>
      <c r="P614" s="263"/>
      <c r="Q614" s="263"/>
      <c r="R614" s="263"/>
      <c r="S614" s="263"/>
      <c r="T614" s="26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65" t="s">
        <v>202</v>
      </c>
      <c r="AU614" s="265" t="s">
        <v>81</v>
      </c>
      <c r="AV614" s="14" t="s">
        <v>81</v>
      </c>
      <c r="AW614" s="14" t="s">
        <v>30</v>
      </c>
      <c r="AX614" s="14" t="s">
        <v>73</v>
      </c>
      <c r="AY614" s="265" t="s">
        <v>194</v>
      </c>
    </row>
    <row r="615" spans="1:51" s="14" customFormat="1" ht="12">
      <c r="A615" s="14"/>
      <c r="B615" s="255"/>
      <c r="C615" s="256"/>
      <c r="D615" s="240" t="s">
        <v>202</v>
      </c>
      <c r="E615" s="257" t="s">
        <v>1</v>
      </c>
      <c r="F615" s="258" t="s">
        <v>689</v>
      </c>
      <c r="G615" s="256"/>
      <c r="H615" s="259">
        <v>10.008</v>
      </c>
      <c r="I615" s="260"/>
      <c r="J615" s="256"/>
      <c r="K615" s="256"/>
      <c r="L615" s="261"/>
      <c r="M615" s="262"/>
      <c r="N615" s="263"/>
      <c r="O615" s="263"/>
      <c r="P615" s="263"/>
      <c r="Q615" s="263"/>
      <c r="R615" s="263"/>
      <c r="S615" s="263"/>
      <c r="T615" s="26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65" t="s">
        <v>202</v>
      </c>
      <c r="AU615" s="265" t="s">
        <v>81</v>
      </c>
      <c r="AV615" s="14" t="s">
        <v>81</v>
      </c>
      <c r="AW615" s="14" t="s">
        <v>30</v>
      </c>
      <c r="AX615" s="14" t="s">
        <v>73</v>
      </c>
      <c r="AY615" s="265" t="s">
        <v>194</v>
      </c>
    </row>
    <row r="616" spans="1:51" s="14" customFormat="1" ht="12">
      <c r="A616" s="14"/>
      <c r="B616" s="255"/>
      <c r="C616" s="256"/>
      <c r="D616" s="240" t="s">
        <v>202</v>
      </c>
      <c r="E616" s="257" t="s">
        <v>1</v>
      </c>
      <c r="F616" s="258" t="s">
        <v>690</v>
      </c>
      <c r="G616" s="256"/>
      <c r="H616" s="259">
        <v>37.632</v>
      </c>
      <c r="I616" s="260"/>
      <c r="J616" s="256"/>
      <c r="K616" s="256"/>
      <c r="L616" s="261"/>
      <c r="M616" s="262"/>
      <c r="N616" s="263"/>
      <c r="O616" s="263"/>
      <c r="P616" s="263"/>
      <c r="Q616" s="263"/>
      <c r="R616" s="263"/>
      <c r="S616" s="263"/>
      <c r="T616" s="26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5" t="s">
        <v>202</v>
      </c>
      <c r="AU616" s="265" t="s">
        <v>81</v>
      </c>
      <c r="AV616" s="14" t="s">
        <v>81</v>
      </c>
      <c r="AW616" s="14" t="s">
        <v>30</v>
      </c>
      <c r="AX616" s="14" t="s">
        <v>73</v>
      </c>
      <c r="AY616" s="265" t="s">
        <v>194</v>
      </c>
    </row>
    <row r="617" spans="1:51" s="14" customFormat="1" ht="12">
      <c r="A617" s="14"/>
      <c r="B617" s="255"/>
      <c r="C617" s="256"/>
      <c r="D617" s="240" t="s">
        <v>202</v>
      </c>
      <c r="E617" s="257" t="s">
        <v>1</v>
      </c>
      <c r="F617" s="258" t="s">
        <v>691</v>
      </c>
      <c r="G617" s="256"/>
      <c r="H617" s="259">
        <v>33.602</v>
      </c>
      <c r="I617" s="260"/>
      <c r="J617" s="256"/>
      <c r="K617" s="256"/>
      <c r="L617" s="261"/>
      <c r="M617" s="262"/>
      <c r="N617" s="263"/>
      <c r="O617" s="263"/>
      <c r="P617" s="263"/>
      <c r="Q617" s="263"/>
      <c r="R617" s="263"/>
      <c r="S617" s="263"/>
      <c r="T617" s="26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5" t="s">
        <v>202</v>
      </c>
      <c r="AU617" s="265" t="s">
        <v>81</v>
      </c>
      <c r="AV617" s="14" t="s">
        <v>81</v>
      </c>
      <c r="AW617" s="14" t="s">
        <v>30</v>
      </c>
      <c r="AX617" s="14" t="s">
        <v>73</v>
      </c>
      <c r="AY617" s="265" t="s">
        <v>194</v>
      </c>
    </row>
    <row r="618" spans="1:51" s="14" customFormat="1" ht="12">
      <c r="A618" s="14"/>
      <c r="B618" s="255"/>
      <c r="C618" s="256"/>
      <c r="D618" s="240" t="s">
        <v>202</v>
      </c>
      <c r="E618" s="257" t="s">
        <v>1</v>
      </c>
      <c r="F618" s="258" t="s">
        <v>692</v>
      </c>
      <c r="G618" s="256"/>
      <c r="H618" s="259">
        <v>25.596</v>
      </c>
      <c r="I618" s="260"/>
      <c r="J618" s="256"/>
      <c r="K618" s="256"/>
      <c r="L618" s="261"/>
      <c r="M618" s="262"/>
      <c r="N618" s="263"/>
      <c r="O618" s="263"/>
      <c r="P618" s="263"/>
      <c r="Q618" s="263"/>
      <c r="R618" s="263"/>
      <c r="S618" s="263"/>
      <c r="T618" s="26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5" t="s">
        <v>202</v>
      </c>
      <c r="AU618" s="265" t="s">
        <v>81</v>
      </c>
      <c r="AV618" s="14" t="s">
        <v>81</v>
      </c>
      <c r="AW618" s="14" t="s">
        <v>30</v>
      </c>
      <c r="AX618" s="14" t="s">
        <v>73</v>
      </c>
      <c r="AY618" s="265" t="s">
        <v>194</v>
      </c>
    </row>
    <row r="619" spans="1:51" s="14" customFormat="1" ht="12">
      <c r="A619" s="14"/>
      <c r="B619" s="255"/>
      <c r="C619" s="256"/>
      <c r="D619" s="240" t="s">
        <v>202</v>
      </c>
      <c r="E619" s="257" t="s">
        <v>1</v>
      </c>
      <c r="F619" s="258" t="s">
        <v>693</v>
      </c>
      <c r="G619" s="256"/>
      <c r="H619" s="259">
        <v>26.496</v>
      </c>
      <c r="I619" s="260"/>
      <c r="J619" s="256"/>
      <c r="K619" s="256"/>
      <c r="L619" s="261"/>
      <c r="M619" s="262"/>
      <c r="N619" s="263"/>
      <c r="O619" s="263"/>
      <c r="P619" s="263"/>
      <c r="Q619" s="263"/>
      <c r="R619" s="263"/>
      <c r="S619" s="263"/>
      <c r="T619" s="26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5" t="s">
        <v>202</v>
      </c>
      <c r="AU619" s="265" t="s">
        <v>81</v>
      </c>
      <c r="AV619" s="14" t="s">
        <v>81</v>
      </c>
      <c r="AW619" s="14" t="s">
        <v>30</v>
      </c>
      <c r="AX619" s="14" t="s">
        <v>73</v>
      </c>
      <c r="AY619" s="265" t="s">
        <v>194</v>
      </c>
    </row>
    <row r="620" spans="1:51" s="14" customFormat="1" ht="12">
      <c r="A620" s="14"/>
      <c r="B620" s="255"/>
      <c r="C620" s="256"/>
      <c r="D620" s="240" t="s">
        <v>202</v>
      </c>
      <c r="E620" s="257" t="s">
        <v>1</v>
      </c>
      <c r="F620" s="258" t="s">
        <v>694</v>
      </c>
      <c r="G620" s="256"/>
      <c r="H620" s="259">
        <v>1.6</v>
      </c>
      <c r="I620" s="260"/>
      <c r="J620" s="256"/>
      <c r="K620" s="256"/>
      <c r="L620" s="261"/>
      <c r="M620" s="262"/>
      <c r="N620" s="263"/>
      <c r="O620" s="263"/>
      <c r="P620" s="263"/>
      <c r="Q620" s="263"/>
      <c r="R620" s="263"/>
      <c r="S620" s="263"/>
      <c r="T620" s="26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65" t="s">
        <v>202</v>
      </c>
      <c r="AU620" s="265" t="s">
        <v>81</v>
      </c>
      <c r="AV620" s="14" t="s">
        <v>81</v>
      </c>
      <c r="AW620" s="14" t="s">
        <v>30</v>
      </c>
      <c r="AX620" s="14" t="s">
        <v>73</v>
      </c>
      <c r="AY620" s="265" t="s">
        <v>194</v>
      </c>
    </row>
    <row r="621" spans="1:51" s="14" customFormat="1" ht="12">
      <c r="A621" s="14"/>
      <c r="B621" s="255"/>
      <c r="C621" s="256"/>
      <c r="D621" s="240" t="s">
        <v>202</v>
      </c>
      <c r="E621" s="257" t="s">
        <v>1</v>
      </c>
      <c r="F621" s="258" t="s">
        <v>695</v>
      </c>
      <c r="G621" s="256"/>
      <c r="H621" s="259">
        <v>2.688</v>
      </c>
      <c r="I621" s="260"/>
      <c r="J621" s="256"/>
      <c r="K621" s="256"/>
      <c r="L621" s="261"/>
      <c r="M621" s="262"/>
      <c r="N621" s="263"/>
      <c r="O621" s="263"/>
      <c r="P621" s="263"/>
      <c r="Q621" s="263"/>
      <c r="R621" s="263"/>
      <c r="S621" s="263"/>
      <c r="T621" s="26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5" t="s">
        <v>202</v>
      </c>
      <c r="AU621" s="265" t="s">
        <v>81</v>
      </c>
      <c r="AV621" s="14" t="s">
        <v>81</v>
      </c>
      <c r="AW621" s="14" t="s">
        <v>30</v>
      </c>
      <c r="AX621" s="14" t="s">
        <v>73</v>
      </c>
      <c r="AY621" s="265" t="s">
        <v>194</v>
      </c>
    </row>
    <row r="622" spans="1:51" s="14" customFormat="1" ht="12">
      <c r="A622" s="14"/>
      <c r="B622" s="255"/>
      <c r="C622" s="256"/>
      <c r="D622" s="240" t="s">
        <v>202</v>
      </c>
      <c r="E622" s="257" t="s">
        <v>1</v>
      </c>
      <c r="F622" s="258" t="s">
        <v>696</v>
      </c>
      <c r="G622" s="256"/>
      <c r="H622" s="259">
        <v>22.084</v>
      </c>
      <c r="I622" s="260"/>
      <c r="J622" s="256"/>
      <c r="K622" s="256"/>
      <c r="L622" s="261"/>
      <c r="M622" s="262"/>
      <c r="N622" s="263"/>
      <c r="O622" s="263"/>
      <c r="P622" s="263"/>
      <c r="Q622" s="263"/>
      <c r="R622" s="263"/>
      <c r="S622" s="263"/>
      <c r="T622" s="26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65" t="s">
        <v>202</v>
      </c>
      <c r="AU622" s="265" t="s">
        <v>81</v>
      </c>
      <c r="AV622" s="14" t="s">
        <v>81</v>
      </c>
      <c r="AW622" s="14" t="s">
        <v>30</v>
      </c>
      <c r="AX622" s="14" t="s">
        <v>73</v>
      </c>
      <c r="AY622" s="265" t="s">
        <v>194</v>
      </c>
    </row>
    <row r="623" spans="1:51" s="14" customFormat="1" ht="12">
      <c r="A623" s="14"/>
      <c r="B623" s="255"/>
      <c r="C623" s="256"/>
      <c r="D623" s="240" t="s">
        <v>202</v>
      </c>
      <c r="E623" s="257" t="s">
        <v>1</v>
      </c>
      <c r="F623" s="258" t="s">
        <v>697</v>
      </c>
      <c r="G623" s="256"/>
      <c r="H623" s="259">
        <v>28.104</v>
      </c>
      <c r="I623" s="260"/>
      <c r="J623" s="256"/>
      <c r="K623" s="256"/>
      <c r="L623" s="261"/>
      <c r="M623" s="262"/>
      <c r="N623" s="263"/>
      <c r="O623" s="263"/>
      <c r="P623" s="263"/>
      <c r="Q623" s="263"/>
      <c r="R623" s="263"/>
      <c r="S623" s="263"/>
      <c r="T623" s="26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65" t="s">
        <v>202</v>
      </c>
      <c r="AU623" s="265" t="s">
        <v>81</v>
      </c>
      <c r="AV623" s="14" t="s">
        <v>81</v>
      </c>
      <c r="AW623" s="14" t="s">
        <v>30</v>
      </c>
      <c r="AX623" s="14" t="s">
        <v>73</v>
      </c>
      <c r="AY623" s="265" t="s">
        <v>194</v>
      </c>
    </row>
    <row r="624" spans="1:51" s="14" customFormat="1" ht="12">
      <c r="A624" s="14"/>
      <c r="B624" s="255"/>
      <c r="C624" s="256"/>
      <c r="D624" s="240" t="s">
        <v>202</v>
      </c>
      <c r="E624" s="257" t="s">
        <v>1</v>
      </c>
      <c r="F624" s="258" t="s">
        <v>698</v>
      </c>
      <c r="G624" s="256"/>
      <c r="H624" s="259">
        <v>81.811</v>
      </c>
      <c r="I624" s="260"/>
      <c r="J624" s="256"/>
      <c r="K624" s="256"/>
      <c r="L624" s="261"/>
      <c r="M624" s="262"/>
      <c r="N624" s="263"/>
      <c r="O624" s="263"/>
      <c r="P624" s="263"/>
      <c r="Q624" s="263"/>
      <c r="R624" s="263"/>
      <c r="S624" s="263"/>
      <c r="T624" s="26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65" t="s">
        <v>202</v>
      </c>
      <c r="AU624" s="265" t="s">
        <v>81</v>
      </c>
      <c r="AV624" s="14" t="s">
        <v>81</v>
      </c>
      <c r="AW624" s="14" t="s">
        <v>30</v>
      </c>
      <c r="AX624" s="14" t="s">
        <v>73</v>
      </c>
      <c r="AY624" s="265" t="s">
        <v>194</v>
      </c>
    </row>
    <row r="625" spans="1:51" s="16" customFormat="1" ht="12">
      <c r="A625" s="16"/>
      <c r="B625" s="277"/>
      <c r="C625" s="278"/>
      <c r="D625" s="240" t="s">
        <v>202</v>
      </c>
      <c r="E625" s="279" t="s">
        <v>1</v>
      </c>
      <c r="F625" s="280" t="s">
        <v>276</v>
      </c>
      <c r="G625" s="278"/>
      <c r="H625" s="281">
        <v>383.02099999999996</v>
      </c>
      <c r="I625" s="282"/>
      <c r="J625" s="278"/>
      <c r="K625" s="278"/>
      <c r="L625" s="283"/>
      <c r="M625" s="284"/>
      <c r="N625" s="285"/>
      <c r="O625" s="285"/>
      <c r="P625" s="285"/>
      <c r="Q625" s="285"/>
      <c r="R625" s="285"/>
      <c r="S625" s="285"/>
      <c r="T625" s="28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T625" s="287" t="s">
        <v>202</v>
      </c>
      <c r="AU625" s="287" t="s">
        <v>81</v>
      </c>
      <c r="AV625" s="16" t="s">
        <v>110</v>
      </c>
      <c r="AW625" s="16" t="s">
        <v>30</v>
      </c>
      <c r="AX625" s="16" t="s">
        <v>73</v>
      </c>
      <c r="AY625" s="287" t="s">
        <v>194</v>
      </c>
    </row>
    <row r="626" spans="1:51" s="14" customFormat="1" ht="12">
      <c r="A626" s="14"/>
      <c r="B626" s="255"/>
      <c r="C626" s="256"/>
      <c r="D626" s="240" t="s">
        <v>202</v>
      </c>
      <c r="E626" s="257" t="s">
        <v>1</v>
      </c>
      <c r="F626" s="258" t="s">
        <v>699</v>
      </c>
      <c r="G626" s="256"/>
      <c r="H626" s="259">
        <v>-79.05</v>
      </c>
      <c r="I626" s="260"/>
      <c r="J626" s="256"/>
      <c r="K626" s="256"/>
      <c r="L626" s="261"/>
      <c r="M626" s="262"/>
      <c r="N626" s="263"/>
      <c r="O626" s="263"/>
      <c r="P626" s="263"/>
      <c r="Q626" s="263"/>
      <c r="R626" s="263"/>
      <c r="S626" s="263"/>
      <c r="T626" s="26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5" t="s">
        <v>202</v>
      </c>
      <c r="AU626" s="265" t="s">
        <v>81</v>
      </c>
      <c r="AV626" s="14" t="s">
        <v>81</v>
      </c>
      <c r="AW626" s="14" t="s">
        <v>30</v>
      </c>
      <c r="AX626" s="14" t="s">
        <v>73</v>
      </c>
      <c r="AY626" s="265" t="s">
        <v>194</v>
      </c>
    </row>
    <row r="627" spans="1:51" s="15" customFormat="1" ht="12">
      <c r="A627" s="15"/>
      <c r="B627" s="266"/>
      <c r="C627" s="267"/>
      <c r="D627" s="240" t="s">
        <v>202</v>
      </c>
      <c r="E627" s="268" t="s">
        <v>1</v>
      </c>
      <c r="F627" s="269" t="s">
        <v>206</v>
      </c>
      <c r="G627" s="267"/>
      <c r="H627" s="270">
        <v>303.97099999999995</v>
      </c>
      <c r="I627" s="271"/>
      <c r="J627" s="267"/>
      <c r="K627" s="267"/>
      <c r="L627" s="272"/>
      <c r="M627" s="273"/>
      <c r="N627" s="274"/>
      <c r="O627" s="274"/>
      <c r="P627" s="274"/>
      <c r="Q627" s="274"/>
      <c r="R627" s="274"/>
      <c r="S627" s="274"/>
      <c r="T627" s="27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76" t="s">
        <v>202</v>
      </c>
      <c r="AU627" s="276" t="s">
        <v>81</v>
      </c>
      <c r="AV627" s="15" t="s">
        <v>115</v>
      </c>
      <c r="AW627" s="15" t="s">
        <v>30</v>
      </c>
      <c r="AX627" s="15" t="s">
        <v>77</v>
      </c>
      <c r="AY627" s="276" t="s">
        <v>194</v>
      </c>
    </row>
    <row r="628" spans="1:65" s="2" customFormat="1" ht="12">
      <c r="A628" s="39"/>
      <c r="B628" s="40"/>
      <c r="C628" s="227" t="s">
        <v>700</v>
      </c>
      <c r="D628" s="227" t="s">
        <v>196</v>
      </c>
      <c r="E628" s="228" t="s">
        <v>701</v>
      </c>
      <c r="F628" s="229" t="s">
        <v>702</v>
      </c>
      <c r="G628" s="230" t="s">
        <v>294</v>
      </c>
      <c r="H628" s="231">
        <v>50.757</v>
      </c>
      <c r="I628" s="232"/>
      <c r="J628" s="233">
        <f>ROUND(I628*H628,2)</f>
        <v>0</v>
      </c>
      <c r="K628" s="229" t="s">
        <v>200</v>
      </c>
      <c r="L628" s="45"/>
      <c r="M628" s="234" t="s">
        <v>1</v>
      </c>
      <c r="N628" s="235" t="s">
        <v>38</v>
      </c>
      <c r="O628" s="92"/>
      <c r="P628" s="236">
        <f>O628*H628</f>
        <v>0</v>
      </c>
      <c r="Q628" s="236">
        <v>0</v>
      </c>
      <c r="R628" s="236">
        <f>Q628*H628</f>
        <v>0</v>
      </c>
      <c r="S628" s="236">
        <v>0</v>
      </c>
      <c r="T628" s="237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38" t="s">
        <v>115</v>
      </c>
      <c r="AT628" s="238" t="s">
        <v>196</v>
      </c>
      <c r="AU628" s="238" t="s">
        <v>81</v>
      </c>
      <c r="AY628" s="18" t="s">
        <v>194</v>
      </c>
      <c r="BE628" s="239">
        <f>IF(N628="základní",J628,0)</f>
        <v>0</v>
      </c>
      <c r="BF628" s="239">
        <f>IF(N628="snížená",J628,0)</f>
        <v>0</v>
      </c>
      <c r="BG628" s="239">
        <f>IF(N628="zákl. přenesená",J628,0)</f>
        <v>0</v>
      </c>
      <c r="BH628" s="239">
        <f>IF(N628="sníž. přenesená",J628,0)</f>
        <v>0</v>
      </c>
      <c r="BI628" s="239">
        <f>IF(N628="nulová",J628,0)</f>
        <v>0</v>
      </c>
      <c r="BJ628" s="18" t="s">
        <v>77</v>
      </c>
      <c r="BK628" s="239">
        <f>ROUND(I628*H628,2)</f>
        <v>0</v>
      </c>
      <c r="BL628" s="18" t="s">
        <v>115</v>
      </c>
      <c r="BM628" s="238" t="s">
        <v>703</v>
      </c>
    </row>
    <row r="629" spans="1:47" s="2" customFormat="1" ht="12">
      <c r="A629" s="39"/>
      <c r="B629" s="40"/>
      <c r="C629" s="41"/>
      <c r="D629" s="240" t="s">
        <v>201</v>
      </c>
      <c r="E629" s="41"/>
      <c r="F629" s="241" t="s">
        <v>702</v>
      </c>
      <c r="G629" s="41"/>
      <c r="H629" s="41"/>
      <c r="I629" s="242"/>
      <c r="J629" s="41"/>
      <c r="K629" s="41"/>
      <c r="L629" s="45"/>
      <c r="M629" s="243"/>
      <c r="N629" s="244"/>
      <c r="O629" s="92"/>
      <c r="P629" s="92"/>
      <c r="Q629" s="92"/>
      <c r="R629" s="92"/>
      <c r="S629" s="92"/>
      <c r="T629" s="93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T629" s="18" t="s">
        <v>201</v>
      </c>
      <c r="AU629" s="18" t="s">
        <v>81</v>
      </c>
    </row>
    <row r="630" spans="1:51" s="14" customFormat="1" ht="12">
      <c r="A630" s="14"/>
      <c r="B630" s="255"/>
      <c r="C630" s="256"/>
      <c r="D630" s="240" t="s">
        <v>202</v>
      </c>
      <c r="E630" s="257" t="s">
        <v>1</v>
      </c>
      <c r="F630" s="258" t="s">
        <v>704</v>
      </c>
      <c r="G630" s="256"/>
      <c r="H630" s="259">
        <v>50.757</v>
      </c>
      <c r="I630" s="260"/>
      <c r="J630" s="256"/>
      <c r="K630" s="256"/>
      <c r="L630" s="261"/>
      <c r="M630" s="262"/>
      <c r="N630" s="263"/>
      <c r="O630" s="263"/>
      <c r="P630" s="263"/>
      <c r="Q630" s="263"/>
      <c r="R630" s="263"/>
      <c r="S630" s="263"/>
      <c r="T630" s="26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65" t="s">
        <v>202</v>
      </c>
      <c r="AU630" s="265" t="s">
        <v>81</v>
      </c>
      <c r="AV630" s="14" t="s">
        <v>81</v>
      </c>
      <c r="AW630" s="14" t="s">
        <v>30</v>
      </c>
      <c r="AX630" s="14" t="s">
        <v>73</v>
      </c>
      <c r="AY630" s="265" t="s">
        <v>194</v>
      </c>
    </row>
    <row r="631" spans="1:51" s="15" customFormat="1" ht="12">
      <c r="A631" s="15"/>
      <c r="B631" s="266"/>
      <c r="C631" s="267"/>
      <c r="D631" s="240" t="s">
        <v>202</v>
      </c>
      <c r="E631" s="268" t="s">
        <v>1</v>
      </c>
      <c r="F631" s="269" t="s">
        <v>206</v>
      </c>
      <c r="G631" s="267"/>
      <c r="H631" s="270">
        <v>50.757</v>
      </c>
      <c r="I631" s="271"/>
      <c r="J631" s="267"/>
      <c r="K631" s="267"/>
      <c r="L631" s="272"/>
      <c r="M631" s="273"/>
      <c r="N631" s="274"/>
      <c r="O631" s="274"/>
      <c r="P631" s="274"/>
      <c r="Q631" s="274"/>
      <c r="R631" s="274"/>
      <c r="S631" s="274"/>
      <c r="T631" s="27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76" t="s">
        <v>202</v>
      </c>
      <c r="AU631" s="276" t="s">
        <v>81</v>
      </c>
      <c r="AV631" s="15" t="s">
        <v>115</v>
      </c>
      <c r="AW631" s="15" t="s">
        <v>30</v>
      </c>
      <c r="AX631" s="15" t="s">
        <v>77</v>
      </c>
      <c r="AY631" s="276" t="s">
        <v>194</v>
      </c>
    </row>
    <row r="632" spans="1:65" s="2" customFormat="1" ht="12">
      <c r="A632" s="39"/>
      <c r="B632" s="40"/>
      <c r="C632" s="227" t="s">
        <v>458</v>
      </c>
      <c r="D632" s="227" t="s">
        <v>196</v>
      </c>
      <c r="E632" s="228" t="s">
        <v>705</v>
      </c>
      <c r="F632" s="229" t="s">
        <v>706</v>
      </c>
      <c r="G632" s="230" t="s">
        <v>294</v>
      </c>
      <c r="H632" s="231">
        <v>5.36</v>
      </c>
      <c r="I632" s="232"/>
      <c r="J632" s="233">
        <f>ROUND(I632*H632,2)</f>
        <v>0</v>
      </c>
      <c r="K632" s="229" t="s">
        <v>200</v>
      </c>
      <c r="L632" s="45"/>
      <c r="M632" s="234" t="s">
        <v>1</v>
      </c>
      <c r="N632" s="235" t="s">
        <v>38</v>
      </c>
      <c r="O632" s="92"/>
      <c r="P632" s="236">
        <f>O632*H632</f>
        <v>0</v>
      </c>
      <c r="Q632" s="236">
        <v>0</v>
      </c>
      <c r="R632" s="236">
        <f>Q632*H632</f>
        <v>0</v>
      </c>
      <c r="S632" s="236">
        <v>0</v>
      </c>
      <c r="T632" s="237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38" t="s">
        <v>115</v>
      </c>
      <c r="AT632" s="238" t="s">
        <v>196</v>
      </c>
      <c r="AU632" s="238" t="s">
        <v>81</v>
      </c>
      <c r="AY632" s="18" t="s">
        <v>194</v>
      </c>
      <c r="BE632" s="239">
        <f>IF(N632="základní",J632,0)</f>
        <v>0</v>
      </c>
      <c r="BF632" s="239">
        <f>IF(N632="snížená",J632,0)</f>
        <v>0</v>
      </c>
      <c r="BG632" s="239">
        <f>IF(N632="zákl. přenesená",J632,0)</f>
        <v>0</v>
      </c>
      <c r="BH632" s="239">
        <f>IF(N632="sníž. přenesená",J632,0)</f>
        <v>0</v>
      </c>
      <c r="BI632" s="239">
        <f>IF(N632="nulová",J632,0)</f>
        <v>0</v>
      </c>
      <c r="BJ632" s="18" t="s">
        <v>77</v>
      </c>
      <c r="BK632" s="239">
        <f>ROUND(I632*H632,2)</f>
        <v>0</v>
      </c>
      <c r="BL632" s="18" t="s">
        <v>115</v>
      </c>
      <c r="BM632" s="238" t="s">
        <v>707</v>
      </c>
    </row>
    <row r="633" spans="1:47" s="2" customFormat="1" ht="12">
      <c r="A633" s="39"/>
      <c r="B633" s="40"/>
      <c r="C633" s="41"/>
      <c r="D633" s="240" t="s">
        <v>201</v>
      </c>
      <c r="E633" s="41"/>
      <c r="F633" s="241" t="s">
        <v>706</v>
      </c>
      <c r="G633" s="41"/>
      <c r="H633" s="41"/>
      <c r="I633" s="242"/>
      <c r="J633" s="41"/>
      <c r="K633" s="41"/>
      <c r="L633" s="45"/>
      <c r="M633" s="243"/>
      <c r="N633" s="244"/>
      <c r="O633" s="92"/>
      <c r="P633" s="92"/>
      <c r="Q633" s="92"/>
      <c r="R633" s="92"/>
      <c r="S633" s="92"/>
      <c r="T633" s="93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T633" s="18" t="s">
        <v>201</v>
      </c>
      <c r="AU633" s="18" t="s">
        <v>81</v>
      </c>
    </row>
    <row r="634" spans="1:51" s="13" customFormat="1" ht="12">
      <c r="A634" s="13"/>
      <c r="B634" s="245"/>
      <c r="C634" s="246"/>
      <c r="D634" s="240" t="s">
        <v>202</v>
      </c>
      <c r="E634" s="247" t="s">
        <v>1</v>
      </c>
      <c r="F634" s="248" t="s">
        <v>708</v>
      </c>
      <c r="G634" s="246"/>
      <c r="H634" s="247" t="s">
        <v>1</v>
      </c>
      <c r="I634" s="249"/>
      <c r="J634" s="246"/>
      <c r="K634" s="246"/>
      <c r="L634" s="250"/>
      <c r="M634" s="251"/>
      <c r="N634" s="252"/>
      <c r="O634" s="252"/>
      <c r="P634" s="252"/>
      <c r="Q634" s="252"/>
      <c r="R634" s="252"/>
      <c r="S634" s="252"/>
      <c r="T634" s="25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54" t="s">
        <v>202</v>
      </c>
      <c r="AU634" s="254" t="s">
        <v>81</v>
      </c>
      <c r="AV634" s="13" t="s">
        <v>77</v>
      </c>
      <c r="AW634" s="13" t="s">
        <v>30</v>
      </c>
      <c r="AX634" s="13" t="s">
        <v>73</v>
      </c>
      <c r="AY634" s="254" t="s">
        <v>194</v>
      </c>
    </row>
    <row r="635" spans="1:51" s="14" customFormat="1" ht="12">
      <c r="A635" s="14"/>
      <c r="B635" s="255"/>
      <c r="C635" s="256"/>
      <c r="D635" s="240" t="s">
        <v>202</v>
      </c>
      <c r="E635" s="257" t="s">
        <v>1</v>
      </c>
      <c r="F635" s="258" t="s">
        <v>709</v>
      </c>
      <c r="G635" s="256"/>
      <c r="H635" s="259">
        <v>2</v>
      </c>
      <c r="I635" s="260"/>
      <c r="J635" s="256"/>
      <c r="K635" s="256"/>
      <c r="L635" s="261"/>
      <c r="M635" s="262"/>
      <c r="N635" s="263"/>
      <c r="O635" s="263"/>
      <c r="P635" s="263"/>
      <c r="Q635" s="263"/>
      <c r="R635" s="263"/>
      <c r="S635" s="263"/>
      <c r="T635" s="26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65" t="s">
        <v>202</v>
      </c>
      <c r="AU635" s="265" t="s">
        <v>81</v>
      </c>
      <c r="AV635" s="14" t="s">
        <v>81</v>
      </c>
      <c r="AW635" s="14" t="s">
        <v>30</v>
      </c>
      <c r="AX635" s="14" t="s">
        <v>73</v>
      </c>
      <c r="AY635" s="265" t="s">
        <v>194</v>
      </c>
    </row>
    <row r="636" spans="1:51" s="14" customFormat="1" ht="12">
      <c r="A636" s="14"/>
      <c r="B636" s="255"/>
      <c r="C636" s="256"/>
      <c r="D636" s="240" t="s">
        <v>202</v>
      </c>
      <c r="E636" s="257" t="s">
        <v>1</v>
      </c>
      <c r="F636" s="258" t="s">
        <v>710</v>
      </c>
      <c r="G636" s="256"/>
      <c r="H636" s="259">
        <v>3.36</v>
      </c>
      <c r="I636" s="260"/>
      <c r="J636" s="256"/>
      <c r="K636" s="256"/>
      <c r="L636" s="261"/>
      <c r="M636" s="262"/>
      <c r="N636" s="263"/>
      <c r="O636" s="263"/>
      <c r="P636" s="263"/>
      <c r="Q636" s="263"/>
      <c r="R636" s="263"/>
      <c r="S636" s="263"/>
      <c r="T636" s="26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5" t="s">
        <v>202</v>
      </c>
      <c r="AU636" s="265" t="s">
        <v>81</v>
      </c>
      <c r="AV636" s="14" t="s">
        <v>81</v>
      </c>
      <c r="AW636" s="14" t="s">
        <v>30</v>
      </c>
      <c r="AX636" s="14" t="s">
        <v>73</v>
      </c>
      <c r="AY636" s="265" t="s">
        <v>194</v>
      </c>
    </row>
    <row r="637" spans="1:51" s="15" customFormat="1" ht="12">
      <c r="A637" s="15"/>
      <c r="B637" s="266"/>
      <c r="C637" s="267"/>
      <c r="D637" s="240" t="s">
        <v>202</v>
      </c>
      <c r="E637" s="268" t="s">
        <v>1</v>
      </c>
      <c r="F637" s="269" t="s">
        <v>206</v>
      </c>
      <c r="G637" s="267"/>
      <c r="H637" s="270">
        <v>5.359999999999999</v>
      </c>
      <c r="I637" s="271"/>
      <c r="J637" s="267"/>
      <c r="K637" s="267"/>
      <c r="L637" s="272"/>
      <c r="M637" s="273"/>
      <c r="N637" s="274"/>
      <c r="O637" s="274"/>
      <c r="P637" s="274"/>
      <c r="Q637" s="274"/>
      <c r="R637" s="274"/>
      <c r="S637" s="274"/>
      <c r="T637" s="27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76" t="s">
        <v>202</v>
      </c>
      <c r="AU637" s="276" t="s">
        <v>81</v>
      </c>
      <c r="AV637" s="15" t="s">
        <v>115</v>
      </c>
      <c r="AW637" s="15" t="s">
        <v>30</v>
      </c>
      <c r="AX637" s="15" t="s">
        <v>77</v>
      </c>
      <c r="AY637" s="276" t="s">
        <v>194</v>
      </c>
    </row>
    <row r="638" spans="1:65" s="2" customFormat="1" ht="44.25" customHeight="1">
      <c r="A638" s="39"/>
      <c r="B638" s="40"/>
      <c r="C638" s="227" t="s">
        <v>711</v>
      </c>
      <c r="D638" s="227" t="s">
        <v>196</v>
      </c>
      <c r="E638" s="228" t="s">
        <v>712</v>
      </c>
      <c r="F638" s="229" t="s">
        <v>713</v>
      </c>
      <c r="G638" s="230" t="s">
        <v>294</v>
      </c>
      <c r="H638" s="231">
        <v>16.08</v>
      </c>
      <c r="I638" s="232"/>
      <c r="J638" s="233">
        <f>ROUND(I638*H638,2)</f>
        <v>0</v>
      </c>
      <c r="K638" s="229" t="s">
        <v>200</v>
      </c>
      <c r="L638" s="45"/>
      <c r="M638" s="234" t="s">
        <v>1</v>
      </c>
      <c r="N638" s="235" t="s">
        <v>38</v>
      </c>
      <c r="O638" s="92"/>
      <c r="P638" s="236">
        <f>O638*H638</f>
        <v>0</v>
      </c>
      <c r="Q638" s="236">
        <v>0</v>
      </c>
      <c r="R638" s="236">
        <f>Q638*H638</f>
        <v>0</v>
      </c>
      <c r="S638" s="236">
        <v>0</v>
      </c>
      <c r="T638" s="237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38" t="s">
        <v>115</v>
      </c>
      <c r="AT638" s="238" t="s">
        <v>196</v>
      </c>
      <c r="AU638" s="238" t="s">
        <v>81</v>
      </c>
      <c r="AY638" s="18" t="s">
        <v>194</v>
      </c>
      <c r="BE638" s="239">
        <f>IF(N638="základní",J638,0)</f>
        <v>0</v>
      </c>
      <c r="BF638" s="239">
        <f>IF(N638="snížená",J638,0)</f>
        <v>0</v>
      </c>
      <c r="BG638" s="239">
        <f>IF(N638="zákl. přenesená",J638,0)</f>
        <v>0</v>
      </c>
      <c r="BH638" s="239">
        <f>IF(N638="sníž. přenesená",J638,0)</f>
        <v>0</v>
      </c>
      <c r="BI638" s="239">
        <f>IF(N638="nulová",J638,0)</f>
        <v>0</v>
      </c>
      <c r="BJ638" s="18" t="s">
        <v>77</v>
      </c>
      <c r="BK638" s="239">
        <f>ROUND(I638*H638,2)</f>
        <v>0</v>
      </c>
      <c r="BL638" s="18" t="s">
        <v>115</v>
      </c>
      <c r="BM638" s="238" t="s">
        <v>714</v>
      </c>
    </row>
    <row r="639" spans="1:47" s="2" customFormat="1" ht="12">
      <c r="A639" s="39"/>
      <c r="B639" s="40"/>
      <c r="C639" s="41"/>
      <c r="D639" s="240" t="s">
        <v>201</v>
      </c>
      <c r="E639" s="41"/>
      <c r="F639" s="241" t="s">
        <v>713</v>
      </c>
      <c r="G639" s="41"/>
      <c r="H639" s="41"/>
      <c r="I639" s="242"/>
      <c r="J639" s="41"/>
      <c r="K639" s="41"/>
      <c r="L639" s="45"/>
      <c r="M639" s="243"/>
      <c r="N639" s="244"/>
      <c r="O639" s="92"/>
      <c r="P639" s="92"/>
      <c r="Q639" s="92"/>
      <c r="R639" s="92"/>
      <c r="S639" s="92"/>
      <c r="T639" s="93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T639" s="18" t="s">
        <v>201</v>
      </c>
      <c r="AU639" s="18" t="s">
        <v>81</v>
      </c>
    </row>
    <row r="640" spans="1:51" s="14" customFormat="1" ht="12">
      <c r="A640" s="14"/>
      <c r="B640" s="255"/>
      <c r="C640" s="256"/>
      <c r="D640" s="240" t="s">
        <v>202</v>
      </c>
      <c r="E640" s="257" t="s">
        <v>1</v>
      </c>
      <c r="F640" s="258" t="s">
        <v>715</v>
      </c>
      <c r="G640" s="256"/>
      <c r="H640" s="259">
        <v>16.08</v>
      </c>
      <c r="I640" s="260"/>
      <c r="J640" s="256"/>
      <c r="K640" s="256"/>
      <c r="L640" s="261"/>
      <c r="M640" s="262"/>
      <c r="N640" s="263"/>
      <c r="O640" s="263"/>
      <c r="P640" s="263"/>
      <c r="Q640" s="263"/>
      <c r="R640" s="263"/>
      <c r="S640" s="263"/>
      <c r="T640" s="26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65" t="s">
        <v>202</v>
      </c>
      <c r="AU640" s="265" t="s">
        <v>81</v>
      </c>
      <c r="AV640" s="14" t="s">
        <v>81</v>
      </c>
      <c r="AW640" s="14" t="s">
        <v>30</v>
      </c>
      <c r="AX640" s="14" t="s">
        <v>73</v>
      </c>
      <c r="AY640" s="265" t="s">
        <v>194</v>
      </c>
    </row>
    <row r="641" spans="1:51" s="15" customFormat="1" ht="12">
      <c r="A641" s="15"/>
      <c r="B641" s="266"/>
      <c r="C641" s="267"/>
      <c r="D641" s="240" t="s">
        <v>202</v>
      </c>
      <c r="E641" s="268" t="s">
        <v>1</v>
      </c>
      <c r="F641" s="269" t="s">
        <v>206</v>
      </c>
      <c r="G641" s="267"/>
      <c r="H641" s="270">
        <v>16.08</v>
      </c>
      <c r="I641" s="271"/>
      <c r="J641" s="267"/>
      <c r="K641" s="267"/>
      <c r="L641" s="272"/>
      <c r="M641" s="273"/>
      <c r="N641" s="274"/>
      <c r="O641" s="274"/>
      <c r="P641" s="274"/>
      <c r="Q641" s="274"/>
      <c r="R641" s="274"/>
      <c r="S641" s="274"/>
      <c r="T641" s="27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76" t="s">
        <v>202</v>
      </c>
      <c r="AU641" s="276" t="s">
        <v>81</v>
      </c>
      <c r="AV641" s="15" t="s">
        <v>115</v>
      </c>
      <c r="AW641" s="15" t="s">
        <v>30</v>
      </c>
      <c r="AX641" s="15" t="s">
        <v>77</v>
      </c>
      <c r="AY641" s="276" t="s">
        <v>194</v>
      </c>
    </row>
    <row r="642" spans="1:65" s="2" customFormat="1" ht="12">
      <c r="A642" s="39"/>
      <c r="B642" s="40"/>
      <c r="C642" s="227" t="s">
        <v>463</v>
      </c>
      <c r="D642" s="227" t="s">
        <v>196</v>
      </c>
      <c r="E642" s="228" t="s">
        <v>716</v>
      </c>
      <c r="F642" s="229" t="s">
        <v>717</v>
      </c>
      <c r="G642" s="230" t="s">
        <v>294</v>
      </c>
      <c r="H642" s="231">
        <v>149.321</v>
      </c>
      <c r="I642" s="232"/>
      <c r="J642" s="233">
        <f>ROUND(I642*H642,2)</f>
        <v>0</v>
      </c>
      <c r="K642" s="229" t="s">
        <v>200</v>
      </c>
      <c r="L642" s="45"/>
      <c r="M642" s="234" t="s">
        <v>1</v>
      </c>
      <c r="N642" s="235" t="s">
        <v>38</v>
      </c>
      <c r="O642" s="92"/>
      <c r="P642" s="236">
        <f>O642*H642</f>
        <v>0</v>
      </c>
      <c r="Q642" s="236">
        <v>0</v>
      </c>
      <c r="R642" s="236">
        <f>Q642*H642</f>
        <v>0</v>
      </c>
      <c r="S642" s="236">
        <v>0</v>
      </c>
      <c r="T642" s="237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38" t="s">
        <v>115</v>
      </c>
      <c r="AT642" s="238" t="s">
        <v>196</v>
      </c>
      <c r="AU642" s="238" t="s">
        <v>81</v>
      </c>
      <c r="AY642" s="18" t="s">
        <v>194</v>
      </c>
      <c r="BE642" s="239">
        <f>IF(N642="základní",J642,0)</f>
        <v>0</v>
      </c>
      <c r="BF642" s="239">
        <f>IF(N642="snížená",J642,0)</f>
        <v>0</v>
      </c>
      <c r="BG642" s="239">
        <f>IF(N642="zákl. přenesená",J642,0)</f>
        <v>0</v>
      </c>
      <c r="BH642" s="239">
        <f>IF(N642="sníž. přenesená",J642,0)</f>
        <v>0</v>
      </c>
      <c r="BI642" s="239">
        <f>IF(N642="nulová",J642,0)</f>
        <v>0</v>
      </c>
      <c r="BJ642" s="18" t="s">
        <v>77</v>
      </c>
      <c r="BK642" s="239">
        <f>ROUND(I642*H642,2)</f>
        <v>0</v>
      </c>
      <c r="BL642" s="18" t="s">
        <v>115</v>
      </c>
      <c r="BM642" s="238" t="s">
        <v>718</v>
      </c>
    </row>
    <row r="643" spans="1:47" s="2" customFormat="1" ht="12">
      <c r="A643" s="39"/>
      <c r="B643" s="40"/>
      <c r="C643" s="41"/>
      <c r="D643" s="240" t="s">
        <v>201</v>
      </c>
      <c r="E643" s="41"/>
      <c r="F643" s="241" t="s">
        <v>717</v>
      </c>
      <c r="G643" s="41"/>
      <c r="H643" s="41"/>
      <c r="I643" s="242"/>
      <c r="J643" s="41"/>
      <c r="K643" s="41"/>
      <c r="L643" s="45"/>
      <c r="M643" s="243"/>
      <c r="N643" s="244"/>
      <c r="O643" s="92"/>
      <c r="P643" s="92"/>
      <c r="Q643" s="92"/>
      <c r="R643" s="92"/>
      <c r="S643" s="92"/>
      <c r="T643" s="93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18" t="s">
        <v>201</v>
      </c>
      <c r="AU643" s="18" t="s">
        <v>81</v>
      </c>
    </row>
    <row r="644" spans="1:51" s="13" customFormat="1" ht="12">
      <c r="A644" s="13"/>
      <c r="B644" s="245"/>
      <c r="C644" s="246"/>
      <c r="D644" s="240" t="s">
        <v>202</v>
      </c>
      <c r="E644" s="247" t="s">
        <v>1</v>
      </c>
      <c r="F644" s="248" t="s">
        <v>719</v>
      </c>
      <c r="G644" s="246"/>
      <c r="H644" s="247" t="s">
        <v>1</v>
      </c>
      <c r="I644" s="249"/>
      <c r="J644" s="246"/>
      <c r="K644" s="246"/>
      <c r="L644" s="250"/>
      <c r="M644" s="251"/>
      <c r="N644" s="252"/>
      <c r="O644" s="252"/>
      <c r="P644" s="252"/>
      <c r="Q644" s="252"/>
      <c r="R644" s="252"/>
      <c r="S644" s="252"/>
      <c r="T644" s="25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4" t="s">
        <v>202</v>
      </c>
      <c r="AU644" s="254" t="s">
        <v>81</v>
      </c>
      <c r="AV644" s="13" t="s">
        <v>77</v>
      </c>
      <c r="AW644" s="13" t="s">
        <v>30</v>
      </c>
      <c r="AX644" s="13" t="s">
        <v>73</v>
      </c>
      <c r="AY644" s="254" t="s">
        <v>194</v>
      </c>
    </row>
    <row r="645" spans="1:51" s="14" customFormat="1" ht="12">
      <c r="A645" s="14"/>
      <c r="B645" s="255"/>
      <c r="C645" s="256"/>
      <c r="D645" s="240" t="s">
        <v>202</v>
      </c>
      <c r="E645" s="257" t="s">
        <v>1</v>
      </c>
      <c r="F645" s="258" t="s">
        <v>720</v>
      </c>
      <c r="G645" s="256"/>
      <c r="H645" s="259">
        <v>22.394</v>
      </c>
      <c r="I645" s="260"/>
      <c r="J645" s="256"/>
      <c r="K645" s="256"/>
      <c r="L645" s="261"/>
      <c r="M645" s="262"/>
      <c r="N645" s="263"/>
      <c r="O645" s="263"/>
      <c r="P645" s="263"/>
      <c r="Q645" s="263"/>
      <c r="R645" s="263"/>
      <c r="S645" s="263"/>
      <c r="T645" s="26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5" t="s">
        <v>202</v>
      </c>
      <c r="AU645" s="265" t="s">
        <v>81</v>
      </c>
      <c r="AV645" s="14" t="s">
        <v>81</v>
      </c>
      <c r="AW645" s="14" t="s">
        <v>30</v>
      </c>
      <c r="AX645" s="14" t="s">
        <v>73</v>
      </c>
      <c r="AY645" s="265" t="s">
        <v>194</v>
      </c>
    </row>
    <row r="646" spans="1:51" s="14" customFormat="1" ht="12">
      <c r="A646" s="14"/>
      <c r="B646" s="255"/>
      <c r="C646" s="256"/>
      <c r="D646" s="240" t="s">
        <v>202</v>
      </c>
      <c r="E646" s="257" t="s">
        <v>1</v>
      </c>
      <c r="F646" s="258" t="s">
        <v>721</v>
      </c>
      <c r="G646" s="256"/>
      <c r="H646" s="259">
        <v>16.149</v>
      </c>
      <c r="I646" s="260"/>
      <c r="J646" s="256"/>
      <c r="K646" s="256"/>
      <c r="L646" s="261"/>
      <c r="M646" s="262"/>
      <c r="N646" s="263"/>
      <c r="O646" s="263"/>
      <c r="P646" s="263"/>
      <c r="Q646" s="263"/>
      <c r="R646" s="263"/>
      <c r="S646" s="263"/>
      <c r="T646" s="26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65" t="s">
        <v>202</v>
      </c>
      <c r="AU646" s="265" t="s">
        <v>81</v>
      </c>
      <c r="AV646" s="14" t="s">
        <v>81</v>
      </c>
      <c r="AW646" s="14" t="s">
        <v>30</v>
      </c>
      <c r="AX646" s="14" t="s">
        <v>73</v>
      </c>
      <c r="AY646" s="265" t="s">
        <v>194</v>
      </c>
    </row>
    <row r="647" spans="1:51" s="14" customFormat="1" ht="12">
      <c r="A647" s="14"/>
      <c r="B647" s="255"/>
      <c r="C647" s="256"/>
      <c r="D647" s="240" t="s">
        <v>202</v>
      </c>
      <c r="E647" s="257" t="s">
        <v>1</v>
      </c>
      <c r="F647" s="258" t="s">
        <v>722</v>
      </c>
      <c r="G647" s="256"/>
      <c r="H647" s="259">
        <v>26.403</v>
      </c>
      <c r="I647" s="260"/>
      <c r="J647" s="256"/>
      <c r="K647" s="256"/>
      <c r="L647" s="261"/>
      <c r="M647" s="262"/>
      <c r="N647" s="263"/>
      <c r="O647" s="263"/>
      <c r="P647" s="263"/>
      <c r="Q647" s="263"/>
      <c r="R647" s="263"/>
      <c r="S647" s="263"/>
      <c r="T647" s="26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65" t="s">
        <v>202</v>
      </c>
      <c r="AU647" s="265" t="s">
        <v>81</v>
      </c>
      <c r="AV647" s="14" t="s">
        <v>81</v>
      </c>
      <c r="AW647" s="14" t="s">
        <v>30</v>
      </c>
      <c r="AX647" s="14" t="s">
        <v>73</v>
      </c>
      <c r="AY647" s="265" t="s">
        <v>194</v>
      </c>
    </row>
    <row r="648" spans="1:51" s="14" customFormat="1" ht="12">
      <c r="A648" s="14"/>
      <c r="B648" s="255"/>
      <c r="C648" s="256"/>
      <c r="D648" s="240" t="s">
        <v>202</v>
      </c>
      <c r="E648" s="257" t="s">
        <v>1</v>
      </c>
      <c r="F648" s="258" t="s">
        <v>723</v>
      </c>
      <c r="G648" s="256"/>
      <c r="H648" s="259">
        <v>42.085</v>
      </c>
      <c r="I648" s="260"/>
      <c r="J648" s="256"/>
      <c r="K648" s="256"/>
      <c r="L648" s="261"/>
      <c r="M648" s="262"/>
      <c r="N648" s="263"/>
      <c r="O648" s="263"/>
      <c r="P648" s="263"/>
      <c r="Q648" s="263"/>
      <c r="R648" s="263"/>
      <c r="S648" s="263"/>
      <c r="T648" s="26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5" t="s">
        <v>202</v>
      </c>
      <c r="AU648" s="265" t="s">
        <v>81</v>
      </c>
      <c r="AV648" s="14" t="s">
        <v>81</v>
      </c>
      <c r="AW648" s="14" t="s">
        <v>30</v>
      </c>
      <c r="AX648" s="14" t="s">
        <v>73</v>
      </c>
      <c r="AY648" s="265" t="s">
        <v>194</v>
      </c>
    </row>
    <row r="649" spans="1:51" s="14" customFormat="1" ht="12">
      <c r="A649" s="14"/>
      <c r="B649" s="255"/>
      <c r="C649" s="256"/>
      <c r="D649" s="240" t="s">
        <v>202</v>
      </c>
      <c r="E649" s="257" t="s">
        <v>1</v>
      </c>
      <c r="F649" s="258" t="s">
        <v>724</v>
      </c>
      <c r="G649" s="256"/>
      <c r="H649" s="259">
        <v>42.29</v>
      </c>
      <c r="I649" s="260"/>
      <c r="J649" s="256"/>
      <c r="K649" s="256"/>
      <c r="L649" s="261"/>
      <c r="M649" s="262"/>
      <c r="N649" s="263"/>
      <c r="O649" s="263"/>
      <c r="P649" s="263"/>
      <c r="Q649" s="263"/>
      <c r="R649" s="263"/>
      <c r="S649" s="263"/>
      <c r="T649" s="26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5" t="s">
        <v>202</v>
      </c>
      <c r="AU649" s="265" t="s">
        <v>81</v>
      </c>
      <c r="AV649" s="14" t="s">
        <v>81</v>
      </c>
      <c r="AW649" s="14" t="s">
        <v>30</v>
      </c>
      <c r="AX649" s="14" t="s">
        <v>73</v>
      </c>
      <c r="AY649" s="265" t="s">
        <v>194</v>
      </c>
    </row>
    <row r="650" spans="1:51" s="15" customFormat="1" ht="12">
      <c r="A650" s="15"/>
      <c r="B650" s="266"/>
      <c r="C650" s="267"/>
      <c r="D650" s="240" t="s">
        <v>202</v>
      </c>
      <c r="E650" s="268" t="s">
        <v>1</v>
      </c>
      <c r="F650" s="269" t="s">
        <v>206</v>
      </c>
      <c r="G650" s="267"/>
      <c r="H650" s="270">
        <v>149.321</v>
      </c>
      <c r="I650" s="271"/>
      <c r="J650" s="267"/>
      <c r="K650" s="267"/>
      <c r="L650" s="272"/>
      <c r="M650" s="273"/>
      <c r="N650" s="274"/>
      <c r="O650" s="274"/>
      <c r="P650" s="274"/>
      <c r="Q650" s="274"/>
      <c r="R650" s="274"/>
      <c r="S650" s="274"/>
      <c r="T650" s="27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76" t="s">
        <v>202</v>
      </c>
      <c r="AU650" s="276" t="s">
        <v>81</v>
      </c>
      <c r="AV650" s="15" t="s">
        <v>115</v>
      </c>
      <c r="AW650" s="15" t="s">
        <v>30</v>
      </c>
      <c r="AX650" s="15" t="s">
        <v>77</v>
      </c>
      <c r="AY650" s="276" t="s">
        <v>194</v>
      </c>
    </row>
    <row r="651" spans="1:65" s="2" customFormat="1" ht="12">
      <c r="A651" s="39"/>
      <c r="B651" s="40"/>
      <c r="C651" s="227" t="s">
        <v>725</v>
      </c>
      <c r="D651" s="227" t="s">
        <v>196</v>
      </c>
      <c r="E651" s="228" t="s">
        <v>726</v>
      </c>
      <c r="F651" s="229" t="s">
        <v>727</v>
      </c>
      <c r="G651" s="230" t="s">
        <v>294</v>
      </c>
      <c r="H651" s="231">
        <v>88.037</v>
      </c>
      <c r="I651" s="232"/>
      <c r="J651" s="233">
        <f>ROUND(I651*H651,2)</f>
        <v>0</v>
      </c>
      <c r="K651" s="229" t="s">
        <v>200</v>
      </c>
      <c r="L651" s="45"/>
      <c r="M651" s="234" t="s">
        <v>1</v>
      </c>
      <c r="N651" s="235" t="s">
        <v>38</v>
      </c>
      <c r="O651" s="92"/>
      <c r="P651" s="236">
        <f>O651*H651</f>
        <v>0</v>
      </c>
      <c r="Q651" s="236">
        <v>0</v>
      </c>
      <c r="R651" s="236">
        <f>Q651*H651</f>
        <v>0</v>
      </c>
      <c r="S651" s="236">
        <v>0</v>
      </c>
      <c r="T651" s="237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38" t="s">
        <v>115</v>
      </c>
      <c r="AT651" s="238" t="s">
        <v>196</v>
      </c>
      <c r="AU651" s="238" t="s">
        <v>81</v>
      </c>
      <c r="AY651" s="18" t="s">
        <v>194</v>
      </c>
      <c r="BE651" s="239">
        <f>IF(N651="základní",J651,0)</f>
        <v>0</v>
      </c>
      <c r="BF651" s="239">
        <f>IF(N651="snížená",J651,0)</f>
        <v>0</v>
      </c>
      <c r="BG651" s="239">
        <f>IF(N651="zákl. přenesená",J651,0)</f>
        <v>0</v>
      </c>
      <c r="BH651" s="239">
        <f>IF(N651="sníž. přenesená",J651,0)</f>
        <v>0</v>
      </c>
      <c r="BI651" s="239">
        <f>IF(N651="nulová",J651,0)</f>
        <v>0</v>
      </c>
      <c r="BJ651" s="18" t="s">
        <v>77</v>
      </c>
      <c r="BK651" s="239">
        <f>ROUND(I651*H651,2)</f>
        <v>0</v>
      </c>
      <c r="BL651" s="18" t="s">
        <v>115</v>
      </c>
      <c r="BM651" s="238" t="s">
        <v>728</v>
      </c>
    </row>
    <row r="652" spans="1:47" s="2" customFormat="1" ht="12">
      <c r="A652" s="39"/>
      <c r="B652" s="40"/>
      <c r="C652" s="41"/>
      <c r="D652" s="240" t="s">
        <v>201</v>
      </c>
      <c r="E652" s="41"/>
      <c r="F652" s="241" t="s">
        <v>727</v>
      </c>
      <c r="G652" s="41"/>
      <c r="H652" s="41"/>
      <c r="I652" s="242"/>
      <c r="J652" s="41"/>
      <c r="K652" s="41"/>
      <c r="L652" s="45"/>
      <c r="M652" s="243"/>
      <c r="N652" s="244"/>
      <c r="O652" s="92"/>
      <c r="P652" s="92"/>
      <c r="Q652" s="92"/>
      <c r="R652" s="92"/>
      <c r="S652" s="92"/>
      <c r="T652" s="93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T652" s="18" t="s">
        <v>201</v>
      </c>
      <c r="AU652" s="18" t="s">
        <v>81</v>
      </c>
    </row>
    <row r="653" spans="1:51" s="14" customFormat="1" ht="12">
      <c r="A653" s="14"/>
      <c r="B653" s="255"/>
      <c r="C653" s="256"/>
      <c r="D653" s="240" t="s">
        <v>202</v>
      </c>
      <c r="E653" s="257" t="s">
        <v>1</v>
      </c>
      <c r="F653" s="258" t="s">
        <v>729</v>
      </c>
      <c r="G653" s="256"/>
      <c r="H653" s="259">
        <v>8.987</v>
      </c>
      <c r="I653" s="260"/>
      <c r="J653" s="256"/>
      <c r="K653" s="256"/>
      <c r="L653" s="261"/>
      <c r="M653" s="262"/>
      <c r="N653" s="263"/>
      <c r="O653" s="263"/>
      <c r="P653" s="263"/>
      <c r="Q653" s="263"/>
      <c r="R653" s="263"/>
      <c r="S653" s="263"/>
      <c r="T653" s="26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65" t="s">
        <v>202</v>
      </c>
      <c r="AU653" s="265" t="s">
        <v>81</v>
      </c>
      <c r="AV653" s="14" t="s">
        <v>81</v>
      </c>
      <c r="AW653" s="14" t="s">
        <v>30</v>
      </c>
      <c r="AX653" s="14" t="s">
        <v>73</v>
      </c>
      <c r="AY653" s="265" t="s">
        <v>194</v>
      </c>
    </row>
    <row r="654" spans="1:51" s="16" customFormat="1" ht="12">
      <c r="A654" s="16"/>
      <c r="B654" s="277"/>
      <c r="C654" s="278"/>
      <c r="D654" s="240" t="s">
        <v>202</v>
      </c>
      <c r="E654" s="279" t="s">
        <v>1</v>
      </c>
      <c r="F654" s="280" t="s">
        <v>276</v>
      </c>
      <c r="G654" s="278"/>
      <c r="H654" s="281">
        <v>8.987</v>
      </c>
      <c r="I654" s="282"/>
      <c r="J654" s="278"/>
      <c r="K654" s="278"/>
      <c r="L654" s="283"/>
      <c r="M654" s="284"/>
      <c r="N654" s="285"/>
      <c r="O654" s="285"/>
      <c r="P654" s="285"/>
      <c r="Q654" s="285"/>
      <c r="R654" s="285"/>
      <c r="S654" s="285"/>
      <c r="T654" s="28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T654" s="287" t="s">
        <v>202</v>
      </c>
      <c r="AU654" s="287" t="s">
        <v>81</v>
      </c>
      <c r="AV654" s="16" t="s">
        <v>110</v>
      </c>
      <c r="AW654" s="16" t="s">
        <v>30</v>
      </c>
      <c r="AX654" s="16" t="s">
        <v>73</v>
      </c>
      <c r="AY654" s="287" t="s">
        <v>194</v>
      </c>
    </row>
    <row r="655" spans="1:51" s="13" customFormat="1" ht="12">
      <c r="A655" s="13"/>
      <c r="B655" s="245"/>
      <c r="C655" s="246"/>
      <c r="D655" s="240" t="s">
        <v>202</v>
      </c>
      <c r="E655" s="247" t="s">
        <v>1</v>
      </c>
      <c r="F655" s="248" t="s">
        <v>730</v>
      </c>
      <c r="G655" s="246"/>
      <c r="H655" s="247" t="s">
        <v>1</v>
      </c>
      <c r="I655" s="249"/>
      <c r="J655" s="246"/>
      <c r="K655" s="246"/>
      <c r="L655" s="250"/>
      <c r="M655" s="251"/>
      <c r="N655" s="252"/>
      <c r="O655" s="252"/>
      <c r="P655" s="252"/>
      <c r="Q655" s="252"/>
      <c r="R655" s="252"/>
      <c r="S655" s="252"/>
      <c r="T655" s="25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54" t="s">
        <v>202</v>
      </c>
      <c r="AU655" s="254" t="s">
        <v>81</v>
      </c>
      <c r="AV655" s="13" t="s">
        <v>77</v>
      </c>
      <c r="AW655" s="13" t="s">
        <v>30</v>
      </c>
      <c r="AX655" s="13" t="s">
        <v>73</v>
      </c>
      <c r="AY655" s="254" t="s">
        <v>194</v>
      </c>
    </row>
    <row r="656" spans="1:51" s="14" customFormat="1" ht="12">
      <c r="A656" s="14"/>
      <c r="B656" s="255"/>
      <c r="C656" s="256"/>
      <c r="D656" s="240" t="s">
        <v>202</v>
      </c>
      <c r="E656" s="257" t="s">
        <v>1</v>
      </c>
      <c r="F656" s="258" t="s">
        <v>731</v>
      </c>
      <c r="G656" s="256"/>
      <c r="H656" s="259">
        <v>16.18</v>
      </c>
      <c r="I656" s="260"/>
      <c r="J656" s="256"/>
      <c r="K656" s="256"/>
      <c r="L656" s="261"/>
      <c r="M656" s="262"/>
      <c r="N656" s="263"/>
      <c r="O656" s="263"/>
      <c r="P656" s="263"/>
      <c r="Q656" s="263"/>
      <c r="R656" s="263"/>
      <c r="S656" s="263"/>
      <c r="T656" s="26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5" t="s">
        <v>202</v>
      </c>
      <c r="AU656" s="265" t="s">
        <v>81</v>
      </c>
      <c r="AV656" s="14" t="s">
        <v>81</v>
      </c>
      <c r="AW656" s="14" t="s">
        <v>30</v>
      </c>
      <c r="AX656" s="14" t="s">
        <v>73</v>
      </c>
      <c r="AY656" s="265" t="s">
        <v>194</v>
      </c>
    </row>
    <row r="657" spans="1:51" s="14" customFormat="1" ht="12">
      <c r="A657" s="14"/>
      <c r="B657" s="255"/>
      <c r="C657" s="256"/>
      <c r="D657" s="240" t="s">
        <v>202</v>
      </c>
      <c r="E657" s="257" t="s">
        <v>1</v>
      </c>
      <c r="F657" s="258" t="s">
        <v>732</v>
      </c>
      <c r="G657" s="256"/>
      <c r="H657" s="259">
        <v>12.21</v>
      </c>
      <c r="I657" s="260"/>
      <c r="J657" s="256"/>
      <c r="K657" s="256"/>
      <c r="L657" s="261"/>
      <c r="M657" s="262"/>
      <c r="N657" s="263"/>
      <c r="O657" s="263"/>
      <c r="P657" s="263"/>
      <c r="Q657" s="263"/>
      <c r="R657" s="263"/>
      <c r="S657" s="263"/>
      <c r="T657" s="26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5" t="s">
        <v>202</v>
      </c>
      <c r="AU657" s="265" t="s">
        <v>81</v>
      </c>
      <c r="AV657" s="14" t="s">
        <v>81</v>
      </c>
      <c r="AW657" s="14" t="s">
        <v>30</v>
      </c>
      <c r="AX657" s="14" t="s">
        <v>73</v>
      </c>
      <c r="AY657" s="265" t="s">
        <v>194</v>
      </c>
    </row>
    <row r="658" spans="1:51" s="14" customFormat="1" ht="12">
      <c r="A658" s="14"/>
      <c r="B658" s="255"/>
      <c r="C658" s="256"/>
      <c r="D658" s="240" t="s">
        <v>202</v>
      </c>
      <c r="E658" s="257" t="s">
        <v>1</v>
      </c>
      <c r="F658" s="258" t="s">
        <v>733</v>
      </c>
      <c r="G658" s="256"/>
      <c r="H658" s="259">
        <v>2.78</v>
      </c>
      <c r="I658" s="260"/>
      <c r="J658" s="256"/>
      <c r="K658" s="256"/>
      <c r="L658" s="261"/>
      <c r="M658" s="262"/>
      <c r="N658" s="263"/>
      <c r="O658" s="263"/>
      <c r="P658" s="263"/>
      <c r="Q658" s="263"/>
      <c r="R658" s="263"/>
      <c r="S658" s="263"/>
      <c r="T658" s="26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65" t="s">
        <v>202</v>
      </c>
      <c r="AU658" s="265" t="s">
        <v>81</v>
      </c>
      <c r="AV658" s="14" t="s">
        <v>81</v>
      </c>
      <c r="AW658" s="14" t="s">
        <v>30</v>
      </c>
      <c r="AX658" s="14" t="s">
        <v>73</v>
      </c>
      <c r="AY658" s="265" t="s">
        <v>194</v>
      </c>
    </row>
    <row r="659" spans="1:51" s="14" customFormat="1" ht="12">
      <c r="A659" s="14"/>
      <c r="B659" s="255"/>
      <c r="C659" s="256"/>
      <c r="D659" s="240" t="s">
        <v>202</v>
      </c>
      <c r="E659" s="257" t="s">
        <v>1</v>
      </c>
      <c r="F659" s="258" t="s">
        <v>734</v>
      </c>
      <c r="G659" s="256"/>
      <c r="H659" s="259">
        <v>10.77</v>
      </c>
      <c r="I659" s="260"/>
      <c r="J659" s="256"/>
      <c r="K659" s="256"/>
      <c r="L659" s="261"/>
      <c r="M659" s="262"/>
      <c r="N659" s="263"/>
      <c r="O659" s="263"/>
      <c r="P659" s="263"/>
      <c r="Q659" s="263"/>
      <c r="R659" s="263"/>
      <c r="S659" s="263"/>
      <c r="T659" s="26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65" t="s">
        <v>202</v>
      </c>
      <c r="AU659" s="265" t="s">
        <v>81</v>
      </c>
      <c r="AV659" s="14" t="s">
        <v>81</v>
      </c>
      <c r="AW659" s="14" t="s">
        <v>30</v>
      </c>
      <c r="AX659" s="14" t="s">
        <v>73</v>
      </c>
      <c r="AY659" s="265" t="s">
        <v>194</v>
      </c>
    </row>
    <row r="660" spans="1:51" s="14" customFormat="1" ht="12">
      <c r="A660" s="14"/>
      <c r="B660" s="255"/>
      <c r="C660" s="256"/>
      <c r="D660" s="240" t="s">
        <v>202</v>
      </c>
      <c r="E660" s="257" t="s">
        <v>1</v>
      </c>
      <c r="F660" s="258" t="s">
        <v>735</v>
      </c>
      <c r="G660" s="256"/>
      <c r="H660" s="259">
        <v>6.84</v>
      </c>
      <c r="I660" s="260"/>
      <c r="J660" s="256"/>
      <c r="K660" s="256"/>
      <c r="L660" s="261"/>
      <c r="M660" s="262"/>
      <c r="N660" s="263"/>
      <c r="O660" s="263"/>
      <c r="P660" s="263"/>
      <c r="Q660" s="263"/>
      <c r="R660" s="263"/>
      <c r="S660" s="263"/>
      <c r="T660" s="26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5" t="s">
        <v>202</v>
      </c>
      <c r="AU660" s="265" t="s">
        <v>81</v>
      </c>
      <c r="AV660" s="14" t="s">
        <v>81</v>
      </c>
      <c r="AW660" s="14" t="s">
        <v>30</v>
      </c>
      <c r="AX660" s="14" t="s">
        <v>73</v>
      </c>
      <c r="AY660" s="265" t="s">
        <v>194</v>
      </c>
    </row>
    <row r="661" spans="1:51" s="14" customFormat="1" ht="12">
      <c r="A661" s="14"/>
      <c r="B661" s="255"/>
      <c r="C661" s="256"/>
      <c r="D661" s="240" t="s">
        <v>202</v>
      </c>
      <c r="E661" s="257" t="s">
        <v>1</v>
      </c>
      <c r="F661" s="258" t="s">
        <v>736</v>
      </c>
      <c r="G661" s="256"/>
      <c r="H661" s="259">
        <v>7.27</v>
      </c>
      <c r="I661" s="260"/>
      <c r="J661" s="256"/>
      <c r="K661" s="256"/>
      <c r="L661" s="261"/>
      <c r="M661" s="262"/>
      <c r="N661" s="263"/>
      <c r="O661" s="263"/>
      <c r="P661" s="263"/>
      <c r="Q661" s="263"/>
      <c r="R661" s="263"/>
      <c r="S661" s="263"/>
      <c r="T661" s="26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65" t="s">
        <v>202</v>
      </c>
      <c r="AU661" s="265" t="s">
        <v>81</v>
      </c>
      <c r="AV661" s="14" t="s">
        <v>81</v>
      </c>
      <c r="AW661" s="14" t="s">
        <v>30</v>
      </c>
      <c r="AX661" s="14" t="s">
        <v>73</v>
      </c>
      <c r="AY661" s="265" t="s">
        <v>194</v>
      </c>
    </row>
    <row r="662" spans="1:51" s="14" customFormat="1" ht="12">
      <c r="A662" s="14"/>
      <c r="B662" s="255"/>
      <c r="C662" s="256"/>
      <c r="D662" s="240" t="s">
        <v>202</v>
      </c>
      <c r="E662" s="257" t="s">
        <v>1</v>
      </c>
      <c r="F662" s="258" t="s">
        <v>737</v>
      </c>
      <c r="G662" s="256"/>
      <c r="H662" s="259">
        <v>23</v>
      </c>
      <c r="I662" s="260"/>
      <c r="J662" s="256"/>
      <c r="K662" s="256"/>
      <c r="L662" s="261"/>
      <c r="M662" s="262"/>
      <c r="N662" s="263"/>
      <c r="O662" s="263"/>
      <c r="P662" s="263"/>
      <c r="Q662" s="263"/>
      <c r="R662" s="263"/>
      <c r="S662" s="263"/>
      <c r="T662" s="26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5" t="s">
        <v>202</v>
      </c>
      <c r="AU662" s="265" t="s">
        <v>81</v>
      </c>
      <c r="AV662" s="14" t="s">
        <v>81</v>
      </c>
      <c r="AW662" s="14" t="s">
        <v>30</v>
      </c>
      <c r="AX662" s="14" t="s">
        <v>73</v>
      </c>
      <c r="AY662" s="265" t="s">
        <v>194</v>
      </c>
    </row>
    <row r="663" spans="1:51" s="16" customFormat="1" ht="12">
      <c r="A663" s="16"/>
      <c r="B663" s="277"/>
      <c r="C663" s="278"/>
      <c r="D663" s="240" t="s">
        <v>202</v>
      </c>
      <c r="E663" s="279" t="s">
        <v>1</v>
      </c>
      <c r="F663" s="280" t="s">
        <v>276</v>
      </c>
      <c r="G663" s="278"/>
      <c r="H663" s="281">
        <v>79.05</v>
      </c>
      <c r="I663" s="282"/>
      <c r="J663" s="278"/>
      <c r="K663" s="278"/>
      <c r="L663" s="283"/>
      <c r="M663" s="284"/>
      <c r="N663" s="285"/>
      <c r="O663" s="285"/>
      <c r="P663" s="285"/>
      <c r="Q663" s="285"/>
      <c r="R663" s="285"/>
      <c r="S663" s="285"/>
      <c r="T663" s="28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T663" s="287" t="s">
        <v>202</v>
      </c>
      <c r="AU663" s="287" t="s">
        <v>81</v>
      </c>
      <c r="AV663" s="16" t="s">
        <v>110</v>
      </c>
      <c r="AW663" s="16" t="s">
        <v>30</v>
      </c>
      <c r="AX663" s="16" t="s">
        <v>73</v>
      </c>
      <c r="AY663" s="287" t="s">
        <v>194</v>
      </c>
    </row>
    <row r="664" spans="1:51" s="15" customFormat="1" ht="12">
      <c r="A664" s="15"/>
      <c r="B664" s="266"/>
      <c r="C664" s="267"/>
      <c r="D664" s="240" t="s">
        <v>202</v>
      </c>
      <c r="E664" s="268" t="s">
        <v>1</v>
      </c>
      <c r="F664" s="269" t="s">
        <v>206</v>
      </c>
      <c r="G664" s="267"/>
      <c r="H664" s="270">
        <v>88.037</v>
      </c>
      <c r="I664" s="271"/>
      <c r="J664" s="267"/>
      <c r="K664" s="267"/>
      <c r="L664" s="272"/>
      <c r="M664" s="273"/>
      <c r="N664" s="274"/>
      <c r="O664" s="274"/>
      <c r="P664" s="274"/>
      <c r="Q664" s="274"/>
      <c r="R664" s="274"/>
      <c r="S664" s="274"/>
      <c r="T664" s="27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76" t="s">
        <v>202</v>
      </c>
      <c r="AU664" s="276" t="s">
        <v>81</v>
      </c>
      <c r="AV664" s="15" t="s">
        <v>115</v>
      </c>
      <c r="AW664" s="15" t="s">
        <v>30</v>
      </c>
      <c r="AX664" s="15" t="s">
        <v>77</v>
      </c>
      <c r="AY664" s="276" t="s">
        <v>194</v>
      </c>
    </row>
    <row r="665" spans="1:65" s="2" customFormat="1" ht="12">
      <c r="A665" s="39"/>
      <c r="B665" s="40"/>
      <c r="C665" s="227" t="s">
        <v>466</v>
      </c>
      <c r="D665" s="227" t="s">
        <v>196</v>
      </c>
      <c r="E665" s="228" t="s">
        <v>738</v>
      </c>
      <c r="F665" s="229" t="s">
        <v>739</v>
      </c>
      <c r="G665" s="230" t="s">
        <v>357</v>
      </c>
      <c r="H665" s="231">
        <v>22.39</v>
      </c>
      <c r="I665" s="232"/>
      <c r="J665" s="233">
        <f>ROUND(I665*H665,2)</f>
        <v>0</v>
      </c>
      <c r="K665" s="229" t="s">
        <v>200</v>
      </c>
      <c r="L665" s="45"/>
      <c r="M665" s="234" t="s">
        <v>1</v>
      </c>
      <c r="N665" s="235" t="s">
        <v>38</v>
      </c>
      <c r="O665" s="92"/>
      <c r="P665" s="236">
        <f>O665*H665</f>
        <v>0</v>
      </c>
      <c r="Q665" s="236">
        <v>0</v>
      </c>
      <c r="R665" s="236">
        <f>Q665*H665</f>
        <v>0</v>
      </c>
      <c r="S665" s="236">
        <v>0</v>
      </c>
      <c r="T665" s="237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38" t="s">
        <v>115</v>
      </c>
      <c r="AT665" s="238" t="s">
        <v>196</v>
      </c>
      <c r="AU665" s="238" t="s">
        <v>81</v>
      </c>
      <c r="AY665" s="18" t="s">
        <v>194</v>
      </c>
      <c r="BE665" s="239">
        <f>IF(N665="základní",J665,0)</f>
        <v>0</v>
      </c>
      <c r="BF665" s="239">
        <f>IF(N665="snížená",J665,0)</f>
        <v>0</v>
      </c>
      <c r="BG665" s="239">
        <f>IF(N665="zákl. přenesená",J665,0)</f>
        <v>0</v>
      </c>
      <c r="BH665" s="239">
        <f>IF(N665="sníž. přenesená",J665,0)</f>
        <v>0</v>
      </c>
      <c r="BI665" s="239">
        <f>IF(N665="nulová",J665,0)</f>
        <v>0</v>
      </c>
      <c r="BJ665" s="18" t="s">
        <v>77</v>
      </c>
      <c r="BK665" s="239">
        <f>ROUND(I665*H665,2)</f>
        <v>0</v>
      </c>
      <c r="BL665" s="18" t="s">
        <v>115</v>
      </c>
      <c r="BM665" s="238" t="s">
        <v>740</v>
      </c>
    </row>
    <row r="666" spans="1:47" s="2" customFormat="1" ht="12">
      <c r="A666" s="39"/>
      <c r="B666" s="40"/>
      <c r="C666" s="41"/>
      <c r="D666" s="240" t="s">
        <v>201</v>
      </c>
      <c r="E666" s="41"/>
      <c r="F666" s="241" t="s">
        <v>739</v>
      </c>
      <c r="G666" s="41"/>
      <c r="H666" s="41"/>
      <c r="I666" s="242"/>
      <c r="J666" s="41"/>
      <c r="K666" s="41"/>
      <c r="L666" s="45"/>
      <c r="M666" s="243"/>
      <c r="N666" s="244"/>
      <c r="O666" s="92"/>
      <c r="P666" s="92"/>
      <c r="Q666" s="92"/>
      <c r="R666" s="92"/>
      <c r="S666" s="92"/>
      <c r="T666" s="93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T666" s="18" t="s">
        <v>201</v>
      </c>
      <c r="AU666" s="18" t="s">
        <v>81</v>
      </c>
    </row>
    <row r="667" spans="1:51" s="14" customFormat="1" ht="12">
      <c r="A667" s="14"/>
      <c r="B667" s="255"/>
      <c r="C667" s="256"/>
      <c r="D667" s="240" t="s">
        <v>202</v>
      </c>
      <c r="E667" s="257" t="s">
        <v>1</v>
      </c>
      <c r="F667" s="258" t="s">
        <v>741</v>
      </c>
      <c r="G667" s="256"/>
      <c r="H667" s="259">
        <v>11.08</v>
      </c>
      <c r="I667" s="260"/>
      <c r="J667" s="256"/>
      <c r="K667" s="256"/>
      <c r="L667" s="261"/>
      <c r="M667" s="262"/>
      <c r="N667" s="263"/>
      <c r="O667" s="263"/>
      <c r="P667" s="263"/>
      <c r="Q667" s="263"/>
      <c r="R667" s="263"/>
      <c r="S667" s="263"/>
      <c r="T667" s="26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5" t="s">
        <v>202</v>
      </c>
      <c r="AU667" s="265" t="s">
        <v>81</v>
      </c>
      <c r="AV667" s="14" t="s">
        <v>81</v>
      </c>
      <c r="AW667" s="14" t="s">
        <v>30</v>
      </c>
      <c r="AX667" s="14" t="s">
        <v>73</v>
      </c>
      <c r="AY667" s="265" t="s">
        <v>194</v>
      </c>
    </row>
    <row r="668" spans="1:51" s="14" customFormat="1" ht="12">
      <c r="A668" s="14"/>
      <c r="B668" s="255"/>
      <c r="C668" s="256"/>
      <c r="D668" s="240" t="s">
        <v>202</v>
      </c>
      <c r="E668" s="257" t="s">
        <v>1</v>
      </c>
      <c r="F668" s="258" t="s">
        <v>742</v>
      </c>
      <c r="G668" s="256"/>
      <c r="H668" s="259">
        <v>5.43</v>
      </c>
      <c r="I668" s="260"/>
      <c r="J668" s="256"/>
      <c r="K668" s="256"/>
      <c r="L668" s="261"/>
      <c r="M668" s="262"/>
      <c r="N668" s="263"/>
      <c r="O668" s="263"/>
      <c r="P668" s="263"/>
      <c r="Q668" s="263"/>
      <c r="R668" s="263"/>
      <c r="S668" s="263"/>
      <c r="T668" s="26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65" t="s">
        <v>202</v>
      </c>
      <c r="AU668" s="265" t="s">
        <v>81</v>
      </c>
      <c r="AV668" s="14" t="s">
        <v>81</v>
      </c>
      <c r="AW668" s="14" t="s">
        <v>30</v>
      </c>
      <c r="AX668" s="14" t="s">
        <v>73</v>
      </c>
      <c r="AY668" s="265" t="s">
        <v>194</v>
      </c>
    </row>
    <row r="669" spans="1:51" s="13" customFormat="1" ht="12">
      <c r="A669" s="13"/>
      <c r="B669" s="245"/>
      <c r="C669" s="246"/>
      <c r="D669" s="240" t="s">
        <v>202</v>
      </c>
      <c r="E669" s="247" t="s">
        <v>1</v>
      </c>
      <c r="F669" s="248" t="s">
        <v>743</v>
      </c>
      <c r="G669" s="246"/>
      <c r="H669" s="247" t="s">
        <v>1</v>
      </c>
      <c r="I669" s="249"/>
      <c r="J669" s="246"/>
      <c r="K669" s="246"/>
      <c r="L669" s="250"/>
      <c r="M669" s="251"/>
      <c r="N669" s="252"/>
      <c r="O669" s="252"/>
      <c r="P669" s="252"/>
      <c r="Q669" s="252"/>
      <c r="R669" s="252"/>
      <c r="S669" s="252"/>
      <c r="T669" s="25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54" t="s">
        <v>202</v>
      </c>
      <c r="AU669" s="254" t="s">
        <v>81</v>
      </c>
      <c r="AV669" s="13" t="s">
        <v>77</v>
      </c>
      <c r="AW669" s="13" t="s">
        <v>30</v>
      </c>
      <c r="AX669" s="13" t="s">
        <v>73</v>
      </c>
      <c r="AY669" s="254" t="s">
        <v>194</v>
      </c>
    </row>
    <row r="670" spans="1:51" s="14" customFormat="1" ht="12">
      <c r="A670" s="14"/>
      <c r="B670" s="255"/>
      <c r="C670" s="256"/>
      <c r="D670" s="240" t="s">
        <v>202</v>
      </c>
      <c r="E670" s="257" t="s">
        <v>1</v>
      </c>
      <c r="F670" s="258" t="s">
        <v>744</v>
      </c>
      <c r="G670" s="256"/>
      <c r="H670" s="259">
        <v>3.2</v>
      </c>
      <c r="I670" s="260"/>
      <c r="J670" s="256"/>
      <c r="K670" s="256"/>
      <c r="L670" s="261"/>
      <c r="M670" s="262"/>
      <c r="N670" s="263"/>
      <c r="O670" s="263"/>
      <c r="P670" s="263"/>
      <c r="Q670" s="263"/>
      <c r="R670" s="263"/>
      <c r="S670" s="263"/>
      <c r="T670" s="26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65" t="s">
        <v>202</v>
      </c>
      <c r="AU670" s="265" t="s">
        <v>81</v>
      </c>
      <c r="AV670" s="14" t="s">
        <v>81</v>
      </c>
      <c r="AW670" s="14" t="s">
        <v>30</v>
      </c>
      <c r="AX670" s="14" t="s">
        <v>73</v>
      </c>
      <c r="AY670" s="265" t="s">
        <v>194</v>
      </c>
    </row>
    <row r="671" spans="1:51" s="14" customFormat="1" ht="12">
      <c r="A671" s="14"/>
      <c r="B671" s="255"/>
      <c r="C671" s="256"/>
      <c r="D671" s="240" t="s">
        <v>202</v>
      </c>
      <c r="E671" s="257" t="s">
        <v>1</v>
      </c>
      <c r="F671" s="258" t="s">
        <v>745</v>
      </c>
      <c r="G671" s="256"/>
      <c r="H671" s="259">
        <v>1</v>
      </c>
      <c r="I671" s="260"/>
      <c r="J671" s="256"/>
      <c r="K671" s="256"/>
      <c r="L671" s="261"/>
      <c r="M671" s="262"/>
      <c r="N671" s="263"/>
      <c r="O671" s="263"/>
      <c r="P671" s="263"/>
      <c r="Q671" s="263"/>
      <c r="R671" s="263"/>
      <c r="S671" s="263"/>
      <c r="T671" s="26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5" t="s">
        <v>202</v>
      </c>
      <c r="AU671" s="265" t="s">
        <v>81</v>
      </c>
      <c r="AV671" s="14" t="s">
        <v>81</v>
      </c>
      <c r="AW671" s="14" t="s">
        <v>30</v>
      </c>
      <c r="AX671" s="14" t="s">
        <v>73</v>
      </c>
      <c r="AY671" s="265" t="s">
        <v>194</v>
      </c>
    </row>
    <row r="672" spans="1:51" s="14" customFormat="1" ht="12">
      <c r="A672" s="14"/>
      <c r="B672" s="255"/>
      <c r="C672" s="256"/>
      <c r="D672" s="240" t="s">
        <v>202</v>
      </c>
      <c r="E672" s="257" t="s">
        <v>1</v>
      </c>
      <c r="F672" s="258" t="s">
        <v>746</v>
      </c>
      <c r="G672" s="256"/>
      <c r="H672" s="259">
        <v>1.68</v>
      </c>
      <c r="I672" s="260"/>
      <c r="J672" s="256"/>
      <c r="K672" s="256"/>
      <c r="L672" s="261"/>
      <c r="M672" s="262"/>
      <c r="N672" s="263"/>
      <c r="O672" s="263"/>
      <c r="P672" s="263"/>
      <c r="Q672" s="263"/>
      <c r="R672" s="263"/>
      <c r="S672" s="263"/>
      <c r="T672" s="26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65" t="s">
        <v>202</v>
      </c>
      <c r="AU672" s="265" t="s">
        <v>81</v>
      </c>
      <c r="AV672" s="14" t="s">
        <v>81</v>
      </c>
      <c r="AW672" s="14" t="s">
        <v>30</v>
      </c>
      <c r="AX672" s="14" t="s">
        <v>73</v>
      </c>
      <c r="AY672" s="265" t="s">
        <v>194</v>
      </c>
    </row>
    <row r="673" spans="1:51" s="15" customFormat="1" ht="12">
      <c r="A673" s="15"/>
      <c r="B673" s="266"/>
      <c r="C673" s="267"/>
      <c r="D673" s="240" t="s">
        <v>202</v>
      </c>
      <c r="E673" s="268" t="s">
        <v>1</v>
      </c>
      <c r="F673" s="269" t="s">
        <v>206</v>
      </c>
      <c r="G673" s="267"/>
      <c r="H673" s="270">
        <v>22.389999999999997</v>
      </c>
      <c r="I673" s="271"/>
      <c r="J673" s="267"/>
      <c r="K673" s="267"/>
      <c r="L673" s="272"/>
      <c r="M673" s="273"/>
      <c r="N673" s="274"/>
      <c r="O673" s="274"/>
      <c r="P673" s="274"/>
      <c r="Q673" s="274"/>
      <c r="R673" s="274"/>
      <c r="S673" s="274"/>
      <c r="T673" s="27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T673" s="276" t="s">
        <v>202</v>
      </c>
      <c r="AU673" s="276" t="s">
        <v>81</v>
      </c>
      <c r="AV673" s="15" t="s">
        <v>115</v>
      </c>
      <c r="AW673" s="15" t="s">
        <v>30</v>
      </c>
      <c r="AX673" s="15" t="s">
        <v>77</v>
      </c>
      <c r="AY673" s="276" t="s">
        <v>194</v>
      </c>
    </row>
    <row r="674" spans="1:65" s="2" customFormat="1" ht="12">
      <c r="A674" s="39"/>
      <c r="B674" s="40"/>
      <c r="C674" s="227" t="s">
        <v>747</v>
      </c>
      <c r="D674" s="227" t="s">
        <v>196</v>
      </c>
      <c r="E674" s="228" t="s">
        <v>748</v>
      </c>
      <c r="F674" s="229" t="s">
        <v>749</v>
      </c>
      <c r="G674" s="230" t="s">
        <v>294</v>
      </c>
      <c r="H674" s="231">
        <v>26.732</v>
      </c>
      <c r="I674" s="232"/>
      <c r="J674" s="233">
        <f>ROUND(I674*H674,2)</f>
        <v>0</v>
      </c>
      <c r="K674" s="229" t="s">
        <v>200</v>
      </c>
      <c r="L674" s="45"/>
      <c r="M674" s="234" t="s">
        <v>1</v>
      </c>
      <c r="N674" s="235" t="s">
        <v>38</v>
      </c>
      <c r="O674" s="92"/>
      <c r="P674" s="236">
        <f>O674*H674</f>
        <v>0</v>
      </c>
      <c r="Q674" s="236">
        <v>0</v>
      </c>
      <c r="R674" s="236">
        <f>Q674*H674</f>
        <v>0</v>
      </c>
      <c r="S674" s="236">
        <v>0</v>
      </c>
      <c r="T674" s="237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38" t="s">
        <v>115</v>
      </c>
      <c r="AT674" s="238" t="s">
        <v>196</v>
      </c>
      <c r="AU674" s="238" t="s">
        <v>81</v>
      </c>
      <c r="AY674" s="18" t="s">
        <v>194</v>
      </c>
      <c r="BE674" s="239">
        <f>IF(N674="základní",J674,0)</f>
        <v>0</v>
      </c>
      <c r="BF674" s="239">
        <f>IF(N674="snížená",J674,0)</f>
        <v>0</v>
      </c>
      <c r="BG674" s="239">
        <f>IF(N674="zákl. přenesená",J674,0)</f>
        <v>0</v>
      </c>
      <c r="BH674" s="239">
        <f>IF(N674="sníž. přenesená",J674,0)</f>
        <v>0</v>
      </c>
      <c r="BI674" s="239">
        <f>IF(N674="nulová",J674,0)</f>
        <v>0</v>
      </c>
      <c r="BJ674" s="18" t="s">
        <v>77</v>
      </c>
      <c r="BK674" s="239">
        <f>ROUND(I674*H674,2)</f>
        <v>0</v>
      </c>
      <c r="BL674" s="18" t="s">
        <v>115</v>
      </c>
      <c r="BM674" s="238" t="s">
        <v>750</v>
      </c>
    </row>
    <row r="675" spans="1:47" s="2" customFormat="1" ht="12">
      <c r="A675" s="39"/>
      <c r="B675" s="40"/>
      <c r="C675" s="41"/>
      <c r="D675" s="240" t="s">
        <v>201</v>
      </c>
      <c r="E675" s="41"/>
      <c r="F675" s="241" t="s">
        <v>749</v>
      </c>
      <c r="G675" s="41"/>
      <c r="H675" s="41"/>
      <c r="I675" s="242"/>
      <c r="J675" s="41"/>
      <c r="K675" s="41"/>
      <c r="L675" s="45"/>
      <c r="M675" s="243"/>
      <c r="N675" s="244"/>
      <c r="O675" s="92"/>
      <c r="P675" s="92"/>
      <c r="Q675" s="92"/>
      <c r="R675" s="92"/>
      <c r="S675" s="92"/>
      <c r="T675" s="93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T675" s="18" t="s">
        <v>201</v>
      </c>
      <c r="AU675" s="18" t="s">
        <v>81</v>
      </c>
    </row>
    <row r="676" spans="1:51" s="14" customFormat="1" ht="12">
      <c r="A676" s="14"/>
      <c r="B676" s="255"/>
      <c r="C676" s="256"/>
      <c r="D676" s="240" t="s">
        <v>202</v>
      </c>
      <c r="E676" s="257" t="s">
        <v>1</v>
      </c>
      <c r="F676" s="258" t="s">
        <v>751</v>
      </c>
      <c r="G676" s="256"/>
      <c r="H676" s="259">
        <v>26.732</v>
      </c>
      <c r="I676" s="260"/>
      <c r="J676" s="256"/>
      <c r="K676" s="256"/>
      <c r="L676" s="261"/>
      <c r="M676" s="262"/>
      <c r="N676" s="263"/>
      <c r="O676" s="263"/>
      <c r="P676" s="263"/>
      <c r="Q676" s="263"/>
      <c r="R676" s="263"/>
      <c r="S676" s="263"/>
      <c r="T676" s="26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65" t="s">
        <v>202</v>
      </c>
      <c r="AU676" s="265" t="s">
        <v>81</v>
      </c>
      <c r="AV676" s="14" t="s">
        <v>81</v>
      </c>
      <c r="AW676" s="14" t="s">
        <v>30</v>
      </c>
      <c r="AX676" s="14" t="s">
        <v>73</v>
      </c>
      <c r="AY676" s="265" t="s">
        <v>194</v>
      </c>
    </row>
    <row r="677" spans="1:51" s="15" customFormat="1" ht="12">
      <c r="A677" s="15"/>
      <c r="B677" s="266"/>
      <c r="C677" s="267"/>
      <c r="D677" s="240" t="s">
        <v>202</v>
      </c>
      <c r="E677" s="268" t="s">
        <v>1</v>
      </c>
      <c r="F677" s="269" t="s">
        <v>206</v>
      </c>
      <c r="G677" s="267"/>
      <c r="H677" s="270">
        <v>26.732</v>
      </c>
      <c r="I677" s="271"/>
      <c r="J677" s="267"/>
      <c r="K677" s="267"/>
      <c r="L677" s="272"/>
      <c r="M677" s="273"/>
      <c r="N677" s="274"/>
      <c r="O677" s="274"/>
      <c r="P677" s="274"/>
      <c r="Q677" s="274"/>
      <c r="R677" s="274"/>
      <c r="S677" s="274"/>
      <c r="T677" s="27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76" t="s">
        <v>202</v>
      </c>
      <c r="AU677" s="276" t="s">
        <v>81</v>
      </c>
      <c r="AV677" s="15" t="s">
        <v>115</v>
      </c>
      <c r="AW677" s="15" t="s">
        <v>30</v>
      </c>
      <c r="AX677" s="15" t="s">
        <v>77</v>
      </c>
      <c r="AY677" s="276" t="s">
        <v>194</v>
      </c>
    </row>
    <row r="678" spans="1:65" s="2" customFormat="1" ht="16.5" customHeight="1">
      <c r="A678" s="39"/>
      <c r="B678" s="40"/>
      <c r="C678" s="227" t="s">
        <v>471</v>
      </c>
      <c r="D678" s="227" t="s">
        <v>196</v>
      </c>
      <c r="E678" s="228" t="s">
        <v>752</v>
      </c>
      <c r="F678" s="229" t="s">
        <v>753</v>
      </c>
      <c r="G678" s="230" t="s">
        <v>294</v>
      </c>
      <c r="H678" s="231">
        <v>38.88</v>
      </c>
      <c r="I678" s="232"/>
      <c r="J678" s="233">
        <f>ROUND(I678*H678,2)</f>
        <v>0</v>
      </c>
      <c r="K678" s="229" t="s">
        <v>200</v>
      </c>
      <c r="L678" s="45"/>
      <c r="M678" s="234" t="s">
        <v>1</v>
      </c>
      <c r="N678" s="235" t="s">
        <v>38</v>
      </c>
      <c r="O678" s="92"/>
      <c r="P678" s="236">
        <f>O678*H678</f>
        <v>0</v>
      </c>
      <c r="Q678" s="236">
        <v>0</v>
      </c>
      <c r="R678" s="236">
        <f>Q678*H678</f>
        <v>0</v>
      </c>
      <c r="S678" s="236">
        <v>0</v>
      </c>
      <c r="T678" s="237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38" t="s">
        <v>115</v>
      </c>
      <c r="AT678" s="238" t="s">
        <v>196</v>
      </c>
      <c r="AU678" s="238" t="s">
        <v>81</v>
      </c>
      <c r="AY678" s="18" t="s">
        <v>194</v>
      </c>
      <c r="BE678" s="239">
        <f>IF(N678="základní",J678,0)</f>
        <v>0</v>
      </c>
      <c r="BF678" s="239">
        <f>IF(N678="snížená",J678,0)</f>
        <v>0</v>
      </c>
      <c r="BG678" s="239">
        <f>IF(N678="zákl. přenesená",J678,0)</f>
        <v>0</v>
      </c>
      <c r="BH678" s="239">
        <f>IF(N678="sníž. přenesená",J678,0)</f>
        <v>0</v>
      </c>
      <c r="BI678" s="239">
        <f>IF(N678="nulová",J678,0)</f>
        <v>0</v>
      </c>
      <c r="BJ678" s="18" t="s">
        <v>77</v>
      </c>
      <c r="BK678" s="239">
        <f>ROUND(I678*H678,2)</f>
        <v>0</v>
      </c>
      <c r="BL678" s="18" t="s">
        <v>115</v>
      </c>
      <c r="BM678" s="238" t="s">
        <v>754</v>
      </c>
    </row>
    <row r="679" spans="1:47" s="2" customFormat="1" ht="12">
      <c r="A679" s="39"/>
      <c r="B679" s="40"/>
      <c r="C679" s="41"/>
      <c r="D679" s="240" t="s">
        <v>201</v>
      </c>
      <c r="E679" s="41"/>
      <c r="F679" s="241" t="s">
        <v>753</v>
      </c>
      <c r="G679" s="41"/>
      <c r="H679" s="41"/>
      <c r="I679" s="242"/>
      <c r="J679" s="41"/>
      <c r="K679" s="41"/>
      <c r="L679" s="45"/>
      <c r="M679" s="243"/>
      <c r="N679" s="244"/>
      <c r="O679" s="92"/>
      <c r="P679" s="92"/>
      <c r="Q679" s="92"/>
      <c r="R679" s="92"/>
      <c r="S679" s="92"/>
      <c r="T679" s="93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T679" s="18" t="s">
        <v>201</v>
      </c>
      <c r="AU679" s="18" t="s">
        <v>81</v>
      </c>
    </row>
    <row r="680" spans="1:51" s="13" customFormat="1" ht="12">
      <c r="A680" s="13"/>
      <c r="B680" s="245"/>
      <c r="C680" s="246"/>
      <c r="D680" s="240" t="s">
        <v>202</v>
      </c>
      <c r="E680" s="247" t="s">
        <v>1</v>
      </c>
      <c r="F680" s="248" t="s">
        <v>755</v>
      </c>
      <c r="G680" s="246"/>
      <c r="H680" s="247" t="s">
        <v>1</v>
      </c>
      <c r="I680" s="249"/>
      <c r="J680" s="246"/>
      <c r="K680" s="246"/>
      <c r="L680" s="250"/>
      <c r="M680" s="251"/>
      <c r="N680" s="252"/>
      <c r="O680" s="252"/>
      <c r="P680" s="252"/>
      <c r="Q680" s="252"/>
      <c r="R680" s="252"/>
      <c r="S680" s="252"/>
      <c r="T680" s="25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54" t="s">
        <v>202</v>
      </c>
      <c r="AU680" s="254" t="s">
        <v>81</v>
      </c>
      <c r="AV680" s="13" t="s">
        <v>77</v>
      </c>
      <c r="AW680" s="13" t="s">
        <v>30</v>
      </c>
      <c r="AX680" s="13" t="s">
        <v>73</v>
      </c>
      <c r="AY680" s="254" t="s">
        <v>194</v>
      </c>
    </row>
    <row r="681" spans="1:51" s="14" customFormat="1" ht="12">
      <c r="A681" s="14"/>
      <c r="B681" s="255"/>
      <c r="C681" s="256"/>
      <c r="D681" s="240" t="s">
        <v>202</v>
      </c>
      <c r="E681" s="257" t="s">
        <v>1</v>
      </c>
      <c r="F681" s="258" t="s">
        <v>756</v>
      </c>
      <c r="G681" s="256"/>
      <c r="H681" s="259">
        <v>38.88</v>
      </c>
      <c r="I681" s="260"/>
      <c r="J681" s="256"/>
      <c r="K681" s="256"/>
      <c r="L681" s="261"/>
      <c r="M681" s="262"/>
      <c r="N681" s="263"/>
      <c r="O681" s="263"/>
      <c r="P681" s="263"/>
      <c r="Q681" s="263"/>
      <c r="R681" s="263"/>
      <c r="S681" s="263"/>
      <c r="T681" s="26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65" t="s">
        <v>202</v>
      </c>
      <c r="AU681" s="265" t="s">
        <v>81</v>
      </c>
      <c r="AV681" s="14" t="s">
        <v>81</v>
      </c>
      <c r="AW681" s="14" t="s">
        <v>30</v>
      </c>
      <c r="AX681" s="14" t="s">
        <v>73</v>
      </c>
      <c r="AY681" s="265" t="s">
        <v>194</v>
      </c>
    </row>
    <row r="682" spans="1:51" s="15" customFormat="1" ht="12">
      <c r="A682" s="15"/>
      <c r="B682" s="266"/>
      <c r="C682" s="267"/>
      <c r="D682" s="240" t="s">
        <v>202</v>
      </c>
      <c r="E682" s="268" t="s">
        <v>1</v>
      </c>
      <c r="F682" s="269" t="s">
        <v>206</v>
      </c>
      <c r="G682" s="267"/>
      <c r="H682" s="270">
        <v>38.88</v>
      </c>
      <c r="I682" s="271"/>
      <c r="J682" s="267"/>
      <c r="K682" s="267"/>
      <c r="L682" s="272"/>
      <c r="M682" s="273"/>
      <c r="N682" s="274"/>
      <c r="O682" s="274"/>
      <c r="P682" s="274"/>
      <c r="Q682" s="274"/>
      <c r="R682" s="274"/>
      <c r="S682" s="274"/>
      <c r="T682" s="27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76" t="s">
        <v>202</v>
      </c>
      <c r="AU682" s="276" t="s">
        <v>81</v>
      </c>
      <c r="AV682" s="15" t="s">
        <v>115</v>
      </c>
      <c r="AW682" s="15" t="s">
        <v>30</v>
      </c>
      <c r="AX682" s="15" t="s">
        <v>77</v>
      </c>
      <c r="AY682" s="276" t="s">
        <v>194</v>
      </c>
    </row>
    <row r="683" spans="1:65" s="2" customFormat="1" ht="33" customHeight="1">
      <c r="A683" s="39"/>
      <c r="B683" s="40"/>
      <c r="C683" s="227" t="s">
        <v>757</v>
      </c>
      <c r="D683" s="227" t="s">
        <v>196</v>
      </c>
      <c r="E683" s="228" t="s">
        <v>758</v>
      </c>
      <c r="F683" s="229" t="s">
        <v>759</v>
      </c>
      <c r="G683" s="230" t="s">
        <v>199</v>
      </c>
      <c r="H683" s="231">
        <v>6.712</v>
      </c>
      <c r="I683" s="232"/>
      <c r="J683" s="233">
        <f>ROUND(I683*H683,2)</f>
        <v>0</v>
      </c>
      <c r="K683" s="229" t="s">
        <v>200</v>
      </c>
      <c r="L683" s="45"/>
      <c r="M683" s="234" t="s">
        <v>1</v>
      </c>
      <c r="N683" s="235" t="s">
        <v>38</v>
      </c>
      <c r="O683" s="92"/>
      <c r="P683" s="236">
        <f>O683*H683</f>
        <v>0</v>
      </c>
      <c r="Q683" s="236">
        <v>0</v>
      </c>
      <c r="R683" s="236">
        <f>Q683*H683</f>
        <v>0</v>
      </c>
      <c r="S683" s="236">
        <v>0</v>
      </c>
      <c r="T683" s="237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38" t="s">
        <v>115</v>
      </c>
      <c r="AT683" s="238" t="s">
        <v>196</v>
      </c>
      <c r="AU683" s="238" t="s">
        <v>81</v>
      </c>
      <c r="AY683" s="18" t="s">
        <v>194</v>
      </c>
      <c r="BE683" s="239">
        <f>IF(N683="základní",J683,0)</f>
        <v>0</v>
      </c>
      <c r="BF683" s="239">
        <f>IF(N683="snížená",J683,0)</f>
        <v>0</v>
      </c>
      <c r="BG683" s="239">
        <f>IF(N683="zákl. přenesená",J683,0)</f>
        <v>0</v>
      </c>
      <c r="BH683" s="239">
        <f>IF(N683="sníž. přenesená",J683,0)</f>
        <v>0</v>
      </c>
      <c r="BI683" s="239">
        <f>IF(N683="nulová",J683,0)</f>
        <v>0</v>
      </c>
      <c r="BJ683" s="18" t="s">
        <v>77</v>
      </c>
      <c r="BK683" s="239">
        <f>ROUND(I683*H683,2)</f>
        <v>0</v>
      </c>
      <c r="BL683" s="18" t="s">
        <v>115</v>
      </c>
      <c r="BM683" s="238" t="s">
        <v>760</v>
      </c>
    </row>
    <row r="684" spans="1:47" s="2" customFormat="1" ht="12">
      <c r="A684" s="39"/>
      <c r="B684" s="40"/>
      <c r="C684" s="41"/>
      <c r="D684" s="240" t="s">
        <v>201</v>
      </c>
      <c r="E684" s="41"/>
      <c r="F684" s="241" t="s">
        <v>759</v>
      </c>
      <c r="G684" s="41"/>
      <c r="H684" s="41"/>
      <c r="I684" s="242"/>
      <c r="J684" s="41"/>
      <c r="K684" s="41"/>
      <c r="L684" s="45"/>
      <c r="M684" s="243"/>
      <c r="N684" s="244"/>
      <c r="O684" s="92"/>
      <c r="P684" s="92"/>
      <c r="Q684" s="92"/>
      <c r="R684" s="92"/>
      <c r="S684" s="92"/>
      <c r="T684" s="93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T684" s="18" t="s">
        <v>201</v>
      </c>
      <c r="AU684" s="18" t="s">
        <v>81</v>
      </c>
    </row>
    <row r="685" spans="1:51" s="13" customFormat="1" ht="12">
      <c r="A685" s="13"/>
      <c r="B685" s="245"/>
      <c r="C685" s="246"/>
      <c r="D685" s="240" t="s">
        <v>202</v>
      </c>
      <c r="E685" s="247" t="s">
        <v>1</v>
      </c>
      <c r="F685" s="248" t="s">
        <v>761</v>
      </c>
      <c r="G685" s="246"/>
      <c r="H685" s="247" t="s">
        <v>1</v>
      </c>
      <c r="I685" s="249"/>
      <c r="J685" s="246"/>
      <c r="K685" s="246"/>
      <c r="L685" s="250"/>
      <c r="M685" s="251"/>
      <c r="N685" s="252"/>
      <c r="O685" s="252"/>
      <c r="P685" s="252"/>
      <c r="Q685" s="252"/>
      <c r="R685" s="252"/>
      <c r="S685" s="252"/>
      <c r="T685" s="25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54" t="s">
        <v>202</v>
      </c>
      <c r="AU685" s="254" t="s">
        <v>81</v>
      </c>
      <c r="AV685" s="13" t="s">
        <v>77</v>
      </c>
      <c r="AW685" s="13" t="s">
        <v>30</v>
      </c>
      <c r="AX685" s="13" t="s">
        <v>73</v>
      </c>
      <c r="AY685" s="254" t="s">
        <v>194</v>
      </c>
    </row>
    <row r="686" spans="1:51" s="14" customFormat="1" ht="12">
      <c r="A686" s="14"/>
      <c r="B686" s="255"/>
      <c r="C686" s="256"/>
      <c r="D686" s="240" t="s">
        <v>202</v>
      </c>
      <c r="E686" s="257" t="s">
        <v>1</v>
      </c>
      <c r="F686" s="258" t="s">
        <v>762</v>
      </c>
      <c r="G686" s="256"/>
      <c r="H686" s="259">
        <v>3.203</v>
      </c>
      <c r="I686" s="260"/>
      <c r="J686" s="256"/>
      <c r="K686" s="256"/>
      <c r="L686" s="261"/>
      <c r="M686" s="262"/>
      <c r="N686" s="263"/>
      <c r="O686" s="263"/>
      <c r="P686" s="263"/>
      <c r="Q686" s="263"/>
      <c r="R686" s="263"/>
      <c r="S686" s="263"/>
      <c r="T686" s="26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5" t="s">
        <v>202</v>
      </c>
      <c r="AU686" s="265" t="s">
        <v>81</v>
      </c>
      <c r="AV686" s="14" t="s">
        <v>81</v>
      </c>
      <c r="AW686" s="14" t="s">
        <v>30</v>
      </c>
      <c r="AX686" s="14" t="s">
        <v>73</v>
      </c>
      <c r="AY686" s="265" t="s">
        <v>194</v>
      </c>
    </row>
    <row r="687" spans="1:51" s="13" customFormat="1" ht="12">
      <c r="A687" s="13"/>
      <c r="B687" s="245"/>
      <c r="C687" s="246"/>
      <c r="D687" s="240" t="s">
        <v>202</v>
      </c>
      <c r="E687" s="247" t="s">
        <v>1</v>
      </c>
      <c r="F687" s="248" t="s">
        <v>763</v>
      </c>
      <c r="G687" s="246"/>
      <c r="H687" s="247" t="s">
        <v>1</v>
      </c>
      <c r="I687" s="249"/>
      <c r="J687" s="246"/>
      <c r="K687" s="246"/>
      <c r="L687" s="250"/>
      <c r="M687" s="251"/>
      <c r="N687" s="252"/>
      <c r="O687" s="252"/>
      <c r="P687" s="252"/>
      <c r="Q687" s="252"/>
      <c r="R687" s="252"/>
      <c r="S687" s="252"/>
      <c r="T687" s="25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4" t="s">
        <v>202</v>
      </c>
      <c r="AU687" s="254" t="s">
        <v>81</v>
      </c>
      <c r="AV687" s="13" t="s">
        <v>77</v>
      </c>
      <c r="AW687" s="13" t="s">
        <v>30</v>
      </c>
      <c r="AX687" s="13" t="s">
        <v>73</v>
      </c>
      <c r="AY687" s="254" t="s">
        <v>194</v>
      </c>
    </row>
    <row r="688" spans="1:51" s="14" customFormat="1" ht="12">
      <c r="A688" s="14"/>
      <c r="B688" s="255"/>
      <c r="C688" s="256"/>
      <c r="D688" s="240" t="s">
        <v>202</v>
      </c>
      <c r="E688" s="257" t="s">
        <v>1</v>
      </c>
      <c r="F688" s="258" t="s">
        <v>764</v>
      </c>
      <c r="G688" s="256"/>
      <c r="H688" s="259">
        <v>3.509</v>
      </c>
      <c r="I688" s="260"/>
      <c r="J688" s="256"/>
      <c r="K688" s="256"/>
      <c r="L688" s="261"/>
      <c r="M688" s="262"/>
      <c r="N688" s="263"/>
      <c r="O688" s="263"/>
      <c r="P688" s="263"/>
      <c r="Q688" s="263"/>
      <c r="R688" s="263"/>
      <c r="S688" s="263"/>
      <c r="T688" s="26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5" t="s">
        <v>202</v>
      </c>
      <c r="AU688" s="265" t="s">
        <v>81</v>
      </c>
      <c r="AV688" s="14" t="s">
        <v>81</v>
      </c>
      <c r="AW688" s="14" t="s">
        <v>30</v>
      </c>
      <c r="AX688" s="14" t="s">
        <v>73</v>
      </c>
      <c r="AY688" s="265" t="s">
        <v>194</v>
      </c>
    </row>
    <row r="689" spans="1:51" s="15" customFormat="1" ht="12">
      <c r="A689" s="15"/>
      <c r="B689" s="266"/>
      <c r="C689" s="267"/>
      <c r="D689" s="240" t="s">
        <v>202</v>
      </c>
      <c r="E689" s="268" t="s">
        <v>1</v>
      </c>
      <c r="F689" s="269" t="s">
        <v>206</v>
      </c>
      <c r="G689" s="267"/>
      <c r="H689" s="270">
        <v>6.712</v>
      </c>
      <c r="I689" s="271"/>
      <c r="J689" s="267"/>
      <c r="K689" s="267"/>
      <c r="L689" s="272"/>
      <c r="M689" s="273"/>
      <c r="N689" s="274"/>
      <c r="O689" s="274"/>
      <c r="P689" s="274"/>
      <c r="Q689" s="274"/>
      <c r="R689" s="274"/>
      <c r="S689" s="274"/>
      <c r="T689" s="27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76" t="s">
        <v>202</v>
      </c>
      <c r="AU689" s="276" t="s">
        <v>81</v>
      </c>
      <c r="AV689" s="15" t="s">
        <v>115</v>
      </c>
      <c r="AW689" s="15" t="s">
        <v>30</v>
      </c>
      <c r="AX689" s="15" t="s">
        <v>77</v>
      </c>
      <c r="AY689" s="276" t="s">
        <v>194</v>
      </c>
    </row>
    <row r="690" spans="1:65" s="2" customFormat="1" ht="33" customHeight="1">
      <c r="A690" s="39"/>
      <c r="B690" s="40"/>
      <c r="C690" s="227" t="s">
        <v>475</v>
      </c>
      <c r="D690" s="227" t="s">
        <v>196</v>
      </c>
      <c r="E690" s="228" t="s">
        <v>765</v>
      </c>
      <c r="F690" s="229" t="s">
        <v>766</v>
      </c>
      <c r="G690" s="230" t="s">
        <v>199</v>
      </c>
      <c r="H690" s="231">
        <v>4.229</v>
      </c>
      <c r="I690" s="232"/>
      <c r="J690" s="233">
        <f>ROUND(I690*H690,2)</f>
        <v>0</v>
      </c>
      <c r="K690" s="229" t="s">
        <v>200</v>
      </c>
      <c r="L690" s="45"/>
      <c r="M690" s="234" t="s">
        <v>1</v>
      </c>
      <c r="N690" s="235" t="s">
        <v>38</v>
      </c>
      <c r="O690" s="92"/>
      <c r="P690" s="236">
        <f>O690*H690</f>
        <v>0</v>
      </c>
      <c r="Q690" s="236">
        <v>0</v>
      </c>
      <c r="R690" s="236">
        <f>Q690*H690</f>
        <v>0</v>
      </c>
      <c r="S690" s="236">
        <v>0</v>
      </c>
      <c r="T690" s="237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38" t="s">
        <v>115</v>
      </c>
      <c r="AT690" s="238" t="s">
        <v>196</v>
      </c>
      <c r="AU690" s="238" t="s">
        <v>81</v>
      </c>
      <c r="AY690" s="18" t="s">
        <v>194</v>
      </c>
      <c r="BE690" s="239">
        <f>IF(N690="základní",J690,0)</f>
        <v>0</v>
      </c>
      <c r="BF690" s="239">
        <f>IF(N690="snížená",J690,0)</f>
        <v>0</v>
      </c>
      <c r="BG690" s="239">
        <f>IF(N690="zákl. přenesená",J690,0)</f>
        <v>0</v>
      </c>
      <c r="BH690" s="239">
        <f>IF(N690="sníž. přenesená",J690,0)</f>
        <v>0</v>
      </c>
      <c r="BI690" s="239">
        <f>IF(N690="nulová",J690,0)</f>
        <v>0</v>
      </c>
      <c r="BJ690" s="18" t="s">
        <v>77</v>
      </c>
      <c r="BK690" s="239">
        <f>ROUND(I690*H690,2)</f>
        <v>0</v>
      </c>
      <c r="BL690" s="18" t="s">
        <v>115</v>
      </c>
      <c r="BM690" s="238" t="s">
        <v>767</v>
      </c>
    </row>
    <row r="691" spans="1:47" s="2" customFormat="1" ht="12">
      <c r="A691" s="39"/>
      <c r="B691" s="40"/>
      <c r="C691" s="41"/>
      <c r="D691" s="240" t="s">
        <v>201</v>
      </c>
      <c r="E691" s="41"/>
      <c r="F691" s="241" t="s">
        <v>766</v>
      </c>
      <c r="G691" s="41"/>
      <c r="H691" s="41"/>
      <c r="I691" s="242"/>
      <c r="J691" s="41"/>
      <c r="K691" s="41"/>
      <c r="L691" s="45"/>
      <c r="M691" s="243"/>
      <c r="N691" s="244"/>
      <c r="O691" s="92"/>
      <c r="P691" s="92"/>
      <c r="Q691" s="92"/>
      <c r="R691" s="92"/>
      <c r="S691" s="92"/>
      <c r="T691" s="93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T691" s="18" t="s">
        <v>201</v>
      </c>
      <c r="AU691" s="18" t="s">
        <v>81</v>
      </c>
    </row>
    <row r="692" spans="1:51" s="13" customFormat="1" ht="12">
      <c r="A692" s="13"/>
      <c r="B692" s="245"/>
      <c r="C692" s="246"/>
      <c r="D692" s="240" t="s">
        <v>202</v>
      </c>
      <c r="E692" s="247" t="s">
        <v>1</v>
      </c>
      <c r="F692" s="248" t="s">
        <v>768</v>
      </c>
      <c r="G692" s="246"/>
      <c r="H692" s="247" t="s">
        <v>1</v>
      </c>
      <c r="I692" s="249"/>
      <c r="J692" s="246"/>
      <c r="K692" s="246"/>
      <c r="L692" s="250"/>
      <c r="M692" s="251"/>
      <c r="N692" s="252"/>
      <c r="O692" s="252"/>
      <c r="P692" s="252"/>
      <c r="Q692" s="252"/>
      <c r="R692" s="252"/>
      <c r="S692" s="252"/>
      <c r="T692" s="25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54" t="s">
        <v>202</v>
      </c>
      <c r="AU692" s="254" t="s">
        <v>81</v>
      </c>
      <c r="AV692" s="13" t="s">
        <v>77</v>
      </c>
      <c r="AW692" s="13" t="s">
        <v>30</v>
      </c>
      <c r="AX692" s="13" t="s">
        <v>73</v>
      </c>
      <c r="AY692" s="254" t="s">
        <v>194</v>
      </c>
    </row>
    <row r="693" spans="1:51" s="14" customFormat="1" ht="12">
      <c r="A693" s="14"/>
      <c r="B693" s="255"/>
      <c r="C693" s="256"/>
      <c r="D693" s="240" t="s">
        <v>202</v>
      </c>
      <c r="E693" s="257" t="s">
        <v>1</v>
      </c>
      <c r="F693" s="258" t="s">
        <v>769</v>
      </c>
      <c r="G693" s="256"/>
      <c r="H693" s="259">
        <v>4.229</v>
      </c>
      <c r="I693" s="260"/>
      <c r="J693" s="256"/>
      <c r="K693" s="256"/>
      <c r="L693" s="261"/>
      <c r="M693" s="262"/>
      <c r="N693" s="263"/>
      <c r="O693" s="263"/>
      <c r="P693" s="263"/>
      <c r="Q693" s="263"/>
      <c r="R693" s="263"/>
      <c r="S693" s="263"/>
      <c r="T693" s="26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65" t="s">
        <v>202</v>
      </c>
      <c r="AU693" s="265" t="s">
        <v>81</v>
      </c>
      <c r="AV693" s="14" t="s">
        <v>81</v>
      </c>
      <c r="AW693" s="14" t="s">
        <v>30</v>
      </c>
      <c r="AX693" s="14" t="s">
        <v>73</v>
      </c>
      <c r="AY693" s="265" t="s">
        <v>194</v>
      </c>
    </row>
    <row r="694" spans="1:51" s="15" customFormat="1" ht="12">
      <c r="A694" s="15"/>
      <c r="B694" s="266"/>
      <c r="C694" s="267"/>
      <c r="D694" s="240" t="s">
        <v>202</v>
      </c>
      <c r="E694" s="268" t="s">
        <v>1</v>
      </c>
      <c r="F694" s="269" t="s">
        <v>206</v>
      </c>
      <c r="G694" s="267"/>
      <c r="H694" s="270">
        <v>4.229</v>
      </c>
      <c r="I694" s="271"/>
      <c r="J694" s="267"/>
      <c r="K694" s="267"/>
      <c r="L694" s="272"/>
      <c r="M694" s="273"/>
      <c r="N694" s="274"/>
      <c r="O694" s="274"/>
      <c r="P694" s="274"/>
      <c r="Q694" s="274"/>
      <c r="R694" s="274"/>
      <c r="S694" s="274"/>
      <c r="T694" s="27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76" t="s">
        <v>202</v>
      </c>
      <c r="AU694" s="276" t="s">
        <v>81</v>
      </c>
      <c r="AV694" s="15" t="s">
        <v>115</v>
      </c>
      <c r="AW694" s="15" t="s">
        <v>30</v>
      </c>
      <c r="AX694" s="15" t="s">
        <v>77</v>
      </c>
      <c r="AY694" s="276" t="s">
        <v>194</v>
      </c>
    </row>
    <row r="695" spans="1:65" s="2" customFormat="1" ht="12">
      <c r="A695" s="39"/>
      <c r="B695" s="40"/>
      <c r="C695" s="227" t="s">
        <v>770</v>
      </c>
      <c r="D695" s="227" t="s">
        <v>196</v>
      </c>
      <c r="E695" s="228" t="s">
        <v>771</v>
      </c>
      <c r="F695" s="229" t="s">
        <v>772</v>
      </c>
      <c r="G695" s="230" t="s">
        <v>199</v>
      </c>
      <c r="H695" s="231">
        <v>2.204</v>
      </c>
      <c r="I695" s="232"/>
      <c r="J695" s="233">
        <f>ROUND(I695*H695,2)</f>
        <v>0</v>
      </c>
      <c r="K695" s="229" t="s">
        <v>200</v>
      </c>
      <c r="L695" s="45"/>
      <c r="M695" s="234" t="s">
        <v>1</v>
      </c>
      <c r="N695" s="235" t="s">
        <v>38</v>
      </c>
      <c r="O695" s="92"/>
      <c r="P695" s="236">
        <f>O695*H695</f>
        <v>0</v>
      </c>
      <c r="Q695" s="236">
        <v>0</v>
      </c>
      <c r="R695" s="236">
        <f>Q695*H695</f>
        <v>0</v>
      </c>
      <c r="S695" s="236">
        <v>0</v>
      </c>
      <c r="T695" s="237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38" t="s">
        <v>115</v>
      </c>
      <c r="AT695" s="238" t="s">
        <v>196</v>
      </c>
      <c r="AU695" s="238" t="s">
        <v>81</v>
      </c>
      <c r="AY695" s="18" t="s">
        <v>194</v>
      </c>
      <c r="BE695" s="239">
        <f>IF(N695="základní",J695,0)</f>
        <v>0</v>
      </c>
      <c r="BF695" s="239">
        <f>IF(N695="snížená",J695,0)</f>
        <v>0</v>
      </c>
      <c r="BG695" s="239">
        <f>IF(N695="zákl. přenesená",J695,0)</f>
        <v>0</v>
      </c>
      <c r="BH695" s="239">
        <f>IF(N695="sníž. přenesená",J695,0)</f>
        <v>0</v>
      </c>
      <c r="BI695" s="239">
        <f>IF(N695="nulová",J695,0)</f>
        <v>0</v>
      </c>
      <c r="BJ695" s="18" t="s">
        <v>77</v>
      </c>
      <c r="BK695" s="239">
        <f>ROUND(I695*H695,2)</f>
        <v>0</v>
      </c>
      <c r="BL695" s="18" t="s">
        <v>115</v>
      </c>
      <c r="BM695" s="238" t="s">
        <v>773</v>
      </c>
    </row>
    <row r="696" spans="1:47" s="2" customFormat="1" ht="12">
      <c r="A696" s="39"/>
      <c r="B696" s="40"/>
      <c r="C696" s="41"/>
      <c r="D696" s="240" t="s">
        <v>201</v>
      </c>
      <c r="E696" s="41"/>
      <c r="F696" s="241" t="s">
        <v>772</v>
      </c>
      <c r="G696" s="41"/>
      <c r="H696" s="41"/>
      <c r="I696" s="242"/>
      <c r="J696" s="41"/>
      <c r="K696" s="41"/>
      <c r="L696" s="45"/>
      <c r="M696" s="243"/>
      <c r="N696" s="244"/>
      <c r="O696" s="92"/>
      <c r="P696" s="92"/>
      <c r="Q696" s="92"/>
      <c r="R696" s="92"/>
      <c r="S696" s="92"/>
      <c r="T696" s="93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T696" s="18" t="s">
        <v>201</v>
      </c>
      <c r="AU696" s="18" t="s">
        <v>81</v>
      </c>
    </row>
    <row r="697" spans="1:51" s="14" customFormat="1" ht="12">
      <c r="A697" s="14"/>
      <c r="B697" s="255"/>
      <c r="C697" s="256"/>
      <c r="D697" s="240" t="s">
        <v>202</v>
      </c>
      <c r="E697" s="257" t="s">
        <v>1</v>
      </c>
      <c r="F697" s="258" t="s">
        <v>774</v>
      </c>
      <c r="G697" s="256"/>
      <c r="H697" s="259">
        <v>0.195</v>
      </c>
      <c r="I697" s="260"/>
      <c r="J697" s="256"/>
      <c r="K697" s="256"/>
      <c r="L697" s="261"/>
      <c r="M697" s="262"/>
      <c r="N697" s="263"/>
      <c r="O697" s="263"/>
      <c r="P697" s="263"/>
      <c r="Q697" s="263"/>
      <c r="R697" s="263"/>
      <c r="S697" s="263"/>
      <c r="T697" s="26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65" t="s">
        <v>202</v>
      </c>
      <c r="AU697" s="265" t="s">
        <v>81</v>
      </c>
      <c r="AV697" s="14" t="s">
        <v>81</v>
      </c>
      <c r="AW697" s="14" t="s">
        <v>30</v>
      </c>
      <c r="AX697" s="14" t="s">
        <v>73</v>
      </c>
      <c r="AY697" s="265" t="s">
        <v>194</v>
      </c>
    </row>
    <row r="698" spans="1:51" s="13" customFormat="1" ht="12">
      <c r="A698" s="13"/>
      <c r="B698" s="245"/>
      <c r="C698" s="246"/>
      <c r="D698" s="240" t="s">
        <v>202</v>
      </c>
      <c r="E698" s="247" t="s">
        <v>1</v>
      </c>
      <c r="F698" s="248" t="s">
        <v>775</v>
      </c>
      <c r="G698" s="246"/>
      <c r="H698" s="247" t="s">
        <v>1</v>
      </c>
      <c r="I698" s="249"/>
      <c r="J698" s="246"/>
      <c r="K698" s="246"/>
      <c r="L698" s="250"/>
      <c r="M698" s="251"/>
      <c r="N698" s="252"/>
      <c r="O698" s="252"/>
      <c r="P698" s="252"/>
      <c r="Q698" s="252"/>
      <c r="R698" s="252"/>
      <c r="S698" s="252"/>
      <c r="T698" s="25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54" t="s">
        <v>202</v>
      </c>
      <c r="AU698" s="254" t="s">
        <v>81</v>
      </c>
      <c r="AV698" s="13" t="s">
        <v>77</v>
      </c>
      <c r="AW698" s="13" t="s">
        <v>30</v>
      </c>
      <c r="AX698" s="13" t="s">
        <v>73</v>
      </c>
      <c r="AY698" s="254" t="s">
        <v>194</v>
      </c>
    </row>
    <row r="699" spans="1:51" s="14" customFormat="1" ht="12">
      <c r="A699" s="14"/>
      <c r="B699" s="255"/>
      <c r="C699" s="256"/>
      <c r="D699" s="240" t="s">
        <v>202</v>
      </c>
      <c r="E699" s="257" t="s">
        <v>1</v>
      </c>
      <c r="F699" s="258" t="s">
        <v>776</v>
      </c>
      <c r="G699" s="256"/>
      <c r="H699" s="259">
        <v>1.995</v>
      </c>
      <c r="I699" s="260"/>
      <c r="J699" s="256"/>
      <c r="K699" s="256"/>
      <c r="L699" s="261"/>
      <c r="M699" s="262"/>
      <c r="N699" s="263"/>
      <c r="O699" s="263"/>
      <c r="P699" s="263"/>
      <c r="Q699" s="263"/>
      <c r="R699" s="263"/>
      <c r="S699" s="263"/>
      <c r="T699" s="26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5" t="s">
        <v>202</v>
      </c>
      <c r="AU699" s="265" t="s">
        <v>81</v>
      </c>
      <c r="AV699" s="14" t="s">
        <v>81</v>
      </c>
      <c r="AW699" s="14" t="s">
        <v>30</v>
      </c>
      <c r="AX699" s="14" t="s">
        <v>73</v>
      </c>
      <c r="AY699" s="265" t="s">
        <v>194</v>
      </c>
    </row>
    <row r="700" spans="1:51" s="14" customFormat="1" ht="12">
      <c r="A700" s="14"/>
      <c r="B700" s="255"/>
      <c r="C700" s="256"/>
      <c r="D700" s="240" t="s">
        <v>202</v>
      </c>
      <c r="E700" s="257" t="s">
        <v>1</v>
      </c>
      <c r="F700" s="258" t="s">
        <v>777</v>
      </c>
      <c r="G700" s="256"/>
      <c r="H700" s="259">
        <v>0.014</v>
      </c>
      <c r="I700" s="260"/>
      <c r="J700" s="256"/>
      <c r="K700" s="256"/>
      <c r="L700" s="261"/>
      <c r="M700" s="262"/>
      <c r="N700" s="263"/>
      <c r="O700" s="263"/>
      <c r="P700" s="263"/>
      <c r="Q700" s="263"/>
      <c r="R700" s="263"/>
      <c r="S700" s="263"/>
      <c r="T700" s="26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65" t="s">
        <v>202</v>
      </c>
      <c r="AU700" s="265" t="s">
        <v>81</v>
      </c>
      <c r="AV700" s="14" t="s">
        <v>81</v>
      </c>
      <c r="AW700" s="14" t="s">
        <v>30</v>
      </c>
      <c r="AX700" s="14" t="s">
        <v>73</v>
      </c>
      <c r="AY700" s="265" t="s">
        <v>194</v>
      </c>
    </row>
    <row r="701" spans="1:51" s="15" customFormat="1" ht="12">
      <c r="A701" s="15"/>
      <c r="B701" s="266"/>
      <c r="C701" s="267"/>
      <c r="D701" s="240" t="s">
        <v>202</v>
      </c>
      <c r="E701" s="268" t="s">
        <v>1</v>
      </c>
      <c r="F701" s="269" t="s">
        <v>206</v>
      </c>
      <c r="G701" s="267"/>
      <c r="H701" s="270">
        <v>2.2039999999999997</v>
      </c>
      <c r="I701" s="271"/>
      <c r="J701" s="267"/>
      <c r="K701" s="267"/>
      <c r="L701" s="272"/>
      <c r="M701" s="273"/>
      <c r="N701" s="274"/>
      <c r="O701" s="274"/>
      <c r="P701" s="274"/>
      <c r="Q701" s="274"/>
      <c r="R701" s="274"/>
      <c r="S701" s="274"/>
      <c r="T701" s="27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76" t="s">
        <v>202</v>
      </c>
      <c r="AU701" s="276" t="s">
        <v>81</v>
      </c>
      <c r="AV701" s="15" t="s">
        <v>115</v>
      </c>
      <c r="AW701" s="15" t="s">
        <v>30</v>
      </c>
      <c r="AX701" s="15" t="s">
        <v>77</v>
      </c>
      <c r="AY701" s="276" t="s">
        <v>194</v>
      </c>
    </row>
    <row r="702" spans="1:65" s="2" customFormat="1" ht="33" customHeight="1">
      <c r="A702" s="39"/>
      <c r="B702" s="40"/>
      <c r="C702" s="227" t="s">
        <v>480</v>
      </c>
      <c r="D702" s="227" t="s">
        <v>196</v>
      </c>
      <c r="E702" s="228" t="s">
        <v>778</v>
      </c>
      <c r="F702" s="229" t="s">
        <v>779</v>
      </c>
      <c r="G702" s="230" t="s">
        <v>199</v>
      </c>
      <c r="H702" s="231">
        <v>0.122</v>
      </c>
      <c r="I702" s="232"/>
      <c r="J702" s="233">
        <f>ROUND(I702*H702,2)</f>
        <v>0</v>
      </c>
      <c r="K702" s="229" t="s">
        <v>200</v>
      </c>
      <c r="L702" s="45"/>
      <c r="M702" s="234" t="s">
        <v>1</v>
      </c>
      <c r="N702" s="235" t="s">
        <v>38</v>
      </c>
      <c r="O702" s="92"/>
      <c r="P702" s="236">
        <f>O702*H702</f>
        <v>0</v>
      </c>
      <c r="Q702" s="236">
        <v>0</v>
      </c>
      <c r="R702" s="236">
        <f>Q702*H702</f>
        <v>0</v>
      </c>
      <c r="S702" s="236">
        <v>0</v>
      </c>
      <c r="T702" s="237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38" t="s">
        <v>115</v>
      </c>
      <c r="AT702" s="238" t="s">
        <v>196</v>
      </c>
      <c r="AU702" s="238" t="s">
        <v>81</v>
      </c>
      <c r="AY702" s="18" t="s">
        <v>194</v>
      </c>
      <c r="BE702" s="239">
        <f>IF(N702="základní",J702,0)</f>
        <v>0</v>
      </c>
      <c r="BF702" s="239">
        <f>IF(N702="snížená",J702,0)</f>
        <v>0</v>
      </c>
      <c r="BG702" s="239">
        <f>IF(N702="zákl. přenesená",J702,0)</f>
        <v>0</v>
      </c>
      <c r="BH702" s="239">
        <f>IF(N702="sníž. přenesená",J702,0)</f>
        <v>0</v>
      </c>
      <c r="BI702" s="239">
        <f>IF(N702="nulová",J702,0)</f>
        <v>0</v>
      </c>
      <c r="BJ702" s="18" t="s">
        <v>77</v>
      </c>
      <c r="BK702" s="239">
        <f>ROUND(I702*H702,2)</f>
        <v>0</v>
      </c>
      <c r="BL702" s="18" t="s">
        <v>115</v>
      </c>
      <c r="BM702" s="238" t="s">
        <v>780</v>
      </c>
    </row>
    <row r="703" spans="1:47" s="2" customFormat="1" ht="12">
      <c r="A703" s="39"/>
      <c r="B703" s="40"/>
      <c r="C703" s="41"/>
      <c r="D703" s="240" t="s">
        <v>201</v>
      </c>
      <c r="E703" s="41"/>
      <c r="F703" s="241" t="s">
        <v>779</v>
      </c>
      <c r="G703" s="41"/>
      <c r="H703" s="41"/>
      <c r="I703" s="242"/>
      <c r="J703" s="41"/>
      <c r="K703" s="41"/>
      <c r="L703" s="45"/>
      <c r="M703" s="243"/>
      <c r="N703" s="244"/>
      <c r="O703" s="92"/>
      <c r="P703" s="92"/>
      <c r="Q703" s="92"/>
      <c r="R703" s="92"/>
      <c r="S703" s="92"/>
      <c r="T703" s="93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T703" s="18" t="s">
        <v>201</v>
      </c>
      <c r="AU703" s="18" t="s">
        <v>81</v>
      </c>
    </row>
    <row r="704" spans="1:51" s="14" customFormat="1" ht="12">
      <c r="A704" s="14"/>
      <c r="B704" s="255"/>
      <c r="C704" s="256"/>
      <c r="D704" s="240" t="s">
        <v>202</v>
      </c>
      <c r="E704" s="257" t="s">
        <v>1</v>
      </c>
      <c r="F704" s="258" t="s">
        <v>781</v>
      </c>
      <c r="G704" s="256"/>
      <c r="H704" s="259">
        <v>0.122</v>
      </c>
      <c r="I704" s="260"/>
      <c r="J704" s="256"/>
      <c r="K704" s="256"/>
      <c r="L704" s="261"/>
      <c r="M704" s="262"/>
      <c r="N704" s="263"/>
      <c r="O704" s="263"/>
      <c r="P704" s="263"/>
      <c r="Q704" s="263"/>
      <c r="R704" s="263"/>
      <c r="S704" s="263"/>
      <c r="T704" s="26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5" t="s">
        <v>202</v>
      </c>
      <c r="AU704" s="265" t="s">
        <v>81</v>
      </c>
      <c r="AV704" s="14" t="s">
        <v>81</v>
      </c>
      <c r="AW704" s="14" t="s">
        <v>30</v>
      </c>
      <c r="AX704" s="14" t="s">
        <v>73</v>
      </c>
      <c r="AY704" s="265" t="s">
        <v>194</v>
      </c>
    </row>
    <row r="705" spans="1:51" s="15" customFormat="1" ht="12">
      <c r="A705" s="15"/>
      <c r="B705" s="266"/>
      <c r="C705" s="267"/>
      <c r="D705" s="240" t="s">
        <v>202</v>
      </c>
      <c r="E705" s="268" t="s">
        <v>1</v>
      </c>
      <c r="F705" s="269" t="s">
        <v>206</v>
      </c>
      <c r="G705" s="267"/>
      <c r="H705" s="270">
        <v>0.122</v>
      </c>
      <c r="I705" s="271"/>
      <c r="J705" s="267"/>
      <c r="K705" s="267"/>
      <c r="L705" s="272"/>
      <c r="M705" s="273"/>
      <c r="N705" s="274"/>
      <c r="O705" s="274"/>
      <c r="P705" s="274"/>
      <c r="Q705" s="274"/>
      <c r="R705" s="274"/>
      <c r="S705" s="274"/>
      <c r="T705" s="27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T705" s="276" t="s">
        <v>202</v>
      </c>
      <c r="AU705" s="276" t="s">
        <v>81</v>
      </c>
      <c r="AV705" s="15" t="s">
        <v>115</v>
      </c>
      <c r="AW705" s="15" t="s">
        <v>30</v>
      </c>
      <c r="AX705" s="15" t="s">
        <v>77</v>
      </c>
      <c r="AY705" s="276" t="s">
        <v>194</v>
      </c>
    </row>
    <row r="706" spans="1:65" s="2" customFormat="1" ht="12">
      <c r="A706" s="39"/>
      <c r="B706" s="40"/>
      <c r="C706" s="227" t="s">
        <v>782</v>
      </c>
      <c r="D706" s="227" t="s">
        <v>196</v>
      </c>
      <c r="E706" s="228" t="s">
        <v>783</v>
      </c>
      <c r="F706" s="229" t="s">
        <v>784</v>
      </c>
      <c r="G706" s="230" t="s">
        <v>199</v>
      </c>
      <c r="H706" s="231">
        <v>0.122</v>
      </c>
      <c r="I706" s="232"/>
      <c r="J706" s="233">
        <f>ROUND(I706*H706,2)</f>
        <v>0</v>
      </c>
      <c r="K706" s="229" t="s">
        <v>200</v>
      </c>
      <c r="L706" s="45"/>
      <c r="M706" s="234" t="s">
        <v>1</v>
      </c>
      <c r="N706" s="235" t="s">
        <v>38</v>
      </c>
      <c r="O706" s="92"/>
      <c r="P706" s="236">
        <f>O706*H706</f>
        <v>0</v>
      </c>
      <c r="Q706" s="236">
        <v>0</v>
      </c>
      <c r="R706" s="236">
        <f>Q706*H706</f>
        <v>0</v>
      </c>
      <c r="S706" s="236">
        <v>0</v>
      </c>
      <c r="T706" s="237">
        <f>S706*H706</f>
        <v>0</v>
      </c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R706" s="238" t="s">
        <v>115</v>
      </c>
      <c r="AT706" s="238" t="s">
        <v>196</v>
      </c>
      <c r="AU706" s="238" t="s">
        <v>81</v>
      </c>
      <c r="AY706" s="18" t="s">
        <v>194</v>
      </c>
      <c r="BE706" s="239">
        <f>IF(N706="základní",J706,0)</f>
        <v>0</v>
      </c>
      <c r="BF706" s="239">
        <f>IF(N706="snížená",J706,0)</f>
        <v>0</v>
      </c>
      <c r="BG706" s="239">
        <f>IF(N706="zákl. přenesená",J706,0)</f>
        <v>0</v>
      </c>
      <c r="BH706" s="239">
        <f>IF(N706="sníž. přenesená",J706,0)</f>
        <v>0</v>
      </c>
      <c r="BI706" s="239">
        <f>IF(N706="nulová",J706,0)</f>
        <v>0</v>
      </c>
      <c r="BJ706" s="18" t="s">
        <v>77</v>
      </c>
      <c r="BK706" s="239">
        <f>ROUND(I706*H706,2)</f>
        <v>0</v>
      </c>
      <c r="BL706" s="18" t="s">
        <v>115</v>
      </c>
      <c r="BM706" s="238" t="s">
        <v>785</v>
      </c>
    </row>
    <row r="707" spans="1:47" s="2" customFormat="1" ht="12">
      <c r="A707" s="39"/>
      <c r="B707" s="40"/>
      <c r="C707" s="41"/>
      <c r="D707" s="240" t="s">
        <v>201</v>
      </c>
      <c r="E707" s="41"/>
      <c r="F707" s="241" t="s">
        <v>784</v>
      </c>
      <c r="G707" s="41"/>
      <c r="H707" s="41"/>
      <c r="I707" s="242"/>
      <c r="J707" s="41"/>
      <c r="K707" s="41"/>
      <c r="L707" s="45"/>
      <c r="M707" s="243"/>
      <c r="N707" s="244"/>
      <c r="O707" s="92"/>
      <c r="P707" s="92"/>
      <c r="Q707" s="92"/>
      <c r="R707" s="92"/>
      <c r="S707" s="92"/>
      <c r="T707" s="93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T707" s="18" t="s">
        <v>201</v>
      </c>
      <c r="AU707" s="18" t="s">
        <v>81</v>
      </c>
    </row>
    <row r="708" spans="1:51" s="14" customFormat="1" ht="12">
      <c r="A708" s="14"/>
      <c r="B708" s="255"/>
      <c r="C708" s="256"/>
      <c r="D708" s="240" t="s">
        <v>202</v>
      </c>
      <c r="E708" s="257" t="s">
        <v>1</v>
      </c>
      <c r="F708" s="258" t="s">
        <v>781</v>
      </c>
      <c r="G708" s="256"/>
      <c r="H708" s="259">
        <v>0.122</v>
      </c>
      <c r="I708" s="260"/>
      <c r="J708" s="256"/>
      <c r="K708" s="256"/>
      <c r="L708" s="261"/>
      <c r="M708" s="262"/>
      <c r="N708" s="263"/>
      <c r="O708" s="263"/>
      <c r="P708" s="263"/>
      <c r="Q708" s="263"/>
      <c r="R708" s="263"/>
      <c r="S708" s="263"/>
      <c r="T708" s="26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65" t="s">
        <v>202</v>
      </c>
      <c r="AU708" s="265" t="s">
        <v>81</v>
      </c>
      <c r="AV708" s="14" t="s">
        <v>81</v>
      </c>
      <c r="AW708" s="14" t="s">
        <v>30</v>
      </c>
      <c r="AX708" s="14" t="s">
        <v>73</v>
      </c>
      <c r="AY708" s="265" t="s">
        <v>194</v>
      </c>
    </row>
    <row r="709" spans="1:51" s="15" customFormat="1" ht="12">
      <c r="A709" s="15"/>
      <c r="B709" s="266"/>
      <c r="C709" s="267"/>
      <c r="D709" s="240" t="s">
        <v>202</v>
      </c>
      <c r="E709" s="268" t="s">
        <v>1</v>
      </c>
      <c r="F709" s="269" t="s">
        <v>206</v>
      </c>
      <c r="G709" s="267"/>
      <c r="H709" s="270">
        <v>0.122</v>
      </c>
      <c r="I709" s="271"/>
      <c r="J709" s="267"/>
      <c r="K709" s="267"/>
      <c r="L709" s="272"/>
      <c r="M709" s="273"/>
      <c r="N709" s="274"/>
      <c r="O709" s="274"/>
      <c r="P709" s="274"/>
      <c r="Q709" s="274"/>
      <c r="R709" s="274"/>
      <c r="S709" s="274"/>
      <c r="T709" s="27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76" t="s">
        <v>202</v>
      </c>
      <c r="AU709" s="276" t="s">
        <v>81</v>
      </c>
      <c r="AV709" s="15" t="s">
        <v>115</v>
      </c>
      <c r="AW709" s="15" t="s">
        <v>30</v>
      </c>
      <c r="AX709" s="15" t="s">
        <v>77</v>
      </c>
      <c r="AY709" s="276" t="s">
        <v>194</v>
      </c>
    </row>
    <row r="710" spans="1:65" s="2" customFormat="1" ht="44.25" customHeight="1">
      <c r="A710" s="39"/>
      <c r="B710" s="40"/>
      <c r="C710" s="227" t="s">
        <v>483</v>
      </c>
      <c r="D710" s="227" t="s">
        <v>196</v>
      </c>
      <c r="E710" s="228" t="s">
        <v>786</v>
      </c>
      <c r="F710" s="229" t="s">
        <v>787</v>
      </c>
      <c r="G710" s="230" t="s">
        <v>199</v>
      </c>
      <c r="H710" s="231">
        <v>6.712</v>
      </c>
      <c r="I710" s="232"/>
      <c r="J710" s="233">
        <f>ROUND(I710*H710,2)</f>
        <v>0</v>
      </c>
      <c r="K710" s="229" t="s">
        <v>200</v>
      </c>
      <c r="L710" s="45"/>
      <c r="M710" s="234" t="s">
        <v>1</v>
      </c>
      <c r="N710" s="235" t="s">
        <v>38</v>
      </c>
      <c r="O710" s="92"/>
      <c r="P710" s="236">
        <f>O710*H710</f>
        <v>0</v>
      </c>
      <c r="Q710" s="236">
        <v>0</v>
      </c>
      <c r="R710" s="236">
        <f>Q710*H710</f>
        <v>0</v>
      </c>
      <c r="S710" s="236">
        <v>0</v>
      </c>
      <c r="T710" s="237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38" t="s">
        <v>115</v>
      </c>
      <c r="AT710" s="238" t="s">
        <v>196</v>
      </c>
      <c r="AU710" s="238" t="s">
        <v>81</v>
      </c>
      <c r="AY710" s="18" t="s">
        <v>194</v>
      </c>
      <c r="BE710" s="239">
        <f>IF(N710="základní",J710,0)</f>
        <v>0</v>
      </c>
      <c r="BF710" s="239">
        <f>IF(N710="snížená",J710,0)</f>
        <v>0</v>
      </c>
      <c r="BG710" s="239">
        <f>IF(N710="zákl. přenesená",J710,0)</f>
        <v>0</v>
      </c>
      <c r="BH710" s="239">
        <f>IF(N710="sníž. přenesená",J710,0)</f>
        <v>0</v>
      </c>
      <c r="BI710" s="239">
        <f>IF(N710="nulová",J710,0)</f>
        <v>0</v>
      </c>
      <c r="BJ710" s="18" t="s">
        <v>77</v>
      </c>
      <c r="BK710" s="239">
        <f>ROUND(I710*H710,2)</f>
        <v>0</v>
      </c>
      <c r="BL710" s="18" t="s">
        <v>115</v>
      </c>
      <c r="BM710" s="238" t="s">
        <v>788</v>
      </c>
    </row>
    <row r="711" spans="1:47" s="2" customFormat="1" ht="12">
      <c r="A711" s="39"/>
      <c r="B711" s="40"/>
      <c r="C711" s="41"/>
      <c r="D711" s="240" t="s">
        <v>201</v>
      </c>
      <c r="E711" s="41"/>
      <c r="F711" s="241" t="s">
        <v>787</v>
      </c>
      <c r="G711" s="41"/>
      <c r="H711" s="41"/>
      <c r="I711" s="242"/>
      <c r="J711" s="41"/>
      <c r="K711" s="41"/>
      <c r="L711" s="45"/>
      <c r="M711" s="243"/>
      <c r="N711" s="244"/>
      <c r="O711" s="92"/>
      <c r="P711" s="92"/>
      <c r="Q711" s="92"/>
      <c r="R711" s="92"/>
      <c r="S711" s="92"/>
      <c r="T711" s="93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T711" s="18" t="s">
        <v>201</v>
      </c>
      <c r="AU711" s="18" t="s">
        <v>81</v>
      </c>
    </row>
    <row r="712" spans="1:51" s="13" customFormat="1" ht="12">
      <c r="A712" s="13"/>
      <c r="B712" s="245"/>
      <c r="C712" s="246"/>
      <c r="D712" s="240" t="s">
        <v>202</v>
      </c>
      <c r="E712" s="247" t="s">
        <v>1</v>
      </c>
      <c r="F712" s="248" t="s">
        <v>761</v>
      </c>
      <c r="G712" s="246"/>
      <c r="H712" s="247" t="s">
        <v>1</v>
      </c>
      <c r="I712" s="249"/>
      <c r="J712" s="246"/>
      <c r="K712" s="246"/>
      <c r="L712" s="250"/>
      <c r="M712" s="251"/>
      <c r="N712" s="252"/>
      <c r="O712" s="252"/>
      <c r="P712" s="252"/>
      <c r="Q712" s="252"/>
      <c r="R712" s="252"/>
      <c r="S712" s="252"/>
      <c r="T712" s="25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54" t="s">
        <v>202</v>
      </c>
      <c r="AU712" s="254" t="s">
        <v>81</v>
      </c>
      <c r="AV712" s="13" t="s">
        <v>77</v>
      </c>
      <c r="AW712" s="13" t="s">
        <v>30</v>
      </c>
      <c r="AX712" s="13" t="s">
        <v>73</v>
      </c>
      <c r="AY712" s="254" t="s">
        <v>194</v>
      </c>
    </row>
    <row r="713" spans="1:51" s="14" customFormat="1" ht="12">
      <c r="A713" s="14"/>
      <c r="B713" s="255"/>
      <c r="C713" s="256"/>
      <c r="D713" s="240" t="s">
        <v>202</v>
      </c>
      <c r="E713" s="257" t="s">
        <v>1</v>
      </c>
      <c r="F713" s="258" t="s">
        <v>762</v>
      </c>
      <c r="G713" s="256"/>
      <c r="H713" s="259">
        <v>3.203</v>
      </c>
      <c r="I713" s="260"/>
      <c r="J713" s="256"/>
      <c r="K713" s="256"/>
      <c r="L713" s="261"/>
      <c r="M713" s="262"/>
      <c r="N713" s="263"/>
      <c r="O713" s="263"/>
      <c r="P713" s="263"/>
      <c r="Q713" s="263"/>
      <c r="R713" s="263"/>
      <c r="S713" s="263"/>
      <c r="T713" s="26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65" t="s">
        <v>202</v>
      </c>
      <c r="AU713" s="265" t="s">
        <v>81</v>
      </c>
      <c r="AV713" s="14" t="s">
        <v>81</v>
      </c>
      <c r="AW713" s="14" t="s">
        <v>30</v>
      </c>
      <c r="AX713" s="14" t="s">
        <v>73</v>
      </c>
      <c r="AY713" s="265" t="s">
        <v>194</v>
      </c>
    </row>
    <row r="714" spans="1:51" s="13" customFormat="1" ht="12">
      <c r="A714" s="13"/>
      <c r="B714" s="245"/>
      <c r="C714" s="246"/>
      <c r="D714" s="240" t="s">
        <v>202</v>
      </c>
      <c r="E714" s="247" t="s">
        <v>1</v>
      </c>
      <c r="F714" s="248" t="s">
        <v>763</v>
      </c>
      <c r="G714" s="246"/>
      <c r="H714" s="247" t="s">
        <v>1</v>
      </c>
      <c r="I714" s="249"/>
      <c r="J714" s="246"/>
      <c r="K714" s="246"/>
      <c r="L714" s="250"/>
      <c r="M714" s="251"/>
      <c r="N714" s="252"/>
      <c r="O714" s="252"/>
      <c r="P714" s="252"/>
      <c r="Q714" s="252"/>
      <c r="R714" s="252"/>
      <c r="S714" s="252"/>
      <c r="T714" s="25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54" t="s">
        <v>202</v>
      </c>
      <c r="AU714" s="254" t="s">
        <v>81</v>
      </c>
      <c r="AV714" s="13" t="s">
        <v>77</v>
      </c>
      <c r="AW714" s="13" t="s">
        <v>30</v>
      </c>
      <c r="AX714" s="13" t="s">
        <v>73</v>
      </c>
      <c r="AY714" s="254" t="s">
        <v>194</v>
      </c>
    </row>
    <row r="715" spans="1:51" s="14" customFormat="1" ht="12">
      <c r="A715" s="14"/>
      <c r="B715" s="255"/>
      <c r="C715" s="256"/>
      <c r="D715" s="240" t="s">
        <v>202</v>
      </c>
      <c r="E715" s="257" t="s">
        <v>1</v>
      </c>
      <c r="F715" s="258" t="s">
        <v>764</v>
      </c>
      <c r="G715" s="256"/>
      <c r="H715" s="259">
        <v>3.509</v>
      </c>
      <c r="I715" s="260"/>
      <c r="J715" s="256"/>
      <c r="K715" s="256"/>
      <c r="L715" s="261"/>
      <c r="M715" s="262"/>
      <c r="N715" s="263"/>
      <c r="O715" s="263"/>
      <c r="P715" s="263"/>
      <c r="Q715" s="263"/>
      <c r="R715" s="263"/>
      <c r="S715" s="263"/>
      <c r="T715" s="26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65" t="s">
        <v>202</v>
      </c>
      <c r="AU715" s="265" t="s">
        <v>81</v>
      </c>
      <c r="AV715" s="14" t="s">
        <v>81</v>
      </c>
      <c r="AW715" s="14" t="s">
        <v>30</v>
      </c>
      <c r="AX715" s="14" t="s">
        <v>73</v>
      </c>
      <c r="AY715" s="265" t="s">
        <v>194</v>
      </c>
    </row>
    <row r="716" spans="1:51" s="15" customFormat="1" ht="12">
      <c r="A716" s="15"/>
      <c r="B716" s="266"/>
      <c r="C716" s="267"/>
      <c r="D716" s="240" t="s">
        <v>202</v>
      </c>
      <c r="E716" s="268" t="s">
        <v>1</v>
      </c>
      <c r="F716" s="269" t="s">
        <v>206</v>
      </c>
      <c r="G716" s="267"/>
      <c r="H716" s="270">
        <v>6.712</v>
      </c>
      <c r="I716" s="271"/>
      <c r="J716" s="267"/>
      <c r="K716" s="267"/>
      <c r="L716" s="272"/>
      <c r="M716" s="273"/>
      <c r="N716" s="274"/>
      <c r="O716" s="274"/>
      <c r="P716" s="274"/>
      <c r="Q716" s="274"/>
      <c r="R716" s="274"/>
      <c r="S716" s="274"/>
      <c r="T716" s="27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76" t="s">
        <v>202</v>
      </c>
      <c r="AU716" s="276" t="s">
        <v>81</v>
      </c>
      <c r="AV716" s="15" t="s">
        <v>115</v>
      </c>
      <c r="AW716" s="15" t="s">
        <v>30</v>
      </c>
      <c r="AX716" s="15" t="s">
        <v>77</v>
      </c>
      <c r="AY716" s="276" t="s">
        <v>194</v>
      </c>
    </row>
    <row r="717" spans="1:65" s="2" customFormat="1" ht="44.25" customHeight="1">
      <c r="A717" s="39"/>
      <c r="B717" s="40"/>
      <c r="C717" s="227" t="s">
        <v>789</v>
      </c>
      <c r="D717" s="227" t="s">
        <v>196</v>
      </c>
      <c r="E717" s="228" t="s">
        <v>790</v>
      </c>
      <c r="F717" s="229" t="s">
        <v>791</v>
      </c>
      <c r="G717" s="230" t="s">
        <v>199</v>
      </c>
      <c r="H717" s="231">
        <v>4.472</v>
      </c>
      <c r="I717" s="232"/>
      <c r="J717" s="233">
        <f>ROUND(I717*H717,2)</f>
        <v>0</v>
      </c>
      <c r="K717" s="229" t="s">
        <v>200</v>
      </c>
      <c r="L717" s="45"/>
      <c r="M717" s="234" t="s">
        <v>1</v>
      </c>
      <c r="N717" s="235" t="s">
        <v>38</v>
      </c>
      <c r="O717" s="92"/>
      <c r="P717" s="236">
        <f>O717*H717</f>
        <v>0</v>
      </c>
      <c r="Q717" s="236">
        <v>0</v>
      </c>
      <c r="R717" s="236">
        <f>Q717*H717</f>
        <v>0</v>
      </c>
      <c r="S717" s="236">
        <v>0</v>
      </c>
      <c r="T717" s="237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38" t="s">
        <v>115</v>
      </c>
      <c r="AT717" s="238" t="s">
        <v>196</v>
      </c>
      <c r="AU717" s="238" t="s">
        <v>81</v>
      </c>
      <c r="AY717" s="18" t="s">
        <v>194</v>
      </c>
      <c r="BE717" s="239">
        <f>IF(N717="základní",J717,0)</f>
        <v>0</v>
      </c>
      <c r="BF717" s="239">
        <f>IF(N717="snížená",J717,0)</f>
        <v>0</v>
      </c>
      <c r="BG717" s="239">
        <f>IF(N717="zákl. přenesená",J717,0)</f>
        <v>0</v>
      </c>
      <c r="BH717" s="239">
        <f>IF(N717="sníž. přenesená",J717,0)</f>
        <v>0</v>
      </c>
      <c r="BI717" s="239">
        <f>IF(N717="nulová",J717,0)</f>
        <v>0</v>
      </c>
      <c r="BJ717" s="18" t="s">
        <v>77</v>
      </c>
      <c r="BK717" s="239">
        <f>ROUND(I717*H717,2)</f>
        <v>0</v>
      </c>
      <c r="BL717" s="18" t="s">
        <v>115</v>
      </c>
      <c r="BM717" s="238" t="s">
        <v>792</v>
      </c>
    </row>
    <row r="718" spans="1:47" s="2" customFormat="1" ht="12">
      <c r="A718" s="39"/>
      <c r="B718" s="40"/>
      <c r="C718" s="41"/>
      <c r="D718" s="240" t="s">
        <v>201</v>
      </c>
      <c r="E718" s="41"/>
      <c r="F718" s="241" t="s">
        <v>791</v>
      </c>
      <c r="G718" s="41"/>
      <c r="H718" s="41"/>
      <c r="I718" s="242"/>
      <c r="J718" s="41"/>
      <c r="K718" s="41"/>
      <c r="L718" s="45"/>
      <c r="M718" s="243"/>
      <c r="N718" s="244"/>
      <c r="O718" s="92"/>
      <c r="P718" s="92"/>
      <c r="Q718" s="92"/>
      <c r="R718" s="92"/>
      <c r="S718" s="92"/>
      <c r="T718" s="93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T718" s="18" t="s">
        <v>201</v>
      </c>
      <c r="AU718" s="18" t="s">
        <v>81</v>
      </c>
    </row>
    <row r="719" spans="1:51" s="14" customFormat="1" ht="12">
      <c r="A719" s="14"/>
      <c r="B719" s="255"/>
      <c r="C719" s="256"/>
      <c r="D719" s="240" t="s">
        <v>202</v>
      </c>
      <c r="E719" s="257" t="s">
        <v>1</v>
      </c>
      <c r="F719" s="258" t="s">
        <v>793</v>
      </c>
      <c r="G719" s="256"/>
      <c r="H719" s="259">
        <v>0.243</v>
      </c>
      <c r="I719" s="260"/>
      <c r="J719" s="256"/>
      <c r="K719" s="256"/>
      <c r="L719" s="261"/>
      <c r="M719" s="262"/>
      <c r="N719" s="263"/>
      <c r="O719" s="263"/>
      <c r="P719" s="263"/>
      <c r="Q719" s="263"/>
      <c r="R719" s="263"/>
      <c r="S719" s="263"/>
      <c r="T719" s="26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65" t="s">
        <v>202</v>
      </c>
      <c r="AU719" s="265" t="s">
        <v>81</v>
      </c>
      <c r="AV719" s="14" t="s">
        <v>81</v>
      </c>
      <c r="AW719" s="14" t="s">
        <v>30</v>
      </c>
      <c r="AX719" s="14" t="s">
        <v>73</v>
      </c>
      <c r="AY719" s="265" t="s">
        <v>194</v>
      </c>
    </row>
    <row r="720" spans="1:51" s="13" customFormat="1" ht="12">
      <c r="A720" s="13"/>
      <c r="B720" s="245"/>
      <c r="C720" s="246"/>
      <c r="D720" s="240" t="s">
        <v>202</v>
      </c>
      <c r="E720" s="247" t="s">
        <v>1</v>
      </c>
      <c r="F720" s="248" t="s">
        <v>768</v>
      </c>
      <c r="G720" s="246"/>
      <c r="H720" s="247" t="s">
        <v>1</v>
      </c>
      <c r="I720" s="249"/>
      <c r="J720" s="246"/>
      <c r="K720" s="246"/>
      <c r="L720" s="250"/>
      <c r="M720" s="251"/>
      <c r="N720" s="252"/>
      <c r="O720" s="252"/>
      <c r="P720" s="252"/>
      <c r="Q720" s="252"/>
      <c r="R720" s="252"/>
      <c r="S720" s="252"/>
      <c r="T720" s="25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4" t="s">
        <v>202</v>
      </c>
      <c r="AU720" s="254" t="s">
        <v>81</v>
      </c>
      <c r="AV720" s="13" t="s">
        <v>77</v>
      </c>
      <c r="AW720" s="13" t="s">
        <v>30</v>
      </c>
      <c r="AX720" s="13" t="s">
        <v>73</v>
      </c>
      <c r="AY720" s="254" t="s">
        <v>194</v>
      </c>
    </row>
    <row r="721" spans="1:51" s="14" customFormat="1" ht="12">
      <c r="A721" s="14"/>
      <c r="B721" s="255"/>
      <c r="C721" s="256"/>
      <c r="D721" s="240" t="s">
        <v>202</v>
      </c>
      <c r="E721" s="257" t="s">
        <v>1</v>
      </c>
      <c r="F721" s="258" t="s">
        <v>769</v>
      </c>
      <c r="G721" s="256"/>
      <c r="H721" s="259">
        <v>4.229</v>
      </c>
      <c r="I721" s="260"/>
      <c r="J721" s="256"/>
      <c r="K721" s="256"/>
      <c r="L721" s="261"/>
      <c r="M721" s="262"/>
      <c r="N721" s="263"/>
      <c r="O721" s="263"/>
      <c r="P721" s="263"/>
      <c r="Q721" s="263"/>
      <c r="R721" s="263"/>
      <c r="S721" s="263"/>
      <c r="T721" s="26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65" t="s">
        <v>202</v>
      </c>
      <c r="AU721" s="265" t="s">
        <v>81</v>
      </c>
      <c r="AV721" s="14" t="s">
        <v>81</v>
      </c>
      <c r="AW721" s="14" t="s">
        <v>30</v>
      </c>
      <c r="AX721" s="14" t="s">
        <v>73</v>
      </c>
      <c r="AY721" s="265" t="s">
        <v>194</v>
      </c>
    </row>
    <row r="722" spans="1:51" s="15" customFormat="1" ht="12">
      <c r="A722" s="15"/>
      <c r="B722" s="266"/>
      <c r="C722" s="267"/>
      <c r="D722" s="240" t="s">
        <v>202</v>
      </c>
      <c r="E722" s="268" t="s">
        <v>1</v>
      </c>
      <c r="F722" s="269" t="s">
        <v>206</v>
      </c>
      <c r="G722" s="267"/>
      <c r="H722" s="270">
        <v>4.472</v>
      </c>
      <c r="I722" s="271"/>
      <c r="J722" s="267"/>
      <c r="K722" s="267"/>
      <c r="L722" s="272"/>
      <c r="M722" s="273"/>
      <c r="N722" s="274"/>
      <c r="O722" s="274"/>
      <c r="P722" s="274"/>
      <c r="Q722" s="274"/>
      <c r="R722" s="274"/>
      <c r="S722" s="274"/>
      <c r="T722" s="27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T722" s="276" t="s">
        <v>202</v>
      </c>
      <c r="AU722" s="276" t="s">
        <v>81</v>
      </c>
      <c r="AV722" s="15" t="s">
        <v>115</v>
      </c>
      <c r="AW722" s="15" t="s">
        <v>30</v>
      </c>
      <c r="AX722" s="15" t="s">
        <v>77</v>
      </c>
      <c r="AY722" s="276" t="s">
        <v>194</v>
      </c>
    </row>
    <row r="723" spans="1:65" s="2" customFormat="1" ht="21.75" customHeight="1">
      <c r="A723" s="39"/>
      <c r="B723" s="40"/>
      <c r="C723" s="227" t="s">
        <v>488</v>
      </c>
      <c r="D723" s="227" t="s">
        <v>196</v>
      </c>
      <c r="E723" s="228" t="s">
        <v>794</v>
      </c>
      <c r="F723" s="229" t="s">
        <v>795</v>
      </c>
      <c r="G723" s="230" t="s">
        <v>268</v>
      </c>
      <c r="H723" s="231">
        <v>0.582</v>
      </c>
      <c r="I723" s="232"/>
      <c r="J723" s="233">
        <f>ROUND(I723*H723,2)</f>
        <v>0</v>
      </c>
      <c r="K723" s="229" t="s">
        <v>200</v>
      </c>
      <c r="L723" s="45"/>
      <c r="M723" s="234" t="s">
        <v>1</v>
      </c>
      <c r="N723" s="235" t="s">
        <v>38</v>
      </c>
      <c r="O723" s="92"/>
      <c r="P723" s="236">
        <f>O723*H723</f>
        <v>0</v>
      </c>
      <c r="Q723" s="236">
        <v>0</v>
      </c>
      <c r="R723" s="236">
        <f>Q723*H723</f>
        <v>0</v>
      </c>
      <c r="S723" s="236">
        <v>0</v>
      </c>
      <c r="T723" s="237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38" t="s">
        <v>115</v>
      </c>
      <c r="AT723" s="238" t="s">
        <v>196</v>
      </c>
      <c r="AU723" s="238" t="s">
        <v>81</v>
      </c>
      <c r="AY723" s="18" t="s">
        <v>194</v>
      </c>
      <c r="BE723" s="239">
        <f>IF(N723="základní",J723,0)</f>
        <v>0</v>
      </c>
      <c r="BF723" s="239">
        <f>IF(N723="snížená",J723,0)</f>
        <v>0</v>
      </c>
      <c r="BG723" s="239">
        <f>IF(N723="zákl. přenesená",J723,0)</f>
        <v>0</v>
      </c>
      <c r="BH723" s="239">
        <f>IF(N723="sníž. přenesená",J723,0)</f>
        <v>0</v>
      </c>
      <c r="BI723" s="239">
        <f>IF(N723="nulová",J723,0)</f>
        <v>0</v>
      </c>
      <c r="BJ723" s="18" t="s">
        <v>77</v>
      </c>
      <c r="BK723" s="239">
        <f>ROUND(I723*H723,2)</f>
        <v>0</v>
      </c>
      <c r="BL723" s="18" t="s">
        <v>115</v>
      </c>
      <c r="BM723" s="238" t="s">
        <v>796</v>
      </c>
    </row>
    <row r="724" spans="1:47" s="2" customFormat="1" ht="12">
      <c r="A724" s="39"/>
      <c r="B724" s="40"/>
      <c r="C724" s="41"/>
      <c r="D724" s="240" t="s">
        <v>201</v>
      </c>
      <c r="E724" s="41"/>
      <c r="F724" s="241" t="s">
        <v>795</v>
      </c>
      <c r="G724" s="41"/>
      <c r="H724" s="41"/>
      <c r="I724" s="242"/>
      <c r="J724" s="41"/>
      <c r="K724" s="41"/>
      <c r="L724" s="45"/>
      <c r="M724" s="243"/>
      <c r="N724" s="244"/>
      <c r="O724" s="92"/>
      <c r="P724" s="92"/>
      <c r="Q724" s="92"/>
      <c r="R724" s="92"/>
      <c r="S724" s="92"/>
      <c r="T724" s="93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T724" s="18" t="s">
        <v>201</v>
      </c>
      <c r="AU724" s="18" t="s">
        <v>81</v>
      </c>
    </row>
    <row r="725" spans="1:51" s="14" customFormat="1" ht="12">
      <c r="A725" s="14"/>
      <c r="B725" s="255"/>
      <c r="C725" s="256"/>
      <c r="D725" s="240" t="s">
        <v>202</v>
      </c>
      <c r="E725" s="257" t="s">
        <v>1</v>
      </c>
      <c r="F725" s="258" t="s">
        <v>797</v>
      </c>
      <c r="G725" s="256"/>
      <c r="H725" s="259">
        <v>0.009</v>
      </c>
      <c r="I725" s="260"/>
      <c r="J725" s="256"/>
      <c r="K725" s="256"/>
      <c r="L725" s="261"/>
      <c r="M725" s="262"/>
      <c r="N725" s="263"/>
      <c r="O725" s="263"/>
      <c r="P725" s="263"/>
      <c r="Q725" s="263"/>
      <c r="R725" s="263"/>
      <c r="S725" s="263"/>
      <c r="T725" s="26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65" t="s">
        <v>202</v>
      </c>
      <c r="AU725" s="265" t="s">
        <v>81</v>
      </c>
      <c r="AV725" s="14" t="s">
        <v>81</v>
      </c>
      <c r="AW725" s="14" t="s">
        <v>30</v>
      </c>
      <c r="AX725" s="14" t="s">
        <v>73</v>
      </c>
      <c r="AY725" s="265" t="s">
        <v>194</v>
      </c>
    </row>
    <row r="726" spans="1:51" s="13" customFormat="1" ht="12">
      <c r="A726" s="13"/>
      <c r="B726" s="245"/>
      <c r="C726" s="246"/>
      <c r="D726" s="240" t="s">
        <v>202</v>
      </c>
      <c r="E726" s="247" t="s">
        <v>1</v>
      </c>
      <c r="F726" s="248" t="s">
        <v>798</v>
      </c>
      <c r="G726" s="246"/>
      <c r="H726" s="247" t="s">
        <v>1</v>
      </c>
      <c r="I726" s="249"/>
      <c r="J726" s="246"/>
      <c r="K726" s="246"/>
      <c r="L726" s="250"/>
      <c r="M726" s="251"/>
      <c r="N726" s="252"/>
      <c r="O726" s="252"/>
      <c r="P726" s="252"/>
      <c r="Q726" s="252"/>
      <c r="R726" s="252"/>
      <c r="S726" s="252"/>
      <c r="T726" s="25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54" t="s">
        <v>202</v>
      </c>
      <c r="AU726" s="254" t="s">
        <v>81</v>
      </c>
      <c r="AV726" s="13" t="s">
        <v>77</v>
      </c>
      <c r="AW726" s="13" t="s">
        <v>30</v>
      </c>
      <c r="AX726" s="13" t="s">
        <v>73</v>
      </c>
      <c r="AY726" s="254" t="s">
        <v>194</v>
      </c>
    </row>
    <row r="727" spans="1:51" s="14" customFormat="1" ht="12">
      <c r="A727" s="14"/>
      <c r="B727" s="255"/>
      <c r="C727" s="256"/>
      <c r="D727" s="240" t="s">
        <v>202</v>
      </c>
      <c r="E727" s="257" t="s">
        <v>1</v>
      </c>
      <c r="F727" s="258" t="s">
        <v>799</v>
      </c>
      <c r="G727" s="256"/>
      <c r="H727" s="259">
        <v>0.206</v>
      </c>
      <c r="I727" s="260"/>
      <c r="J727" s="256"/>
      <c r="K727" s="256"/>
      <c r="L727" s="261"/>
      <c r="M727" s="262"/>
      <c r="N727" s="263"/>
      <c r="O727" s="263"/>
      <c r="P727" s="263"/>
      <c r="Q727" s="263"/>
      <c r="R727" s="263"/>
      <c r="S727" s="263"/>
      <c r="T727" s="26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65" t="s">
        <v>202</v>
      </c>
      <c r="AU727" s="265" t="s">
        <v>81</v>
      </c>
      <c r="AV727" s="14" t="s">
        <v>81</v>
      </c>
      <c r="AW727" s="14" t="s">
        <v>30</v>
      </c>
      <c r="AX727" s="14" t="s">
        <v>73</v>
      </c>
      <c r="AY727" s="265" t="s">
        <v>194</v>
      </c>
    </row>
    <row r="728" spans="1:51" s="13" customFormat="1" ht="12">
      <c r="A728" s="13"/>
      <c r="B728" s="245"/>
      <c r="C728" s="246"/>
      <c r="D728" s="240" t="s">
        <v>202</v>
      </c>
      <c r="E728" s="247" t="s">
        <v>1</v>
      </c>
      <c r="F728" s="248" t="s">
        <v>800</v>
      </c>
      <c r="G728" s="246"/>
      <c r="H728" s="247" t="s">
        <v>1</v>
      </c>
      <c r="I728" s="249"/>
      <c r="J728" s="246"/>
      <c r="K728" s="246"/>
      <c r="L728" s="250"/>
      <c r="M728" s="251"/>
      <c r="N728" s="252"/>
      <c r="O728" s="252"/>
      <c r="P728" s="252"/>
      <c r="Q728" s="252"/>
      <c r="R728" s="252"/>
      <c r="S728" s="252"/>
      <c r="T728" s="25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54" t="s">
        <v>202</v>
      </c>
      <c r="AU728" s="254" t="s">
        <v>81</v>
      </c>
      <c r="AV728" s="13" t="s">
        <v>77</v>
      </c>
      <c r="AW728" s="13" t="s">
        <v>30</v>
      </c>
      <c r="AX728" s="13" t="s">
        <v>73</v>
      </c>
      <c r="AY728" s="254" t="s">
        <v>194</v>
      </c>
    </row>
    <row r="729" spans="1:51" s="14" customFormat="1" ht="12">
      <c r="A729" s="14"/>
      <c r="B729" s="255"/>
      <c r="C729" s="256"/>
      <c r="D729" s="240" t="s">
        <v>202</v>
      </c>
      <c r="E729" s="257" t="s">
        <v>1</v>
      </c>
      <c r="F729" s="258" t="s">
        <v>801</v>
      </c>
      <c r="G729" s="256"/>
      <c r="H729" s="259">
        <v>0.257</v>
      </c>
      <c r="I729" s="260"/>
      <c r="J729" s="256"/>
      <c r="K729" s="256"/>
      <c r="L729" s="261"/>
      <c r="M729" s="262"/>
      <c r="N729" s="263"/>
      <c r="O729" s="263"/>
      <c r="P729" s="263"/>
      <c r="Q729" s="263"/>
      <c r="R729" s="263"/>
      <c r="S729" s="263"/>
      <c r="T729" s="26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65" t="s">
        <v>202</v>
      </c>
      <c r="AU729" s="265" t="s">
        <v>81</v>
      </c>
      <c r="AV729" s="14" t="s">
        <v>81</v>
      </c>
      <c r="AW729" s="14" t="s">
        <v>30</v>
      </c>
      <c r="AX729" s="14" t="s">
        <v>73</v>
      </c>
      <c r="AY729" s="265" t="s">
        <v>194</v>
      </c>
    </row>
    <row r="730" spans="1:51" s="16" customFormat="1" ht="12">
      <c r="A730" s="16"/>
      <c r="B730" s="277"/>
      <c r="C730" s="278"/>
      <c r="D730" s="240" t="s">
        <v>202</v>
      </c>
      <c r="E730" s="279" t="s">
        <v>1</v>
      </c>
      <c r="F730" s="280" t="s">
        <v>276</v>
      </c>
      <c r="G730" s="278"/>
      <c r="H730" s="281">
        <v>0.472</v>
      </c>
      <c r="I730" s="282"/>
      <c r="J730" s="278"/>
      <c r="K730" s="278"/>
      <c r="L730" s="283"/>
      <c r="M730" s="284"/>
      <c r="N730" s="285"/>
      <c r="O730" s="285"/>
      <c r="P730" s="285"/>
      <c r="Q730" s="285"/>
      <c r="R730" s="285"/>
      <c r="S730" s="285"/>
      <c r="T730" s="28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T730" s="287" t="s">
        <v>202</v>
      </c>
      <c r="AU730" s="287" t="s">
        <v>81</v>
      </c>
      <c r="AV730" s="16" t="s">
        <v>110</v>
      </c>
      <c r="AW730" s="16" t="s">
        <v>30</v>
      </c>
      <c r="AX730" s="16" t="s">
        <v>73</v>
      </c>
      <c r="AY730" s="287" t="s">
        <v>194</v>
      </c>
    </row>
    <row r="731" spans="1:51" s="13" customFormat="1" ht="12">
      <c r="A731" s="13"/>
      <c r="B731" s="245"/>
      <c r="C731" s="246"/>
      <c r="D731" s="240" t="s">
        <v>202</v>
      </c>
      <c r="E731" s="247" t="s">
        <v>1</v>
      </c>
      <c r="F731" s="248" t="s">
        <v>768</v>
      </c>
      <c r="G731" s="246"/>
      <c r="H731" s="247" t="s">
        <v>1</v>
      </c>
      <c r="I731" s="249"/>
      <c r="J731" s="246"/>
      <c r="K731" s="246"/>
      <c r="L731" s="250"/>
      <c r="M731" s="251"/>
      <c r="N731" s="252"/>
      <c r="O731" s="252"/>
      <c r="P731" s="252"/>
      <c r="Q731" s="252"/>
      <c r="R731" s="252"/>
      <c r="S731" s="252"/>
      <c r="T731" s="25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54" t="s">
        <v>202</v>
      </c>
      <c r="AU731" s="254" t="s">
        <v>81</v>
      </c>
      <c r="AV731" s="13" t="s">
        <v>77</v>
      </c>
      <c r="AW731" s="13" t="s">
        <v>30</v>
      </c>
      <c r="AX731" s="13" t="s">
        <v>73</v>
      </c>
      <c r="AY731" s="254" t="s">
        <v>194</v>
      </c>
    </row>
    <row r="732" spans="1:51" s="14" customFormat="1" ht="12">
      <c r="A732" s="14"/>
      <c r="B732" s="255"/>
      <c r="C732" s="256"/>
      <c r="D732" s="240" t="s">
        <v>202</v>
      </c>
      <c r="E732" s="257" t="s">
        <v>1</v>
      </c>
      <c r="F732" s="258" t="s">
        <v>802</v>
      </c>
      <c r="G732" s="256"/>
      <c r="H732" s="259">
        <v>0.11</v>
      </c>
      <c r="I732" s="260"/>
      <c r="J732" s="256"/>
      <c r="K732" s="256"/>
      <c r="L732" s="261"/>
      <c r="M732" s="262"/>
      <c r="N732" s="263"/>
      <c r="O732" s="263"/>
      <c r="P732" s="263"/>
      <c r="Q732" s="263"/>
      <c r="R732" s="263"/>
      <c r="S732" s="263"/>
      <c r="T732" s="26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65" t="s">
        <v>202</v>
      </c>
      <c r="AU732" s="265" t="s">
        <v>81</v>
      </c>
      <c r="AV732" s="14" t="s">
        <v>81</v>
      </c>
      <c r="AW732" s="14" t="s">
        <v>30</v>
      </c>
      <c r="AX732" s="14" t="s">
        <v>73</v>
      </c>
      <c r="AY732" s="265" t="s">
        <v>194</v>
      </c>
    </row>
    <row r="733" spans="1:51" s="16" customFormat="1" ht="12">
      <c r="A733" s="16"/>
      <c r="B733" s="277"/>
      <c r="C733" s="278"/>
      <c r="D733" s="240" t="s">
        <v>202</v>
      </c>
      <c r="E733" s="279" t="s">
        <v>1</v>
      </c>
      <c r="F733" s="280" t="s">
        <v>276</v>
      </c>
      <c r="G733" s="278"/>
      <c r="H733" s="281">
        <v>0.11</v>
      </c>
      <c r="I733" s="282"/>
      <c r="J733" s="278"/>
      <c r="K733" s="278"/>
      <c r="L733" s="283"/>
      <c r="M733" s="284"/>
      <c r="N733" s="285"/>
      <c r="O733" s="285"/>
      <c r="P733" s="285"/>
      <c r="Q733" s="285"/>
      <c r="R733" s="285"/>
      <c r="S733" s="285"/>
      <c r="T733" s="28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T733" s="287" t="s">
        <v>202</v>
      </c>
      <c r="AU733" s="287" t="s">
        <v>81</v>
      </c>
      <c r="AV733" s="16" t="s">
        <v>110</v>
      </c>
      <c r="AW733" s="16" t="s">
        <v>30</v>
      </c>
      <c r="AX733" s="16" t="s">
        <v>73</v>
      </c>
      <c r="AY733" s="287" t="s">
        <v>194</v>
      </c>
    </row>
    <row r="734" spans="1:51" s="15" customFormat="1" ht="12">
      <c r="A734" s="15"/>
      <c r="B734" s="266"/>
      <c r="C734" s="267"/>
      <c r="D734" s="240" t="s">
        <v>202</v>
      </c>
      <c r="E734" s="268" t="s">
        <v>1</v>
      </c>
      <c r="F734" s="269" t="s">
        <v>206</v>
      </c>
      <c r="G734" s="267"/>
      <c r="H734" s="270">
        <v>0.582</v>
      </c>
      <c r="I734" s="271"/>
      <c r="J734" s="267"/>
      <c r="K734" s="267"/>
      <c r="L734" s="272"/>
      <c r="M734" s="273"/>
      <c r="N734" s="274"/>
      <c r="O734" s="274"/>
      <c r="P734" s="274"/>
      <c r="Q734" s="274"/>
      <c r="R734" s="274"/>
      <c r="S734" s="274"/>
      <c r="T734" s="27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T734" s="276" t="s">
        <v>202</v>
      </c>
      <c r="AU734" s="276" t="s">
        <v>81</v>
      </c>
      <c r="AV734" s="15" t="s">
        <v>115</v>
      </c>
      <c r="AW734" s="15" t="s">
        <v>30</v>
      </c>
      <c r="AX734" s="15" t="s">
        <v>77</v>
      </c>
      <c r="AY734" s="276" t="s">
        <v>194</v>
      </c>
    </row>
    <row r="735" spans="1:65" s="2" customFormat="1" ht="12">
      <c r="A735" s="39"/>
      <c r="B735" s="40"/>
      <c r="C735" s="227" t="s">
        <v>803</v>
      </c>
      <c r="D735" s="227" t="s">
        <v>196</v>
      </c>
      <c r="E735" s="228" t="s">
        <v>804</v>
      </c>
      <c r="F735" s="229" t="s">
        <v>805</v>
      </c>
      <c r="G735" s="230" t="s">
        <v>294</v>
      </c>
      <c r="H735" s="231">
        <v>77</v>
      </c>
      <c r="I735" s="232"/>
      <c r="J735" s="233">
        <f>ROUND(I735*H735,2)</f>
        <v>0</v>
      </c>
      <c r="K735" s="229" t="s">
        <v>200</v>
      </c>
      <c r="L735" s="45"/>
      <c r="M735" s="234" t="s">
        <v>1</v>
      </c>
      <c r="N735" s="235" t="s">
        <v>38</v>
      </c>
      <c r="O735" s="92"/>
      <c r="P735" s="236">
        <f>O735*H735</f>
        <v>0</v>
      </c>
      <c r="Q735" s="236">
        <v>0</v>
      </c>
      <c r="R735" s="236">
        <f>Q735*H735</f>
        <v>0</v>
      </c>
      <c r="S735" s="236">
        <v>0</v>
      </c>
      <c r="T735" s="237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38" t="s">
        <v>115</v>
      </c>
      <c r="AT735" s="238" t="s">
        <v>196</v>
      </c>
      <c r="AU735" s="238" t="s">
        <v>81</v>
      </c>
      <c r="AY735" s="18" t="s">
        <v>194</v>
      </c>
      <c r="BE735" s="239">
        <f>IF(N735="základní",J735,0)</f>
        <v>0</v>
      </c>
      <c r="BF735" s="239">
        <f>IF(N735="snížená",J735,0)</f>
        <v>0</v>
      </c>
      <c r="BG735" s="239">
        <f>IF(N735="zákl. přenesená",J735,0)</f>
        <v>0</v>
      </c>
      <c r="BH735" s="239">
        <f>IF(N735="sníž. přenesená",J735,0)</f>
        <v>0</v>
      </c>
      <c r="BI735" s="239">
        <f>IF(N735="nulová",J735,0)</f>
        <v>0</v>
      </c>
      <c r="BJ735" s="18" t="s">
        <v>77</v>
      </c>
      <c r="BK735" s="239">
        <f>ROUND(I735*H735,2)</f>
        <v>0</v>
      </c>
      <c r="BL735" s="18" t="s">
        <v>115</v>
      </c>
      <c r="BM735" s="238" t="s">
        <v>806</v>
      </c>
    </row>
    <row r="736" spans="1:47" s="2" customFormat="1" ht="12">
      <c r="A736" s="39"/>
      <c r="B736" s="40"/>
      <c r="C736" s="41"/>
      <c r="D736" s="240" t="s">
        <v>201</v>
      </c>
      <c r="E736" s="41"/>
      <c r="F736" s="241" t="s">
        <v>805</v>
      </c>
      <c r="G736" s="41"/>
      <c r="H736" s="41"/>
      <c r="I736" s="242"/>
      <c r="J736" s="41"/>
      <c r="K736" s="41"/>
      <c r="L736" s="45"/>
      <c r="M736" s="243"/>
      <c r="N736" s="244"/>
      <c r="O736" s="92"/>
      <c r="P736" s="92"/>
      <c r="Q736" s="92"/>
      <c r="R736" s="92"/>
      <c r="S736" s="92"/>
      <c r="T736" s="93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T736" s="18" t="s">
        <v>201</v>
      </c>
      <c r="AU736" s="18" t="s">
        <v>81</v>
      </c>
    </row>
    <row r="737" spans="1:51" s="13" customFormat="1" ht="12">
      <c r="A737" s="13"/>
      <c r="B737" s="245"/>
      <c r="C737" s="246"/>
      <c r="D737" s="240" t="s">
        <v>202</v>
      </c>
      <c r="E737" s="247" t="s">
        <v>1</v>
      </c>
      <c r="F737" s="248" t="s">
        <v>807</v>
      </c>
      <c r="G737" s="246"/>
      <c r="H737" s="247" t="s">
        <v>1</v>
      </c>
      <c r="I737" s="249"/>
      <c r="J737" s="246"/>
      <c r="K737" s="246"/>
      <c r="L737" s="250"/>
      <c r="M737" s="251"/>
      <c r="N737" s="252"/>
      <c r="O737" s="252"/>
      <c r="P737" s="252"/>
      <c r="Q737" s="252"/>
      <c r="R737" s="252"/>
      <c r="S737" s="252"/>
      <c r="T737" s="25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54" t="s">
        <v>202</v>
      </c>
      <c r="AU737" s="254" t="s">
        <v>81</v>
      </c>
      <c r="AV737" s="13" t="s">
        <v>77</v>
      </c>
      <c r="AW737" s="13" t="s">
        <v>30</v>
      </c>
      <c r="AX737" s="13" t="s">
        <v>73</v>
      </c>
      <c r="AY737" s="254" t="s">
        <v>194</v>
      </c>
    </row>
    <row r="738" spans="1:51" s="14" customFormat="1" ht="12">
      <c r="A738" s="14"/>
      <c r="B738" s="255"/>
      <c r="C738" s="256"/>
      <c r="D738" s="240" t="s">
        <v>202</v>
      </c>
      <c r="E738" s="257" t="s">
        <v>1</v>
      </c>
      <c r="F738" s="258" t="s">
        <v>808</v>
      </c>
      <c r="G738" s="256"/>
      <c r="H738" s="259">
        <v>77</v>
      </c>
      <c r="I738" s="260"/>
      <c r="J738" s="256"/>
      <c r="K738" s="256"/>
      <c r="L738" s="261"/>
      <c r="M738" s="262"/>
      <c r="N738" s="263"/>
      <c r="O738" s="263"/>
      <c r="P738" s="263"/>
      <c r="Q738" s="263"/>
      <c r="R738" s="263"/>
      <c r="S738" s="263"/>
      <c r="T738" s="26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65" t="s">
        <v>202</v>
      </c>
      <c r="AU738" s="265" t="s">
        <v>81</v>
      </c>
      <c r="AV738" s="14" t="s">
        <v>81</v>
      </c>
      <c r="AW738" s="14" t="s">
        <v>30</v>
      </c>
      <c r="AX738" s="14" t="s">
        <v>73</v>
      </c>
      <c r="AY738" s="265" t="s">
        <v>194</v>
      </c>
    </row>
    <row r="739" spans="1:51" s="15" customFormat="1" ht="12">
      <c r="A739" s="15"/>
      <c r="B739" s="266"/>
      <c r="C739" s="267"/>
      <c r="D739" s="240" t="s">
        <v>202</v>
      </c>
      <c r="E739" s="268" t="s">
        <v>1</v>
      </c>
      <c r="F739" s="269" t="s">
        <v>206</v>
      </c>
      <c r="G739" s="267"/>
      <c r="H739" s="270">
        <v>77</v>
      </c>
      <c r="I739" s="271"/>
      <c r="J739" s="267"/>
      <c r="K739" s="267"/>
      <c r="L739" s="272"/>
      <c r="M739" s="273"/>
      <c r="N739" s="274"/>
      <c r="O739" s="274"/>
      <c r="P739" s="274"/>
      <c r="Q739" s="274"/>
      <c r="R739" s="274"/>
      <c r="S739" s="274"/>
      <c r="T739" s="27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T739" s="276" t="s">
        <v>202</v>
      </c>
      <c r="AU739" s="276" t="s">
        <v>81</v>
      </c>
      <c r="AV739" s="15" t="s">
        <v>115</v>
      </c>
      <c r="AW739" s="15" t="s">
        <v>30</v>
      </c>
      <c r="AX739" s="15" t="s">
        <v>77</v>
      </c>
      <c r="AY739" s="276" t="s">
        <v>194</v>
      </c>
    </row>
    <row r="740" spans="1:65" s="2" customFormat="1" ht="12">
      <c r="A740" s="39"/>
      <c r="B740" s="40"/>
      <c r="C740" s="227" t="s">
        <v>492</v>
      </c>
      <c r="D740" s="227" t="s">
        <v>196</v>
      </c>
      <c r="E740" s="228" t="s">
        <v>809</v>
      </c>
      <c r="F740" s="229" t="s">
        <v>810</v>
      </c>
      <c r="G740" s="230" t="s">
        <v>294</v>
      </c>
      <c r="H740" s="231">
        <v>154</v>
      </c>
      <c r="I740" s="232"/>
      <c r="J740" s="233">
        <f>ROUND(I740*H740,2)</f>
        <v>0</v>
      </c>
      <c r="K740" s="229" t="s">
        <v>200</v>
      </c>
      <c r="L740" s="45"/>
      <c r="M740" s="234" t="s">
        <v>1</v>
      </c>
      <c r="N740" s="235" t="s">
        <v>38</v>
      </c>
      <c r="O740" s="92"/>
      <c r="P740" s="236">
        <f>O740*H740</f>
        <v>0</v>
      </c>
      <c r="Q740" s="236">
        <v>0</v>
      </c>
      <c r="R740" s="236">
        <f>Q740*H740</f>
        <v>0</v>
      </c>
      <c r="S740" s="236">
        <v>0</v>
      </c>
      <c r="T740" s="237">
        <f>S740*H740</f>
        <v>0</v>
      </c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R740" s="238" t="s">
        <v>115</v>
      </c>
      <c r="AT740" s="238" t="s">
        <v>196</v>
      </c>
      <c r="AU740" s="238" t="s">
        <v>81</v>
      </c>
      <c r="AY740" s="18" t="s">
        <v>194</v>
      </c>
      <c r="BE740" s="239">
        <f>IF(N740="základní",J740,0)</f>
        <v>0</v>
      </c>
      <c r="BF740" s="239">
        <f>IF(N740="snížená",J740,0)</f>
        <v>0</v>
      </c>
      <c r="BG740" s="239">
        <f>IF(N740="zákl. přenesená",J740,0)</f>
        <v>0</v>
      </c>
      <c r="BH740" s="239">
        <f>IF(N740="sníž. přenesená",J740,0)</f>
        <v>0</v>
      </c>
      <c r="BI740" s="239">
        <f>IF(N740="nulová",J740,0)</f>
        <v>0</v>
      </c>
      <c r="BJ740" s="18" t="s">
        <v>77</v>
      </c>
      <c r="BK740" s="239">
        <f>ROUND(I740*H740,2)</f>
        <v>0</v>
      </c>
      <c r="BL740" s="18" t="s">
        <v>115</v>
      </c>
      <c r="BM740" s="238" t="s">
        <v>811</v>
      </c>
    </row>
    <row r="741" spans="1:47" s="2" customFormat="1" ht="12">
      <c r="A741" s="39"/>
      <c r="B741" s="40"/>
      <c r="C741" s="41"/>
      <c r="D741" s="240" t="s">
        <v>201</v>
      </c>
      <c r="E741" s="41"/>
      <c r="F741" s="241" t="s">
        <v>810</v>
      </c>
      <c r="G741" s="41"/>
      <c r="H741" s="41"/>
      <c r="I741" s="242"/>
      <c r="J741" s="41"/>
      <c r="K741" s="41"/>
      <c r="L741" s="45"/>
      <c r="M741" s="243"/>
      <c r="N741" s="244"/>
      <c r="O741" s="92"/>
      <c r="P741" s="92"/>
      <c r="Q741" s="92"/>
      <c r="R741" s="92"/>
      <c r="S741" s="92"/>
      <c r="T741" s="93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T741" s="18" t="s">
        <v>201</v>
      </c>
      <c r="AU741" s="18" t="s">
        <v>81</v>
      </c>
    </row>
    <row r="742" spans="1:51" s="14" customFormat="1" ht="12">
      <c r="A742" s="14"/>
      <c r="B742" s="255"/>
      <c r="C742" s="256"/>
      <c r="D742" s="240" t="s">
        <v>202</v>
      </c>
      <c r="E742" s="257" t="s">
        <v>1</v>
      </c>
      <c r="F742" s="258" t="s">
        <v>812</v>
      </c>
      <c r="G742" s="256"/>
      <c r="H742" s="259">
        <v>154</v>
      </c>
      <c r="I742" s="260"/>
      <c r="J742" s="256"/>
      <c r="K742" s="256"/>
      <c r="L742" s="261"/>
      <c r="M742" s="262"/>
      <c r="N742" s="263"/>
      <c r="O742" s="263"/>
      <c r="P742" s="263"/>
      <c r="Q742" s="263"/>
      <c r="R742" s="263"/>
      <c r="S742" s="263"/>
      <c r="T742" s="26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65" t="s">
        <v>202</v>
      </c>
      <c r="AU742" s="265" t="s">
        <v>81</v>
      </c>
      <c r="AV742" s="14" t="s">
        <v>81</v>
      </c>
      <c r="AW742" s="14" t="s">
        <v>30</v>
      </c>
      <c r="AX742" s="14" t="s">
        <v>73</v>
      </c>
      <c r="AY742" s="265" t="s">
        <v>194</v>
      </c>
    </row>
    <row r="743" spans="1:51" s="15" customFormat="1" ht="12">
      <c r="A743" s="15"/>
      <c r="B743" s="266"/>
      <c r="C743" s="267"/>
      <c r="D743" s="240" t="s">
        <v>202</v>
      </c>
      <c r="E743" s="268" t="s">
        <v>1</v>
      </c>
      <c r="F743" s="269" t="s">
        <v>206</v>
      </c>
      <c r="G743" s="267"/>
      <c r="H743" s="270">
        <v>154</v>
      </c>
      <c r="I743" s="271"/>
      <c r="J743" s="267"/>
      <c r="K743" s="267"/>
      <c r="L743" s="272"/>
      <c r="M743" s="273"/>
      <c r="N743" s="274"/>
      <c r="O743" s="274"/>
      <c r="P743" s="274"/>
      <c r="Q743" s="274"/>
      <c r="R743" s="274"/>
      <c r="S743" s="274"/>
      <c r="T743" s="27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T743" s="276" t="s">
        <v>202</v>
      </c>
      <c r="AU743" s="276" t="s">
        <v>81</v>
      </c>
      <c r="AV743" s="15" t="s">
        <v>115</v>
      </c>
      <c r="AW743" s="15" t="s">
        <v>30</v>
      </c>
      <c r="AX743" s="15" t="s">
        <v>77</v>
      </c>
      <c r="AY743" s="276" t="s">
        <v>194</v>
      </c>
    </row>
    <row r="744" spans="1:65" s="2" customFormat="1" ht="33" customHeight="1">
      <c r="A744" s="39"/>
      <c r="B744" s="40"/>
      <c r="C744" s="227" t="s">
        <v>813</v>
      </c>
      <c r="D744" s="227" t="s">
        <v>196</v>
      </c>
      <c r="E744" s="228" t="s">
        <v>814</v>
      </c>
      <c r="F744" s="229" t="s">
        <v>815</v>
      </c>
      <c r="G744" s="230" t="s">
        <v>294</v>
      </c>
      <c r="H744" s="231">
        <v>0.554</v>
      </c>
      <c r="I744" s="232"/>
      <c r="J744" s="233">
        <f>ROUND(I744*H744,2)</f>
        <v>0</v>
      </c>
      <c r="K744" s="229" t="s">
        <v>200</v>
      </c>
      <c r="L744" s="45"/>
      <c r="M744" s="234" t="s">
        <v>1</v>
      </c>
      <c r="N744" s="235" t="s">
        <v>38</v>
      </c>
      <c r="O744" s="92"/>
      <c r="P744" s="236">
        <f>O744*H744</f>
        <v>0</v>
      </c>
      <c r="Q744" s="236">
        <v>0</v>
      </c>
      <c r="R744" s="236">
        <f>Q744*H744</f>
        <v>0</v>
      </c>
      <c r="S744" s="236">
        <v>0</v>
      </c>
      <c r="T744" s="237">
        <f>S744*H744</f>
        <v>0</v>
      </c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R744" s="238" t="s">
        <v>115</v>
      </c>
      <c r="AT744" s="238" t="s">
        <v>196</v>
      </c>
      <c r="AU744" s="238" t="s">
        <v>81</v>
      </c>
      <c r="AY744" s="18" t="s">
        <v>194</v>
      </c>
      <c r="BE744" s="239">
        <f>IF(N744="základní",J744,0)</f>
        <v>0</v>
      </c>
      <c r="BF744" s="239">
        <f>IF(N744="snížená",J744,0)</f>
        <v>0</v>
      </c>
      <c r="BG744" s="239">
        <f>IF(N744="zákl. přenesená",J744,0)</f>
        <v>0</v>
      </c>
      <c r="BH744" s="239">
        <f>IF(N744="sníž. přenesená",J744,0)</f>
        <v>0</v>
      </c>
      <c r="BI744" s="239">
        <f>IF(N744="nulová",J744,0)</f>
        <v>0</v>
      </c>
      <c r="BJ744" s="18" t="s">
        <v>77</v>
      </c>
      <c r="BK744" s="239">
        <f>ROUND(I744*H744,2)</f>
        <v>0</v>
      </c>
      <c r="BL744" s="18" t="s">
        <v>115</v>
      </c>
      <c r="BM744" s="238" t="s">
        <v>816</v>
      </c>
    </row>
    <row r="745" spans="1:47" s="2" customFormat="1" ht="12">
      <c r="A745" s="39"/>
      <c r="B745" s="40"/>
      <c r="C745" s="41"/>
      <c r="D745" s="240" t="s">
        <v>201</v>
      </c>
      <c r="E745" s="41"/>
      <c r="F745" s="241" t="s">
        <v>815</v>
      </c>
      <c r="G745" s="41"/>
      <c r="H745" s="41"/>
      <c r="I745" s="242"/>
      <c r="J745" s="41"/>
      <c r="K745" s="41"/>
      <c r="L745" s="45"/>
      <c r="M745" s="243"/>
      <c r="N745" s="244"/>
      <c r="O745" s="92"/>
      <c r="P745" s="92"/>
      <c r="Q745" s="92"/>
      <c r="R745" s="92"/>
      <c r="S745" s="92"/>
      <c r="T745" s="93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T745" s="18" t="s">
        <v>201</v>
      </c>
      <c r="AU745" s="18" t="s">
        <v>81</v>
      </c>
    </row>
    <row r="746" spans="1:51" s="14" customFormat="1" ht="12">
      <c r="A746" s="14"/>
      <c r="B746" s="255"/>
      <c r="C746" s="256"/>
      <c r="D746" s="240" t="s">
        <v>202</v>
      </c>
      <c r="E746" s="257" t="s">
        <v>1</v>
      </c>
      <c r="F746" s="258" t="s">
        <v>817</v>
      </c>
      <c r="G746" s="256"/>
      <c r="H746" s="259">
        <v>0.554</v>
      </c>
      <c r="I746" s="260"/>
      <c r="J746" s="256"/>
      <c r="K746" s="256"/>
      <c r="L746" s="261"/>
      <c r="M746" s="262"/>
      <c r="N746" s="263"/>
      <c r="O746" s="263"/>
      <c r="P746" s="263"/>
      <c r="Q746" s="263"/>
      <c r="R746" s="263"/>
      <c r="S746" s="263"/>
      <c r="T746" s="26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65" t="s">
        <v>202</v>
      </c>
      <c r="AU746" s="265" t="s">
        <v>81</v>
      </c>
      <c r="AV746" s="14" t="s">
        <v>81</v>
      </c>
      <c r="AW746" s="14" t="s">
        <v>30</v>
      </c>
      <c r="AX746" s="14" t="s">
        <v>73</v>
      </c>
      <c r="AY746" s="265" t="s">
        <v>194</v>
      </c>
    </row>
    <row r="747" spans="1:51" s="15" customFormat="1" ht="12">
      <c r="A747" s="15"/>
      <c r="B747" s="266"/>
      <c r="C747" s="267"/>
      <c r="D747" s="240" t="s">
        <v>202</v>
      </c>
      <c r="E747" s="268" t="s">
        <v>1</v>
      </c>
      <c r="F747" s="269" t="s">
        <v>206</v>
      </c>
      <c r="G747" s="267"/>
      <c r="H747" s="270">
        <v>0.554</v>
      </c>
      <c r="I747" s="271"/>
      <c r="J747" s="267"/>
      <c r="K747" s="267"/>
      <c r="L747" s="272"/>
      <c r="M747" s="273"/>
      <c r="N747" s="274"/>
      <c r="O747" s="274"/>
      <c r="P747" s="274"/>
      <c r="Q747" s="274"/>
      <c r="R747" s="274"/>
      <c r="S747" s="274"/>
      <c r="T747" s="27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T747" s="276" t="s">
        <v>202</v>
      </c>
      <c r="AU747" s="276" t="s">
        <v>81</v>
      </c>
      <c r="AV747" s="15" t="s">
        <v>115</v>
      </c>
      <c r="AW747" s="15" t="s">
        <v>30</v>
      </c>
      <c r="AX747" s="15" t="s">
        <v>77</v>
      </c>
      <c r="AY747" s="276" t="s">
        <v>194</v>
      </c>
    </row>
    <row r="748" spans="1:65" s="2" customFormat="1" ht="12">
      <c r="A748" s="39"/>
      <c r="B748" s="40"/>
      <c r="C748" s="227" t="s">
        <v>497</v>
      </c>
      <c r="D748" s="227" t="s">
        <v>196</v>
      </c>
      <c r="E748" s="228" t="s">
        <v>818</v>
      </c>
      <c r="F748" s="229" t="s">
        <v>819</v>
      </c>
      <c r="G748" s="230" t="s">
        <v>294</v>
      </c>
      <c r="H748" s="231">
        <v>20.639</v>
      </c>
      <c r="I748" s="232"/>
      <c r="J748" s="233">
        <f>ROUND(I748*H748,2)</f>
        <v>0</v>
      </c>
      <c r="K748" s="229" t="s">
        <v>200</v>
      </c>
      <c r="L748" s="45"/>
      <c r="M748" s="234" t="s">
        <v>1</v>
      </c>
      <c r="N748" s="235" t="s">
        <v>38</v>
      </c>
      <c r="O748" s="92"/>
      <c r="P748" s="236">
        <f>O748*H748</f>
        <v>0</v>
      </c>
      <c r="Q748" s="236">
        <v>0</v>
      </c>
      <c r="R748" s="236">
        <f>Q748*H748</f>
        <v>0</v>
      </c>
      <c r="S748" s="236">
        <v>0</v>
      </c>
      <c r="T748" s="237">
        <f>S748*H748</f>
        <v>0</v>
      </c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R748" s="238" t="s">
        <v>115</v>
      </c>
      <c r="AT748" s="238" t="s">
        <v>196</v>
      </c>
      <c r="AU748" s="238" t="s">
        <v>81</v>
      </c>
      <c r="AY748" s="18" t="s">
        <v>194</v>
      </c>
      <c r="BE748" s="239">
        <f>IF(N748="základní",J748,0)</f>
        <v>0</v>
      </c>
      <c r="BF748" s="239">
        <f>IF(N748="snížená",J748,0)</f>
        <v>0</v>
      </c>
      <c r="BG748" s="239">
        <f>IF(N748="zákl. přenesená",J748,0)</f>
        <v>0</v>
      </c>
      <c r="BH748" s="239">
        <f>IF(N748="sníž. přenesená",J748,0)</f>
        <v>0</v>
      </c>
      <c r="BI748" s="239">
        <f>IF(N748="nulová",J748,0)</f>
        <v>0</v>
      </c>
      <c r="BJ748" s="18" t="s">
        <v>77</v>
      </c>
      <c r="BK748" s="239">
        <f>ROUND(I748*H748,2)</f>
        <v>0</v>
      </c>
      <c r="BL748" s="18" t="s">
        <v>115</v>
      </c>
      <c r="BM748" s="238" t="s">
        <v>820</v>
      </c>
    </row>
    <row r="749" spans="1:47" s="2" customFormat="1" ht="12">
      <c r="A749" s="39"/>
      <c r="B749" s="40"/>
      <c r="C749" s="41"/>
      <c r="D749" s="240" t="s">
        <v>201</v>
      </c>
      <c r="E749" s="41"/>
      <c r="F749" s="241" t="s">
        <v>819</v>
      </c>
      <c r="G749" s="41"/>
      <c r="H749" s="41"/>
      <c r="I749" s="242"/>
      <c r="J749" s="41"/>
      <c r="K749" s="41"/>
      <c r="L749" s="45"/>
      <c r="M749" s="243"/>
      <c r="N749" s="244"/>
      <c r="O749" s="92"/>
      <c r="P749" s="92"/>
      <c r="Q749" s="92"/>
      <c r="R749" s="92"/>
      <c r="S749" s="92"/>
      <c r="T749" s="93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T749" s="18" t="s">
        <v>201</v>
      </c>
      <c r="AU749" s="18" t="s">
        <v>81</v>
      </c>
    </row>
    <row r="750" spans="1:51" s="14" customFormat="1" ht="12">
      <c r="A750" s="14"/>
      <c r="B750" s="255"/>
      <c r="C750" s="256"/>
      <c r="D750" s="240" t="s">
        <v>202</v>
      </c>
      <c r="E750" s="257" t="s">
        <v>1</v>
      </c>
      <c r="F750" s="258" t="s">
        <v>821</v>
      </c>
      <c r="G750" s="256"/>
      <c r="H750" s="259">
        <v>1.21</v>
      </c>
      <c r="I750" s="260"/>
      <c r="J750" s="256"/>
      <c r="K750" s="256"/>
      <c r="L750" s="261"/>
      <c r="M750" s="262"/>
      <c r="N750" s="263"/>
      <c r="O750" s="263"/>
      <c r="P750" s="263"/>
      <c r="Q750" s="263"/>
      <c r="R750" s="263"/>
      <c r="S750" s="263"/>
      <c r="T750" s="26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65" t="s">
        <v>202</v>
      </c>
      <c r="AU750" s="265" t="s">
        <v>81</v>
      </c>
      <c r="AV750" s="14" t="s">
        <v>81</v>
      </c>
      <c r="AW750" s="14" t="s">
        <v>30</v>
      </c>
      <c r="AX750" s="14" t="s">
        <v>73</v>
      </c>
      <c r="AY750" s="265" t="s">
        <v>194</v>
      </c>
    </row>
    <row r="751" spans="1:51" s="13" customFormat="1" ht="12">
      <c r="A751" s="13"/>
      <c r="B751" s="245"/>
      <c r="C751" s="246"/>
      <c r="D751" s="240" t="s">
        <v>202</v>
      </c>
      <c r="E751" s="247" t="s">
        <v>1</v>
      </c>
      <c r="F751" s="248" t="s">
        <v>393</v>
      </c>
      <c r="G751" s="246"/>
      <c r="H751" s="247" t="s">
        <v>1</v>
      </c>
      <c r="I751" s="249"/>
      <c r="J751" s="246"/>
      <c r="K751" s="246"/>
      <c r="L751" s="250"/>
      <c r="M751" s="251"/>
      <c r="N751" s="252"/>
      <c r="O751" s="252"/>
      <c r="P751" s="252"/>
      <c r="Q751" s="252"/>
      <c r="R751" s="252"/>
      <c r="S751" s="252"/>
      <c r="T751" s="25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4" t="s">
        <v>202</v>
      </c>
      <c r="AU751" s="254" t="s">
        <v>81</v>
      </c>
      <c r="AV751" s="13" t="s">
        <v>77</v>
      </c>
      <c r="AW751" s="13" t="s">
        <v>30</v>
      </c>
      <c r="AX751" s="13" t="s">
        <v>73</v>
      </c>
      <c r="AY751" s="254" t="s">
        <v>194</v>
      </c>
    </row>
    <row r="752" spans="1:51" s="14" customFormat="1" ht="12">
      <c r="A752" s="14"/>
      <c r="B752" s="255"/>
      <c r="C752" s="256"/>
      <c r="D752" s="240" t="s">
        <v>202</v>
      </c>
      <c r="E752" s="257" t="s">
        <v>1</v>
      </c>
      <c r="F752" s="258" t="s">
        <v>822</v>
      </c>
      <c r="G752" s="256"/>
      <c r="H752" s="259">
        <v>19.429</v>
      </c>
      <c r="I752" s="260"/>
      <c r="J752" s="256"/>
      <c r="K752" s="256"/>
      <c r="L752" s="261"/>
      <c r="M752" s="262"/>
      <c r="N752" s="263"/>
      <c r="O752" s="263"/>
      <c r="P752" s="263"/>
      <c r="Q752" s="263"/>
      <c r="R752" s="263"/>
      <c r="S752" s="263"/>
      <c r="T752" s="26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65" t="s">
        <v>202</v>
      </c>
      <c r="AU752" s="265" t="s">
        <v>81</v>
      </c>
      <c r="AV752" s="14" t="s">
        <v>81</v>
      </c>
      <c r="AW752" s="14" t="s">
        <v>30</v>
      </c>
      <c r="AX752" s="14" t="s">
        <v>73</v>
      </c>
      <c r="AY752" s="265" t="s">
        <v>194</v>
      </c>
    </row>
    <row r="753" spans="1:51" s="15" customFormat="1" ht="12">
      <c r="A753" s="15"/>
      <c r="B753" s="266"/>
      <c r="C753" s="267"/>
      <c r="D753" s="240" t="s">
        <v>202</v>
      </c>
      <c r="E753" s="268" t="s">
        <v>1</v>
      </c>
      <c r="F753" s="269" t="s">
        <v>206</v>
      </c>
      <c r="G753" s="267"/>
      <c r="H753" s="270">
        <v>20.639</v>
      </c>
      <c r="I753" s="271"/>
      <c r="J753" s="267"/>
      <c r="K753" s="267"/>
      <c r="L753" s="272"/>
      <c r="M753" s="273"/>
      <c r="N753" s="274"/>
      <c r="O753" s="274"/>
      <c r="P753" s="274"/>
      <c r="Q753" s="274"/>
      <c r="R753" s="274"/>
      <c r="S753" s="274"/>
      <c r="T753" s="27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T753" s="276" t="s">
        <v>202</v>
      </c>
      <c r="AU753" s="276" t="s">
        <v>81</v>
      </c>
      <c r="AV753" s="15" t="s">
        <v>115</v>
      </c>
      <c r="AW753" s="15" t="s">
        <v>30</v>
      </c>
      <c r="AX753" s="15" t="s">
        <v>77</v>
      </c>
      <c r="AY753" s="276" t="s">
        <v>194</v>
      </c>
    </row>
    <row r="754" spans="1:65" s="2" customFormat="1" ht="12">
      <c r="A754" s="39"/>
      <c r="B754" s="40"/>
      <c r="C754" s="227" t="s">
        <v>823</v>
      </c>
      <c r="D754" s="227" t="s">
        <v>196</v>
      </c>
      <c r="E754" s="228" t="s">
        <v>824</v>
      </c>
      <c r="F754" s="229" t="s">
        <v>825</v>
      </c>
      <c r="G754" s="230" t="s">
        <v>357</v>
      </c>
      <c r="H754" s="231">
        <v>1.26</v>
      </c>
      <c r="I754" s="232"/>
      <c r="J754" s="233">
        <f>ROUND(I754*H754,2)</f>
        <v>0</v>
      </c>
      <c r="K754" s="229" t="s">
        <v>200</v>
      </c>
      <c r="L754" s="45"/>
      <c r="M754" s="234" t="s">
        <v>1</v>
      </c>
      <c r="N754" s="235" t="s">
        <v>38</v>
      </c>
      <c r="O754" s="92"/>
      <c r="P754" s="236">
        <f>O754*H754</f>
        <v>0</v>
      </c>
      <c r="Q754" s="236">
        <v>0</v>
      </c>
      <c r="R754" s="236">
        <f>Q754*H754</f>
        <v>0</v>
      </c>
      <c r="S754" s="236">
        <v>0</v>
      </c>
      <c r="T754" s="237">
        <f>S754*H754</f>
        <v>0</v>
      </c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R754" s="238" t="s">
        <v>115</v>
      </c>
      <c r="AT754" s="238" t="s">
        <v>196</v>
      </c>
      <c r="AU754" s="238" t="s">
        <v>81</v>
      </c>
      <c r="AY754" s="18" t="s">
        <v>194</v>
      </c>
      <c r="BE754" s="239">
        <f>IF(N754="základní",J754,0)</f>
        <v>0</v>
      </c>
      <c r="BF754" s="239">
        <f>IF(N754="snížená",J754,0)</f>
        <v>0</v>
      </c>
      <c r="BG754" s="239">
        <f>IF(N754="zákl. přenesená",J754,0)</f>
        <v>0</v>
      </c>
      <c r="BH754" s="239">
        <f>IF(N754="sníž. přenesená",J754,0)</f>
        <v>0</v>
      </c>
      <c r="BI754" s="239">
        <f>IF(N754="nulová",J754,0)</f>
        <v>0</v>
      </c>
      <c r="BJ754" s="18" t="s">
        <v>77</v>
      </c>
      <c r="BK754" s="239">
        <f>ROUND(I754*H754,2)</f>
        <v>0</v>
      </c>
      <c r="BL754" s="18" t="s">
        <v>115</v>
      </c>
      <c r="BM754" s="238" t="s">
        <v>826</v>
      </c>
    </row>
    <row r="755" spans="1:47" s="2" customFormat="1" ht="12">
      <c r="A755" s="39"/>
      <c r="B755" s="40"/>
      <c r="C755" s="41"/>
      <c r="D755" s="240" t="s">
        <v>201</v>
      </c>
      <c r="E755" s="41"/>
      <c r="F755" s="241" t="s">
        <v>825</v>
      </c>
      <c r="G755" s="41"/>
      <c r="H755" s="41"/>
      <c r="I755" s="242"/>
      <c r="J755" s="41"/>
      <c r="K755" s="41"/>
      <c r="L755" s="45"/>
      <c r="M755" s="243"/>
      <c r="N755" s="244"/>
      <c r="O755" s="92"/>
      <c r="P755" s="92"/>
      <c r="Q755" s="92"/>
      <c r="R755" s="92"/>
      <c r="S755" s="92"/>
      <c r="T755" s="93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T755" s="18" t="s">
        <v>201</v>
      </c>
      <c r="AU755" s="18" t="s">
        <v>81</v>
      </c>
    </row>
    <row r="756" spans="1:51" s="14" customFormat="1" ht="12">
      <c r="A756" s="14"/>
      <c r="B756" s="255"/>
      <c r="C756" s="256"/>
      <c r="D756" s="240" t="s">
        <v>202</v>
      </c>
      <c r="E756" s="257" t="s">
        <v>1</v>
      </c>
      <c r="F756" s="258" t="s">
        <v>827</v>
      </c>
      <c r="G756" s="256"/>
      <c r="H756" s="259">
        <v>1.26</v>
      </c>
      <c r="I756" s="260"/>
      <c r="J756" s="256"/>
      <c r="K756" s="256"/>
      <c r="L756" s="261"/>
      <c r="M756" s="262"/>
      <c r="N756" s="263"/>
      <c r="O756" s="263"/>
      <c r="P756" s="263"/>
      <c r="Q756" s="263"/>
      <c r="R756" s="263"/>
      <c r="S756" s="263"/>
      <c r="T756" s="26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65" t="s">
        <v>202</v>
      </c>
      <c r="AU756" s="265" t="s">
        <v>81</v>
      </c>
      <c r="AV756" s="14" t="s">
        <v>81</v>
      </c>
      <c r="AW756" s="14" t="s">
        <v>30</v>
      </c>
      <c r="AX756" s="14" t="s">
        <v>73</v>
      </c>
      <c r="AY756" s="265" t="s">
        <v>194</v>
      </c>
    </row>
    <row r="757" spans="1:51" s="15" customFormat="1" ht="12">
      <c r="A757" s="15"/>
      <c r="B757" s="266"/>
      <c r="C757" s="267"/>
      <c r="D757" s="240" t="s">
        <v>202</v>
      </c>
      <c r="E757" s="268" t="s">
        <v>1</v>
      </c>
      <c r="F757" s="269" t="s">
        <v>206</v>
      </c>
      <c r="G757" s="267"/>
      <c r="H757" s="270">
        <v>1.26</v>
      </c>
      <c r="I757" s="271"/>
      <c r="J757" s="267"/>
      <c r="K757" s="267"/>
      <c r="L757" s="272"/>
      <c r="M757" s="273"/>
      <c r="N757" s="274"/>
      <c r="O757" s="274"/>
      <c r="P757" s="274"/>
      <c r="Q757" s="274"/>
      <c r="R757" s="274"/>
      <c r="S757" s="274"/>
      <c r="T757" s="27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T757" s="276" t="s">
        <v>202</v>
      </c>
      <c r="AU757" s="276" t="s">
        <v>81</v>
      </c>
      <c r="AV757" s="15" t="s">
        <v>115</v>
      </c>
      <c r="AW757" s="15" t="s">
        <v>30</v>
      </c>
      <c r="AX757" s="15" t="s">
        <v>77</v>
      </c>
      <c r="AY757" s="276" t="s">
        <v>194</v>
      </c>
    </row>
    <row r="758" spans="1:65" s="2" customFormat="1" ht="12">
      <c r="A758" s="39"/>
      <c r="B758" s="40"/>
      <c r="C758" s="227" t="s">
        <v>501</v>
      </c>
      <c r="D758" s="227" t="s">
        <v>196</v>
      </c>
      <c r="E758" s="228" t="s">
        <v>828</v>
      </c>
      <c r="F758" s="229" t="s">
        <v>829</v>
      </c>
      <c r="G758" s="230" t="s">
        <v>199</v>
      </c>
      <c r="H758" s="231">
        <v>0.584</v>
      </c>
      <c r="I758" s="232"/>
      <c r="J758" s="233">
        <f>ROUND(I758*H758,2)</f>
        <v>0</v>
      </c>
      <c r="K758" s="229" t="s">
        <v>200</v>
      </c>
      <c r="L758" s="45"/>
      <c r="M758" s="234" t="s">
        <v>1</v>
      </c>
      <c r="N758" s="235" t="s">
        <v>38</v>
      </c>
      <c r="O758" s="92"/>
      <c r="P758" s="236">
        <f>O758*H758</f>
        <v>0</v>
      </c>
      <c r="Q758" s="236">
        <v>0</v>
      </c>
      <c r="R758" s="236">
        <f>Q758*H758</f>
        <v>0</v>
      </c>
      <c r="S758" s="236">
        <v>0</v>
      </c>
      <c r="T758" s="237">
        <f>S758*H758</f>
        <v>0</v>
      </c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R758" s="238" t="s">
        <v>115</v>
      </c>
      <c r="AT758" s="238" t="s">
        <v>196</v>
      </c>
      <c r="AU758" s="238" t="s">
        <v>81</v>
      </c>
      <c r="AY758" s="18" t="s">
        <v>194</v>
      </c>
      <c r="BE758" s="239">
        <f>IF(N758="základní",J758,0)</f>
        <v>0</v>
      </c>
      <c r="BF758" s="239">
        <f>IF(N758="snížená",J758,0)</f>
        <v>0</v>
      </c>
      <c r="BG758" s="239">
        <f>IF(N758="zákl. přenesená",J758,0)</f>
        <v>0</v>
      </c>
      <c r="BH758" s="239">
        <f>IF(N758="sníž. přenesená",J758,0)</f>
        <v>0</v>
      </c>
      <c r="BI758" s="239">
        <f>IF(N758="nulová",J758,0)</f>
        <v>0</v>
      </c>
      <c r="BJ758" s="18" t="s">
        <v>77</v>
      </c>
      <c r="BK758" s="239">
        <f>ROUND(I758*H758,2)</f>
        <v>0</v>
      </c>
      <c r="BL758" s="18" t="s">
        <v>115</v>
      </c>
      <c r="BM758" s="238" t="s">
        <v>830</v>
      </c>
    </row>
    <row r="759" spans="1:47" s="2" customFormat="1" ht="12">
      <c r="A759" s="39"/>
      <c r="B759" s="40"/>
      <c r="C759" s="41"/>
      <c r="D759" s="240" t="s">
        <v>201</v>
      </c>
      <c r="E759" s="41"/>
      <c r="F759" s="241" t="s">
        <v>829</v>
      </c>
      <c r="G759" s="41"/>
      <c r="H759" s="41"/>
      <c r="I759" s="242"/>
      <c r="J759" s="41"/>
      <c r="K759" s="41"/>
      <c r="L759" s="45"/>
      <c r="M759" s="243"/>
      <c r="N759" s="244"/>
      <c r="O759" s="92"/>
      <c r="P759" s="92"/>
      <c r="Q759" s="92"/>
      <c r="R759" s="92"/>
      <c r="S759" s="92"/>
      <c r="T759" s="93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T759" s="18" t="s">
        <v>201</v>
      </c>
      <c r="AU759" s="18" t="s">
        <v>81</v>
      </c>
    </row>
    <row r="760" spans="1:51" s="14" customFormat="1" ht="12">
      <c r="A760" s="14"/>
      <c r="B760" s="255"/>
      <c r="C760" s="256"/>
      <c r="D760" s="240" t="s">
        <v>202</v>
      </c>
      <c r="E760" s="257" t="s">
        <v>1</v>
      </c>
      <c r="F760" s="258" t="s">
        <v>831</v>
      </c>
      <c r="G760" s="256"/>
      <c r="H760" s="259">
        <v>0.584</v>
      </c>
      <c r="I760" s="260"/>
      <c r="J760" s="256"/>
      <c r="K760" s="256"/>
      <c r="L760" s="261"/>
      <c r="M760" s="262"/>
      <c r="N760" s="263"/>
      <c r="O760" s="263"/>
      <c r="P760" s="263"/>
      <c r="Q760" s="263"/>
      <c r="R760" s="263"/>
      <c r="S760" s="263"/>
      <c r="T760" s="26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65" t="s">
        <v>202</v>
      </c>
      <c r="AU760" s="265" t="s">
        <v>81</v>
      </c>
      <c r="AV760" s="14" t="s">
        <v>81</v>
      </c>
      <c r="AW760" s="14" t="s">
        <v>30</v>
      </c>
      <c r="AX760" s="14" t="s">
        <v>73</v>
      </c>
      <c r="AY760" s="265" t="s">
        <v>194</v>
      </c>
    </row>
    <row r="761" spans="1:51" s="15" customFormat="1" ht="12">
      <c r="A761" s="15"/>
      <c r="B761" s="266"/>
      <c r="C761" s="267"/>
      <c r="D761" s="240" t="s">
        <v>202</v>
      </c>
      <c r="E761" s="268" t="s">
        <v>1</v>
      </c>
      <c r="F761" s="269" t="s">
        <v>206</v>
      </c>
      <c r="G761" s="267"/>
      <c r="H761" s="270">
        <v>0.584</v>
      </c>
      <c r="I761" s="271"/>
      <c r="J761" s="267"/>
      <c r="K761" s="267"/>
      <c r="L761" s="272"/>
      <c r="M761" s="273"/>
      <c r="N761" s="274"/>
      <c r="O761" s="274"/>
      <c r="P761" s="274"/>
      <c r="Q761" s="274"/>
      <c r="R761" s="274"/>
      <c r="S761" s="274"/>
      <c r="T761" s="27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T761" s="276" t="s">
        <v>202</v>
      </c>
      <c r="AU761" s="276" t="s">
        <v>81</v>
      </c>
      <c r="AV761" s="15" t="s">
        <v>115</v>
      </c>
      <c r="AW761" s="15" t="s">
        <v>30</v>
      </c>
      <c r="AX761" s="15" t="s">
        <v>77</v>
      </c>
      <c r="AY761" s="276" t="s">
        <v>194</v>
      </c>
    </row>
    <row r="762" spans="1:65" s="2" customFormat="1" ht="12">
      <c r="A762" s="39"/>
      <c r="B762" s="40"/>
      <c r="C762" s="227" t="s">
        <v>832</v>
      </c>
      <c r="D762" s="227" t="s">
        <v>196</v>
      </c>
      <c r="E762" s="228" t="s">
        <v>833</v>
      </c>
      <c r="F762" s="229" t="s">
        <v>834</v>
      </c>
      <c r="G762" s="230" t="s">
        <v>199</v>
      </c>
      <c r="H762" s="231">
        <v>6.692</v>
      </c>
      <c r="I762" s="232"/>
      <c r="J762" s="233">
        <f>ROUND(I762*H762,2)</f>
        <v>0</v>
      </c>
      <c r="K762" s="229" t="s">
        <v>1</v>
      </c>
      <c r="L762" s="45"/>
      <c r="M762" s="234" t="s">
        <v>1</v>
      </c>
      <c r="N762" s="235" t="s">
        <v>38</v>
      </c>
      <c r="O762" s="92"/>
      <c r="P762" s="236">
        <f>O762*H762</f>
        <v>0</v>
      </c>
      <c r="Q762" s="236">
        <v>0</v>
      </c>
      <c r="R762" s="236">
        <f>Q762*H762</f>
        <v>0</v>
      </c>
      <c r="S762" s="236">
        <v>0</v>
      </c>
      <c r="T762" s="237">
        <f>S762*H762</f>
        <v>0</v>
      </c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R762" s="238" t="s">
        <v>115</v>
      </c>
      <c r="AT762" s="238" t="s">
        <v>196</v>
      </c>
      <c r="AU762" s="238" t="s">
        <v>81</v>
      </c>
      <c r="AY762" s="18" t="s">
        <v>194</v>
      </c>
      <c r="BE762" s="239">
        <f>IF(N762="základní",J762,0)</f>
        <v>0</v>
      </c>
      <c r="BF762" s="239">
        <f>IF(N762="snížená",J762,0)</f>
        <v>0</v>
      </c>
      <c r="BG762" s="239">
        <f>IF(N762="zákl. přenesená",J762,0)</f>
        <v>0</v>
      </c>
      <c r="BH762" s="239">
        <f>IF(N762="sníž. přenesená",J762,0)</f>
        <v>0</v>
      </c>
      <c r="BI762" s="239">
        <f>IF(N762="nulová",J762,0)</f>
        <v>0</v>
      </c>
      <c r="BJ762" s="18" t="s">
        <v>77</v>
      </c>
      <c r="BK762" s="239">
        <f>ROUND(I762*H762,2)</f>
        <v>0</v>
      </c>
      <c r="BL762" s="18" t="s">
        <v>115</v>
      </c>
      <c r="BM762" s="238" t="s">
        <v>835</v>
      </c>
    </row>
    <row r="763" spans="1:47" s="2" customFormat="1" ht="12">
      <c r="A763" s="39"/>
      <c r="B763" s="40"/>
      <c r="C763" s="41"/>
      <c r="D763" s="240" t="s">
        <v>201</v>
      </c>
      <c r="E763" s="41"/>
      <c r="F763" s="241" t="s">
        <v>834</v>
      </c>
      <c r="G763" s="41"/>
      <c r="H763" s="41"/>
      <c r="I763" s="242"/>
      <c r="J763" s="41"/>
      <c r="K763" s="41"/>
      <c r="L763" s="45"/>
      <c r="M763" s="243"/>
      <c r="N763" s="244"/>
      <c r="O763" s="92"/>
      <c r="P763" s="92"/>
      <c r="Q763" s="92"/>
      <c r="R763" s="92"/>
      <c r="S763" s="92"/>
      <c r="T763" s="93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T763" s="18" t="s">
        <v>201</v>
      </c>
      <c r="AU763" s="18" t="s">
        <v>81</v>
      </c>
    </row>
    <row r="764" spans="1:51" s="14" customFormat="1" ht="12">
      <c r="A764" s="14"/>
      <c r="B764" s="255"/>
      <c r="C764" s="256"/>
      <c r="D764" s="240" t="s">
        <v>202</v>
      </c>
      <c r="E764" s="257" t="s">
        <v>1</v>
      </c>
      <c r="F764" s="258" t="s">
        <v>836</v>
      </c>
      <c r="G764" s="256"/>
      <c r="H764" s="259">
        <v>5.292</v>
      </c>
      <c r="I764" s="260"/>
      <c r="J764" s="256"/>
      <c r="K764" s="256"/>
      <c r="L764" s="261"/>
      <c r="M764" s="262"/>
      <c r="N764" s="263"/>
      <c r="O764" s="263"/>
      <c r="P764" s="263"/>
      <c r="Q764" s="263"/>
      <c r="R764" s="263"/>
      <c r="S764" s="263"/>
      <c r="T764" s="26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65" t="s">
        <v>202</v>
      </c>
      <c r="AU764" s="265" t="s">
        <v>81</v>
      </c>
      <c r="AV764" s="14" t="s">
        <v>81</v>
      </c>
      <c r="AW764" s="14" t="s">
        <v>30</v>
      </c>
      <c r="AX764" s="14" t="s">
        <v>73</v>
      </c>
      <c r="AY764" s="265" t="s">
        <v>194</v>
      </c>
    </row>
    <row r="765" spans="1:51" s="14" customFormat="1" ht="12">
      <c r="A765" s="14"/>
      <c r="B765" s="255"/>
      <c r="C765" s="256"/>
      <c r="D765" s="240" t="s">
        <v>202</v>
      </c>
      <c r="E765" s="257" t="s">
        <v>1</v>
      </c>
      <c r="F765" s="258" t="s">
        <v>837</v>
      </c>
      <c r="G765" s="256"/>
      <c r="H765" s="259">
        <v>0.58</v>
      </c>
      <c r="I765" s="260"/>
      <c r="J765" s="256"/>
      <c r="K765" s="256"/>
      <c r="L765" s="261"/>
      <c r="M765" s="262"/>
      <c r="N765" s="263"/>
      <c r="O765" s="263"/>
      <c r="P765" s="263"/>
      <c r="Q765" s="263"/>
      <c r="R765" s="263"/>
      <c r="S765" s="263"/>
      <c r="T765" s="26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65" t="s">
        <v>202</v>
      </c>
      <c r="AU765" s="265" t="s">
        <v>81</v>
      </c>
      <c r="AV765" s="14" t="s">
        <v>81</v>
      </c>
      <c r="AW765" s="14" t="s">
        <v>30</v>
      </c>
      <c r="AX765" s="14" t="s">
        <v>73</v>
      </c>
      <c r="AY765" s="265" t="s">
        <v>194</v>
      </c>
    </row>
    <row r="766" spans="1:51" s="14" customFormat="1" ht="12">
      <c r="A766" s="14"/>
      <c r="B766" s="255"/>
      <c r="C766" s="256"/>
      <c r="D766" s="240" t="s">
        <v>202</v>
      </c>
      <c r="E766" s="257" t="s">
        <v>1</v>
      </c>
      <c r="F766" s="258" t="s">
        <v>838</v>
      </c>
      <c r="G766" s="256"/>
      <c r="H766" s="259">
        <v>0.82</v>
      </c>
      <c r="I766" s="260"/>
      <c r="J766" s="256"/>
      <c r="K766" s="256"/>
      <c r="L766" s="261"/>
      <c r="M766" s="262"/>
      <c r="N766" s="263"/>
      <c r="O766" s="263"/>
      <c r="P766" s="263"/>
      <c r="Q766" s="263"/>
      <c r="R766" s="263"/>
      <c r="S766" s="263"/>
      <c r="T766" s="26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65" t="s">
        <v>202</v>
      </c>
      <c r="AU766" s="265" t="s">
        <v>81</v>
      </c>
      <c r="AV766" s="14" t="s">
        <v>81</v>
      </c>
      <c r="AW766" s="14" t="s">
        <v>30</v>
      </c>
      <c r="AX766" s="14" t="s">
        <v>73</v>
      </c>
      <c r="AY766" s="265" t="s">
        <v>194</v>
      </c>
    </row>
    <row r="767" spans="1:51" s="15" customFormat="1" ht="12">
      <c r="A767" s="15"/>
      <c r="B767" s="266"/>
      <c r="C767" s="267"/>
      <c r="D767" s="240" t="s">
        <v>202</v>
      </c>
      <c r="E767" s="268" t="s">
        <v>1</v>
      </c>
      <c r="F767" s="269" t="s">
        <v>206</v>
      </c>
      <c r="G767" s="267"/>
      <c r="H767" s="270">
        <v>6.692</v>
      </c>
      <c r="I767" s="271"/>
      <c r="J767" s="267"/>
      <c r="K767" s="267"/>
      <c r="L767" s="272"/>
      <c r="M767" s="273"/>
      <c r="N767" s="274"/>
      <c r="O767" s="274"/>
      <c r="P767" s="274"/>
      <c r="Q767" s="274"/>
      <c r="R767" s="274"/>
      <c r="S767" s="274"/>
      <c r="T767" s="27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T767" s="276" t="s">
        <v>202</v>
      </c>
      <c r="AU767" s="276" t="s">
        <v>81</v>
      </c>
      <c r="AV767" s="15" t="s">
        <v>115</v>
      </c>
      <c r="AW767" s="15" t="s">
        <v>30</v>
      </c>
      <c r="AX767" s="15" t="s">
        <v>77</v>
      </c>
      <c r="AY767" s="276" t="s">
        <v>194</v>
      </c>
    </row>
    <row r="768" spans="1:65" s="2" customFormat="1" ht="12">
      <c r="A768" s="39"/>
      <c r="B768" s="40"/>
      <c r="C768" s="227" t="s">
        <v>506</v>
      </c>
      <c r="D768" s="227" t="s">
        <v>196</v>
      </c>
      <c r="E768" s="228" t="s">
        <v>839</v>
      </c>
      <c r="F768" s="229" t="s">
        <v>840</v>
      </c>
      <c r="G768" s="230" t="s">
        <v>294</v>
      </c>
      <c r="H768" s="231">
        <v>26.498</v>
      </c>
      <c r="I768" s="232"/>
      <c r="J768" s="233">
        <f>ROUND(I768*H768,2)</f>
        <v>0</v>
      </c>
      <c r="K768" s="229" t="s">
        <v>200</v>
      </c>
      <c r="L768" s="45"/>
      <c r="M768" s="234" t="s">
        <v>1</v>
      </c>
      <c r="N768" s="235" t="s">
        <v>38</v>
      </c>
      <c r="O768" s="92"/>
      <c r="P768" s="236">
        <f>O768*H768</f>
        <v>0</v>
      </c>
      <c r="Q768" s="236">
        <v>0</v>
      </c>
      <c r="R768" s="236">
        <f>Q768*H768</f>
        <v>0</v>
      </c>
      <c r="S768" s="236">
        <v>0</v>
      </c>
      <c r="T768" s="237">
        <f>S768*H768</f>
        <v>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238" t="s">
        <v>115</v>
      </c>
      <c r="AT768" s="238" t="s">
        <v>196</v>
      </c>
      <c r="AU768" s="238" t="s">
        <v>81</v>
      </c>
      <c r="AY768" s="18" t="s">
        <v>194</v>
      </c>
      <c r="BE768" s="239">
        <f>IF(N768="základní",J768,0)</f>
        <v>0</v>
      </c>
      <c r="BF768" s="239">
        <f>IF(N768="snížená",J768,0)</f>
        <v>0</v>
      </c>
      <c r="BG768" s="239">
        <f>IF(N768="zákl. přenesená",J768,0)</f>
        <v>0</v>
      </c>
      <c r="BH768" s="239">
        <f>IF(N768="sníž. přenesená",J768,0)</f>
        <v>0</v>
      </c>
      <c r="BI768" s="239">
        <f>IF(N768="nulová",J768,0)</f>
        <v>0</v>
      </c>
      <c r="BJ768" s="18" t="s">
        <v>77</v>
      </c>
      <c r="BK768" s="239">
        <f>ROUND(I768*H768,2)</f>
        <v>0</v>
      </c>
      <c r="BL768" s="18" t="s">
        <v>115</v>
      </c>
      <c r="BM768" s="238" t="s">
        <v>841</v>
      </c>
    </row>
    <row r="769" spans="1:47" s="2" customFormat="1" ht="12">
      <c r="A769" s="39"/>
      <c r="B769" s="40"/>
      <c r="C769" s="41"/>
      <c r="D769" s="240" t="s">
        <v>201</v>
      </c>
      <c r="E769" s="41"/>
      <c r="F769" s="241" t="s">
        <v>840</v>
      </c>
      <c r="G769" s="41"/>
      <c r="H769" s="41"/>
      <c r="I769" s="242"/>
      <c r="J769" s="41"/>
      <c r="K769" s="41"/>
      <c r="L769" s="45"/>
      <c r="M769" s="243"/>
      <c r="N769" s="244"/>
      <c r="O769" s="92"/>
      <c r="P769" s="92"/>
      <c r="Q769" s="92"/>
      <c r="R769" s="92"/>
      <c r="S769" s="92"/>
      <c r="T769" s="93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T769" s="18" t="s">
        <v>201</v>
      </c>
      <c r="AU769" s="18" t="s">
        <v>81</v>
      </c>
    </row>
    <row r="770" spans="1:51" s="14" customFormat="1" ht="12">
      <c r="A770" s="14"/>
      <c r="B770" s="255"/>
      <c r="C770" s="256"/>
      <c r="D770" s="240" t="s">
        <v>202</v>
      </c>
      <c r="E770" s="257" t="s">
        <v>1</v>
      </c>
      <c r="F770" s="258" t="s">
        <v>322</v>
      </c>
      <c r="G770" s="256"/>
      <c r="H770" s="259">
        <v>26.498</v>
      </c>
      <c r="I770" s="260"/>
      <c r="J770" s="256"/>
      <c r="K770" s="256"/>
      <c r="L770" s="261"/>
      <c r="M770" s="262"/>
      <c r="N770" s="263"/>
      <c r="O770" s="263"/>
      <c r="P770" s="263"/>
      <c r="Q770" s="263"/>
      <c r="R770" s="263"/>
      <c r="S770" s="263"/>
      <c r="T770" s="26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65" t="s">
        <v>202</v>
      </c>
      <c r="AU770" s="265" t="s">
        <v>81</v>
      </c>
      <c r="AV770" s="14" t="s">
        <v>81</v>
      </c>
      <c r="AW770" s="14" t="s">
        <v>30</v>
      </c>
      <c r="AX770" s="14" t="s">
        <v>73</v>
      </c>
      <c r="AY770" s="265" t="s">
        <v>194</v>
      </c>
    </row>
    <row r="771" spans="1:51" s="15" customFormat="1" ht="12">
      <c r="A771" s="15"/>
      <c r="B771" s="266"/>
      <c r="C771" s="267"/>
      <c r="D771" s="240" t="s">
        <v>202</v>
      </c>
      <c r="E771" s="268" t="s">
        <v>1</v>
      </c>
      <c r="F771" s="269" t="s">
        <v>206</v>
      </c>
      <c r="G771" s="267"/>
      <c r="H771" s="270">
        <v>26.498</v>
      </c>
      <c r="I771" s="271"/>
      <c r="J771" s="267"/>
      <c r="K771" s="267"/>
      <c r="L771" s="272"/>
      <c r="M771" s="273"/>
      <c r="N771" s="274"/>
      <c r="O771" s="274"/>
      <c r="P771" s="274"/>
      <c r="Q771" s="274"/>
      <c r="R771" s="274"/>
      <c r="S771" s="274"/>
      <c r="T771" s="27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T771" s="276" t="s">
        <v>202</v>
      </c>
      <c r="AU771" s="276" t="s">
        <v>81</v>
      </c>
      <c r="AV771" s="15" t="s">
        <v>115</v>
      </c>
      <c r="AW771" s="15" t="s">
        <v>30</v>
      </c>
      <c r="AX771" s="15" t="s">
        <v>77</v>
      </c>
      <c r="AY771" s="276" t="s">
        <v>194</v>
      </c>
    </row>
    <row r="772" spans="1:65" s="2" customFormat="1" ht="66.75" customHeight="1">
      <c r="A772" s="39"/>
      <c r="B772" s="40"/>
      <c r="C772" s="227" t="s">
        <v>842</v>
      </c>
      <c r="D772" s="227" t="s">
        <v>196</v>
      </c>
      <c r="E772" s="228" t="s">
        <v>843</v>
      </c>
      <c r="F772" s="229" t="s">
        <v>844</v>
      </c>
      <c r="G772" s="230" t="s">
        <v>397</v>
      </c>
      <c r="H772" s="231">
        <v>1</v>
      </c>
      <c r="I772" s="232"/>
      <c r="J772" s="233">
        <f>ROUND(I772*H772,2)</f>
        <v>0</v>
      </c>
      <c r="K772" s="229" t="s">
        <v>1</v>
      </c>
      <c r="L772" s="45"/>
      <c r="M772" s="234" t="s">
        <v>1</v>
      </c>
      <c r="N772" s="235" t="s">
        <v>38</v>
      </c>
      <c r="O772" s="92"/>
      <c r="P772" s="236">
        <f>O772*H772</f>
        <v>0</v>
      </c>
      <c r="Q772" s="236">
        <v>0</v>
      </c>
      <c r="R772" s="236">
        <f>Q772*H772</f>
        <v>0</v>
      </c>
      <c r="S772" s="236">
        <v>0</v>
      </c>
      <c r="T772" s="237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38" t="s">
        <v>115</v>
      </c>
      <c r="AT772" s="238" t="s">
        <v>196</v>
      </c>
      <c r="AU772" s="238" t="s">
        <v>81</v>
      </c>
      <c r="AY772" s="18" t="s">
        <v>194</v>
      </c>
      <c r="BE772" s="239">
        <f>IF(N772="základní",J772,0)</f>
        <v>0</v>
      </c>
      <c r="BF772" s="239">
        <f>IF(N772="snížená",J772,0)</f>
        <v>0</v>
      </c>
      <c r="BG772" s="239">
        <f>IF(N772="zákl. přenesená",J772,0)</f>
        <v>0</v>
      </c>
      <c r="BH772" s="239">
        <f>IF(N772="sníž. přenesená",J772,0)</f>
        <v>0</v>
      </c>
      <c r="BI772" s="239">
        <f>IF(N772="nulová",J772,0)</f>
        <v>0</v>
      </c>
      <c r="BJ772" s="18" t="s">
        <v>77</v>
      </c>
      <c r="BK772" s="239">
        <f>ROUND(I772*H772,2)</f>
        <v>0</v>
      </c>
      <c r="BL772" s="18" t="s">
        <v>115</v>
      </c>
      <c r="BM772" s="238" t="s">
        <v>845</v>
      </c>
    </row>
    <row r="773" spans="1:47" s="2" customFormat="1" ht="12">
      <c r="A773" s="39"/>
      <c r="B773" s="40"/>
      <c r="C773" s="41"/>
      <c r="D773" s="240" t="s">
        <v>201</v>
      </c>
      <c r="E773" s="41"/>
      <c r="F773" s="241" t="s">
        <v>846</v>
      </c>
      <c r="G773" s="41"/>
      <c r="H773" s="41"/>
      <c r="I773" s="242"/>
      <c r="J773" s="41"/>
      <c r="K773" s="41"/>
      <c r="L773" s="45"/>
      <c r="M773" s="243"/>
      <c r="N773" s="244"/>
      <c r="O773" s="92"/>
      <c r="P773" s="92"/>
      <c r="Q773" s="92"/>
      <c r="R773" s="92"/>
      <c r="S773" s="92"/>
      <c r="T773" s="93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T773" s="18" t="s">
        <v>201</v>
      </c>
      <c r="AU773" s="18" t="s">
        <v>81</v>
      </c>
    </row>
    <row r="774" spans="1:65" s="2" customFormat="1" ht="66.75" customHeight="1">
      <c r="A774" s="39"/>
      <c r="B774" s="40"/>
      <c r="C774" s="227" t="s">
        <v>511</v>
      </c>
      <c r="D774" s="227" t="s">
        <v>196</v>
      </c>
      <c r="E774" s="228" t="s">
        <v>847</v>
      </c>
      <c r="F774" s="229" t="s">
        <v>848</v>
      </c>
      <c r="G774" s="230" t="s">
        <v>397</v>
      </c>
      <c r="H774" s="231">
        <v>1</v>
      </c>
      <c r="I774" s="232"/>
      <c r="J774" s="233">
        <f>ROUND(I774*H774,2)</f>
        <v>0</v>
      </c>
      <c r="K774" s="229" t="s">
        <v>1</v>
      </c>
      <c r="L774" s="45"/>
      <c r="M774" s="234" t="s">
        <v>1</v>
      </c>
      <c r="N774" s="235" t="s">
        <v>38</v>
      </c>
      <c r="O774" s="92"/>
      <c r="P774" s="236">
        <f>O774*H774</f>
        <v>0</v>
      </c>
      <c r="Q774" s="236">
        <v>0</v>
      </c>
      <c r="R774" s="236">
        <f>Q774*H774</f>
        <v>0</v>
      </c>
      <c r="S774" s="236">
        <v>0</v>
      </c>
      <c r="T774" s="237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38" t="s">
        <v>115</v>
      </c>
      <c r="AT774" s="238" t="s">
        <v>196</v>
      </c>
      <c r="AU774" s="238" t="s">
        <v>81</v>
      </c>
      <c r="AY774" s="18" t="s">
        <v>194</v>
      </c>
      <c r="BE774" s="239">
        <f>IF(N774="základní",J774,0)</f>
        <v>0</v>
      </c>
      <c r="BF774" s="239">
        <f>IF(N774="snížená",J774,0)</f>
        <v>0</v>
      </c>
      <c r="BG774" s="239">
        <f>IF(N774="zákl. přenesená",J774,0)</f>
        <v>0</v>
      </c>
      <c r="BH774" s="239">
        <f>IF(N774="sníž. přenesená",J774,0)</f>
        <v>0</v>
      </c>
      <c r="BI774" s="239">
        <f>IF(N774="nulová",J774,0)</f>
        <v>0</v>
      </c>
      <c r="BJ774" s="18" t="s">
        <v>77</v>
      </c>
      <c r="BK774" s="239">
        <f>ROUND(I774*H774,2)</f>
        <v>0</v>
      </c>
      <c r="BL774" s="18" t="s">
        <v>115</v>
      </c>
      <c r="BM774" s="238" t="s">
        <v>849</v>
      </c>
    </row>
    <row r="775" spans="1:47" s="2" customFormat="1" ht="12">
      <c r="A775" s="39"/>
      <c r="B775" s="40"/>
      <c r="C775" s="41"/>
      <c r="D775" s="240" t="s">
        <v>201</v>
      </c>
      <c r="E775" s="41"/>
      <c r="F775" s="241" t="s">
        <v>848</v>
      </c>
      <c r="G775" s="41"/>
      <c r="H775" s="41"/>
      <c r="I775" s="242"/>
      <c r="J775" s="41"/>
      <c r="K775" s="41"/>
      <c r="L775" s="45"/>
      <c r="M775" s="243"/>
      <c r="N775" s="244"/>
      <c r="O775" s="92"/>
      <c r="P775" s="92"/>
      <c r="Q775" s="92"/>
      <c r="R775" s="92"/>
      <c r="S775" s="92"/>
      <c r="T775" s="93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T775" s="18" t="s">
        <v>201</v>
      </c>
      <c r="AU775" s="18" t="s">
        <v>81</v>
      </c>
    </row>
    <row r="776" spans="1:65" s="2" customFormat="1" ht="66.75" customHeight="1">
      <c r="A776" s="39"/>
      <c r="B776" s="40"/>
      <c r="C776" s="227" t="s">
        <v>850</v>
      </c>
      <c r="D776" s="227" t="s">
        <v>196</v>
      </c>
      <c r="E776" s="228" t="s">
        <v>851</v>
      </c>
      <c r="F776" s="229" t="s">
        <v>852</v>
      </c>
      <c r="G776" s="230" t="s">
        <v>397</v>
      </c>
      <c r="H776" s="231">
        <v>1</v>
      </c>
      <c r="I776" s="232"/>
      <c r="J776" s="233">
        <f>ROUND(I776*H776,2)</f>
        <v>0</v>
      </c>
      <c r="K776" s="229" t="s">
        <v>1</v>
      </c>
      <c r="L776" s="45"/>
      <c r="M776" s="234" t="s">
        <v>1</v>
      </c>
      <c r="N776" s="235" t="s">
        <v>38</v>
      </c>
      <c r="O776" s="92"/>
      <c r="P776" s="236">
        <f>O776*H776</f>
        <v>0</v>
      </c>
      <c r="Q776" s="236">
        <v>0</v>
      </c>
      <c r="R776" s="236">
        <f>Q776*H776</f>
        <v>0</v>
      </c>
      <c r="S776" s="236">
        <v>0</v>
      </c>
      <c r="T776" s="237">
        <f>S776*H776</f>
        <v>0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238" t="s">
        <v>115</v>
      </c>
      <c r="AT776" s="238" t="s">
        <v>196</v>
      </c>
      <c r="AU776" s="238" t="s">
        <v>81</v>
      </c>
      <c r="AY776" s="18" t="s">
        <v>194</v>
      </c>
      <c r="BE776" s="239">
        <f>IF(N776="základní",J776,0)</f>
        <v>0</v>
      </c>
      <c r="BF776" s="239">
        <f>IF(N776="snížená",J776,0)</f>
        <v>0</v>
      </c>
      <c r="BG776" s="239">
        <f>IF(N776="zákl. přenesená",J776,0)</f>
        <v>0</v>
      </c>
      <c r="BH776" s="239">
        <f>IF(N776="sníž. přenesená",J776,0)</f>
        <v>0</v>
      </c>
      <c r="BI776" s="239">
        <f>IF(N776="nulová",J776,0)</f>
        <v>0</v>
      </c>
      <c r="BJ776" s="18" t="s">
        <v>77</v>
      </c>
      <c r="BK776" s="239">
        <f>ROUND(I776*H776,2)</f>
        <v>0</v>
      </c>
      <c r="BL776" s="18" t="s">
        <v>115</v>
      </c>
      <c r="BM776" s="238" t="s">
        <v>853</v>
      </c>
    </row>
    <row r="777" spans="1:47" s="2" customFormat="1" ht="12">
      <c r="A777" s="39"/>
      <c r="B777" s="40"/>
      <c r="C777" s="41"/>
      <c r="D777" s="240" t="s">
        <v>201</v>
      </c>
      <c r="E777" s="41"/>
      <c r="F777" s="241" t="s">
        <v>852</v>
      </c>
      <c r="G777" s="41"/>
      <c r="H777" s="41"/>
      <c r="I777" s="242"/>
      <c r="J777" s="41"/>
      <c r="K777" s="41"/>
      <c r="L777" s="45"/>
      <c r="M777" s="243"/>
      <c r="N777" s="244"/>
      <c r="O777" s="92"/>
      <c r="P777" s="92"/>
      <c r="Q777" s="92"/>
      <c r="R777" s="92"/>
      <c r="S777" s="92"/>
      <c r="T777" s="93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T777" s="18" t="s">
        <v>201</v>
      </c>
      <c r="AU777" s="18" t="s">
        <v>81</v>
      </c>
    </row>
    <row r="778" spans="1:63" s="12" customFormat="1" ht="22.8" customHeight="1">
      <c r="A778" s="12"/>
      <c r="B778" s="211"/>
      <c r="C778" s="212"/>
      <c r="D778" s="213" t="s">
        <v>72</v>
      </c>
      <c r="E778" s="225" t="s">
        <v>219</v>
      </c>
      <c r="F778" s="225" t="s">
        <v>854</v>
      </c>
      <c r="G778" s="212"/>
      <c r="H778" s="212"/>
      <c r="I778" s="215"/>
      <c r="J778" s="226">
        <f>BK778</f>
        <v>0</v>
      </c>
      <c r="K778" s="212"/>
      <c r="L778" s="217"/>
      <c r="M778" s="218"/>
      <c r="N778" s="219"/>
      <c r="O778" s="219"/>
      <c r="P778" s="220">
        <f>SUM(P779:P784)</f>
        <v>0</v>
      </c>
      <c r="Q778" s="219"/>
      <c r="R778" s="220">
        <f>SUM(R779:R784)</f>
        <v>0</v>
      </c>
      <c r="S778" s="219"/>
      <c r="T778" s="221">
        <f>SUM(T779:T784)</f>
        <v>0</v>
      </c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R778" s="222" t="s">
        <v>77</v>
      </c>
      <c r="AT778" s="223" t="s">
        <v>72</v>
      </c>
      <c r="AU778" s="223" t="s">
        <v>77</v>
      </c>
      <c r="AY778" s="222" t="s">
        <v>194</v>
      </c>
      <c r="BK778" s="224">
        <f>SUM(BK779:BK784)</f>
        <v>0</v>
      </c>
    </row>
    <row r="779" spans="1:65" s="2" customFormat="1" ht="12">
      <c r="A779" s="39"/>
      <c r="B779" s="40"/>
      <c r="C779" s="227" t="s">
        <v>515</v>
      </c>
      <c r="D779" s="227" t="s">
        <v>196</v>
      </c>
      <c r="E779" s="228" t="s">
        <v>855</v>
      </c>
      <c r="F779" s="229" t="s">
        <v>856</v>
      </c>
      <c r="G779" s="230" t="s">
        <v>397</v>
      </c>
      <c r="H779" s="231">
        <v>1</v>
      </c>
      <c r="I779" s="232"/>
      <c r="J779" s="233">
        <f>ROUND(I779*H779,2)</f>
        <v>0</v>
      </c>
      <c r="K779" s="229" t="s">
        <v>200</v>
      </c>
      <c r="L779" s="45"/>
      <c r="M779" s="234" t="s">
        <v>1</v>
      </c>
      <c r="N779" s="235" t="s">
        <v>38</v>
      </c>
      <c r="O779" s="92"/>
      <c r="P779" s="236">
        <f>O779*H779</f>
        <v>0</v>
      </c>
      <c r="Q779" s="236">
        <v>0</v>
      </c>
      <c r="R779" s="236">
        <f>Q779*H779</f>
        <v>0</v>
      </c>
      <c r="S779" s="236">
        <v>0</v>
      </c>
      <c r="T779" s="237">
        <f>S779*H779</f>
        <v>0</v>
      </c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R779" s="238" t="s">
        <v>115</v>
      </c>
      <c r="AT779" s="238" t="s">
        <v>196</v>
      </c>
      <c r="AU779" s="238" t="s">
        <v>81</v>
      </c>
      <c r="AY779" s="18" t="s">
        <v>194</v>
      </c>
      <c r="BE779" s="239">
        <f>IF(N779="základní",J779,0)</f>
        <v>0</v>
      </c>
      <c r="BF779" s="239">
        <f>IF(N779="snížená",J779,0)</f>
        <v>0</v>
      </c>
      <c r="BG779" s="239">
        <f>IF(N779="zákl. přenesená",J779,0)</f>
        <v>0</v>
      </c>
      <c r="BH779" s="239">
        <f>IF(N779="sníž. přenesená",J779,0)</f>
        <v>0</v>
      </c>
      <c r="BI779" s="239">
        <f>IF(N779="nulová",J779,0)</f>
        <v>0</v>
      </c>
      <c r="BJ779" s="18" t="s">
        <v>77</v>
      </c>
      <c r="BK779" s="239">
        <f>ROUND(I779*H779,2)</f>
        <v>0</v>
      </c>
      <c r="BL779" s="18" t="s">
        <v>115</v>
      </c>
      <c r="BM779" s="238" t="s">
        <v>857</v>
      </c>
    </row>
    <row r="780" spans="1:47" s="2" customFormat="1" ht="12">
      <c r="A780" s="39"/>
      <c r="B780" s="40"/>
      <c r="C780" s="41"/>
      <c r="D780" s="240" t="s">
        <v>201</v>
      </c>
      <c r="E780" s="41"/>
      <c r="F780" s="241" t="s">
        <v>856</v>
      </c>
      <c r="G780" s="41"/>
      <c r="H780" s="41"/>
      <c r="I780" s="242"/>
      <c r="J780" s="41"/>
      <c r="K780" s="41"/>
      <c r="L780" s="45"/>
      <c r="M780" s="243"/>
      <c r="N780" s="244"/>
      <c r="O780" s="92"/>
      <c r="P780" s="92"/>
      <c r="Q780" s="92"/>
      <c r="R780" s="92"/>
      <c r="S780" s="92"/>
      <c r="T780" s="93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T780" s="18" t="s">
        <v>201</v>
      </c>
      <c r="AU780" s="18" t="s">
        <v>81</v>
      </c>
    </row>
    <row r="781" spans="1:65" s="2" customFormat="1" ht="33" customHeight="1">
      <c r="A781" s="39"/>
      <c r="B781" s="40"/>
      <c r="C781" s="288" t="s">
        <v>858</v>
      </c>
      <c r="D781" s="288" t="s">
        <v>282</v>
      </c>
      <c r="E781" s="289" t="s">
        <v>859</v>
      </c>
      <c r="F781" s="290" t="s">
        <v>860</v>
      </c>
      <c r="G781" s="291" t="s">
        <v>397</v>
      </c>
      <c r="H781" s="292">
        <v>1</v>
      </c>
      <c r="I781" s="293"/>
      <c r="J781" s="294">
        <f>ROUND(I781*H781,2)</f>
        <v>0</v>
      </c>
      <c r="K781" s="290" t="s">
        <v>1</v>
      </c>
      <c r="L781" s="295"/>
      <c r="M781" s="296" t="s">
        <v>1</v>
      </c>
      <c r="N781" s="297" t="s">
        <v>38</v>
      </c>
      <c r="O781" s="92"/>
      <c r="P781" s="236">
        <f>O781*H781</f>
        <v>0</v>
      </c>
      <c r="Q781" s="236">
        <v>0</v>
      </c>
      <c r="R781" s="236">
        <f>Q781*H781</f>
        <v>0</v>
      </c>
      <c r="S781" s="236">
        <v>0</v>
      </c>
      <c r="T781" s="237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38" t="s">
        <v>219</v>
      </c>
      <c r="AT781" s="238" t="s">
        <v>282</v>
      </c>
      <c r="AU781" s="238" t="s">
        <v>81</v>
      </c>
      <c r="AY781" s="18" t="s">
        <v>194</v>
      </c>
      <c r="BE781" s="239">
        <f>IF(N781="základní",J781,0)</f>
        <v>0</v>
      </c>
      <c r="BF781" s="239">
        <f>IF(N781="snížená",J781,0)</f>
        <v>0</v>
      </c>
      <c r="BG781" s="239">
        <f>IF(N781="zákl. přenesená",J781,0)</f>
        <v>0</v>
      </c>
      <c r="BH781" s="239">
        <f>IF(N781="sníž. přenesená",J781,0)</f>
        <v>0</v>
      </c>
      <c r="BI781" s="239">
        <f>IF(N781="nulová",J781,0)</f>
        <v>0</v>
      </c>
      <c r="BJ781" s="18" t="s">
        <v>77</v>
      </c>
      <c r="BK781" s="239">
        <f>ROUND(I781*H781,2)</f>
        <v>0</v>
      </c>
      <c r="BL781" s="18" t="s">
        <v>115</v>
      </c>
      <c r="BM781" s="238" t="s">
        <v>861</v>
      </c>
    </row>
    <row r="782" spans="1:47" s="2" customFormat="1" ht="12">
      <c r="A782" s="39"/>
      <c r="B782" s="40"/>
      <c r="C782" s="41"/>
      <c r="D782" s="240" t="s">
        <v>201</v>
      </c>
      <c r="E782" s="41"/>
      <c r="F782" s="241" t="s">
        <v>860</v>
      </c>
      <c r="G782" s="41"/>
      <c r="H782" s="41"/>
      <c r="I782" s="242"/>
      <c r="J782" s="41"/>
      <c r="K782" s="41"/>
      <c r="L782" s="45"/>
      <c r="M782" s="243"/>
      <c r="N782" s="244"/>
      <c r="O782" s="92"/>
      <c r="P782" s="92"/>
      <c r="Q782" s="92"/>
      <c r="R782" s="92"/>
      <c r="S782" s="92"/>
      <c r="T782" s="93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T782" s="18" t="s">
        <v>201</v>
      </c>
      <c r="AU782" s="18" t="s">
        <v>81</v>
      </c>
    </row>
    <row r="783" spans="1:51" s="14" customFormat="1" ht="12">
      <c r="A783" s="14"/>
      <c r="B783" s="255"/>
      <c r="C783" s="256"/>
      <c r="D783" s="240" t="s">
        <v>202</v>
      </c>
      <c r="E783" s="257" t="s">
        <v>1</v>
      </c>
      <c r="F783" s="258" t="s">
        <v>862</v>
      </c>
      <c r="G783" s="256"/>
      <c r="H783" s="259">
        <v>1</v>
      </c>
      <c r="I783" s="260"/>
      <c r="J783" s="256"/>
      <c r="K783" s="256"/>
      <c r="L783" s="261"/>
      <c r="M783" s="262"/>
      <c r="N783" s="263"/>
      <c r="O783" s="263"/>
      <c r="P783" s="263"/>
      <c r="Q783" s="263"/>
      <c r="R783" s="263"/>
      <c r="S783" s="263"/>
      <c r="T783" s="26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65" t="s">
        <v>202</v>
      </c>
      <c r="AU783" s="265" t="s">
        <v>81</v>
      </c>
      <c r="AV783" s="14" t="s">
        <v>81</v>
      </c>
      <c r="AW783" s="14" t="s">
        <v>30</v>
      </c>
      <c r="AX783" s="14" t="s">
        <v>73</v>
      </c>
      <c r="AY783" s="265" t="s">
        <v>194</v>
      </c>
    </row>
    <row r="784" spans="1:51" s="15" customFormat="1" ht="12">
      <c r="A784" s="15"/>
      <c r="B784" s="266"/>
      <c r="C784" s="267"/>
      <c r="D784" s="240" t="s">
        <v>202</v>
      </c>
      <c r="E784" s="268" t="s">
        <v>1</v>
      </c>
      <c r="F784" s="269" t="s">
        <v>206</v>
      </c>
      <c r="G784" s="267"/>
      <c r="H784" s="270">
        <v>1</v>
      </c>
      <c r="I784" s="271"/>
      <c r="J784" s="267"/>
      <c r="K784" s="267"/>
      <c r="L784" s="272"/>
      <c r="M784" s="273"/>
      <c r="N784" s="274"/>
      <c r="O784" s="274"/>
      <c r="P784" s="274"/>
      <c r="Q784" s="274"/>
      <c r="R784" s="274"/>
      <c r="S784" s="274"/>
      <c r="T784" s="27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T784" s="276" t="s">
        <v>202</v>
      </c>
      <c r="AU784" s="276" t="s">
        <v>81</v>
      </c>
      <c r="AV784" s="15" t="s">
        <v>115</v>
      </c>
      <c r="AW784" s="15" t="s">
        <v>30</v>
      </c>
      <c r="AX784" s="15" t="s">
        <v>77</v>
      </c>
      <c r="AY784" s="276" t="s">
        <v>194</v>
      </c>
    </row>
    <row r="785" spans="1:63" s="12" customFormat="1" ht="22.8" customHeight="1">
      <c r="A785" s="12"/>
      <c r="B785" s="211"/>
      <c r="C785" s="212"/>
      <c r="D785" s="213" t="s">
        <v>72</v>
      </c>
      <c r="E785" s="225" t="s">
        <v>241</v>
      </c>
      <c r="F785" s="225" t="s">
        <v>863</v>
      </c>
      <c r="G785" s="212"/>
      <c r="H785" s="212"/>
      <c r="I785" s="215"/>
      <c r="J785" s="226">
        <f>BK785</f>
        <v>0</v>
      </c>
      <c r="K785" s="212"/>
      <c r="L785" s="217"/>
      <c r="M785" s="218"/>
      <c r="N785" s="219"/>
      <c r="O785" s="219"/>
      <c r="P785" s="220">
        <f>SUM(P786:P920)</f>
        <v>0</v>
      </c>
      <c r="Q785" s="219"/>
      <c r="R785" s="220">
        <f>SUM(R786:R920)</f>
        <v>0</v>
      </c>
      <c r="S785" s="219"/>
      <c r="T785" s="221">
        <f>SUM(T786:T920)</f>
        <v>0</v>
      </c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R785" s="222" t="s">
        <v>77</v>
      </c>
      <c r="AT785" s="223" t="s">
        <v>72</v>
      </c>
      <c r="AU785" s="223" t="s">
        <v>77</v>
      </c>
      <c r="AY785" s="222" t="s">
        <v>194</v>
      </c>
      <c r="BK785" s="224">
        <f>SUM(BK786:BK920)</f>
        <v>0</v>
      </c>
    </row>
    <row r="786" spans="1:65" s="2" customFormat="1" ht="33" customHeight="1">
      <c r="A786" s="39"/>
      <c r="B786" s="40"/>
      <c r="C786" s="227" t="s">
        <v>520</v>
      </c>
      <c r="D786" s="227" t="s">
        <v>196</v>
      </c>
      <c r="E786" s="228" t="s">
        <v>864</v>
      </c>
      <c r="F786" s="229" t="s">
        <v>865</v>
      </c>
      <c r="G786" s="230" t="s">
        <v>357</v>
      </c>
      <c r="H786" s="231">
        <v>6.8</v>
      </c>
      <c r="I786" s="232"/>
      <c r="J786" s="233">
        <f>ROUND(I786*H786,2)</f>
        <v>0</v>
      </c>
      <c r="K786" s="229" t="s">
        <v>1</v>
      </c>
      <c r="L786" s="45"/>
      <c r="M786" s="234" t="s">
        <v>1</v>
      </c>
      <c r="N786" s="235" t="s">
        <v>38</v>
      </c>
      <c r="O786" s="92"/>
      <c r="P786" s="236">
        <f>O786*H786</f>
        <v>0</v>
      </c>
      <c r="Q786" s="236">
        <v>0</v>
      </c>
      <c r="R786" s="236">
        <f>Q786*H786</f>
        <v>0</v>
      </c>
      <c r="S786" s="236">
        <v>0</v>
      </c>
      <c r="T786" s="237">
        <f>S786*H786</f>
        <v>0</v>
      </c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R786" s="238" t="s">
        <v>115</v>
      </c>
      <c r="AT786" s="238" t="s">
        <v>196</v>
      </c>
      <c r="AU786" s="238" t="s">
        <v>81</v>
      </c>
      <c r="AY786" s="18" t="s">
        <v>194</v>
      </c>
      <c r="BE786" s="239">
        <f>IF(N786="základní",J786,0)</f>
        <v>0</v>
      </c>
      <c r="BF786" s="239">
        <f>IF(N786="snížená",J786,0)</f>
        <v>0</v>
      </c>
      <c r="BG786" s="239">
        <f>IF(N786="zákl. přenesená",J786,0)</f>
        <v>0</v>
      </c>
      <c r="BH786" s="239">
        <f>IF(N786="sníž. přenesená",J786,0)</f>
        <v>0</v>
      </c>
      <c r="BI786" s="239">
        <f>IF(N786="nulová",J786,0)</f>
        <v>0</v>
      </c>
      <c r="BJ786" s="18" t="s">
        <v>77</v>
      </c>
      <c r="BK786" s="239">
        <f>ROUND(I786*H786,2)</f>
        <v>0</v>
      </c>
      <c r="BL786" s="18" t="s">
        <v>115</v>
      </c>
      <c r="BM786" s="238" t="s">
        <v>866</v>
      </c>
    </row>
    <row r="787" spans="1:47" s="2" customFormat="1" ht="12">
      <c r="A787" s="39"/>
      <c r="B787" s="40"/>
      <c r="C787" s="41"/>
      <c r="D787" s="240" t="s">
        <v>201</v>
      </c>
      <c r="E787" s="41"/>
      <c r="F787" s="241" t="s">
        <v>865</v>
      </c>
      <c r="G787" s="41"/>
      <c r="H787" s="41"/>
      <c r="I787" s="242"/>
      <c r="J787" s="41"/>
      <c r="K787" s="41"/>
      <c r="L787" s="45"/>
      <c r="M787" s="243"/>
      <c r="N787" s="244"/>
      <c r="O787" s="92"/>
      <c r="P787" s="92"/>
      <c r="Q787" s="92"/>
      <c r="R787" s="92"/>
      <c r="S787" s="92"/>
      <c r="T787" s="93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T787" s="18" t="s">
        <v>201</v>
      </c>
      <c r="AU787" s="18" t="s">
        <v>81</v>
      </c>
    </row>
    <row r="788" spans="1:51" s="14" customFormat="1" ht="12">
      <c r="A788" s="14"/>
      <c r="B788" s="255"/>
      <c r="C788" s="256"/>
      <c r="D788" s="240" t="s">
        <v>202</v>
      </c>
      <c r="E788" s="257" t="s">
        <v>1</v>
      </c>
      <c r="F788" s="258" t="s">
        <v>867</v>
      </c>
      <c r="G788" s="256"/>
      <c r="H788" s="259">
        <v>6.8</v>
      </c>
      <c r="I788" s="260"/>
      <c r="J788" s="256"/>
      <c r="K788" s="256"/>
      <c r="L788" s="261"/>
      <c r="M788" s="262"/>
      <c r="N788" s="263"/>
      <c r="O788" s="263"/>
      <c r="P788" s="263"/>
      <c r="Q788" s="263"/>
      <c r="R788" s="263"/>
      <c r="S788" s="263"/>
      <c r="T788" s="26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65" t="s">
        <v>202</v>
      </c>
      <c r="AU788" s="265" t="s">
        <v>81</v>
      </c>
      <c r="AV788" s="14" t="s">
        <v>81</v>
      </c>
      <c r="AW788" s="14" t="s">
        <v>30</v>
      </c>
      <c r="AX788" s="14" t="s">
        <v>73</v>
      </c>
      <c r="AY788" s="265" t="s">
        <v>194</v>
      </c>
    </row>
    <row r="789" spans="1:51" s="15" customFormat="1" ht="12">
      <c r="A789" s="15"/>
      <c r="B789" s="266"/>
      <c r="C789" s="267"/>
      <c r="D789" s="240" t="s">
        <v>202</v>
      </c>
      <c r="E789" s="268" t="s">
        <v>1</v>
      </c>
      <c r="F789" s="269" t="s">
        <v>206</v>
      </c>
      <c r="G789" s="267"/>
      <c r="H789" s="270">
        <v>6.8</v>
      </c>
      <c r="I789" s="271"/>
      <c r="J789" s="267"/>
      <c r="K789" s="267"/>
      <c r="L789" s="272"/>
      <c r="M789" s="273"/>
      <c r="N789" s="274"/>
      <c r="O789" s="274"/>
      <c r="P789" s="274"/>
      <c r="Q789" s="274"/>
      <c r="R789" s="274"/>
      <c r="S789" s="274"/>
      <c r="T789" s="27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T789" s="276" t="s">
        <v>202</v>
      </c>
      <c r="AU789" s="276" t="s">
        <v>81</v>
      </c>
      <c r="AV789" s="15" t="s">
        <v>115</v>
      </c>
      <c r="AW789" s="15" t="s">
        <v>30</v>
      </c>
      <c r="AX789" s="15" t="s">
        <v>77</v>
      </c>
      <c r="AY789" s="276" t="s">
        <v>194</v>
      </c>
    </row>
    <row r="790" spans="1:65" s="2" customFormat="1" ht="12">
      <c r="A790" s="39"/>
      <c r="B790" s="40"/>
      <c r="C790" s="227" t="s">
        <v>868</v>
      </c>
      <c r="D790" s="227" t="s">
        <v>196</v>
      </c>
      <c r="E790" s="228" t="s">
        <v>869</v>
      </c>
      <c r="F790" s="229" t="s">
        <v>870</v>
      </c>
      <c r="G790" s="230" t="s">
        <v>357</v>
      </c>
      <c r="H790" s="231">
        <v>6.8</v>
      </c>
      <c r="I790" s="232"/>
      <c r="J790" s="233">
        <f>ROUND(I790*H790,2)</f>
        <v>0</v>
      </c>
      <c r="K790" s="229" t="s">
        <v>200</v>
      </c>
      <c r="L790" s="45"/>
      <c r="M790" s="234" t="s">
        <v>1</v>
      </c>
      <c r="N790" s="235" t="s">
        <v>38</v>
      </c>
      <c r="O790" s="92"/>
      <c r="P790" s="236">
        <f>O790*H790</f>
        <v>0</v>
      </c>
      <c r="Q790" s="236">
        <v>0</v>
      </c>
      <c r="R790" s="236">
        <f>Q790*H790</f>
        <v>0</v>
      </c>
      <c r="S790" s="236">
        <v>0</v>
      </c>
      <c r="T790" s="237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38" t="s">
        <v>115</v>
      </c>
      <c r="AT790" s="238" t="s">
        <v>196</v>
      </c>
      <c r="AU790" s="238" t="s">
        <v>81</v>
      </c>
      <c r="AY790" s="18" t="s">
        <v>194</v>
      </c>
      <c r="BE790" s="239">
        <f>IF(N790="základní",J790,0)</f>
        <v>0</v>
      </c>
      <c r="BF790" s="239">
        <f>IF(N790="snížená",J790,0)</f>
        <v>0</v>
      </c>
      <c r="BG790" s="239">
        <f>IF(N790="zákl. přenesená",J790,0)</f>
        <v>0</v>
      </c>
      <c r="BH790" s="239">
        <f>IF(N790="sníž. přenesená",J790,0)</f>
        <v>0</v>
      </c>
      <c r="BI790" s="239">
        <f>IF(N790="nulová",J790,0)</f>
        <v>0</v>
      </c>
      <c r="BJ790" s="18" t="s">
        <v>77</v>
      </c>
      <c r="BK790" s="239">
        <f>ROUND(I790*H790,2)</f>
        <v>0</v>
      </c>
      <c r="BL790" s="18" t="s">
        <v>115</v>
      </c>
      <c r="BM790" s="238" t="s">
        <v>871</v>
      </c>
    </row>
    <row r="791" spans="1:47" s="2" customFormat="1" ht="12">
      <c r="A791" s="39"/>
      <c r="B791" s="40"/>
      <c r="C791" s="41"/>
      <c r="D791" s="240" t="s">
        <v>201</v>
      </c>
      <c r="E791" s="41"/>
      <c r="F791" s="241" t="s">
        <v>870</v>
      </c>
      <c r="G791" s="41"/>
      <c r="H791" s="41"/>
      <c r="I791" s="242"/>
      <c r="J791" s="41"/>
      <c r="K791" s="41"/>
      <c r="L791" s="45"/>
      <c r="M791" s="243"/>
      <c r="N791" s="244"/>
      <c r="O791" s="92"/>
      <c r="P791" s="92"/>
      <c r="Q791" s="92"/>
      <c r="R791" s="92"/>
      <c r="S791" s="92"/>
      <c r="T791" s="93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T791" s="18" t="s">
        <v>201</v>
      </c>
      <c r="AU791" s="18" t="s">
        <v>81</v>
      </c>
    </row>
    <row r="792" spans="1:65" s="2" customFormat="1" ht="12">
      <c r="A792" s="39"/>
      <c r="B792" s="40"/>
      <c r="C792" s="227" t="s">
        <v>525</v>
      </c>
      <c r="D792" s="227" t="s">
        <v>196</v>
      </c>
      <c r="E792" s="228" t="s">
        <v>872</v>
      </c>
      <c r="F792" s="229" t="s">
        <v>873</v>
      </c>
      <c r="G792" s="230" t="s">
        <v>357</v>
      </c>
      <c r="H792" s="231">
        <v>94.83</v>
      </c>
      <c r="I792" s="232"/>
      <c r="J792" s="233">
        <f>ROUND(I792*H792,2)</f>
        <v>0</v>
      </c>
      <c r="K792" s="229" t="s">
        <v>200</v>
      </c>
      <c r="L792" s="45"/>
      <c r="M792" s="234" t="s">
        <v>1</v>
      </c>
      <c r="N792" s="235" t="s">
        <v>38</v>
      </c>
      <c r="O792" s="92"/>
      <c r="P792" s="236">
        <f>O792*H792</f>
        <v>0</v>
      </c>
      <c r="Q792" s="236">
        <v>0</v>
      </c>
      <c r="R792" s="236">
        <f>Q792*H792</f>
        <v>0</v>
      </c>
      <c r="S792" s="236">
        <v>0</v>
      </c>
      <c r="T792" s="237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38" t="s">
        <v>115</v>
      </c>
      <c r="AT792" s="238" t="s">
        <v>196</v>
      </c>
      <c r="AU792" s="238" t="s">
        <v>81</v>
      </c>
      <c r="AY792" s="18" t="s">
        <v>194</v>
      </c>
      <c r="BE792" s="239">
        <f>IF(N792="základní",J792,0)</f>
        <v>0</v>
      </c>
      <c r="BF792" s="239">
        <f>IF(N792="snížená",J792,0)</f>
        <v>0</v>
      </c>
      <c r="BG792" s="239">
        <f>IF(N792="zákl. přenesená",J792,0)</f>
        <v>0</v>
      </c>
      <c r="BH792" s="239">
        <f>IF(N792="sníž. přenesená",J792,0)</f>
        <v>0</v>
      </c>
      <c r="BI792" s="239">
        <f>IF(N792="nulová",J792,0)</f>
        <v>0</v>
      </c>
      <c r="BJ792" s="18" t="s">
        <v>77</v>
      </c>
      <c r="BK792" s="239">
        <f>ROUND(I792*H792,2)</f>
        <v>0</v>
      </c>
      <c r="BL792" s="18" t="s">
        <v>115</v>
      </c>
      <c r="BM792" s="238" t="s">
        <v>874</v>
      </c>
    </row>
    <row r="793" spans="1:47" s="2" customFormat="1" ht="12">
      <c r="A793" s="39"/>
      <c r="B793" s="40"/>
      <c r="C793" s="41"/>
      <c r="D793" s="240" t="s">
        <v>201</v>
      </c>
      <c r="E793" s="41"/>
      <c r="F793" s="241" t="s">
        <v>873</v>
      </c>
      <c r="G793" s="41"/>
      <c r="H793" s="41"/>
      <c r="I793" s="242"/>
      <c r="J793" s="41"/>
      <c r="K793" s="41"/>
      <c r="L793" s="45"/>
      <c r="M793" s="243"/>
      <c r="N793" s="244"/>
      <c r="O793" s="92"/>
      <c r="P793" s="92"/>
      <c r="Q793" s="92"/>
      <c r="R793" s="92"/>
      <c r="S793" s="92"/>
      <c r="T793" s="93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T793" s="18" t="s">
        <v>201</v>
      </c>
      <c r="AU793" s="18" t="s">
        <v>81</v>
      </c>
    </row>
    <row r="794" spans="1:51" s="13" customFormat="1" ht="12">
      <c r="A794" s="13"/>
      <c r="B794" s="245"/>
      <c r="C794" s="246"/>
      <c r="D794" s="240" t="s">
        <v>202</v>
      </c>
      <c r="E794" s="247" t="s">
        <v>1</v>
      </c>
      <c r="F794" s="248" t="s">
        <v>875</v>
      </c>
      <c r="G794" s="246"/>
      <c r="H794" s="247" t="s">
        <v>1</v>
      </c>
      <c r="I794" s="249"/>
      <c r="J794" s="246"/>
      <c r="K794" s="246"/>
      <c r="L794" s="250"/>
      <c r="M794" s="251"/>
      <c r="N794" s="252"/>
      <c r="O794" s="252"/>
      <c r="P794" s="252"/>
      <c r="Q794" s="252"/>
      <c r="R794" s="252"/>
      <c r="S794" s="252"/>
      <c r="T794" s="25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54" t="s">
        <v>202</v>
      </c>
      <c r="AU794" s="254" t="s">
        <v>81</v>
      </c>
      <c r="AV794" s="13" t="s">
        <v>77</v>
      </c>
      <c r="AW794" s="13" t="s">
        <v>30</v>
      </c>
      <c r="AX794" s="13" t="s">
        <v>73</v>
      </c>
      <c r="AY794" s="254" t="s">
        <v>194</v>
      </c>
    </row>
    <row r="795" spans="1:51" s="13" customFormat="1" ht="12">
      <c r="A795" s="13"/>
      <c r="B795" s="245"/>
      <c r="C795" s="246"/>
      <c r="D795" s="240" t="s">
        <v>202</v>
      </c>
      <c r="E795" s="247" t="s">
        <v>1</v>
      </c>
      <c r="F795" s="248" t="s">
        <v>876</v>
      </c>
      <c r="G795" s="246"/>
      <c r="H795" s="247" t="s">
        <v>1</v>
      </c>
      <c r="I795" s="249"/>
      <c r="J795" s="246"/>
      <c r="K795" s="246"/>
      <c r="L795" s="250"/>
      <c r="M795" s="251"/>
      <c r="N795" s="252"/>
      <c r="O795" s="252"/>
      <c r="P795" s="252"/>
      <c r="Q795" s="252"/>
      <c r="R795" s="252"/>
      <c r="S795" s="252"/>
      <c r="T795" s="25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54" t="s">
        <v>202</v>
      </c>
      <c r="AU795" s="254" t="s">
        <v>81</v>
      </c>
      <c r="AV795" s="13" t="s">
        <v>77</v>
      </c>
      <c r="AW795" s="13" t="s">
        <v>30</v>
      </c>
      <c r="AX795" s="13" t="s">
        <v>73</v>
      </c>
      <c r="AY795" s="254" t="s">
        <v>194</v>
      </c>
    </row>
    <row r="796" spans="1:51" s="14" customFormat="1" ht="12">
      <c r="A796" s="14"/>
      <c r="B796" s="255"/>
      <c r="C796" s="256"/>
      <c r="D796" s="240" t="s">
        <v>202</v>
      </c>
      <c r="E796" s="257" t="s">
        <v>1</v>
      </c>
      <c r="F796" s="258" t="s">
        <v>877</v>
      </c>
      <c r="G796" s="256"/>
      <c r="H796" s="259">
        <v>54.88</v>
      </c>
      <c r="I796" s="260"/>
      <c r="J796" s="256"/>
      <c r="K796" s="256"/>
      <c r="L796" s="261"/>
      <c r="M796" s="262"/>
      <c r="N796" s="263"/>
      <c r="O796" s="263"/>
      <c r="P796" s="263"/>
      <c r="Q796" s="263"/>
      <c r="R796" s="263"/>
      <c r="S796" s="263"/>
      <c r="T796" s="26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65" t="s">
        <v>202</v>
      </c>
      <c r="AU796" s="265" t="s">
        <v>81</v>
      </c>
      <c r="AV796" s="14" t="s">
        <v>81</v>
      </c>
      <c r="AW796" s="14" t="s">
        <v>30</v>
      </c>
      <c r="AX796" s="14" t="s">
        <v>73</v>
      </c>
      <c r="AY796" s="265" t="s">
        <v>194</v>
      </c>
    </row>
    <row r="797" spans="1:51" s="14" customFormat="1" ht="12">
      <c r="A797" s="14"/>
      <c r="B797" s="255"/>
      <c r="C797" s="256"/>
      <c r="D797" s="240" t="s">
        <v>202</v>
      </c>
      <c r="E797" s="257" t="s">
        <v>1</v>
      </c>
      <c r="F797" s="258" t="s">
        <v>878</v>
      </c>
      <c r="G797" s="256"/>
      <c r="H797" s="259">
        <v>26.85</v>
      </c>
      <c r="I797" s="260"/>
      <c r="J797" s="256"/>
      <c r="K797" s="256"/>
      <c r="L797" s="261"/>
      <c r="M797" s="262"/>
      <c r="N797" s="263"/>
      <c r="O797" s="263"/>
      <c r="P797" s="263"/>
      <c r="Q797" s="263"/>
      <c r="R797" s="263"/>
      <c r="S797" s="263"/>
      <c r="T797" s="26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65" t="s">
        <v>202</v>
      </c>
      <c r="AU797" s="265" t="s">
        <v>81</v>
      </c>
      <c r="AV797" s="14" t="s">
        <v>81</v>
      </c>
      <c r="AW797" s="14" t="s">
        <v>30</v>
      </c>
      <c r="AX797" s="14" t="s">
        <v>73</v>
      </c>
      <c r="AY797" s="265" t="s">
        <v>194</v>
      </c>
    </row>
    <row r="798" spans="1:51" s="14" customFormat="1" ht="12">
      <c r="A798" s="14"/>
      <c r="B798" s="255"/>
      <c r="C798" s="256"/>
      <c r="D798" s="240" t="s">
        <v>202</v>
      </c>
      <c r="E798" s="257" t="s">
        <v>1</v>
      </c>
      <c r="F798" s="258" t="s">
        <v>879</v>
      </c>
      <c r="G798" s="256"/>
      <c r="H798" s="259">
        <v>13.1</v>
      </c>
      <c r="I798" s="260"/>
      <c r="J798" s="256"/>
      <c r="K798" s="256"/>
      <c r="L798" s="261"/>
      <c r="M798" s="262"/>
      <c r="N798" s="263"/>
      <c r="O798" s="263"/>
      <c r="P798" s="263"/>
      <c r="Q798" s="263"/>
      <c r="R798" s="263"/>
      <c r="S798" s="263"/>
      <c r="T798" s="26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65" t="s">
        <v>202</v>
      </c>
      <c r="AU798" s="265" t="s">
        <v>81</v>
      </c>
      <c r="AV798" s="14" t="s">
        <v>81</v>
      </c>
      <c r="AW798" s="14" t="s">
        <v>30</v>
      </c>
      <c r="AX798" s="14" t="s">
        <v>73</v>
      </c>
      <c r="AY798" s="265" t="s">
        <v>194</v>
      </c>
    </row>
    <row r="799" spans="1:51" s="15" customFormat="1" ht="12">
      <c r="A799" s="15"/>
      <c r="B799" s="266"/>
      <c r="C799" s="267"/>
      <c r="D799" s="240" t="s">
        <v>202</v>
      </c>
      <c r="E799" s="268" t="s">
        <v>1</v>
      </c>
      <c r="F799" s="269" t="s">
        <v>206</v>
      </c>
      <c r="G799" s="267"/>
      <c r="H799" s="270">
        <v>94.83</v>
      </c>
      <c r="I799" s="271"/>
      <c r="J799" s="267"/>
      <c r="K799" s="267"/>
      <c r="L799" s="272"/>
      <c r="M799" s="273"/>
      <c r="N799" s="274"/>
      <c r="O799" s="274"/>
      <c r="P799" s="274"/>
      <c r="Q799" s="274"/>
      <c r="R799" s="274"/>
      <c r="S799" s="274"/>
      <c r="T799" s="27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T799" s="276" t="s">
        <v>202</v>
      </c>
      <c r="AU799" s="276" t="s">
        <v>81</v>
      </c>
      <c r="AV799" s="15" t="s">
        <v>115</v>
      </c>
      <c r="AW799" s="15" t="s">
        <v>30</v>
      </c>
      <c r="AX799" s="15" t="s">
        <v>77</v>
      </c>
      <c r="AY799" s="276" t="s">
        <v>194</v>
      </c>
    </row>
    <row r="800" spans="1:65" s="2" customFormat="1" ht="16.5" customHeight="1">
      <c r="A800" s="39"/>
      <c r="B800" s="40"/>
      <c r="C800" s="288" t="s">
        <v>880</v>
      </c>
      <c r="D800" s="288" t="s">
        <v>282</v>
      </c>
      <c r="E800" s="289" t="s">
        <v>881</v>
      </c>
      <c r="F800" s="290" t="s">
        <v>882</v>
      </c>
      <c r="G800" s="291" t="s">
        <v>357</v>
      </c>
      <c r="H800" s="292">
        <v>99.572</v>
      </c>
      <c r="I800" s="293"/>
      <c r="J800" s="294">
        <f>ROUND(I800*H800,2)</f>
        <v>0</v>
      </c>
      <c r="K800" s="290" t="s">
        <v>200</v>
      </c>
      <c r="L800" s="295"/>
      <c r="M800" s="296" t="s">
        <v>1</v>
      </c>
      <c r="N800" s="297" t="s">
        <v>38</v>
      </c>
      <c r="O800" s="92"/>
      <c r="P800" s="236">
        <f>O800*H800</f>
        <v>0</v>
      </c>
      <c r="Q800" s="236">
        <v>0</v>
      </c>
      <c r="R800" s="236">
        <f>Q800*H800</f>
        <v>0</v>
      </c>
      <c r="S800" s="236">
        <v>0</v>
      </c>
      <c r="T800" s="237">
        <f>S800*H800</f>
        <v>0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R800" s="238" t="s">
        <v>219</v>
      </c>
      <c r="AT800" s="238" t="s">
        <v>282</v>
      </c>
      <c r="AU800" s="238" t="s">
        <v>81</v>
      </c>
      <c r="AY800" s="18" t="s">
        <v>194</v>
      </c>
      <c r="BE800" s="239">
        <f>IF(N800="základní",J800,0)</f>
        <v>0</v>
      </c>
      <c r="BF800" s="239">
        <f>IF(N800="snížená",J800,0)</f>
        <v>0</v>
      </c>
      <c r="BG800" s="239">
        <f>IF(N800="zákl. přenesená",J800,0)</f>
        <v>0</v>
      </c>
      <c r="BH800" s="239">
        <f>IF(N800="sníž. přenesená",J800,0)</f>
        <v>0</v>
      </c>
      <c r="BI800" s="239">
        <f>IF(N800="nulová",J800,0)</f>
        <v>0</v>
      </c>
      <c r="BJ800" s="18" t="s">
        <v>77</v>
      </c>
      <c r="BK800" s="239">
        <f>ROUND(I800*H800,2)</f>
        <v>0</v>
      </c>
      <c r="BL800" s="18" t="s">
        <v>115</v>
      </c>
      <c r="BM800" s="238" t="s">
        <v>883</v>
      </c>
    </row>
    <row r="801" spans="1:47" s="2" customFormat="1" ht="12">
      <c r="A801" s="39"/>
      <c r="B801" s="40"/>
      <c r="C801" s="41"/>
      <c r="D801" s="240" t="s">
        <v>201</v>
      </c>
      <c r="E801" s="41"/>
      <c r="F801" s="241" t="s">
        <v>882</v>
      </c>
      <c r="G801" s="41"/>
      <c r="H801" s="41"/>
      <c r="I801" s="242"/>
      <c r="J801" s="41"/>
      <c r="K801" s="41"/>
      <c r="L801" s="45"/>
      <c r="M801" s="243"/>
      <c r="N801" s="244"/>
      <c r="O801" s="92"/>
      <c r="P801" s="92"/>
      <c r="Q801" s="92"/>
      <c r="R801" s="92"/>
      <c r="S801" s="92"/>
      <c r="T801" s="93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T801" s="18" t="s">
        <v>201</v>
      </c>
      <c r="AU801" s="18" t="s">
        <v>81</v>
      </c>
    </row>
    <row r="802" spans="1:51" s="14" customFormat="1" ht="12">
      <c r="A802" s="14"/>
      <c r="B802" s="255"/>
      <c r="C802" s="256"/>
      <c r="D802" s="240" t="s">
        <v>202</v>
      </c>
      <c r="E802" s="257" t="s">
        <v>1</v>
      </c>
      <c r="F802" s="258" t="s">
        <v>884</v>
      </c>
      <c r="G802" s="256"/>
      <c r="H802" s="259">
        <v>99.572</v>
      </c>
      <c r="I802" s="260"/>
      <c r="J802" s="256"/>
      <c r="K802" s="256"/>
      <c r="L802" s="261"/>
      <c r="M802" s="262"/>
      <c r="N802" s="263"/>
      <c r="O802" s="263"/>
      <c r="P802" s="263"/>
      <c r="Q802" s="263"/>
      <c r="R802" s="263"/>
      <c r="S802" s="263"/>
      <c r="T802" s="26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65" t="s">
        <v>202</v>
      </c>
      <c r="AU802" s="265" t="s">
        <v>81</v>
      </c>
      <c r="AV802" s="14" t="s">
        <v>81</v>
      </c>
      <c r="AW802" s="14" t="s">
        <v>30</v>
      </c>
      <c r="AX802" s="14" t="s">
        <v>73</v>
      </c>
      <c r="AY802" s="265" t="s">
        <v>194</v>
      </c>
    </row>
    <row r="803" spans="1:51" s="15" customFormat="1" ht="12">
      <c r="A803" s="15"/>
      <c r="B803" s="266"/>
      <c r="C803" s="267"/>
      <c r="D803" s="240" t="s">
        <v>202</v>
      </c>
      <c r="E803" s="268" t="s">
        <v>1</v>
      </c>
      <c r="F803" s="269" t="s">
        <v>206</v>
      </c>
      <c r="G803" s="267"/>
      <c r="H803" s="270">
        <v>99.572</v>
      </c>
      <c r="I803" s="271"/>
      <c r="J803" s="267"/>
      <c r="K803" s="267"/>
      <c r="L803" s="272"/>
      <c r="M803" s="273"/>
      <c r="N803" s="274"/>
      <c r="O803" s="274"/>
      <c r="P803" s="274"/>
      <c r="Q803" s="274"/>
      <c r="R803" s="274"/>
      <c r="S803" s="274"/>
      <c r="T803" s="27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T803" s="276" t="s">
        <v>202</v>
      </c>
      <c r="AU803" s="276" t="s">
        <v>81</v>
      </c>
      <c r="AV803" s="15" t="s">
        <v>115</v>
      </c>
      <c r="AW803" s="15" t="s">
        <v>30</v>
      </c>
      <c r="AX803" s="15" t="s">
        <v>77</v>
      </c>
      <c r="AY803" s="276" t="s">
        <v>194</v>
      </c>
    </row>
    <row r="804" spans="1:65" s="2" customFormat="1" ht="12">
      <c r="A804" s="39"/>
      <c r="B804" s="40"/>
      <c r="C804" s="227" t="s">
        <v>530</v>
      </c>
      <c r="D804" s="227" t="s">
        <v>196</v>
      </c>
      <c r="E804" s="228" t="s">
        <v>885</v>
      </c>
      <c r="F804" s="229" t="s">
        <v>886</v>
      </c>
      <c r="G804" s="230" t="s">
        <v>294</v>
      </c>
      <c r="H804" s="231">
        <v>26.498</v>
      </c>
      <c r="I804" s="232"/>
      <c r="J804" s="233">
        <f>ROUND(I804*H804,2)</f>
        <v>0</v>
      </c>
      <c r="K804" s="229" t="s">
        <v>200</v>
      </c>
      <c r="L804" s="45"/>
      <c r="M804" s="234" t="s">
        <v>1</v>
      </c>
      <c r="N804" s="235" t="s">
        <v>38</v>
      </c>
      <c r="O804" s="92"/>
      <c r="P804" s="236">
        <f>O804*H804</f>
        <v>0</v>
      </c>
      <c r="Q804" s="236">
        <v>0</v>
      </c>
      <c r="R804" s="236">
        <f>Q804*H804</f>
        <v>0</v>
      </c>
      <c r="S804" s="236">
        <v>0</v>
      </c>
      <c r="T804" s="237">
        <f>S804*H804</f>
        <v>0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38" t="s">
        <v>115</v>
      </c>
      <c r="AT804" s="238" t="s">
        <v>196</v>
      </c>
      <c r="AU804" s="238" t="s">
        <v>81</v>
      </c>
      <c r="AY804" s="18" t="s">
        <v>194</v>
      </c>
      <c r="BE804" s="239">
        <f>IF(N804="základní",J804,0)</f>
        <v>0</v>
      </c>
      <c r="BF804" s="239">
        <f>IF(N804="snížená",J804,0)</f>
        <v>0</v>
      </c>
      <c r="BG804" s="239">
        <f>IF(N804="zákl. přenesená",J804,0)</f>
        <v>0</v>
      </c>
      <c r="BH804" s="239">
        <f>IF(N804="sníž. přenesená",J804,0)</f>
        <v>0</v>
      </c>
      <c r="BI804" s="239">
        <f>IF(N804="nulová",J804,0)</f>
        <v>0</v>
      </c>
      <c r="BJ804" s="18" t="s">
        <v>77</v>
      </c>
      <c r="BK804" s="239">
        <f>ROUND(I804*H804,2)</f>
        <v>0</v>
      </c>
      <c r="BL804" s="18" t="s">
        <v>115</v>
      </c>
      <c r="BM804" s="238" t="s">
        <v>887</v>
      </c>
    </row>
    <row r="805" spans="1:47" s="2" customFormat="1" ht="12">
      <c r="A805" s="39"/>
      <c r="B805" s="40"/>
      <c r="C805" s="41"/>
      <c r="D805" s="240" t="s">
        <v>201</v>
      </c>
      <c r="E805" s="41"/>
      <c r="F805" s="241" t="s">
        <v>886</v>
      </c>
      <c r="G805" s="41"/>
      <c r="H805" s="41"/>
      <c r="I805" s="242"/>
      <c r="J805" s="41"/>
      <c r="K805" s="41"/>
      <c r="L805" s="45"/>
      <c r="M805" s="243"/>
      <c r="N805" s="244"/>
      <c r="O805" s="92"/>
      <c r="P805" s="92"/>
      <c r="Q805" s="92"/>
      <c r="R805" s="92"/>
      <c r="S805" s="92"/>
      <c r="T805" s="93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T805" s="18" t="s">
        <v>201</v>
      </c>
      <c r="AU805" s="18" t="s">
        <v>81</v>
      </c>
    </row>
    <row r="806" spans="1:51" s="14" customFormat="1" ht="12">
      <c r="A806" s="14"/>
      <c r="B806" s="255"/>
      <c r="C806" s="256"/>
      <c r="D806" s="240" t="s">
        <v>202</v>
      </c>
      <c r="E806" s="257" t="s">
        <v>1</v>
      </c>
      <c r="F806" s="258" t="s">
        <v>322</v>
      </c>
      <c r="G806" s="256"/>
      <c r="H806" s="259">
        <v>26.498</v>
      </c>
      <c r="I806" s="260"/>
      <c r="J806" s="256"/>
      <c r="K806" s="256"/>
      <c r="L806" s="261"/>
      <c r="M806" s="262"/>
      <c r="N806" s="263"/>
      <c r="O806" s="263"/>
      <c r="P806" s="263"/>
      <c r="Q806" s="263"/>
      <c r="R806" s="263"/>
      <c r="S806" s="263"/>
      <c r="T806" s="26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65" t="s">
        <v>202</v>
      </c>
      <c r="AU806" s="265" t="s">
        <v>81</v>
      </c>
      <c r="AV806" s="14" t="s">
        <v>81</v>
      </c>
      <c r="AW806" s="14" t="s">
        <v>30</v>
      </c>
      <c r="AX806" s="14" t="s">
        <v>73</v>
      </c>
      <c r="AY806" s="265" t="s">
        <v>194</v>
      </c>
    </row>
    <row r="807" spans="1:51" s="15" customFormat="1" ht="12">
      <c r="A807" s="15"/>
      <c r="B807" s="266"/>
      <c r="C807" s="267"/>
      <c r="D807" s="240" t="s">
        <v>202</v>
      </c>
      <c r="E807" s="268" t="s">
        <v>1</v>
      </c>
      <c r="F807" s="269" t="s">
        <v>206</v>
      </c>
      <c r="G807" s="267"/>
      <c r="H807" s="270">
        <v>26.498</v>
      </c>
      <c r="I807" s="271"/>
      <c r="J807" s="267"/>
      <c r="K807" s="267"/>
      <c r="L807" s="272"/>
      <c r="M807" s="273"/>
      <c r="N807" s="274"/>
      <c r="O807" s="274"/>
      <c r="P807" s="274"/>
      <c r="Q807" s="274"/>
      <c r="R807" s="274"/>
      <c r="S807" s="274"/>
      <c r="T807" s="27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76" t="s">
        <v>202</v>
      </c>
      <c r="AU807" s="276" t="s">
        <v>81</v>
      </c>
      <c r="AV807" s="15" t="s">
        <v>115</v>
      </c>
      <c r="AW807" s="15" t="s">
        <v>30</v>
      </c>
      <c r="AX807" s="15" t="s">
        <v>77</v>
      </c>
      <c r="AY807" s="276" t="s">
        <v>194</v>
      </c>
    </row>
    <row r="808" spans="1:65" s="2" customFormat="1" ht="12">
      <c r="A808" s="39"/>
      <c r="B808" s="40"/>
      <c r="C808" s="227" t="s">
        <v>888</v>
      </c>
      <c r="D808" s="227" t="s">
        <v>196</v>
      </c>
      <c r="E808" s="228" t="s">
        <v>889</v>
      </c>
      <c r="F808" s="229" t="s">
        <v>890</v>
      </c>
      <c r="G808" s="230" t="s">
        <v>357</v>
      </c>
      <c r="H808" s="231">
        <v>24</v>
      </c>
      <c r="I808" s="232"/>
      <c r="J808" s="233">
        <f>ROUND(I808*H808,2)</f>
        <v>0</v>
      </c>
      <c r="K808" s="229" t="s">
        <v>200</v>
      </c>
      <c r="L808" s="45"/>
      <c r="M808" s="234" t="s">
        <v>1</v>
      </c>
      <c r="N808" s="235" t="s">
        <v>38</v>
      </c>
      <c r="O808" s="92"/>
      <c r="P808" s="236">
        <f>O808*H808</f>
        <v>0</v>
      </c>
      <c r="Q808" s="236">
        <v>0</v>
      </c>
      <c r="R808" s="236">
        <f>Q808*H808</f>
        <v>0</v>
      </c>
      <c r="S808" s="236">
        <v>0</v>
      </c>
      <c r="T808" s="237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38" t="s">
        <v>115</v>
      </c>
      <c r="AT808" s="238" t="s">
        <v>196</v>
      </c>
      <c r="AU808" s="238" t="s">
        <v>81</v>
      </c>
      <c r="AY808" s="18" t="s">
        <v>194</v>
      </c>
      <c r="BE808" s="239">
        <f>IF(N808="základní",J808,0)</f>
        <v>0</v>
      </c>
      <c r="BF808" s="239">
        <f>IF(N808="snížená",J808,0)</f>
        <v>0</v>
      </c>
      <c r="BG808" s="239">
        <f>IF(N808="zákl. přenesená",J808,0)</f>
        <v>0</v>
      </c>
      <c r="BH808" s="239">
        <f>IF(N808="sníž. přenesená",J808,0)</f>
        <v>0</v>
      </c>
      <c r="BI808" s="239">
        <f>IF(N808="nulová",J808,0)</f>
        <v>0</v>
      </c>
      <c r="BJ808" s="18" t="s">
        <v>77</v>
      </c>
      <c r="BK808" s="239">
        <f>ROUND(I808*H808,2)</f>
        <v>0</v>
      </c>
      <c r="BL808" s="18" t="s">
        <v>115</v>
      </c>
      <c r="BM808" s="238" t="s">
        <v>891</v>
      </c>
    </row>
    <row r="809" spans="1:47" s="2" customFormat="1" ht="12">
      <c r="A809" s="39"/>
      <c r="B809" s="40"/>
      <c r="C809" s="41"/>
      <c r="D809" s="240" t="s">
        <v>201</v>
      </c>
      <c r="E809" s="41"/>
      <c r="F809" s="241" t="s">
        <v>890</v>
      </c>
      <c r="G809" s="41"/>
      <c r="H809" s="41"/>
      <c r="I809" s="242"/>
      <c r="J809" s="41"/>
      <c r="K809" s="41"/>
      <c r="L809" s="45"/>
      <c r="M809" s="243"/>
      <c r="N809" s="244"/>
      <c r="O809" s="92"/>
      <c r="P809" s="92"/>
      <c r="Q809" s="92"/>
      <c r="R809" s="92"/>
      <c r="S809" s="92"/>
      <c r="T809" s="93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T809" s="18" t="s">
        <v>201</v>
      </c>
      <c r="AU809" s="18" t="s">
        <v>81</v>
      </c>
    </row>
    <row r="810" spans="1:51" s="14" customFormat="1" ht="12">
      <c r="A810" s="14"/>
      <c r="B810" s="255"/>
      <c r="C810" s="256"/>
      <c r="D810" s="240" t="s">
        <v>202</v>
      </c>
      <c r="E810" s="257" t="s">
        <v>1</v>
      </c>
      <c r="F810" s="258" t="s">
        <v>892</v>
      </c>
      <c r="G810" s="256"/>
      <c r="H810" s="259">
        <v>24</v>
      </c>
      <c r="I810" s="260"/>
      <c r="J810" s="256"/>
      <c r="K810" s="256"/>
      <c r="L810" s="261"/>
      <c r="M810" s="262"/>
      <c r="N810" s="263"/>
      <c r="O810" s="263"/>
      <c r="P810" s="263"/>
      <c r="Q810" s="263"/>
      <c r="R810" s="263"/>
      <c r="S810" s="263"/>
      <c r="T810" s="26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65" t="s">
        <v>202</v>
      </c>
      <c r="AU810" s="265" t="s">
        <v>81</v>
      </c>
      <c r="AV810" s="14" t="s">
        <v>81</v>
      </c>
      <c r="AW810" s="14" t="s">
        <v>30</v>
      </c>
      <c r="AX810" s="14" t="s">
        <v>73</v>
      </c>
      <c r="AY810" s="265" t="s">
        <v>194</v>
      </c>
    </row>
    <row r="811" spans="1:51" s="15" customFormat="1" ht="12">
      <c r="A811" s="15"/>
      <c r="B811" s="266"/>
      <c r="C811" s="267"/>
      <c r="D811" s="240" t="s">
        <v>202</v>
      </c>
      <c r="E811" s="268" t="s">
        <v>1</v>
      </c>
      <c r="F811" s="269" t="s">
        <v>206</v>
      </c>
      <c r="G811" s="267"/>
      <c r="H811" s="270">
        <v>24</v>
      </c>
      <c r="I811" s="271"/>
      <c r="J811" s="267"/>
      <c r="K811" s="267"/>
      <c r="L811" s="272"/>
      <c r="M811" s="273"/>
      <c r="N811" s="274"/>
      <c r="O811" s="274"/>
      <c r="P811" s="274"/>
      <c r="Q811" s="274"/>
      <c r="R811" s="274"/>
      <c r="S811" s="274"/>
      <c r="T811" s="27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T811" s="276" t="s">
        <v>202</v>
      </c>
      <c r="AU811" s="276" t="s">
        <v>81</v>
      </c>
      <c r="AV811" s="15" t="s">
        <v>115</v>
      </c>
      <c r="AW811" s="15" t="s">
        <v>30</v>
      </c>
      <c r="AX811" s="15" t="s">
        <v>77</v>
      </c>
      <c r="AY811" s="276" t="s">
        <v>194</v>
      </c>
    </row>
    <row r="812" spans="1:65" s="2" customFormat="1" ht="33" customHeight="1">
      <c r="A812" s="39"/>
      <c r="B812" s="40"/>
      <c r="C812" s="288" t="s">
        <v>535</v>
      </c>
      <c r="D812" s="288" t="s">
        <v>282</v>
      </c>
      <c r="E812" s="289" t="s">
        <v>893</v>
      </c>
      <c r="F812" s="290" t="s">
        <v>894</v>
      </c>
      <c r="G812" s="291" t="s">
        <v>397</v>
      </c>
      <c r="H812" s="292">
        <v>22</v>
      </c>
      <c r="I812" s="293"/>
      <c r="J812" s="294">
        <f>ROUND(I812*H812,2)</f>
        <v>0</v>
      </c>
      <c r="K812" s="290" t="s">
        <v>1</v>
      </c>
      <c r="L812" s="295"/>
      <c r="M812" s="296" t="s">
        <v>1</v>
      </c>
      <c r="N812" s="297" t="s">
        <v>38</v>
      </c>
      <c r="O812" s="92"/>
      <c r="P812" s="236">
        <f>O812*H812</f>
        <v>0</v>
      </c>
      <c r="Q812" s="236">
        <v>0</v>
      </c>
      <c r="R812" s="236">
        <f>Q812*H812</f>
        <v>0</v>
      </c>
      <c r="S812" s="236">
        <v>0</v>
      </c>
      <c r="T812" s="237">
        <f>S812*H812</f>
        <v>0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38" t="s">
        <v>219</v>
      </c>
      <c r="AT812" s="238" t="s">
        <v>282</v>
      </c>
      <c r="AU812" s="238" t="s">
        <v>81</v>
      </c>
      <c r="AY812" s="18" t="s">
        <v>194</v>
      </c>
      <c r="BE812" s="239">
        <f>IF(N812="základní",J812,0)</f>
        <v>0</v>
      </c>
      <c r="BF812" s="239">
        <f>IF(N812="snížená",J812,0)</f>
        <v>0</v>
      </c>
      <c r="BG812" s="239">
        <f>IF(N812="zákl. přenesená",J812,0)</f>
        <v>0</v>
      </c>
      <c r="BH812" s="239">
        <f>IF(N812="sníž. přenesená",J812,0)</f>
        <v>0</v>
      </c>
      <c r="BI812" s="239">
        <f>IF(N812="nulová",J812,0)</f>
        <v>0</v>
      </c>
      <c r="BJ812" s="18" t="s">
        <v>77</v>
      </c>
      <c r="BK812" s="239">
        <f>ROUND(I812*H812,2)</f>
        <v>0</v>
      </c>
      <c r="BL812" s="18" t="s">
        <v>115</v>
      </c>
      <c r="BM812" s="238" t="s">
        <v>895</v>
      </c>
    </row>
    <row r="813" spans="1:47" s="2" customFormat="1" ht="12">
      <c r="A813" s="39"/>
      <c r="B813" s="40"/>
      <c r="C813" s="41"/>
      <c r="D813" s="240" t="s">
        <v>201</v>
      </c>
      <c r="E813" s="41"/>
      <c r="F813" s="241" t="s">
        <v>894</v>
      </c>
      <c r="G813" s="41"/>
      <c r="H813" s="41"/>
      <c r="I813" s="242"/>
      <c r="J813" s="41"/>
      <c r="K813" s="41"/>
      <c r="L813" s="45"/>
      <c r="M813" s="243"/>
      <c r="N813" s="244"/>
      <c r="O813" s="92"/>
      <c r="P813" s="92"/>
      <c r="Q813" s="92"/>
      <c r="R813" s="92"/>
      <c r="S813" s="92"/>
      <c r="T813" s="93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T813" s="18" t="s">
        <v>201</v>
      </c>
      <c r="AU813" s="18" t="s">
        <v>81</v>
      </c>
    </row>
    <row r="814" spans="1:51" s="14" customFormat="1" ht="12">
      <c r="A814" s="14"/>
      <c r="B814" s="255"/>
      <c r="C814" s="256"/>
      <c r="D814" s="240" t="s">
        <v>202</v>
      </c>
      <c r="E814" s="257" t="s">
        <v>1</v>
      </c>
      <c r="F814" s="258" t="s">
        <v>896</v>
      </c>
      <c r="G814" s="256"/>
      <c r="H814" s="259">
        <v>22</v>
      </c>
      <c r="I814" s="260"/>
      <c r="J814" s="256"/>
      <c r="K814" s="256"/>
      <c r="L814" s="261"/>
      <c r="M814" s="262"/>
      <c r="N814" s="263"/>
      <c r="O814" s="263"/>
      <c r="P814" s="263"/>
      <c r="Q814" s="263"/>
      <c r="R814" s="263"/>
      <c r="S814" s="263"/>
      <c r="T814" s="26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65" t="s">
        <v>202</v>
      </c>
      <c r="AU814" s="265" t="s">
        <v>81</v>
      </c>
      <c r="AV814" s="14" t="s">
        <v>81</v>
      </c>
      <c r="AW814" s="14" t="s">
        <v>30</v>
      </c>
      <c r="AX814" s="14" t="s">
        <v>73</v>
      </c>
      <c r="AY814" s="265" t="s">
        <v>194</v>
      </c>
    </row>
    <row r="815" spans="1:51" s="15" customFormat="1" ht="12">
      <c r="A815" s="15"/>
      <c r="B815" s="266"/>
      <c r="C815" s="267"/>
      <c r="D815" s="240" t="s">
        <v>202</v>
      </c>
      <c r="E815" s="268" t="s">
        <v>1</v>
      </c>
      <c r="F815" s="269" t="s">
        <v>206</v>
      </c>
      <c r="G815" s="267"/>
      <c r="H815" s="270">
        <v>22</v>
      </c>
      <c r="I815" s="271"/>
      <c r="J815" s="267"/>
      <c r="K815" s="267"/>
      <c r="L815" s="272"/>
      <c r="M815" s="273"/>
      <c r="N815" s="274"/>
      <c r="O815" s="274"/>
      <c r="P815" s="274"/>
      <c r="Q815" s="274"/>
      <c r="R815" s="274"/>
      <c r="S815" s="274"/>
      <c r="T815" s="27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T815" s="276" t="s">
        <v>202</v>
      </c>
      <c r="AU815" s="276" t="s">
        <v>81</v>
      </c>
      <c r="AV815" s="15" t="s">
        <v>115</v>
      </c>
      <c r="AW815" s="15" t="s">
        <v>30</v>
      </c>
      <c r="AX815" s="15" t="s">
        <v>77</v>
      </c>
      <c r="AY815" s="276" t="s">
        <v>194</v>
      </c>
    </row>
    <row r="816" spans="1:65" s="2" customFormat="1" ht="12">
      <c r="A816" s="39"/>
      <c r="B816" s="40"/>
      <c r="C816" s="288" t="s">
        <v>897</v>
      </c>
      <c r="D816" s="288" t="s">
        <v>282</v>
      </c>
      <c r="E816" s="289" t="s">
        <v>898</v>
      </c>
      <c r="F816" s="290" t="s">
        <v>899</v>
      </c>
      <c r="G816" s="291" t="s">
        <v>397</v>
      </c>
      <c r="H816" s="292">
        <v>5</v>
      </c>
      <c r="I816" s="293"/>
      <c r="J816" s="294">
        <f>ROUND(I816*H816,2)</f>
        <v>0</v>
      </c>
      <c r="K816" s="290" t="s">
        <v>1</v>
      </c>
      <c r="L816" s="295"/>
      <c r="M816" s="296" t="s">
        <v>1</v>
      </c>
      <c r="N816" s="297" t="s">
        <v>38</v>
      </c>
      <c r="O816" s="92"/>
      <c r="P816" s="236">
        <f>O816*H816</f>
        <v>0</v>
      </c>
      <c r="Q816" s="236">
        <v>0</v>
      </c>
      <c r="R816" s="236">
        <f>Q816*H816</f>
        <v>0</v>
      </c>
      <c r="S816" s="236">
        <v>0</v>
      </c>
      <c r="T816" s="237">
        <f>S816*H816</f>
        <v>0</v>
      </c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R816" s="238" t="s">
        <v>219</v>
      </c>
      <c r="AT816" s="238" t="s">
        <v>282</v>
      </c>
      <c r="AU816" s="238" t="s">
        <v>81</v>
      </c>
      <c r="AY816" s="18" t="s">
        <v>194</v>
      </c>
      <c r="BE816" s="239">
        <f>IF(N816="základní",J816,0)</f>
        <v>0</v>
      </c>
      <c r="BF816" s="239">
        <f>IF(N816="snížená",J816,0)</f>
        <v>0</v>
      </c>
      <c r="BG816" s="239">
        <f>IF(N816="zákl. přenesená",J816,0)</f>
        <v>0</v>
      </c>
      <c r="BH816" s="239">
        <f>IF(N816="sníž. přenesená",J816,0)</f>
        <v>0</v>
      </c>
      <c r="BI816" s="239">
        <f>IF(N816="nulová",J816,0)</f>
        <v>0</v>
      </c>
      <c r="BJ816" s="18" t="s">
        <v>77</v>
      </c>
      <c r="BK816" s="239">
        <f>ROUND(I816*H816,2)</f>
        <v>0</v>
      </c>
      <c r="BL816" s="18" t="s">
        <v>115</v>
      </c>
      <c r="BM816" s="238" t="s">
        <v>900</v>
      </c>
    </row>
    <row r="817" spans="1:47" s="2" customFormat="1" ht="12">
      <c r="A817" s="39"/>
      <c r="B817" s="40"/>
      <c r="C817" s="41"/>
      <c r="D817" s="240" t="s">
        <v>201</v>
      </c>
      <c r="E817" s="41"/>
      <c r="F817" s="241" t="s">
        <v>899</v>
      </c>
      <c r="G817" s="41"/>
      <c r="H817" s="41"/>
      <c r="I817" s="242"/>
      <c r="J817" s="41"/>
      <c r="K817" s="41"/>
      <c r="L817" s="45"/>
      <c r="M817" s="243"/>
      <c r="N817" s="244"/>
      <c r="O817" s="92"/>
      <c r="P817" s="92"/>
      <c r="Q817" s="92"/>
      <c r="R817" s="92"/>
      <c r="S817" s="92"/>
      <c r="T817" s="93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T817" s="18" t="s">
        <v>201</v>
      </c>
      <c r="AU817" s="18" t="s">
        <v>81</v>
      </c>
    </row>
    <row r="818" spans="1:51" s="14" customFormat="1" ht="12">
      <c r="A818" s="14"/>
      <c r="B818" s="255"/>
      <c r="C818" s="256"/>
      <c r="D818" s="240" t="s">
        <v>202</v>
      </c>
      <c r="E818" s="257" t="s">
        <v>1</v>
      </c>
      <c r="F818" s="258" t="s">
        <v>901</v>
      </c>
      <c r="G818" s="256"/>
      <c r="H818" s="259">
        <v>5</v>
      </c>
      <c r="I818" s="260"/>
      <c r="J818" s="256"/>
      <c r="K818" s="256"/>
      <c r="L818" s="261"/>
      <c r="M818" s="262"/>
      <c r="N818" s="263"/>
      <c r="O818" s="263"/>
      <c r="P818" s="263"/>
      <c r="Q818" s="263"/>
      <c r="R818" s="263"/>
      <c r="S818" s="263"/>
      <c r="T818" s="26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65" t="s">
        <v>202</v>
      </c>
      <c r="AU818" s="265" t="s">
        <v>81</v>
      </c>
      <c r="AV818" s="14" t="s">
        <v>81</v>
      </c>
      <c r="AW818" s="14" t="s">
        <v>30</v>
      </c>
      <c r="AX818" s="14" t="s">
        <v>73</v>
      </c>
      <c r="AY818" s="265" t="s">
        <v>194</v>
      </c>
    </row>
    <row r="819" spans="1:51" s="15" customFormat="1" ht="12">
      <c r="A819" s="15"/>
      <c r="B819" s="266"/>
      <c r="C819" s="267"/>
      <c r="D819" s="240" t="s">
        <v>202</v>
      </c>
      <c r="E819" s="268" t="s">
        <v>1</v>
      </c>
      <c r="F819" s="269" t="s">
        <v>206</v>
      </c>
      <c r="G819" s="267"/>
      <c r="H819" s="270">
        <v>5</v>
      </c>
      <c r="I819" s="271"/>
      <c r="J819" s="267"/>
      <c r="K819" s="267"/>
      <c r="L819" s="272"/>
      <c r="M819" s="273"/>
      <c r="N819" s="274"/>
      <c r="O819" s="274"/>
      <c r="P819" s="274"/>
      <c r="Q819" s="274"/>
      <c r="R819" s="274"/>
      <c r="S819" s="274"/>
      <c r="T819" s="27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T819" s="276" t="s">
        <v>202</v>
      </c>
      <c r="AU819" s="276" t="s">
        <v>81</v>
      </c>
      <c r="AV819" s="15" t="s">
        <v>115</v>
      </c>
      <c r="AW819" s="15" t="s">
        <v>30</v>
      </c>
      <c r="AX819" s="15" t="s">
        <v>77</v>
      </c>
      <c r="AY819" s="276" t="s">
        <v>194</v>
      </c>
    </row>
    <row r="820" spans="1:65" s="2" customFormat="1" ht="12">
      <c r="A820" s="39"/>
      <c r="B820" s="40"/>
      <c r="C820" s="288" t="s">
        <v>538</v>
      </c>
      <c r="D820" s="288" t="s">
        <v>282</v>
      </c>
      <c r="E820" s="289" t="s">
        <v>902</v>
      </c>
      <c r="F820" s="290" t="s">
        <v>903</v>
      </c>
      <c r="G820" s="291" t="s">
        <v>397</v>
      </c>
      <c r="H820" s="292">
        <v>5</v>
      </c>
      <c r="I820" s="293"/>
      <c r="J820" s="294">
        <f>ROUND(I820*H820,2)</f>
        <v>0</v>
      </c>
      <c r="K820" s="290" t="s">
        <v>1</v>
      </c>
      <c r="L820" s="295"/>
      <c r="M820" s="296" t="s">
        <v>1</v>
      </c>
      <c r="N820" s="297" t="s">
        <v>38</v>
      </c>
      <c r="O820" s="92"/>
      <c r="P820" s="236">
        <f>O820*H820</f>
        <v>0</v>
      </c>
      <c r="Q820" s="236">
        <v>0</v>
      </c>
      <c r="R820" s="236">
        <f>Q820*H820</f>
        <v>0</v>
      </c>
      <c r="S820" s="236">
        <v>0</v>
      </c>
      <c r="T820" s="237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38" t="s">
        <v>219</v>
      </c>
      <c r="AT820" s="238" t="s">
        <v>282</v>
      </c>
      <c r="AU820" s="238" t="s">
        <v>81</v>
      </c>
      <c r="AY820" s="18" t="s">
        <v>194</v>
      </c>
      <c r="BE820" s="239">
        <f>IF(N820="základní",J820,0)</f>
        <v>0</v>
      </c>
      <c r="BF820" s="239">
        <f>IF(N820="snížená",J820,0)</f>
        <v>0</v>
      </c>
      <c r="BG820" s="239">
        <f>IF(N820="zákl. přenesená",J820,0)</f>
        <v>0</v>
      </c>
      <c r="BH820" s="239">
        <f>IF(N820="sníž. přenesená",J820,0)</f>
        <v>0</v>
      </c>
      <c r="BI820" s="239">
        <f>IF(N820="nulová",J820,0)</f>
        <v>0</v>
      </c>
      <c r="BJ820" s="18" t="s">
        <v>77</v>
      </c>
      <c r="BK820" s="239">
        <f>ROUND(I820*H820,2)</f>
        <v>0</v>
      </c>
      <c r="BL820" s="18" t="s">
        <v>115</v>
      </c>
      <c r="BM820" s="238" t="s">
        <v>904</v>
      </c>
    </row>
    <row r="821" spans="1:47" s="2" customFormat="1" ht="12">
      <c r="A821" s="39"/>
      <c r="B821" s="40"/>
      <c r="C821" s="41"/>
      <c r="D821" s="240" t="s">
        <v>201</v>
      </c>
      <c r="E821" s="41"/>
      <c r="F821" s="241" t="s">
        <v>903</v>
      </c>
      <c r="G821" s="41"/>
      <c r="H821" s="41"/>
      <c r="I821" s="242"/>
      <c r="J821" s="41"/>
      <c r="K821" s="41"/>
      <c r="L821" s="45"/>
      <c r="M821" s="243"/>
      <c r="N821" s="244"/>
      <c r="O821" s="92"/>
      <c r="P821" s="92"/>
      <c r="Q821" s="92"/>
      <c r="R821" s="92"/>
      <c r="S821" s="92"/>
      <c r="T821" s="93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T821" s="18" t="s">
        <v>201</v>
      </c>
      <c r="AU821" s="18" t="s">
        <v>81</v>
      </c>
    </row>
    <row r="822" spans="1:51" s="14" customFormat="1" ht="12">
      <c r="A822" s="14"/>
      <c r="B822" s="255"/>
      <c r="C822" s="256"/>
      <c r="D822" s="240" t="s">
        <v>202</v>
      </c>
      <c r="E822" s="257" t="s">
        <v>1</v>
      </c>
      <c r="F822" s="258" t="s">
        <v>901</v>
      </c>
      <c r="G822" s="256"/>
      <c r="H822" s="259">
        <v>5</v>
      </c>
      <c r="I822" s="260"/>
      <c r="J822" s="256"/>
      <c r="K822" s="256"/>
      <c r="L822" s="261"/>
      <c r="M822" s="262"/>
      <c r="N822" s="263"/>
      <c r="O822" s="263"/>
      <c r="P822" s="263"/>
      <c r="Q822" s="263"/>
      <c r="R822" s="263"/>
      <c r="S822" s="263"/>
      <c r="T822" s="26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65" t="s">
        <v>202</v>
      </c>
      <c r="AU822" s="265" t="s">
        <v>81</v>
      </c>
      <c r="AV822" s="14" t="s">
        <v>81</v>
      </c>
      <c r="AW822" s="14" t="s">
        <v>30</v>
      </c>
      <c r="AX822" s="14" t="s">
        <v>73</v>
      </c>
      <c r="AY822" s="265" t="s">
        <v>194</v>
      </c>
    </row>
    <row r="823" spans="1:51" s="15" customFormat="1" ht="12">
      <c r="A823" s="15"/>
      <c r="B823" s="266"/>
      <c r="C823" s="267"/>
      <c r="D823" s="240" t="s">
        <v>202</v>
      </c>
      <c r="E823" s="268" t="s">
        <v>1</v>
      </c>
      <c r="F823" s="269" t="s">
        <v>206</v>
      </c>
      <c r="G823" s="267"/>
      <c r="H823" s="270">
        <v>5</v>
      </c>
      <c r="I823" s="271"/>
      <c r="J823" s="267"/>
      <c r="K823" s="267"/>
      <c r="L823" s="272"/>
      <c r="M823" s="273"/>
      <c r="N823" s="274"/>
      <c r="O823" s="274"/>
      <c r="P823" s="274"/>
      <c r="Q823" s="274"/>
      <c r="R823" s="274"/>
      <c r="S823" s="274"/>
      <c r="T823" s="27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T823" s="276" t="s">
        <v>202</v>
      </c>
      <c r="AU823" s="276" t="s">
        <v>81</v>
      </c>
      <c r="AV823" s="15" t="s">
        <v>115</v>
      </c>
      <c r="AW823" s="15" t="s">
        <v>30</v>
      </c>
      <c r="AX823" s="15" t="s">
        <v>77</v>
      </c>
      <c r="AY823" s="276" t="s">
        <v>194</v>
      </c>
    </row>
    <row r="824" spans="1:65" s="2" customFormat="1" ht="12">
      <c r="A824" s="39"/>
      <c r="B824" s="40"/>
      <c r="C824" s="288" t="s">
        <v>905</v>
      </c>
      <c r="D824" s="288" t="s">
        <v>282</v>
      </c>
      <c r="E824" s="289" t="s">
        <v>906</v>
      </c>
      <c r="F824" s="290" t="s">
        <v>907</v>
      </c>
      <c r="G824" s="291" t="s">
        <v>397</v>
      </c>
      <c r="H824" s="292">
        <v>22</v>
      </c>
      <c r="I824" s="293"/>
      <c r="J824" s="294">
        <f>ROUND(I824*H824,2)</f>
        <v>0</v>
      </c>
      <c r="K824" s="290" t="s">
        <v>1</v>
      </c>
      <c r="L824" s="295"/>
      <c r="M824" s="296" t="s">
        <v>1</v>
      </c>
      <c r="N824" s="297" t="s">
        <v>38</v>
      </c>
      <c r="O824" s="92"/>
      <c r="P824" s="236">
        <f>O824*H824</f>
        <v>0</v>
      </c>
      <c r="Q824" s="236">
        <v>0</v>
      </c>
      <c r="R824" s="236">
        <f>Q824*H824</f>
        <v>0</v>
      </c>
      <c r="S824" s="236">
        <v>0</v>
      </c>
      <c r="T824" s="237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38" t="s">
        <v>219</v>
      </c>
      <c r="AT824" s="238" t="s">
        <v>282</v>
      </c>
      <c r="AU824" s="238" t="s">
        <v>81</v>
      </c>
      <c r="AY824" s="18" t="s">
        <v>194</v>
      </c>
      <c r="BE824" s="239">
        <f>IF(N824="základní",J824,0)</f>
        <v>0</v>
      </c>
      <c r="BF824" s="239">
        <f>IF(N824="snížená",J824,0)</f>
        <v>0</v>
      </c>
      <c r="BG824" s="239">
        <f>IF(N824="zákl. přenesená",J824,0)</f>
        <v>0</v>
      </c>
      <c r="BH824" s="239">
        <f>IF(N824="sníž. přenesená",J824,0)</f>
        <v>0</v>
      </c>
      <c r="BI824" s="239">
        <f>IF(N824="nulová",J824,0)</f>
        <v>0</v>
      </c>
      <c r="BJ824" s="18" t="s">
        <v>77</v>
      </c>
      <c r="BK824" s="239">
        <f>ROUND(I824*H824,2)</f>
        <v>0</v>
      </c>
      <c r="BL824" s="18" t="s">
        <v>115</v>
      </c>
      <c r="BM824" s="238" t="s">
        <v>908</v>
      </c>
    </row>
    <row r="825" spans="1:47" s="2" customFormat="1" ht="12">
      <c r="A825" s="39"/>
      <c r="B825" s="40"/>
      <c r="C825" s="41"/>
      <c r="D825" s="240" t="s">
        <v>201</v>
      </c>
      <c r="E825" s="41"/>
      <c r="F825" s="241" t="s">
        <v>907</v>
      </c>
      <c r="G825" s="41"/>
      <c r="H825" s="41"/>
      <c r="I825" s="242"/>
      <c r="J825" s="41"/>
      <c r="K825" s="41"/>
      <c r="L825" s="45"/>
      <c r="M825" s="243"/>
      <c r="N825" s="244"/>
      <c r="O825" s="92"/>
      <c r="P825" s="92"/>
      <c r="Q825" s="92"/>
      <c r="R825" s="92"/>
      <c r="S825" s="92"/>
      <c r="T825" s="93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T825" s="18" t="s">
        <v>201</v>
      </c>
      <c r="AU825" s="18" t="s">
        <v>81</v>
      </c>
    </row>
    <row r="826" spans="1:51" s="14" customFormat="1" ht="12">
      <c r="A826" s="14"/>
      <c r="B826" s="255"/>
      <c r="C826" s="256"/>
      <c r="D826" s="240" t="s">
        <v>202</v>
      </c>
      <c r="E826" s="257" t="s">
        <v>1</v>
      </c>
      <c r="F826" s="258" t="s">
        <v>896</v>
      </c>
      <c r="G826" s="256"/>
      <c r="H826" s="259">
        <v>22</v>
      </c>
      <c r="I826" s="260"/>
      <c r="J826" s="256"/>
      <c r="K826" s="256"/>
      <c r="L826" s="261"/>
      <c r="M826" s="262"/>
      <c r="N826" s="263"/>
      <c r="O826" s="263"/>
      <c r="P826" s="263"/>
      <c r="Q826" s="263"/>
      <c r="R826" s="263"/>
      <c r="S826" s="263"/>
      <c r="T826" s="26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65" t="s">
        <v>202</v>
      </c>
      <c r="AU826" s="265" t="s">
        <v>81</v>
      </c>
      <c r="AV826" s="14" t="s">
        <v>81</v>
      </c>
      <c r="AW826" s="14" t="s">
        <v>30</v>
      </c>
      <c r="AX826" s="14" t="s">
        <v>73</v>
      </c>
      <c r="AY826" s="265" t="s">
        <v>194</v>
      </c>
    </row>
    <row r="827" spans="1:51" s="15" customFormat="1" ht="12">
      <c r="A827" s="15"/>
      <c r="B827" s="266"/>
      <c r="C827" s="267"/>
      <c r="D827" s="240" t="s">
        <v>202</v>
      </c>
      <c r="E827" s="268" t="s">
        <v>1</v>
      </c>
      <c r="F827" s="269" t="s">
        <v>206</v>
      </c>
      <c r="G827" s="267"/>
      <c r="H827" s="270">
        <v>22</v>
      </c>
      <c r="I827" s="271"/>
      <c r="J827" s="267"/>
      <c r="K827" s="267"/>
      <c r="L827" s="272"/>
      <c r="M827" s="273"/>
      <c r="N827" s="274"/>
      <c r="O827" s="274"/>
      <c r="P827" s="274"/>
      <c r="Q827" s="274"/>
      <c r="R827" s="274"/>
      <c r="S827" s="274"/>
      <c r="T827" s="27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76" t="s">
        <v>202</v>
      </c>
      <c r="AU827" s="276" t="s">
        <v>81</v>
      </c>
      <c r="AV827" s="15" t="s">
        <v>115</v>
      </c>
      <c r="AW827" s="15" t="s">
        <v>30</v>
      </c>
      <c r="AX827" s="15" t="s">
        <v>77</v>
      </c>
      <c r="AY827" s="276" t="s">
        <v>194</v>
      </c>
    </row>
    <row r="828" spans="1:65" s="2" customFormat="1" ht="12">
      <c r="A828" s="39"/>
      <c r="B828" s="40"/>
      <c r="C828" s="288" t="s">
        <v>543</v>
      </c>
      <c r="D828" s="288" t="s">
        <v>282</v>
      </c>
      <c r="E828" s="289" t="s">
        <v>909</v>
      </c>
      <c r="F828" s="290" t="s">
        <v>910</v>
      </c>
      <c r="G828" s="291" t="s">
        <v>397</v>
      </c>
      <c r="H828" s="292">
        <v>5</v>
      </c>
      <c r="I828" s="293"/>
      <c r="J828" s="294">
        <f>ROUND(I828*H828,2)</f>
        <v>0</v>
      </c>
      <c r="K828" s="290" t="s">
        <v>1</v>
      </c>
      <c r="L828" s="295"/>
      <c r="M828" s="296" t="s">
        <v>1</v>
      </c>
      <c r="N828" s="297" t="s">
        <v>38</v>
      </c>
      <c r="O828" s="92"/>
      <c r="P828" s="236">
        <f>O828*H828</f>
        <v>0</v>
      </c>
      <c r="Q828" s="236">
        <v>0</v>
      </c>
      <c r="R828" s="236">
        <f>Q828*H828</f>
        <v>0</v>
      </c>
      <c r="S828" s="236">
        <v>0</v>
      </c>
      <c r="T828" s="237">
        <f>S828*H828</f>
        <v>0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238" t="s">
        <v>219</v>
      </c>
      <c r="AT828" s="238" t="s">
        <v>282</v>
      </c>
      <c r="AU828" s="238" t="s">
        <v>81</v>
      </c>
      <c r="AY828" s="18" t="s">
        <v>194</v>
      </c>
      <c r="BE828" s="239">
        <f>IF(N828="základní",J828,0)</f>
        <v>0</v>
      </c>
      <c r="BF828" s="239">
        <f>IF(N828="snížená",J828,0)</f>
        <v>0</v>
      </c>
      <c r="BG828" s="239">
        <f>IF(N828="zákl. přenesená",J828,0)</f>
        <v>0</v>
      </c>
      <c r="BH828" s="239">
        <f>IF(N828="sníž. přenesená",J828,0)</f>
        <v>0</v>
      </c>
      <c r="BI828" s="239">
        <f>IF(N828="nulová",J828,0)</f>
        <v>0</v>
      </c>
      <c r="BJ828" s="18" t="s">
        <v>77</v>
      </c>
      <c r="BK828" s="239">
        <f>ROUND(I828*H828,2)</f>
        <v>0</v>
      </c>
      <c r="BL828" s="18" t="s">
        <v>115</v>
      </c>
      <c r="BM828" s="238" t="s">
        <v>911</v>
      </c>
    </row>
    <row r="829" spans="1:47" s="2" customFormat="1" ht="12">
      <c r="A829" s="39"/>
      <c r="B829" s="40"/>
      <c r="C829" s="41"/>
      <c r="D829" s="240" t="s">
        <v>201</v>
      </c>
      <c r="E829" s="41"/>
      <c r="F829" s="241" t="s">
        <v>910</v>
      </c>
      <c r="G829" s="41"/>
      <c r="H829" s="41"/>
      <c r="I829" s="242"/>
      <c r="J829" s="41"/>
      <c r="K829" s="41"/>
      <c r="L829" s="45"/>
      <c r="M829" s="243"/>
      <c r="N829" s="244"/>
      <c r="O829" s="92"/>
      <c r="P829" s="92"/>
      <c r="Q829" s="92"/>
      <c r="R829" s="92"/>
      <c r="S829" s="92"/>
      <c r="T829" s="93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T829" s="18" t="s">
        <v>201</v>
      </c>
      <c r="AU829" s="18" t="s">
        <v>81</v>
      </c>
    </row>
    <row r="830" spans="1:51" s="14" customFormat="1" ht="12">
      <c r="A830" s="14"/>
      <c r="B830" s="255"/>
      <c r="C830" s="256"/>
      <c r="D830" s="240" t="s">
        <v>202</v>
      </c>
      <c r="E830" s="257" t="s">
        <v>1</v>
      </c>
      <c r="F830" s="258" t="s">
        <v>901</v>
      </c>
      <c r="G830" s="256"/>
      <c r="H830" s="259">
        <v>5</v>
      </c>
      <c r="I830" s="260"/>
      <c r="J830" s="256"/>
      <c r="K830" s="256"/>
      <c r="L830" s="261"/>
      <c r="M830" s="262"/>
      <c r="N830" s="263"/>
      <c r="O830" s="263"/>
      <c r="P830" s="263"/>
      <c r="Q830" s="263"/>
      <c r="R830" s="263"/>
      <c r="S830" s="263"/>
      <c r="T830" s="26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65" t="s">
        <v>202</v>
      </c>
      <c r="AU830" s="265" t="s">
        <v>81</v>
      </c>
      <c r="AV830" s="14" t="s">
        <v>81</v>
      </c>
      <c r="AW830" s="14" t="s">
        <v>30</v>
      </c>
      <c r="AX830" s="14" t="s">
        <v>73</v>
      </c>
      <c r="AY830" s="265" t="s">
        <v>194</v>
      </c>
    </row>
    <row r="831" spans="1:51" s="15" customFormat="1" ht="12">
      <c r="A831" s="15"/>
      <c r="B831" s="266"/>
      <c r="C831" s="267"/>
      <c r="D831" s="240" t="s">
        <v>202</v>
      </c>
      <c r="E831" s="268" t="s">
        <v>1</v>
      </c>
      <c r="F831" s="269" t="s">
        <v>206</v>
      </c>
      <c r="G831" s="267"/>
      <c r="H831" s="270">
        <v>5</v>
      </c>
      <c r="I831" s="271"/>
      <c r="J831" s="267"/>
      <c r="K831" s="267"/>
      <c r="L831" s="272"/>
      <c r="M831" s="273"/>
      <c r="N831" s="274"/>
      <c r="O831" s="274"/>
      <c r="P831" s="274"/>
      <c r="Q831" s="274"/>
      <c r="R831" s="274"/>
      <c r="S831" s="274"/>
      <c r="T831" s="27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T831" s="276" t="s">
        <v>202</v>
      </c>
      <c r="AU831" s="276" t="s">
        <v>81</v>
      </c>
      <c r="AV831" s="15" t="s">
        <v>115</v>
      </c>
      <c r="AW831" s="15" t="s">
        <v>30</v>
      </c>
      <c r="AX831" s="15" t="s">
        <v>77</v>
      </c>
      <c r="AY831" s="276" t="s">
        <v>194</v>
      </c>
    </row>
    <row r="832" spans="1:65" s="2" customFormat="1" ht="12">
      <c r="A832" s="39"/>
      <c r="B832" s="40"/>
      <c r="C832" s="288" t="s">
        <v>912</v>
      </c>
      <c r="D832" s="288" t="s">
        <v>282</v>
      </c>
      <c r="E832" s="289" t="s">
        <v>913</v>
      </c>
      <c r="F832" s="290" t="s">
        <v>914</v>
      </c>
      <c r="G832" s="291" t="s">
        <v>397</v>
      </c>
      <c r="H832" s="292">
        <v>47</v>
      </c>
      <c r="I832" s="293"/>
      <c r="J832" s="294">
        <f>ROUND(I832*H832,2)</f>
        <v>0</v>
      </c>
      <c r="K832" s="290" t="s">
        <v>1</v>
      </c>
      <c r="L832" s="295"/>
      <c r="M832" s="296" t="s">
        <v>1</v>
      </c>
      <c r="N832" s="297" t="s">
        <v>38</v>
      </c>
      <c r="O832" s="92"/>
      <c r="P832" s="236">
        <f>O832*H832</f>
        <v>0</v>
      </c>
      <c r="Q832" s="236">
        <v>0</v>
      </c>
      <c r="R832" s="236">
        <f>Q832*H832</f>
        <v>0</v>
      </c>
      <c r="S832" s="236">
        <v>0</v>
      </c>
      <c r="T832" s="237">
        <f>S832*H832</f>
        <v>0</v>
      </c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R832" s="238" t="s">
        <v>219</v>
      </c>
      <c r="AT832" s="238" t="s">
        <v>282</v>
      </c>
      <c r="AU832" s="238" t="s">
        <v>81</v>
      </c>
      <c r="AY832" s="18" t="s">
        <v>194</v>
      </c>
      <c r="BE832" s="239">
        <f>IF(N832="základní",J832,0)</f>
        <v>0</v>
      </c>
      <c r="BF832" s="239">
        <f>IF(N832="snížená",J832,0)</f>
        <v>0</v>
      </c>
      <c r="BG832" s="239">
        <f>IF(N832="zákl. přenesená",J832,0)</f>
        <v>0</v>
      </c>
      <c r="BH832" s="239">
        <f>IF(N832="sníž. přenesená",J832,0)</f>
        <v>0</v>
      </c>
      <c r="BI832" s="239">
        <f>IF(N832="nulová",J832,0)</f>
        <v>0</v>
      </c>
      <c r="BJ832" s="18" t="s">
        <v>77</v>
      </c>
      <c r="BK832" s="239">
        <f>ROUND(I832*H832,2)</f>
        <v>0</v>
      </c>
      <c r="BL832" s="18" t="s">
        <v>115</v>
      </c>
      <c r="BM832" s="238" t="s">
        <v>915</v>
      </c>
    </row>
    <row r="833" spans="1:47" s="2" customFormat="1" ht="12">
      <c r="A833" s="39"/>
      <c r="B833" s="40"/>
      <c r="C833" s="41"/>
      <c r="D833" s="240" t="s">
        <v>201</v>
      </c>
      <c r="E833" s="41"/>
      <c r="F833" s="241" t="s">
        <v>914</v>
      </c>
      <c r="G833" s="41"/>
      <c r="H833" s="41"/>
      <c r="I833" s="242"/>
      <c r="J833" s="41"/>
      <c r="K833" s="41"/>
      <c r="L833" s="45"/>
      <c r="M833" s="243"/>
      <c r="N833" s="244"/>
      <c r="O833" s="92"/>
      <c r="P833" s="92"/>
      <c r="Q833" s="92"/>
      <c r="R833" s="92"/>
      <c r="S833" s="92"/>
      <c r="T833" s="93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T833" s="18" t="s">
        <v>201</v>
      </c>
      <c r="AU833" s="18" t="s">
        <v>81</v>
      </c>
    </row>
    <row r="834" spans="1:51" s="14" customFormat="1" ht="12">
      <c r="A834" s="14"/>
      <c r="B834" s="255"/>
      <c r="C834" s="256"/>
      <c r="D834" s="240" t="s">
        <v>202</v>
      </c>
      <c r="E834" s="257" t="s">
        <v>1</v>
      </c>
      <c r="F834" s="258" t="s">
        <v>916</v>
      </c>
      <c r="G834" s="256"/>
      <c r="H834" s="259">
        <v>47</v>
      </c>
      <c r="I834" s="260"/>
      <c r="J834" s="256"/>
      <c r="K834" s="256"/>
      <c r="L834" s="261"/>
      <c r="M834" s="262"/>
      <c r="N834" s="263"/>
      <c r="O834" s="263"/>
      <c r="P834" s="263"/>
      <c r="Q834" s="263"/>
      <c r="R834" s="263"/>
      <c r="S834" s="263"/>
      <c r="T834" s="26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65" t="s">
        <v>202</v>
      </c>
      <c r="AU834" s="265" t="s">
        <v>81</v>
      </c>
      <c r="AV834" s="14" t="s">
        <v>81</v>
      </c>
      <c r="AW834" s="14" t="s">
        <v>30</v>
      </c>
      <c r="AX834" s="14" t="s">
        <v>73</v>
      </c>
      <c r="AY834" s="265" t="s">
        <v>194</v>
      </c>
    </row>
    <row r="835" spans="1:51" s="15" customFormat="1" ht="12">
      <c r="A835" s="15"/>
      <c r="B835" s="266"/>
      <c r="C835" s="267"/>
      <c r="D835" s="240" t="s">
        <v>202</v>
      </c>
      <c r="E835" s="268" t="s">
        <v>1</v>
      </c>
      <c r="F835" s="269" t="s">
        <v>206</v>
      </c>
      <c r="G835" s="267"/>
      <c r="H835" s="270">
        <v>47</v>
      </c>
      <c r="I835" s="271"/>
      <c r="J835" s="267"/>
      <c r="K835" s="267"/>
      <c r="L835" s="272"/>
      <c r="M835" s="273"/>
      <c r="N835" s="274"/>
      <c r="O835" s="274"/>
      <c r="P835" s="274"/>
      <c r="Q835" s="274"/>
      <c r="R835" s="274"/>
      <c r="S835" s="274"/>
      <c r="T835" s="27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T835" s="276" t="s">
        <v>202</v>
      </c>
      <c r="AU835" s="276" t="s">
        <v>81</v>
      </c>
      <c r="AV835" s="15" t="s">
        <v>115</v>
      </c>
      <c r="AW835" s="15" t="s">
        <v>30</v>
      </c>
      <c r="AX835" s="15" t="s">
        <v>77</v>
      </c>
      <c r="AY835" s="276" t="s">
        <v>194</v>
      </c>
    </row>
    <row r="836" spans="1:65" s="2" customFormat="1" ht="66.75" customHeight="1">
      <c r="A836" s="39"/>
      <c r="B836" s="40"/>
      <c r="C836" s="227" t="s">
        <v>548</v>
      </c>
      <c r="D836" s="227" t="s">
        <v>196</v>
      </c>
      <c r="E836" s="228" t="s">
        <v>917</v>
      </c>
      <c r="F836" s="229" t="s">
        <v>918</v>
      </c>
      <c r="G836" s="230" t="s">
        <v>919</v>
      </c>
      <c r="H836" s="231">
        <v>1</v>
      </c>
      <c r="I836" s="232"/>
      <c r="J836" s="233">
        <f>ROUND(I836*H836,2)</f>
        <v>0</v>
      </c>
      <c r="K836" s="229" t="s">
        <v>1</v>
      </c>
      <c r="L836" s="45"/>
      <c r="M836" s="234" t="s">
        <v>1</v>
      </c>
      <c r="N836" s="235" t="s">
        <v>38</v>
      </c>
      <c r="O836" s="92"/>
      <c r="P836" s="236">
        <f>O836*H836</f>
        <v>0</v>
      </c>
      <c r="Q836" s="236">
        <v>0</v>
      </c>
      <c r="R836" s="236">
        <f>Q836*H836</f>
        <v>0</v>
      </c>
      <c r="S836" s="236">
        <v>0</v>
      </c>
      <c r="T836" s="237">
        <f>S836*H836</f>
        <v>0</v>
      </c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R836" s="238" t="s">
        <v>115</v>
      </c>
      <c r="AT836" s="238" t="s">
        <v>196</v>
      </c>
      <c r="AU836" s="238" t="s">
        <v>81</v>
      </c>
      <c r="AY836" s="18" t="s">
        <v>194</v>
      </c>
      <c r="BE836" s="239">
        <f>IF(N836="základní",J836,0)</f>
        <v>0</v>
      </c>
      <c r="BF836" s="239">
        <f>IF(N836="snížená",J836,0)</f>
        <v>0</v>
      </c>
      <c r="BG836" s="239">
        <f>IF(N836="zákl. přenesená",J836,0)</f>
        <v>0</v>
      </c>
      <c r="BH836" s="239">
        <f>IF(N836="sníž. přenesená",J836,0)</f>
        <v>0</v>
      </c>
      <c r="BI836" s="239">
        <f>IF(N836="nulová",J836,0)</f>
        <v>0</v>
      </c>
      <c r="BJ836" s="18" t="s">
        <v>77</v>
      </c>
      <c r="BK836" s="239">
        <f>ROUND(I836*H836,2)</f>
        <v>0</v>
      </c>
      <c r="BL836" s="18" t="s">
        <v>115</v>
      </c>
      <c r="BM836" s="238" t="s">
        <v>920</v>
      </c>
    </row>
    <row r="837" spans="1:47" s="2" customFormat="1" ht="12">
      <c r="A837" s="39"/>
      <c r="B837" s="40"/>
      <c r="C837" s="41"/>
      <c r="D837" s="240" t="s">
        <v>201</v>
      </c>
      <c r="E837" s="41"/>
      <c r="F837" s="241" t="s">
        <v>921</v>
      </c>
      <c r="G837" s="41"/>
      <c r="H837" s="41"/>
      <c r="I837" s="242"/>
      <c r="J837" s="41"/>
      <c r="K837" s="41"/>
      <c r="L837" s="45"/>
      <c r="M837" s="243"/>
      <c r="N837" s="244"/>
      <c r="O837" s="92"/>
      <c r="P837" s="92"/>
      <c r="Q837" s="92"/>
      <c r="R837" s="92"/>
      <c r="S837" s="92"/>
      <c r="T837" s="93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T837" s="18" t="s">
        <v>201</v>
      </c>
      <c r="AU837" s="18" t="s">
        <v>81</v>
      </c>
    </row>
    <row r="838" spans="1:51" s="14" customFormat="1" ht="12">
      <c r="A838" s="14"/>
      <c r="B838" s="255"/>
      <c r="C838" s="256"/>
      <c r="D838" s="240" t="s">
        <v>202</v>
      </c>
      <c r="E838" s="257" t="s">
        <v>1</v>
      </c>
      <c r="F838" s="258" t="s">
        <v>922</v>
      </c>
      <c r="G838" s="256"/>
      <c r="H838" s="259">
        <v>1</v>
      </c>
      <c r="I838" s="260"/>
      <c r="J838" s="256"/>
      <c r="K838" s="256"/>
      <c r="L838" s="261"/>
      <c r="M838" s="262"/>
      <c r="N838" s="263"/>
      <c r="O838" s="263"/>
      <c r="P838" s="263"/>
      <c r="Q838" s="263"/>
      <c r="R838" s="263"/>
      <c r="S838" s="263"/>
      <c r="T838" s="26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65" t="s">
        <v>202</v>
      </c>
      <c r="AU838" s="265" t="s">
        <v>81</v>
      </c>
      <c r="AV838" s="14" t="s">
        <v>81</v>
      </c>
      <c r="AW838" s="14" t="s">
        <v>30</v>
      </c>
      <c r="AX838" s="14" t="s">
        <v>73</v>
      </c>
      <c r="AY838" s="265" t="s">
        <v>194</v>
      </c>
    </row>
    <row r="839" spans="1:51" s="15" customFormat="1" ht="12">
      <c r="A839" s="15"/>
      <c r="B839" s="266"/>
      <c r="C839" s="267"/>
      <c r="D839" s="240" t="s">
        <v>202</v>
      </c>
      <c r="E839" s="268" t="s">
        <v>1</v>
      </c>
      <c r="F839" s="269" t="s">
        <v>206</v>
      </c>
      <c r="G839" s="267"/>
      <c r="H839" s="270">
        <v>1</v>
      </c>
      <c r="I839" s="271"/>
      <c r="J839" s="267"/>
      <c r="K839" s="267"/>
      <c r="L839" s="272"/>
      <c r="M839" s="273"/>
      <c r="N839" s="274"/>
      <c r="O839" s="274"/>
      <c r="P839" s="274"/>
      <c r="Q839" s="274"/>
      <c r="R839" s="274"/>
      <c r="S839" s="274"/>
      <c r="T839" s="27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T839" s="276" t="s">
        <v>202</v>
      </c>
      <c r="AU839" s="276" t="s">
        <v>81</v>
      </c>
      <c r="AV839" s="15" t="s">
        <v>115</v>
      </c>
      <c r="AW839" s="15" t="s">
        <v>30</v>
      </c>
      <c r="AX839" s="15" t="s">
        <v>77</v>
      </c>
      <c r="AY839" s="276" t="s">
        <v>194</v>
      </c>
    </row>
    <row r="840" spans="1:65" s="2" customFormat="1" ht="12">
      <c r="A840" s="39"/>
      <c r="B840" s="40"/>
      <c r="C840" s="227" t="s">
        <v>923</v>
      </c>
      <c r="D840" s="227" t="s">
        <v>196</v>
      </c>
      <c r="E840" s="228" t="s">
        <v>924</v>
      </c>
      <c r="F840" s="229" t="s">
        <v>925</v>
      </c>
      <c r="G840" s="230" t="s">
        <v>294</v>
      </c>
      <c r="H840" s="231">
        <v>311.779</v>
      </c>
      <c r="I840" s="232"/>
      <c r="J840" s="233">
        <f>ROUND(I840*H840,2)</f>
        <v>0</v>
      </c>
      <c r="K840" s="229" t="s">
        <v>200</v>
      </c>
      <c r="L840" s="45"/>
      <c r="M840" s="234" t="s">
        <v>1</v>
      </c>
      <c r="N840" s="235" t="s">
        <v>38</v>
      </c>
      <c r="O840" s="92"/>
      <c r="P840" s="236">
        <f>O840*H840</f>
        <v>0</v>
      </c>
      <c r="Q840" s="236">
        <v>0</v>
      </c>
      <c r="R840" s="236">
        <f>Q840*H840</f>
        <v>0</v>
      </c>
      <c r="S840" s="236">
        <v>0</v>
      </c>
      <c r="T840" s="237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38" t="s">
        <v>115</v>
      </c>
      <c r="AT840" s="238" t="s">
        <v>196</v>
      </c>
      <c r="AU840" s="238" t="s">
        <v>81</v>
      </c>
      <c r="AY840" s="18" t="s">
        <v>194</v>
      </c>
      <c r="BE840" s="239">
        <f>IF(N840="základní",J840,0)</f>
        <v>0</v>
      </c>
      <c r="BF840" s="239">
        <f>IF(N840="snížená",J840,0)</f>
        <v>0</v>
      </c>
      <c r="BG840" s="239">
        <f>IF(N840="zákl. přenesená",J840,0)</f>
        <v>0</v>
      </c>
      <c r="BH840" s="239">
        <f>IF(N840="sníž. přenesená",J840,0)</f>
        <v>0</v>
      </c>
      <c r="BI840" s="239">
        <f>IF(N840="nulová",J840,0)</f>
        <v>0</v>
      </c>
      <c r="BJ840" s="18" t="s">
        <v>77</v>
      </c>
      <c r="BK840" s="239">
        <f>ROUND(I840*H840,2)</f>
        <v>0</v>
      </c>
      <c r="BL840" s="18" t="s">
        <v>115</v>
      </c>
      <c r="BM840" s="238" t="s">
        <v>926</v>
      </c>
    </row>
    <row r="841" spans="1:47" s="2" customFormat="1" ht="12">
      <c r="A841" s="39"/>
      <c r="B841" s="40"/>
      <c r="C841" s="41"/>
      <c r="D841" s="240" t="s">
        <v>201</v>
      </c>
      <c r="E841" s="41"/>
      <c r="F841" s="241" t="s">
        <v>925</v>
      </c>
      <c r="G841" s="41"/>
      <c r="H841" s="41"/>
      <c r="I841" s="242"/>
      <c r="J841" s="41"/>
      <c r="K841" s="41"/>
      <c r="L841" s="45"/>
      <c r="M841" s="243"/>
      <c r="N841" s="244"/>
      <c r="O841" s="92"/>
      <c r="P841" s="92"/>
      <c r="Q841" s="92"/>
      <c r="R841" s="92"/>
      <c r="S841" s="92"/>
      <c r="T841" s="93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T841" s="18" t="s">
        <v>201</v>
      </c>
      <c r="AU841" s="18" t="s">
        <v>81</v>
      </c>
    </row>
    <row r="842" spans="1:51" s="14" customFormat="1" ht="12">
      <c r="A842" s="14"/>
      <c r="B842" s="255"/>
      <c r="C842" s="256"/>
      <c r="D842" s="240" t="s">
        <v>202</v>
      </c>
      <c r="E842" s="257" t="s">
        <v>1</v>
      </c>
      <c r="F842" s="258" t="s">
        <v>927</v>
      </c>
      <c r="G842" s="256"/>
      <c r="H842" s="259">
        <v>117.7</v>
      </c>
      <c r="I842" s="260"/>
      <c r="J842" s="256"/>
      <c r="K842" s="256"/>
      <c r="L842" s="261"/>
      <c r="M842" s="262"/>
      <c r="N842" s="263"/>
      <c r="O842" s="263"/>
      <c r="P842" s="263"/>
      <c r="Q842" s="263"/>
      <c r="R842" s="263"/>
      <c r="S842" s="263"/>
      <c r="T842" s="26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65" t="s">
        <v>202</v>
      </c>
      <c r="AU842" s="265" t="s">
        <v>81</v>
      </c>
      <c r="AV842" s="14" t="s">
        <v>81</v>
      </c>
      <c r="AW842" s="14" t="s">
        <v>30</v>
      </c>
      <c r="AX842" s="14" t="s">
        <v>73</v>
      </c>
      <c r="AY842" s="265" t="s">
        <v>194</v>
      </c>
    </row>
    <row r="843" spans="1:51" s="14" customFormat="1" ht="12">
      <c r="A843" s="14"/>
      <c r="B843" s="255"/>
      <c r="C843" s="256"/>
      <c r="D843" s="240" t="s">
        <v>202</v>
      </c>
      <c r="E843" s="257" t="s">
        <v>1</v>
      </c>
      <c r="F843" s="258" t="s">
        <v>928</v>
      </c>
      <c r="G843" s="256"/>
      <c r="H843" s="259">
        <v>194.079</v>
      </c>
      <c r="I843" s="260"/>
      <c r="J843" s="256"/>
      <c r="K843" s="256"/>
      <c r="L843" s="261"/>
      <c r="M843" s="262"/>
      <c r="N843" s="263"/>
      <c r="O843" s="263"/>
      <c r="P843" s="263"/>
      <c r="Q843" s="263"/>
      <c r="R843" s="263"/>
      <c r="S843" s="263"/>
      <c r="T843" s="26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65" t="s">
        <v>202</v>
      </c>
      <c r="AU843" s="265" t="s">
        <v>81</v>
      </c>
      <c r="AV843" s="14" t="s">
        <v>81</v>
      </c>
      <c r="AW843" s="14" t="s">
        <v>30</v>
      </c>
      <c r="AX843" s="14" t="s">
        <v>73</v>
      </c>
      <c r="AY843" s="265" t="s">
        <v>194</v>
      </c>
    </row>
    <row r="844" spans="1:51" s="15" customFormat="1" ht="12">
      <c r="A844" s="15"/>
      <c r="B844" s="266"/>
      <c r="C844" s="267"/>
      <c r="D844" s="240" t="s">
        <v>202</v>
      </c>
      <c r="E844" s="268" t="s">
        <v>1</v>
      </c>
      <c r="F844" s="269" t="s">
        <v>206</v>
      </c>
      <c r="G844" s="267"/>
      <c r="H844" s="270">
        <v>311.779</v>
      </c>
      <c r="I844" s="271"/>
      <c r="J844" s="267"/>
      <c r="K844" s="267"/>
      <c r="L844" s="272"/>
      <c r="M844" s="273"/>
      <c r="N844" s="274"/>
      <c r="O844" s="274"/>
      <c r="P844" s="274"/>
      <c r="Q844" s="274"/>
      <c r="R844" s="274"/>
      <c r="S844" s="274"/>
      <c r="T844" s="27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T844" s="276" t="s">
        <v>202</v>
      </c>
      <c r="AU844" s="276" t="s">
        <v>81</v>
      </c>
      <c r="AV844" s="15" t="s">
        <v>115</v>
      </c>
      <c r="AW844" s="15" t="s">
        <v>30</v>
      </c>
      <c r="AX844" s="15" t="s">
        <v>77</v>
      </c>
      <c r="AY844" s="276" t="s">
        <v>194</v>
      </c>
    </row>
    <row r="845" spans="1:65" s="2" customFormat="1" ht="12">
      <c r="A845" s="39"/>
      <c r="B845" s="40"/>
      <c r="C845" s="227" t="s">
        <v>553</v>
      </c>
      <c r="D845" s="227" t="s">
        <v>196</v>
      </c>
      <c r="E845" s="228" t="s">
        <v>929</v>
      </c>
      <c r="F845" s="229" t="s">
        <v>930</v>
      </c>
      <c r="G845" s="230" t="s">
        <v>294</v>
      </c>
      <c r="H845" s="231">
        <v>2.549</v>
      </c>
      <c r="I845" s="232"/>
      <c r="J845" s="233">
        <f>ROUND(I845*H845,2)</f>
        <v>0</v>
      </c>
      <c r="K845" s="229" t="s">
        <v>200</v>
      </c>
      <c r="L845" s="45"/>
      <c r="M845" s="234" t="s">
        <v>1</v>
      </c>
      <c r="N845" s="235" t="s">
        <v>38</v>
      </c>
      <c r="O845" s="92"/>
      <c r="P845" s="236">
        <f>O845*H845</f>
        <v>0</v>
      </c>
      <c r="Q845" s="236">
        <v>0</v>
      </c>
      <c r="R845" s="236">
        <f>Q845*H845</f>
        <v>0</v>
      </c>
      <c r="S845" s="236">
        <v>0</v>
      </c>
      <c r="T845" s="237">
        <f>S845*H845</f>
        <v>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R845" s="238" t="s">
        <v>115</v>
      </c>
      <c r="AT845" s="238" t="s">
        <v>196</v>
      </c>
      <c r="AU845" s="238" t="s">
        <v>81</v>
      </c>
      <c r="AY845" s="18" t="s">
        <v>194</v>
      </c>
      <c r="BE845" s="239">
        <f>IF(N845="základní",J845,0)</f>
        <v>0</v>
      </c>
      <c r="BF845" s="239">
        <f>IF(N845="snížená",J845,0)</f>
        <v>0</v>
      </c>
      <c r="BG845" s="239">
        <f>IF(N845="zákl. přenesená",J845,0)</f>
        <v>0</v>
      </c>
      <c r="BH845" s="239">
        <f>IF(N845="sníž. přenesená",J845,0)</f>
        <v>0</v>
      </c>
      <c r="BI845" s="239">
        <f>IF(N845="nulová",J845,0)</f>
        <v>0</v>
      </c>
      <c r="BJ845" s="18" t="s">
        <v>77</v>
      </c>
      <c r="BK845" s="239">
        <f>ROUND(I845*H845,2)</f>
        <v>0</v>
      </c>
      <c r="BL845" s="18" t="s">
        <v>115</v>
      </c>
      <c r="BM845" s="238" t="s">
        <v>931</v>
      </c>
    </row>
    <row r="846" spans="1:47" s="2" customFormat="1" ht="12">
      <c r="A846" s="39"/>
      <c r="B846" s="40"/>
      <c r="C846" s="41"/>
      <c r="D846" s="240" t="s">
        <v>201</v>
      </c>
      <c r="E846" s="41"/>
      <c r="F846" s="241" t="s">
        <v>930</v>
      </c>
      <c r="G846" s="41"/>
      <c r="H846" s="41"/>
      <c r="I846" s="242"/>
      <c r="J846" s="41"/>
      <c r="K846" s="41"/>
      <c r="L846" s="45"/>
      <c r="M846" s="243"/>
      <c r="N846" s="244"/>
      <c r="O846" s="92"/>
      <c r="P846" s="92"/>
      <c r="Q846" s="92"/>
      <c r="R846" s="92"/>
      <c r="S846" s="92"/>
      <c r="T846" s="93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T846" s="18" t="s">
        <v>201</v>
      </c>
      <c r="AU846" s="18" t="s">
        <v>81</v>
      </c>
    </row>
    <row r="847" spans="1:51" s="14" customFormat="1" ht="12">
      <c r="A847" s="14"/>
      <c r="B847" s="255"/>
      <c r="C847" s="256"/>
      <c r="D847" s="240" t="s">
        <v>202</v>
      </c>
      <c r="E847" s="257" t="s">
        <v>1</v>
      </c>
      <c r="F847" s="258" t="s">
        <v>932</v>
      </c>
      <c r="G847" s="256"/>
      <c r="H847" s="259">
        <v>1.109</v>
      </c>
      <c r="I847" s="260"/>
      <c r="J847" s="256"/>
      <c r="K847" s="256"/>
      <c r="L847" s="261"/>
      <c r="M847" s="262"/>
      <c r="N847" s="263"/>
      <c r="O847" s="263"/>
      <c r="P847" s="263"/>
      <c r="Q847" s="263"/>
      <c r="R847" s="263"/>
      <c r="S847" s="263"/>
      <c r="T847" s="26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65" t="s">
        <v>202</v>
      </c>
      <c r="AU847" s="265" t="s">
        <v>81</v>
      </c>
      <c r="AV847" s="14" t="s">
        <v>81</v>
      </c>
      <c r="AW847" s="14" t="s">
        <v>30</v>
      </c>
      <c r="AX847" s="14" t="s">
        <v>73</v>
      </c>
      <c r="AY847" s="265" t="s">
        <v>194</v>
      </c>
    </row>
    <row r="848" spans="1:51" s="14" customFormat="1" ht="12">
      <c r="A848" s="14"/>
      <c r="B848" s="255"/>
      <c r="C848" s="256"/>
      <c r="D848" s="240" t="s">
        <v>202</v>
      </c>
      <c r="E848" s="257" t="s">
        <v>1</v>
      </c>
      <c r="F848" s="258" t="s">
        <v>933</v>
      </c>
      <c r="G848" s="256"/>
      <c r="H848" s="259">
        <v>1.44</v>
      </c>
      <c r="I848" s="260"/>
      <c r="J848" s="256"/>
      <c r="K848" s="256"/>
      <c r="L848" s="261"/>
      <c r="M848" s="262"/>
      <c r="N848" s="263"/>
      <c r="O848" s="263"/>
      <c r="P848" s="263"/>
      <c r="Q848" s="263"/>
      <c r="R848" s="263"/>
      <c r="S848" s="263"/>
      <c r="T848" s="26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65" t="s">
        <v>202</v>
      </c>
      <c r="AU848" s="265" t="s">
        <v>81</v>
      </c>
      <c r="AV848" s="14" t="s">
        <v>81</v>
      </c>
      <c r="AW848" s="14" t="s">
        <v>30</v>
      </c>
      <c r="AX848" s="14" t="s">
        <v>73</v>
      </c>
      <c r="AY848" s="265" t="s">
        <v>194</v>
      </c>
    </row>
    <row r="849" spans="1:51" s="15" customFormat="1" ht="12">
      <c r="A849" s="15"/>
      <c r="B849" s="266"/>
      <c r="C849" s="267"/>
      <c r="D849" s="240" t="s">
        <v>202</v>
      </c>
      <c r="E849" s="268" t="s">
        <v>1</v>
      </c>
      <c r="F849" s="269" t="s">
        <v>206</v>
      </c>
      <c r="G849" s="267"/>
      <c r="H849" s="270">
        <v>2.549</v>
      </c>
      <c r="I849" s="271"/>
      <c r="J849" s="267"/>
      <c r="K849" s="267"/>
      <c r="L849" s="272"/>
      <c r="M849" s="273"/>
      <c r="N849" s="274"/>
      <c r="O849" s="274"/>
      <c r="P849" s="274"/>
      <c r="Q849" s="274"/>
      <c r="R849" s="274"/>
      <c r="S849" s="274"/>
      <c r="T849" s="27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T849" s="276" t="s">
        <v>202</v>
      </c>
      <c r="AU849" s="276" t="s">
        <v>81</v>
      </c>
      <c r="AV849" s="15" t="s">
        <v>115</v>
      </c>
      <c r="AW849" s="15" t="s">
        <v>30</v>
      </c>
      <c r="AX849" s="15" t="s">
        <v>77</v>
      </c>
      <c r="AY849" s="276" t="s">
        <v>194</v>
      </c>
    </row>
    <row r="850" spans="1:65" s="2" customFormat="1" ht="44.25" customHeight="1">
      <c r="A850" s="39"/>
      <c r="B850" s="40"/>
      <c r="C850" s="227" t="s">
        <v>934</v>
      </c>
      <c r="D850" s="227" t="s">
        <v>196</v>
      </c>
      <c r="E850" s="228" t="s">
        <v>935</v>
      </c>
      <c r="F850" s="229" t="s">
        <v>936</v>
      </c>
      <c r="G850" s="230" t="s">
        <v>397</v>
      </c>
      <c r="H850" s="231">
        <v>3</v>
      </c>
      <c r="I850" s="232"/>
      <c r="J850" s="233">
        <f>ROUND(I850*H850,2)</f>
        <v>0</v>
      </c>
      <c r="K850" s="229" t="s">
        <v>200</v>
      </c>
      <c r="L850" s="45"/>
      <c r="M850" s="234" t="s">
        <v>1</v>
      </c>
      <c r="N850" s="235" t="s">
        <v>38</v>
      </c>
      <c r="O850" s="92"/>
      <c r="P850" s="236">
        <f>O850*H850</f>
        <v>0</v>
      </c>
      <c r="Q850" s="236">
        <v>0</v>
      </c>
      <c r="R850" s="236">
        <f>Q850*H850</f>
        <v>0</v>
      </c>
      <c r="S850" s="236">
        <v>0</v>
      </c>
      <c r="T850" s="237">
        <f>S850*H850</f>
        <v>0</v>
      </c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R850" s="238" t="s">
        <v>115</v>
      </c>
      <c r="AT850" s="238" t="s">
        <v>196</v>
      </c>
      <c r="AU850" s="238" t="s">
        <v>81</v>
      </c>
      <c r="AY850" s="18" t="s">
        <v>194</v>
      </c>
      <c r="BE850" s="239">
        <f>IF(N850="základní",J850,0)</f>
        <v>0</v>
      </c>
      <c r="BF850" s="239">
        <f>IF(N850="snížená",J850,0)</f>
        <v>0</v>
      </c>
      <c r="BG850" s="239">
        <f>IF(N850="zákl. přenesená",J850,0)</f>
        <v>0</v>
      </c>
      <c r="BH850" s="239">
        <f>IF(N850="sníž. přenesená",J850,0)</f>
        <v>0</v>
      </c>
      <c r="BI850" s="239">
        <f>IF(N850="nulová",J850,0)</f>
        <v>0</v>
      </c>
      <c r="BJ850" s="18" t="s">
        <v>77</v>
      </c>
      <c r="BK850" s="239">
        <f>ROUND(I850*H850,2)</f>
        <v>0</v>
      </c>
      <c r="BL850" s="18" t="s">
        <v>115</v>
      </c>
      <c r="BM850" s="238" t="s">
        <v>937</v>
      </c>
    </row>
    <row r="851" spans="1:47" s="2" customFormat="1" ht="12">
      <c r="A851" s="39"/>
      <c r="B851" s="40"/>
      <c r="C851" s="41"/>
      <c r="D851" s="240" t="s">
        <v>201</v>
      </c>
      <c r="E851" s="41"/>
      <c r="F851" s="241" t="s">
        <v>936</v>
      </c>
      <c r="G851" s="41"/>
      <c r="H851" s="41"/>
      <c r="I851" s="242"/>
      <c r="J851" s="41"/>
      <c r="K851" s="41"/>
      <c r="L851" s="45"/>
      <c r="M851" s="243"/>
      <c r="N851" s="244"/>
      <c r="O851" s="92"/>
      <c r="P851" s="92"/>
      <c r="Q851" s="92"/>
      <c r="R851" s="92"/>
      <c r="S851" s="92"/>
      <c r="T851" s="93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T851" s="18" t="s">
        <v>201</v>
      </c>
      <c r="AU851" s="18" t="s">
        <v>81</v>
      </c>
    </row>
    <row r="852" spans="1:51" s="14" customFormat="1" ht="12">
      <c r="A852" s="14"/>
      <c r="B852" s="255"/>
      <c r="C852" s="256"/>
      <c r="D852" s="240" t="s">
        <v>202</v>
      </c>
      <c r="E852" s="257" t="s">
        <v>1</v>
      </c>
      <c r="F852" s="258" t="s">
        <v>938</v>
      </c>
      <c r="G852" s="256"/>
      <c r="H852" s="259">
        <v>3</v>
      </c>
      <c r="I852" s="260"/>
      <c r="J852" s="256"/>
      <c r="K852" s="256"/>
      <c r="L852" s="261"/>
      <c r="M852" s="262"/>
      <c r="N852" s="263"/>
      <c r="O852" s="263"/>
      <c r="P852" s="263"/>
      <c r="Q852" s="263"/>
      <c r="R852" s="263"/>
      <c r="S852" s="263"/>
      <c r="T852" s="26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65" t="s">
        <v>202</v>
      </c>
      <c r="AU852" s="265" t="s">
        <v>81</v>
      </c>
      <c r="AV852" s="14" t="s">
        <v>81</v>
      </c>
      <c r="AW852" s="14" t="s">
        <v>30</v>
      </c>
      <c r="AX852" s="14" t="s">
        <v>73</v>
      </c>
      <c r="AY852" s="265" t="s">
        <v>194</v>
      </c>
    </row>
    <row r="853" spans="1:51" s="15" customFormat="1" ht="12">
      <c r="A853" s="15"/>
      <c r="B853" s="266"/>
      <c r="C853" s="267"/>
      <c r="D853" s="240" t="s">
        <v>202</v>
      </c>
      <c r="E853" s="268" t="s">
        <v>1</v>
      </c>
      <c r="F853" s="269" t="s">
        <v>206</v>
      </c>
      <c r="G853" s="267"/>
      <c r="H853" s="270">
        <v>3</v>
      </c>
      <c r="I853" s="271"/>
      <c r="J853" s="267"/>
      <c r="K853" s="267"/>
      <c r="L853" s="272"/>
      <c r="M853" s="273"/>
      <c r="N853" s="274"/>
      <c r="O853" s="274"/>
      <c r="P853" s="274"/>
      <c r="Q853" s="274"/>
      <c r="R853" s="274"/>
      <c r="S853" s="274"/>
      <c r="T853" s="27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T853" s="276" t="s">
        <v>202</v>
      </c>
      <c r="AU853" s="276" t="s">
        <v>81</v>
      </c>
      <c r="AV853" s="15" t="s">
        <v>115</v>
      </c>
      <c r="AW853" s="15" t="s">
        <v>30</v>
      </c>
      <c r="AX853" s="15" t="s">
        <v>77</v>
      </c>
      <c r="AY853" s="276" t="s">
        <v>194</v>
      </c>
    </row>
    <row r="854" spans="1:65" s="2" customFormat="1" ht="12">
      <c r="A854" s="39"/>
      <c r="B854" s="40"/>
      <c r="C854" s="227" t="s">
        <v>559</v>
      </c>
      <c r="D854" s="227" t="s">
        <v>196</v>
      </c>
      <c r="E854" s="228" t="s">
        <v>939</v>
      </c>
      <c r="F854" s="229" t="s">
        <v>940</v>
      </c>
      <c r="G854" s="230" t="s">
        <v>941</v>
      </c>
      <c r="H854" s="231">
        <v>1</v>
      </c>
      <c r="I854" s="232"/>
      <c r="J854" s="233">
        <f>ROUND(I854*H854,2)</f>
        <v>0</v>
      </c>
      <c r="K854" s="229" t="s">
        <v>200</v>
      </c>
      <c r="L854" s="45"/>
      <c r="M854" s="234" t="s">
        <v>1</v>
      </c>
      <c r="N854" s="235" t="s">
        <v>38</v>
      </c>
      <c r="O854" s="92"/>
      <c r="P854" s="236">
        <f>O854*H854</f>
        <v>0</v>
      </c>
      <c r="Q854" s="236">
        <v>0</v>
      </c>
      <c r="R854" s="236">
        <f>Q854*H854</f>
        <v>0</v>
      </c>
      <c r="S854" s="236">
        <v>0</v>
      </c>
      <c r="T854" s="237">
        <f>S854*H854</f>
        <v>0</v>
      </c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R854" s="238" t="s">
        <v>115</v>
      </c>
      <c r="AT854" s="238" t="s">
        <v>196</v>
      </c>
      <c r="AU854" s="238" t="s">
        <v>81</v>
      </c>
      <c r="AY854" s="18" t="s">
        <v>194</v>
      </c>
      <c r="BE854" s="239">
        <f>IF(N854="základní",J854,0)</f>
        <v>0</v>
      </c>
      <c r="BF854" s="239">
        <f>IF(N854="snížená",J854,0)</f>
        <v>0</v>
      </c>
      <c r="BG854" s="239">
        <f>IF(N854="zákl. přenesená",J854,0)</f>
        <v>0</v>
      </c>
      <c r="BH854" s="239">
        <f>IF(N854="sníž. přenesená",J854,0)</f>
        <v>0</v>
      </c>
      <c r="BI854" s="239">
        <f>IF(N854="nulová",J854,0)</f>
        <v>0</v>
      </c>
      <c r="BJ854" s="18" t="s">
        <v>77</v>
      </c>
      <c r="BK854" s="239">
        <f>ROUND(I854*H854,2)</f>
        <v>0</v>
      </c>
      <c r="BL854" s="18" t="s">
        <v>115</v>
      </c>
      <c r="BM854" s="238" t="s">
        <v>942</v>
      </c>
    </row>
    <row r="855" spans="1:47" s="2" customFormat="1" ht="12">
      <c r="A855" s="39"/>
      <c r="B855" s="40"/>
      <c r="C855" s="41"/>
      <c r="D855" s="240" t="s">
        <v>201</v>
      </c>
      <c r="E855" s="41"/>
      <c r="F855" s="241" t="s">
        <v>940</v>
      </c>
      <c r="G855" s="41"/>
      <c r="H855" s="41"/>
      <c r="I855" s="242"/>
      <c r="J855" s="41"/>
      <c r="K855" s="41"/>
      <c r="L855" s="45"/>
      <c r="M855" s="243"/>
      <c r="N855" s="244"/>
      <c r="O855" s="92"/>
      <c r="P855" s="92"/>
      <c r="Q855" s="92"/>
      <c r="R855" s="92"/>
      <c r="S855" s="92"/>
      <c r="T855" s="93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T855" s="18" t="s">
        <v>201</v>
      </c>
      <c r="AU855" s="18" t="s">
        <v>81</v>
      </c>
    </row>
    <row r="856" spans="1:51" s="14" customFormat="1" ht="12">
      <c r="A856" s="14"/>
      <c r="B856" s="255"/>
      <c r="C856" s="256"/>
      <c r="D856" s="240" t="s">
        <v>202</v>
      </c>
      <c r="E856" s="257" t="s">
        <v>1</v>
      </c>
      <c r="F856" s="258" t="s">
        <v>943</v>
      </c>
      <c r="G856" s="256"/>
      <c r="H856" s="259">
        <v>1</v>
      </c>
      <c r="I856" s="260"/>
      <c r="J856" s="256"/>
      <c r="K856" s="256"/>
      <c r="L856" s="261"/>
      <c r="M856" s="262"/>
      <c r="N856" s="263"/>
      <c r="O856" s="263"/>
      <c r="P856" s="263"/>
      <c r="Q856" s="263"/>
      <c r="R856" s="263"/>
      <c r="S856" s="263"/>
      <c r="T856" s="26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65" t="s">
        <v>202</v>
      </c>
      <c r="AU856" s="265" t="s">
        <v>81</v>
      </c>
      <c r="AV856" s="14" t="s">
        <v>81</v>
      </c>
      <c r="AW856" s="14" t="s">
        <v>30</v>
      </c>
      <c r="AX856" s="14" t="s">
        <v>73</v>
      </c>
      <c r="AY856" s="265" t="s">
        <v>194</v>
      </c>
    </row>
    <row r="857" spans="1:51" s="15" customFormat="1" ht="12">
      <c r="A857" s="15"/>
      <c r="B857" s="266"/>
      <c r="C857" s="267"/>
      <c r="D857" s="240" t="s">
        <v>202</v>
      </c>
      <c r="E857" s="268" t="s">
        <v>1</v>
      </c>
      <c r="F857" s="269" t="s">
        <v>206</v>
      </c>
      <c r="G857" s="267"/>
      <c r="H857" s="270">
        <v>1</v>
      </c>
      <c r="I857" s="271"/>
      <c r="J857" s="267"/>
      <c r="K857" s="267"/>
      <c r="L857" s="272"/>
      <c r="M857" s="273"/>
      <c r="N857" s="274"/>
      <c r="O857" s="274"/>
      <c r="P857" s="274"/>
      <c r="Q857" s="274"/>
      <c r="R857" s="274"/>
      <c r="S857" s="274"/>
      <c r="T857" s="27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T857" s="276" t="s">
        <v>202</v>
      </c>
      <c r="AU857" s="276" t="s">
        <v>81</v>
      </c>
      <c r="AV857" s="15" t="s">
        <v>115</v>
      </c>
      <c r="AW857" s="15" t="s">
        <v>30</v>
      </c>
      <c r="AX857" s="15" t="s">
        <v>77</v>
      </c>
      <c r="AY857" s="276" t="s">
        <v>194</v>
      </c>
    </row>
    <row r="858" spans="1:65" s="2" customFormat="1" ht="12">
      <c r="A858" s="39"/>
      <c r="B858" s="40"/>
      <c r="C858" s="227" t="s">
        <v>944</v>
      </c>
      <c r="D858" s="227" t="s">
        <v>196</v>
      </c>
      <c r="E858" s="228" t="s">
        <v>945</v>
      </c>
      <c r="F858" s="229" t="s">
        <v>946</v>
      </c>
      <c r="G858" s="230" t="s">
        <v>357</v>
      </c>
      <c r="H858" s="231">
        <v>9</v>
      </c>
      <c r="I858" s="232"/>
      <c r="J858" s="233">
        <f>ROUND(I858*H858,2)</f>
        <v>0</v>
      </c>
      <c r="K858" s="229" t="s">
        <v>200</v>
      </c>
      <c r="L858" s="45"/>
      <c r="M858" s="234" t="s">
        <v>1</v>
      </c>
      <c r="N858" s="235" t="s">
        <v>38</v>
      </c>
      <c r="O858" s="92"/>
      <c r="P858" s="236">
        <f>O858*H858</f>
        <v>0</v>
      </c>
      <c r="Q858" s="236">
        <v>0</v>
      </c>
      <c r="R858" s="236">
        <f>Q858*H858</f>
        <v>0</v>
      </c>
      <c r="S858" s="236">
        <v>0</v>
      </c>
      <c r="T858" s="237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38" t="s">
        <v>115</v>
      </c>
      <c r="AT858" s="238" t="s">
        <v>196</v>
      </c>
      <c r="AU858" s="238" t="s">
        <v>81</v>
      </c>
      <c r="AY858" s="18" t="s">
        <v>194</v>
      </c>
      <c r="BE858" s="239">
        <f>IF(N858="základní",J858,0)</f>
        <v>0</v>
      </c>
      <c r="BF858" s="239">
        <f>IF(N858="snížená",J858,0)</f>
        <v>0</v>
      </c>
      <c r="BG858" s="239">
        <f>IF(N858="zákl. přenesená",J858,0)</f>
        <v>0</v>
      </c>
      <c r="BH858" s="239">
        <f>IF(N858="sníž. přenesená",J858,0)</f>
        <v>0</v>
      </c>
      <c r="BI858" s="239">
        <f>IF(N858="nulová",J858,0)</f>
        <v>0</v>
      </c>
      <c r="BJ858" s="18" t="s">
        <v>77</v>
      </c>
      <c r="BK858" s="239">
        <f>ROUND(I858*H858,2)</f>
        <v>0</v>
      </c>
      <c r="BL858" s="18" t="s">
        <v>115</v>
      </c>
      <c r="BM858" s="238" t="s">
        <v>947</v>
      </c>
    </row>
    <row r="859" spans="1:47" s="2" customFormat="1" ht="12">
      <c r="A859" s="39"/>
      <c r="B859" s="40"/>
      <c r="C859" s="41"/>
      <c r="D859" s="240" t="s">
        <v>201</v>
      </c>
      <c r="E859" s="41"/>
      <c r="F859" s="241" t="s">
        <v>948</v>
      </c>
      <c r="G859" s="41"/>
      <c r="H859" s="41"/>
      <c r="I859" s="242"/>
      <c r="J859" s="41"/>
      <c r="K859" s="41"/>
      <c r="L859" s="45"/>
      <c r="M859" s="243"/>
      <c r="N859" s="244"/>
      <c r="O859" s="92"/>
      <c r="P859" s="92"/>
      <c r="Q859" s="92"/>
      <c r="R859" s="92"/>
      <c r="S859" s="92"/>
      <c r="T859" s="93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T859" s="18" t="s">
        <v>201</v>
      </c>
      <c r="AU859" s="18" t="s">
        <v>81</v>
      </c>
    </row>
    <row r="860" spans="1:51" s="14" customFormat="1" ht="12">
      <c r="A860" s="14"/>
      <c r="B860" s="255"/>
      <c r="C860" s="256"/>
      <c r="D860" s="240" t="s">
        <v>202</v>
      </c>
      <c r="E860" s="257" t="s">
        <v>1</v>
      </c>
      <c r="F860" s="258" t="s">
        <v>949</v>
      </c>
      <c r="G860" s="256"/>
      <c r="H860" s="259">
        <v>9</v>
      </c>
      <c r="I860" s="260"/>
      <c r="J860" s="256"/>
      <c r="K860" s="256"/>
      <c r="L860" s="261"/>
      <c r="M860" s="262"/>
      <c r="N860" s="263"/>
      <c r="O860" s="263"/>
      <c r="P860" s="263"/>
      <c r="Q860" s="263"/>
      <c r="R860" s="263"/>
      <c r="S860" s="263"/>
      <c r="T860" s="26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65" t="s">
        <v>202</v>
      </c>
      <c r="AU860" s="265" t="s">
        <v>81</v>
      </c>
      <c r="AV860" s="14" t="s">
        <v>81</v>
      </c>
      <c r="AW860" s="14" t="s">
        <v>30</v>
      </c>
      <c r="AX860" s="14" t="s">
        <v>73</v>
      </c>
      <c r="AY860" s="265" t="s">
        <v>194</v>
      </c>
    </row>
    <row r="861" spans="1:51" s="15" customFormat="1" ht="12">
      <c r="A861" s="15"/>
      <c r="B861" s="266"/>
      <c r="C861" s="267"/>
      <c r="D861" s="240" t="s">
        <v>202</v>
      </c>
      <c r="E861" s="268" t="s">
        <v>1</v>
      </c>
      <c r="F861" s="269" t="s">
        <v>206</v>
      </c>
      <c r="G861" s="267"/>
      <c r="H861" s="270">
        <v>9</v>
      </c>
      <c r="I861" s="271"/>
      <c r="J861" s="267"/>
      <c r="K861" s="267"/>
      <c r="L861" s="272"/>
      <c r="M861" s="273"/>
      <c r="N861" s="274"/>
      <c r="O861" s="274"/>
      <c r="P861" s="274"/>
      <c r="Q861" s="274"/>
      <c r="R861" s="274"/>
      <c r="S861" s="274"/>
      <c r="T861" s="27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T861" s="276" t="s">
        <v>202</v>
      </c>
      <c r="AU861" s="276" t="s">
        <v>81</v>
      </c>
      <c r="AV861" s="15" t="s">
        <v>115</v>
      </c>
      <c r="AW861" s="15" t="s">
        <v>30</v>
      </c>
      <c r="AX861" s="15" t="s">
        <v>77</v>
      </c>
      <c r="AY861" s="276" t="s">
        <v>194</v>
      </c>
    </row>
    <row r="862" spans="1:65" s="2" customFormat="1" ht="12">
      <c r="A862" s="39"/>
      <c r="B862" s="40"/>
      <c r="C862" s="227" t="s">
        <v>566</v>
      </c>
      <c r="D862" s="227" t="s">
        <v>196</v>
      </c>
      <c r="E862" s="228" t="s">
        <v>950</v>
      </c>
      <c r="F862" s="229" t="s">
        <v>951</v>
      </c>
      <c r="G862" s="230" t="s">
        <v>397</v>
      </c>
      <c r="H862" s="231">
        <v>1</v>
      </c>
      <c r="I862" s="232"/>
      <c r="J862" s="233">
        <f>ROUND(I862*H862,2)</f>
        <v>0</v>
      </c>
      <c r="K862" s="229" t="s">
        <v>200</v>
      </c>
      <c r="L862" s="45"/>
      <c r="M862" s="234" t="s">
        <v>1</v>
      </c>
      <c r="N862" s="235" t="s">
        <v>38</v>
      </c>
      <c r="O862" s="92"/>
      <c r="P862" s="236">
        <f>O862*H862</f>
        <v>0</v>
      </c>
      <c r="Q862" s="236">
        <v>0</v>
      </c>
      <c r="R862" s="236">
        <f>Q862*H862</f>
        <v>0</v>
      </c>
      <c r="S862" s="236">
        <v>0</v>
      </c>
      <c r="T862" s="237">
        <f>S862*H862</f>
        <v>0</v>
      </c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R862" s="238" t="s">
        <v>115</v>
      </c>
      <c r="AT862" s="238" t="s">
        <v>196</v>
      </c>
      <c r="AU862" s="238" t="s">
        <v>81</v>
      </c>
      <c r="AY862" s="18" t="s">
        <v>194</v>
      </c>
      <c r="BE862" s="239">
        <f>IF(N862="základní",J862,0)</f>
        <v>0</v>
      </c>
      <c r="BF862" s="239">
        <f>IF(N862="snížená",J862,0)</f>
        <v>0</v>
      </c>
      <c r="BG862" s="239">
        <f>IF(N862="zákl. přenesená",J862,0)</f>
        <v>0</v>
      </c>
      <c r="BH862" s="239">
        <f>IF(N862="sníž. přenesená",J862,0)</f>
        <v>0</v>
      </c>
      <c r="BI862" s="239">
        <f>IF(N862="nulová",J862,0)</f>
        <v>0</v>
      </c>
      <c r="BJ862" s="18" t="s">
        <v>77</v>
      </c>
      <c r="BK862" s="239">
        <f>ROUND(I862*H862,2)</f>
        <v>0</v>
      </c>
      <c r="BL862" s="18" t="s">
        <v>115</v>
      </c>
      <c r="BM862" s="238" t="s">
        <v>952</v>
      </c>
    </row>
    <row r="863" spans="1:47" s="2" customFormat="1" ht="12">
      <c r="A863" s="39"/>
      <c r="B863" s="40"/>
      <c r="C863" s="41"/>
      <c r="D863" s="240" t="s">
        <v>201</v>
      </c>
      <c r="E863" s="41"/>
      <c r="F863" s="241" t="s">
        <v>951</v>
      </c>
      <c r="G863" s="41"/>
      <c r="H863" s="41"/>
      <c r="I863" s="242"/>
      <c r="J863" s="41"/>
      <c r="K863" s="41"/>
      <c r="L863" s="45"/>
      <c r="M863" s="243"/>
      <c r="N863" s="244"/>
      <c r="O863" s="92"/>
      <c r="P863" s="92"/>
      <c r="Q863" s="92"/>
      <c r="R863" s="92"/>
      <c r="S863" s="92"/>
      <c r="T863" s="93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T863" s="18" t="s">
        <v>201</v>
      </c>
      <c r="AU863" s="18" t="s">
        <v>81</v>
      </c>
    </row>
    <row r="864" spans="1:65" s="2" customFormat="1" ht="12">
      <c r="A864" s="39"/>
      <c r="B864" s="40"/>
      <c r="C864" s="288" t="s">
        <v>953</v>
      </c>
      <c r="D864" s="288" t="s">
        <v>282</v>
      </c>
      <c r="E864" s="289" t="s">
        <v>954</v>
      </c>
      <c r="F864" s="290" t="s">
        <v>955</v>
      </c>
      <c r="G864" s="291" t="s">
        <v>294</v>
      </c>
      <c r="H864" s="292">
        <v>1</v>
      </c>
      <c r="I864" s="293"/>
      <c r="J864" s="294">
        <f>ROUND(I864*H864,2)</f>
        <v>0</v>
      </c>
      <c r="K864" s="290" t="s">
        <v>1</v>
      </c>
      <c r="L864" s="295"/>
      <c r="M864" s="296" t="s">
        <v>1</v>
      </c>
      <c r="N864" s="297" t="s">
        <v>38</v>
      </c>
      <c r="O864" s="92"/>
      <c r="P864" s="236">
        <f>O864*H864</f>
        <v>0</v>
      </c>
      <c r="Q864" s="236">
        <v>0</v>
      </c>
      <c r="R864" s="236">
        <f>Q864*H864</f>
        <v>0</v>
      </c>
      <c r="S864" s="236">
        <v>0</v>
      </c>
      <c r="T864" s="237">
        <f>S864*H864</f>
        <v>0</v>
      </c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R864" s="238" t="s">
        <v>219</v>
      </c>
      <c r="AT864" s="238" t="s">
        <v>282</v>
      </c>
      <c r="AU864" s="238" t="s">
        <v>81</v>
      </c>
      <c r="AY864" s="18" t="s">
        <v>194</v>
      </c>
      <c r="BE864" s="239">
        <f>IF(N864="základní",J864,0)</f>
        <v>0</v>
      </c>
      <c r="BF864" s="239">
        <f>IF(N864="snížená",J864,0)</f>
        <v>0</v>
      </c>
      <c r="BG864" s="239">
        <f>IF(N864="zákl. přenesená",J864,0)</f>
        <v>0</v>
      </c>
      <c r="BH864" s="239">
        <f>IF(N864="sníž. přenesená",J864,0)</f>
        <v>0</v>
      </c>
      <c r="BI864" s="239">
        <f>IF(N864="nulová",J864,0)</f>
        <v>0</v>
      </c>
      <c r="BJ864" s="18" t="s">
        <v>77</v>
      </c>
      <c r="BK864" s="239">
        <f>ROUND(I864*H864,2)</f>
        <v>0</v>
      </c>
      <c r="BL864" s="18" t="s">
        <v>115</v>
      </c>
      <c r="BM864" s="238" t="s">
        <v>956</v>
      </c>
    </row>
    <row r="865" spans="1:47" s="2" customFormat="1" ht="12">
      <c r="A865" s="39"/>
      <c r="B865" s="40"/>
      <c r="C865" s="41"/>
      <c r="D865" s="240" t="s">
        <v>201</v>
      </c>
      <c r="E865" s="41"/>
      <c r="F865" s="241" t="s">
        <v>955</v>
      </c>
      <c r="G865" s="41"/>
      <c r="H865" s="41"/>
      <c r="I865" s="242"/>
      <c r="J865" s="41"/>
      <c r="K865" s="41"/>
      <c r="L865" s="45"/>
      <c r="M865" s="243"/>
      <c r="N865" s="244"/>
      <c r="O865" s="92"/>
      <c r="P865" s="92"/>
      <c r="Q865" s="92"/>
      <c r="R865" s="92"/>
      <c r="S865" s="92"/>
      <c r="T865" s="93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T865" s="18" t="s">
        <v>201</v>
      </c>
      <c r="AU865" s="18" t="s">
        <v>81</v>
      </c>
    </row>
    <row r="866" spans="1:65" s="2" customFormat="1" ht="55.5" customHeight="1">
      <c r="A866" s="39"/>
      <c r="B866" s="40"/>
      <c r="C866" s="227" t="s">
        <v>570</v>
      </c>
      <c r="D866" s="227" t="s">
        <v>196</v>
      </c>
      <c r="E866" s="228" t="s">
        <v>957</v>
      </c>
      <c r="F866" s="229" t="s">
        <v>958</v>
      </c>
      <c r="G866" s="230" t="s">
        <v>397</v>
      </c>
      <c r="H866" s="231">
        <v>13</v>
      </c>
      <c r="I866" s="232"/>
      <c r="J866" s="233">
        <f>ROUND(I866*H866,2)</f>
        <v>0</v>
      </c>
      <c r="K866" s="229" t="s">
        <v>200</v>
      </c>
      <c r="L866" s="45"/>
      <c r="M866" s="234" t="s">
        <v>1</v>
      </c>
      <c r="N866" s="235" t="s">
        <v>38</v>
      </c>
      <c r="O866" s="92"/>
      <c r="P866" s="236">
        <f>O866*H866</f>
        <v>0</v>
      </c>
      <c r="Q866" s="236">
        <v>0</v>
      </c>
      <c r="R866" s="236">
        <f>Q866*H866</f>
        <v>0</v>
      </c>
      <c r="S866" s="236">
        <v>0</v>
      </c>
      <c r="T866" s="237">
        <f>S866*H866</f>
        <v>0</v>
      </c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R866" s="238" t="s">
        <v>115</v>
      </c>
      <c r="AT866" s="238" t="s">
        <v>196</v>
      </c>
      <c r="AU866" s="238" t="s">
        <v>81</v>
      </c>
      <c r="AY866" s="18" t="s">
        <v>194</v>
      </c>
      <c r="BE866" s="239">
        <f>IF(N866="základní",J866,0)</f>
        <v>0</v>
      </c>
      <c r="BF866" s="239">
        <f>IF(N866="snížená",J866,0)</f>
        <v>0</v>
      </c>
      <c r="BG866" s="239">
        <f>IF(N866="zákl. přenesená",J866,0)</f>
        <v>0</v>
      </c>
      <c r="BH866" s="239">
        <f>IF(N866="sníž. přenesená",J866,0)</f>
        <v>0</v>
      </c>
      <c r="BI866" s="239">
        <f>IF(N866="nulová",J866,0)</f>
        <v>0</v>
      </c>
      <c r="BJ866" s="18" t="s">
        <v>77</v>
      </c>
      <c r="BK866" s="239">
        <f>ROUND(I866*H866,2)</f>
        <v>0</v>
      </c>
      <c r="BL866" s="18" t="s">
        <v>115</v>
      </c>
      <c r="BM866" s="238" t="s">
        <v>959</v>
      </c>
    </row>
    <row r="867" spans="1:47" s="2" customFormat="1" ht="12">
      <c r="A867" s="39"/>
      <c r="B867" s="40"/>
      <c r="C867" s="41"/>
      <c r="D867" s="240" t="s">
        <v>201</v>
      </c>
      <c r="E867" s="41"/>
      <c r="F867" s="241" t="s">
        <v>958</v>
      </c>
      <c r="G867" s="41"/>
      <c r="H867" s="41"/>
      <c r="I867" s="242"/>
      <c r="J867" s="41"/>
      <c r="K867" s="41"/>
      <c r="L867" s="45"/>
      <c r="M867" s="243"/>
      <c r="N867" s="244"/>
      <c r="O867" s="92"/>
      <c r="P867" s="92"/>
      <c r="Q867" s="92"/>
      <c r="R867" s="92"/>
      <c r="S867" s="92"/>
      <c r="T867" s="93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T867" s="18" t="s">
        <v>201</v>
      </c>
      <c r="AU867" s="18" t="s">
        <v>81</v>
      </c>
    </row>
    <row r="868" spans="1:51" s="14" customFormat="1" ht="12">
      <c r="A868" s="14"/>
      <c r="B868" s="255"/>
      <c r="C868" s="256"/>
      <c r="D868" s="240" t="s">
        <v>202</v>
      </c>
      <c r="E868" s="257" t="s">
        <v>1</v>
      </c>
      <c r="F868" s="258" t="s">
        <v>960</v>
      </c>
      <c r="G868" s="256"/>
      <c r="H868" s="259">
        <v>13</v>
      </c>
      <c r="I868" s="260"/>
      <c r="J868" s="256"/>
      <c r="K868" s="256"/>
      <c r="L868" s="261"/>
      <c r="M868" s="262"/>
      <c r="N868" s="263"/>
      <c r="O868" s="263"/>
      <c r="P868" s="263"/>
      <c r="Q868" s="263"/>
      <c r="R868" s="263"/>
      <c r="S868" s="263"/>
      <c r="T868" s="26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65" t="s">
        <v>202</v>
      </c>
      <c r="AU868" s="265" t="s">
        <v>81</v>
      </c>
      <c r="AV868" s="14" t="s">
        <v>81</v>
      </c>
      <c r="AW868" s="14" t="s">
        <v>30</v>
      </c>
      <c r="AX868" s="14" t="s">
        <v>73</v>
      </c>
      <c r="AY868" s="265" t="s">
        <v>194</v>
      </c>
    </row>
    <row r="869" spans="1:51" s="15" customFormat="1" ht="12">
      <c r="A869" s="15"/>
      <c r="B869" s="266"/>
      <c r="C869" s="267"/>
      <c r="D869" s="240" t="s">
        <v>202</v>
      </c>
      <c r="E869" s="268" t="s">
        <v>1</v>
      </c>
      <c r="F869" s="269" t="s">
        <v>206</v>
      </c>
      <c r="G869" s="267"/>
      <c r="H869" s="270">
        <v>13</v>
      </c>
      <c r="I869" s="271"/>
      <c r="J869" s="267"/>
      <c r="K869" s="267"/>
      <c r="L869" s="272"/>
      <c r="M869" s="273"/>
      <c r="N869" s="274"/>
      <c r="O869" s="274"/>
      <c r="P869" s="274"/>
      <c r="Q869" s="274"/>
      <c r="R869" s="274"/>
      <c r="S869" s="274"/>
      <c r="T869" s="27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T869" s="276" t="s">
        <v>202</v>
      </c>
      <c r="AU869" s="276" t="s">
        <v>81</v>
      </c>
      <c r="AV869" s="15" t="s">
        <v>115</v>
      </c>
      <c r="AW869" s="15" t="s">
        <v>30</v>
      </c>
      <c r="AX869" s="15" t="s">
        <v>77</v>
      </c>
      <c r="AY869" s="276" t="s">
        <v>194</v>
      </c>
    </row>
    <row r="870" spans="1:65" s="2" customFormat="1" ht="16.5" customHeight="1">
      <c r="A870" s="39"/>
      <c r="B870" s="40"/>
      <c r="C870" s="288" t="s">
        <v>961</v>
      </c>
      <c r="D870" s="288" t="s">
        <v>282</v>
      </c>
      <c r="E870" s="289" t="s">
        <v>962</v>
      </c>
      <c r="F870" s="290" t="s">
        <v>963</v>
      </c>
      <c r="G870" s="291" t="s">
        <v>397</v>
      </c>
      <c r="H870" s="292">
        <v>11</v>
      </c>
      <c r="I870" s="293"/>
      <c r="J870" s="294">
        <f>ROUND(I870*H870,2)</f>
        <v>0</v>
      </c>
      <c r="K870" s="290" t="s">
        <v>200</v>
      </c>
      <c r="L870" s="295"/>
      <c r="M870" s="296" t="s">
        <v>1</v>
      </c>
      <c r="N870" s="297" t="s">
        <v>38</v>
      </c>
      <c r="O870" s="92"/>
      <c r="P870" s="236">
        <f>O870*H870</f>
        <v>0</v>
      </c>
      <c r="Q870" s="236">
        <v>0</v>
      </c>
      <c r="R870" s="236">
        <f>Q870*H870</f>
        <v>0</v>
      </c>
      <c r="S870" s="236">
        <v>0</v>
      </c>
      <c r="T870" s="237">
        <f>S870*H870</f>
        <v>0</v>
      </c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R870" s="238" t="s">
        <v>219</v>
      </c>
      <c r="AT870" s="238" t="s">
        <v>282</v>
      </c>
      <c r="AU870" s="238" t="s">
        <v>81</v>
      </c>
      <c r="AY870" s="18" t="s">
        <v>194</v>
      </c>
      <c r="BE870" s="239">
        <f>IF(N870="základní",J870,0)</f>
        <v>0</v>
      </c>
      <c r="BF870" s="239">
        <f>IF(N870="snížená",J870,0)</f>
        <v>0</v>
      </c>
      <c r="BG870" s="239">
        <f>IF(N870="zákl. přenesená",J870,0)</f>
        <v>0</v>
      </c>
      <c r="BH870" s="239">
        <f>IF(N870="sníž. přenesená",J870,0)</f>
        <v>0</v>
      </c>
      <c r="BI870" s="239">
        <f>IF(N870="nulová",J870,0)</f>
        <v>0</v>
      </c>
      <c r="BJ870" s="18" t="s">
        <v>77</v>
      </c>
      <c r="BK870" s="239">
        <f>ROUND(I870*H870,2)</f>
        <v>0</v>
      </c>
      <c r="BL870" s="18" t="s">
        <v>115</v>
      </c>
      <c r="BM870" s="238" t="s">
        <v>964</v>
      </c>
    </row>
    <row r="871" spans="1:47" s="2" customFormat="1" ht="12">
      <c r="A871" s="39"/>
      <c r="B871" s="40"/>
      <c r="C871" s="41"/>
      <c r="D871" s="240" t="s">
        <v>201</v>
      </c>
      <c r="E871" s="41"/>
      <c r="F871" s="241" t="s">
        <v>963</v>
      </c>
      <c r="G871" s="41"/>
      <c r="H871" s="41"/>
      <c r="I871" s="242"/>
      <c r="J871" s="41"/>
      <c r="K871" s="41"/>
      <c r="L871" s="45"/>
      <c r="M871" s="243"/>
      <c r="N871" s="244"/>
      <c r="O871" s="92"/>
      <c r="P871" s="92"/>
      <c r="Q871" s="92"/>
      <c r="R871" s="92"/>
      <c r="S871" s="92"/>
      <c r="T871" s="93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T871" s="18" t="s">
        <v>201</v>
      </c>
      <c r="AU871" s="18" t="s">
        <v>81</v>
      </c>
    </row>
    <row r="872" spans="1:51" s="13" customFormat="1" ht="12">
      <c r="A872" s="13"/>
      <c r="B872" s="245"/>
      <c r="C872" s="246"/>
      <c r="D872" s="240" t="s">
        <v>202</v>
      </c>
      <c r="E872" s="247" t="s">
        <v>1</v>
      </c>
      <c r="F872" s="248" t="s">
        <v>965</v>
      </c>
      <c r="G872" s="246"/>
      <c r="H872" s="247" t="s">
        <v>1</v>
      </c>
      <c r="I872" s="249"/>
      <c r="J872" s="246"/>
      <c r="K872" s="246"/>
      <c r="L872" s="250"/>
      <c r="M872" s="251"/>
      <c r="N872" s="252"/>
      <c r="O872" s="252"/>
      <c r="P872" s="252"/>
      <c r="Q872" s="252"/>
      <c r="R872" s="252"/>
      <c r="S872" s="252"/>
      <c r="T872" s="25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54" t="s">
        <v>202</v>
      </c>
      <c r="AU872" s="254" t="s">
        <v>81</v>
      </c>
      <c r="AV872" s="13" t="s">
        <v>77</v>
      </c>
      <c r="AW872" s="13" t="s">
        <v>30</v>
      </c>
      <c r="AX872" s="13" t="s">
        <v>73</v>
      </c>
      <c r="AY872" s="254" t="s">
        <v>194</v>
      </c>
    </row>
    <row r="873" spans="1:51" s="14" customFormat="1" ht="12">
      <c r="A873" s="14"/>
      <c r="B873" s="255"/>
      <c r="C873" s="256"/>
      <c r="D873" s="240" t="s">
        <v>202</v>
      </c>
      <c r="E873" s="257" t="s">
        <v>1</v>
      </c>
      <c r="F873" s="258" t="s">
        <v>966</v>
      </c>
      <c r="G873" s="256"/>
      <c r="H873" s="259">
        <v>11</v>
      </c>
      <c r="I873" s="260"/>
      <c r="J873" s="256"/>
      <c r="K873" s="256"/>
      <c r="L873" s="261"/>
      <c r="M873" s="262"/>
      <c r="N873" s="263"/>
      <c r="O873" s="263"/>
      <c r="P873" s="263"/>
      <c r="Q873" s="263"/>
      <c r="R873" s="263"/>
      <c r="S873" s="263"/>
      <c r="T873" s="26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65" t="s">
        <v>202</v>
      </c>
      <c r="AU873" s="265" t="s">
        <v>81</v>
      </c>
      <c r="AV873" s="14" t="s">
        <v>81</v>
      </c>
      <c r="AW873" s="14" t="s">
        <v>30</v>
      </c>
      <c r="AX873" s="14" t="s">
        <v>73</v>
      </c>
      <c r="AY873" s="265" t="s">
        <v>194</v>
      </c>
    </row>
    <row r="874" spans="1:51" s="15" customFormat="1" ht="12">
      <c r="A874" s="15"/>
      <c r="B874" s="266"/>
      <c r="C874" s="267"/>
      <c r="D874" s="240" t="s">
        <v>202</v>
      </c>
      <c r="E874" s="268" t="s">
        <v>1</v>
      </c>
      <c r="F874" s="269" t="s">
        <v>206</v>
      </c>
      <c r="G874" s="267"/>
      <c r="H874" s="270">
        <v>11</v>
      </c>
      <c r="I874" s="271"/>
      <c r="J874" s="267"/>
      <c r="K874" s="267"/>
      <c r="L874" s="272"/>
      <c r="M874" s="273"/>
      <c r="N874" s="274"/>
      <c r="O874" s="274"/>
      <c r="P874" s="274"/>
      <c r="Q874" s="274"/>
      <c r="R874" s="274"/>
      <c r="S874" s="274"/>
      <c r="T874" s="27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T874" s="276" t="s">
        <v>202</v>
      </c>
      <c r="AU874" s="276" t="s">
        <v>81</v>
      </c>
      <c r="AV874" s="15" t="s">
        <v>115</v>
      </c>
      <c r="AW874" s="15" t="s">
        <v>30</v>
      </c>
      <c r="AX874" s="15" t="s">
        <v>77</v>
      </c>
      <c r="AY874" s="276" t="s">
        <v>194</v>
      </c>
    </row>
    <row r="875" spans="1:65" s="2" customFormat="1" ht="21.75" customHeight="1">
      <c r="A875" s="39"/>
      <c r="B875" s="40"/>
      <c r="C875" s="288" t="s">
        <v>575</v>
      </c>
      <c r="D875" s="288" t="s">
        <v>282</v>
      </c>
      <c r="E875" s="289" t="s">
        <v>967</v>
      </c>
      <c r="F875" s="290" t="s">
        <v>968</v>
      </c>
      <c r="G875" s="291" t="s">
        <v>397</v>
      </c>
      <c r="H875" s="292">
        <v>1</v>
      </c>
      <c r="I875" s="293"/>
      <c r="J875" s="294">
        <f>ROUND(I875*H875,2)</f>
        <v>0</v>
      </c>
      <c r="K875" s="290" t="s">
        <v>200</v>
      </c>
      <c r="L875" s="295"/>
      <c r="M875" s="296" t="s">
        <v>1</v>
      </c>
      <c r="N875" s="297" t="s">
        <v>38</v>
      </c>
      <c r="O875" s="92"/>
      <c r="P875" s="236">
        <f>O875*H875</f>
        <v>0</v>
      </c>
      <c r="Q875" s="236">
        <v>0</v>
      </c>
      <c r="R875" s="236">
        <f>Q875*H875</f>
        <v>0</v>
      </c>
      <c r="S875" s="236">
        <v>0</v>
      </c>
      <c r="T875" s="237">
        <f>S875*H875</f>
        <v>0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38" t="s">
        <v>219</v>
      </c>
      <c r="AT875" s="238" t="s">
        <v>282</v>
      </c>
      <c r="AU875" s="238" t="s">
        <v>81</v>
      </c>
      <c r="AY875" s="18" t="s">
        <v>194</v>
      </c>
      <c r="BE875" s="239">
        <f>IF(N875="základní",J875,0)</f>
        <v>0</v>
      </c>
      <c r="BF875" s="239">
        <f>IF(N875="snížená",J875,0)</f>
        <v>0</v>
      </c>
      <c r="BG875" s="239">
        <f>IF(N875="zákl. přenesená",J875,0)</f>
        <v>0</v>
      </c>
      <c r="BH875" s="239">
        <f>IF(N875="sníž. přenesená",J875,0)</f>
        <v>0</v>
      </c>
      <c r="BI875" s="239">
        <f>IF(N875="nulová",J875,0)</f>
        <v>0</v>
      </c>
      <c r="BJ875" s="18" t="s">
        <v>77</v>
      </c>
      <c r="BK875" s="239">
        <f>ROUND(I875*H875,2)</f>
        <v>0</v>
      </c>
      <c r="BL875" s="18" t="s">
        <v>115</v>
      </c>
      <c r="BM875" s="238" t="s">
        <v>969</v>
      </c>
    </row>
    <row r="876" spans="1:47" s="2" customFormat="1" ht="12">
      <c r="A876" s="39"/>
      <c r="B876" s="40"/>
      <c r="C876" s="41"/>
      <c r="D876" s="240" t="s">
        <v>201</v>
      </c>
      <c r="E876" s="41"/>
      <c r="F876" s="241" t="s">
        <v>968</v>
      </c>
      <c r="G876" s="41"/>
      <c r="H876" s="41"/>
      <c r="I876" s="242"/>
      <c r="J876" s="41"/>
      <c r="K876" s="41"/>
      <c r="L876" s="45"/>
      <c r="M876" s="243"/>
      <c r="N876" s="244"/>
      <c r="O876" s="92"/>
      <c r="P876" s="92"/>
      <c r="Q876" s="92"/>
      <c r="R876" s="92"/>
      <c r="S876" s="92"/>
      <c r="T876" s="93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T876" s="18" t="s">
        <v>201</v>
      </c>
      <c r="AU876" s="18" t="s">
        <v>81</v>
      </c>
    </row>
    <row r="877" spans="1:51" s="14" customFormat="1" ht="12">
      <c r="A877" s="14"/>
      <c r="B877" s="255"/>
      <c r="C877" s="256"/>
      <c r="D877" s="240" t="s">
        <v>202</v>
      </c>
      <c r="E877" s="257" t="s">
        <v>1</v>
      </c>
      <c r="F877" s="258" t="s">
        <v>970</v>
      </c>
      <c r="G877" s="256"/>
      <c r="H877" s="259">
        <v>1</v>
      </c>
      <c r="I877" s="260"/>
      <c r="J877" s="256"/>
      <c r="K877" s="256"/>
      <c r="L877" s="261"/>
      <c r="M877" s="262"/>
      <c r="N877" s="263"/>
      <c r="O877" s="263"/>
      <c r="P877" s="263"/>
      <c r="Q877" s="263"/>
      <c r="R877" s="263"/>
      <c r="S877" s="263"/>
      <c r="T877" s="26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65" t="s">
        <v>202</v>
      </c>
      <c r="AU877" s="265" t="s">
        <v>81</v>
      </c>
      <c r="AV877" s="14" t="s">
        <v>81</v>
      </c>
      <c r="AW877" s="14" t="s">
        <v>30</v>
      </c>
      <c r="AX877" s="14" t="s">
        <v>73</v>
      </c>
      <c r="AY877" s="265" t="s">
        <v>194</v>
      </c>
    </row>
    <row r="878" spans="1:51" s="15" customFormat="1" ht="12">
      <c r="A878" s="15"/>
      <c r="B878" s="266"/>
      <c r="C878" s="267"/>
      <c r="D878" s="240" t="s">
        <v>202</v>
      </c>
      <c r="E878" s="268" t="s">
        <v>1</v>
      </c>
      <c r="F878" s="269" t="s">
        <v>206</v>
      </c>
      <c r="G878" s="267"/>
      <c r="H878" s="270">
        <v>1</v>
      </c>
      <c r="I878" s="271"/>
      <c r="J878" s="267"/>
      <c r="K878" s="267"/>
      <c r="L878" s="272"/>
      <c r="M878" s="273"/>
      <c r="N878" s="274"/>
      <c r="O878" s="274"/>
      <c r="P878" s="274"/>
      <c r="Q878" s="274"/>
      <c r="R878" s="274"/>
      <c r="S878" s="274"/>
      <c r="T878" s="27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T878" s="276" t="s">
        <v>202</v>
      </c>
      <c r="AU878" s="276" t="s">
        <v>81</v>
      </c>
      <c r="AV878" s="15" t="s">
        <v>115</v>
      </c>
      <c r="AW878" s="15" t="s">
        <v>30</v>
      </c>
      <c r="AX878" s="15" t="s">
        <v>77</v>
      </c>
      <c r="AY878" s="276" t="s">
        <v>194</v>
      </c>
    </row>
    <row r="879" spans="1:65" s="2" customFormat="1" ht="21.75" customHeight="1">
      <c r="A879" s="39"/>
      <c r="B879" s="40"/>
      <c r="C879" s="288" t="s">
        <v>971</v>
      </c>
      <c r="D879" s="288" t="s">
        <v>282</v>
      </c>
      <c r="E879" s="289" t="s">
        <v>972</v>
      </c>
      <c r="F879" s="290" t="s">
        <v>973</v>
      </c>
      <c r="G879" s="291" t="s">
        <v>397</v>
      </c>
      <c r="H879" s="292">
        <v>1</v>
      </c>
      <c r="I879" s="293"/>
      <c r="J879" s="294">
        <f>ROUND(I879*H879,2)</f>
        <v>0</v>
      </c>
      <c r="K879" s="290" t="s">
        <v>200</v>
      </c>
      <c r="L879" s="295"/>
      <c r="M879" s="296" t="s">
        <v>1</v>
      </c>
      <c r="N879" s="297" t="s">
        <v>38</v>
      </c>
      <c r="O879" s="92"/>
      <c r="P879" s="236">
        <f>O879*H879</f>
        <v>0</v>
      </c>
      <c r="Q879" s="236">
        <v>0</v>
      </c>
      <c r="R879" s="236">
        <f>Q879*H879</f>
        <v>0</v>
      </c>
      <c r="S879" s="236">
        <v>0</v>
      </c>
      <c r="T879" s="237">
        <f>S879*H879</f>
        <v>0</v>
      </c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R879" s="238" t="s">
        <v>219</v>
      </c>
      <c r="AT879" s="238" t="s">
        <v>282</v>
      </c>
      <c r="AU879" s="238" t="s">
        <v>81</v>
      </c>
      <c r="AY879" s="18" t="s">
        <v>194</v>
      </c>
      <c r="BE879" s="239">
        <f>IF(N879="základní",J879,0)</f>
        <v>0</v>
      </c>
      <c r="BF879" s="239">
        <f>IF(N879="snížená",J879,0)</f>
        <v>0</v>
      </c>
      <c r="BG879" s="239">
        <f>IF(N879="zákl. přenesená",J879,0)</f>
        <v>0</v>
      </c>
      <c r="BH879" s="239">
        <f>IF(N879="sníž. přenesená",J879,0)</f>
        <v>0</v>
      </c>
      <c r="BI879" s="239">
        <f>IF(N879="nulová",J879,0)</f>
        <v>0</v>
      </c>
      <c r="BJ879" s="18" t="s">
        <v>77</v>
      </c>
      <c r="BK879" s="239">
        <f>ROUND(I879*H879,2)</f>
        <v>0</v>
      </c>
      <c r="BL879" s="18" t="s">
        <v>115</v>
      </c>
      <c r="BM879" s="238" t="s">
        <v>974</v>
      </c>
    </row>
    <row r="880" spans="1:47" s="2" customFormat="1" ht="12">
      <c r="A880" s="39"/>
      <c r="B880" s="40"/>
      <c r="C880" s="41"/>
      <c r="D880" s="240" t="s">
        <v>201</v>
      </c>
      <c r="E880" s="41"/>
      <c r="F880" s="241" t="s">
        <v>973</v>
      </c>
      <c r="G880" s="41"/>
      <c r="H880" s="41"/>
      <c r="I880" s="242"/>
      <c r="J880" s="41"/>
      <c r="K880" s="41"/>
      <c r="L880" s="45"/>
      <c r="M880" s="243"/>
      <c r="N880" s="244"/>
      <c r="O880" s="92"/>
      <c r="P880" s="92"/>
      <c r="Q880" s="92"/>
      <c r="R880" s="92"/>
      <c r="S880" s="92"/>
      <c r="T880" s="93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T880" s="18" t="s">
        <v>201</v>
      </c>
      <c r="AU880" s="18" t="s">
        <v>81</v>
      </c>
    </row>
    <row r="881" spans="1:51" s="14" customFormat="1" ht="12">
      <c r="A881" s="14"/>
      <c r="B881" s="255"/>
      <c r="C881" s="256"/>
      <c r="D881" s="240" t="s">
        <v>202</v>
      </c>
      <c r="E881" s="257" t="s">
        <v>1</v>
      </c>
      <c r="F881" s="258" t="s">
        <v>975</v>
      </c>
      <c r="G881" s="256"/>
      <c r="H881" s="259">
        <v>1</v>
      </c>
      <c r="I881" s="260"/>
      <c r="J881" s="256"/>
      <c r="K881" s="256"/>
      <c r="L881" s="261"/>
      <c r="M881" s="262"/>
      <c r="N881" s="263"/>
      <c r="O881" s="263"/>
      <c r="P881" s="263"/>
      <c r="Q881" s="263"/>
      <c r="R881" s="263"/>
      <c r="S881" s="263"/>
      <c r="T881" s="26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65" t="s">
        <v>202</v>
      </c>
      <c r="AU881" s="265" t="s">
        <v>81</v>
      </c>
      <c r="AV881" s="14" t="s">
        <v>81</v>
      </c>
      <c r="AW881" s="14" t="s">
        <v>30</v>
      </c>
      <c r="AX881" s="14" t="s">
        <v>73</v>
      </c>
      <c r="AY881" s="265" t="s">
        <v>194</v>
      </c>
    </row>
    <row r="882" spans="1:51" s="15" customFormat="1" ht="12">
      <c r="A882" s="15"/>
      <c r="B882" s="266"/>
      <c r="C882" s="267"/>
      <c r="D882" s="240" t="s">
        <v>202</v>
      </c>
      <c r="E882" s="268" t="s">
        <v>1</v>
      </c>
      <c r="F882" s="269" t="s">
        <v>206</v>
      </c>
      <c r="G882" s="267"/>
      <c r="H882" s="270">
        <v>1</v>
      </c>
      <c r="I882" s="271"/>
      <c r="J882" s="267"/>
      <c r="K882" s="267"/>
      <c r="L882" s="272"/>
      <c r="M882" s="273"/>
      <c r="N882" s="274"/>
      <c r="O882" s="274"/>
      <c r="P882" s="274"/>
      <c r="Q882" s="274"/>
      <c r="R882" s="274"/>
      <c r="S882" s="274"/>
      <c r="T882" s="27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76" t="s">
        <v>202</v>
      </c>
      <c r="AU882" s="276" t="s">
        <v>81</v>
      </c>
      <c r="AV882" s="15" t="s">
        <v>115</v>
      </c>
      <c r="AW882" s="15" t="s">
        <v>30</v>
      </c>
      <c r="AX882" s="15" t="s">
        <v>77</v>
      </c>
      <c r="AY882" s="276" t="s">
        <v>194</v>
      </c>
    </row>
    <row r="883" spans="1:65" s="2" customFormat="1" ht="55.5" customHeight="1">
      <c r="A883" s="39"/>
      <c r="B883" s="40"/>
      <c r="C883" s="227" t="s">
        <v>581</v>
      </c>
      <c r="D883" s="227" t="s">
        <v>196</v>
      </c>
      <c r="E883" s="228" t="s">
        <v>976</v>
      </c>
      <c r="F883" s="229" t="s">
        <v>977</v>
      </c>
      <c r="G883" s="230" t="s">
        <v>397</v>
      </c>
      <c r="H883" s="231">
        <v>2</v>
      </c>
      <c r="I883" s="232"/>
      <c r="J883" s="233">
        <f>ROUND(I883*H883,2)</f>
        <v>0</v>
      </c>
      <c r="K883" s="229" t="s">
        <v>200</v>
      </c>
      <c r="L883" s="45"/>
      <c r="M883" s="234" t="s">
        <v>1</v>
      </c>
      <c r="N883" s="235" t="s">
        <v>38</v>
      </c>
      <c r="O883" s="92"/>
      <c r="P883" s="236">
        <f>O883*H883</f>
        <v>0</v>
      </c>
      <c r="Q883" s="236">
        <v>0</v>
      </c>
      <c r="R883" s="236">
        <f>Q883*H883</f>
        <v>0</v>
      </c>
      <c r="S883" s="236">
        <v>0</v>
      </c>
      <c r="T883" s="237">
        <f>S883*H883</f>
        <v>0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R883" s="238" t="s">
        <v>115</v>
      </c>
      <c r="AT883" s="238" t="s">
        <v>196</v>
      </c>
      <c r="AU883" s="238" t="s">
        <v>81</v>
      </c>
      <c r="AY883" s="18" t="s">
        <v>194</v>
      </c>
      <c r="BE883" s="239">
        <f>IF(N883="základní",J883,0)</f>
        <v>0</v>
      </c>
      <c r="BF883" s="239">
        <f>IF(N883="snížená",J883,0)</f>
        <v>0</v>
      </c>
      <c r="BG883" s="239">
        <f>IF(N883="zákl. přenesená",J883,0)</f>
        <v>0</v>
      </c>
      <c r="BH883" s="239">
        <f>IF(N883="sníž. přenesená",J883,0)</f>
        <v>0</v>
      </c>
      <c r="BI883" s="239">
        <f>IF(N883="nulová",J883,0)</f>
        <v>0</v>
      </c>
      <c r="BJ883" s="18" t="s">
        <v>77</v>
      </c>
      <c r="BK883" s="239">
        <f>ROUND(I883*H883,2)</f>
        <v>0</v>
      </c>
      <c r="BL883" s="18" t="s">
        <v>115</v>
      </c>
      <c r="BM883" s="238" t="s">
        <v>978</v>
      </c>
    </row>
    <row r="884" spans="1:47" s="2" customFormat="1" ht="12">
      <c r="A884" s="39"/>
      <c r="B884" s="40"/>
      <c r="C884" s="41"/>
      <c r="D884" s="240" t="s">
        <v>201</v>
      </c>
      <c r="E884" s="41"/>
      <c r="F884" s="241" t="s">
        <v>977</v>
      </c>
      <c r="G884" s="41"/>
      <c r="H884" s="41"/>
      <c r="I884" s="242"/>
      <c r="J884" s="41"/>
      <c r="K884" s="41"/>
      <c r="L884" s="45"/>
      <c r="M884" s="243"/>
      <c r="N884" s="244"/>
      <c r="O884" s="92"/>
      <c r="P884" s="92"/>
      <c r="Q884" s="92"/>
      <c r="R884" s="92"/>
      <c r="S884" s="92"/>
      <c r="T884" s="93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T884" s="18" t="s">
        <v>201</v>
      </c>
      <c r="AU884" s="18" t="s">
        <v>81</v>
      </c>
    </row>
    <row r="885" spans="1:65" s="2" customFormat="1" ht="12">
      <c r="A885" s="39"/>
      <c r="B885" s="40"/>
      <c r="C885" s="288" t="s">
        <v>979</v>
      </c>
      <c r="D885" s="288" t="s">
        <v>282</v>
      </c>
      <c r="E885" s="289" t="s">
        <v>980</v>
      </c>
      <c r="F885" s="290" t="s">
        <v>981</v>
      </c>
      <c r="G885" s="291" t="s">
        <v>397</v>
      </c>
      <c r="H885" s="292">
        <v>2</v>
      </c>
      <c r="I885" s="293"/>
      <c r="J885" s="294">
        <f>ROUND(I885*H885,2)</f>
        <v>0</v>
      </c>
      <c r="K885" s="290" t="s">
        <v>1</v>
      </c>
      <c r="L885" s="295"/>
      <c r="M885" s="296" t="s">
        <v>1</v>
      </c>
      <c r="N885" s="297" t="s">
        <v>38</v>
      </c>
      <c r="O885" s="92"/>
      <c r="P885" s="236">
        <f>O885*H885</f>
        <v>0</v>
      </c>
      <c r="Q885" s="236">
        <v>0</v>
      </c>
      <c r="R885" s="236">
        <f>Q885*H885</f>
        <v>0</v>
      </c>
      <c r="S885" s="236">
        <v>0</v>
      </c>
      <c r="T885" s="237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38" t="s">
        <v>219</v>
      </c>
      <c r="AT885" s="238" t="s">
        <v>282</v>
      </c>
      <c r="AU885" s="238" t="s">
        <v>81</v>
      </c>
      <c r="AY885" s="18" t="s">
        <v>194</v>
      </c>
      <c r="BE885" s="239">
        <f>IF(N885="základní",J885,0)</f>
        <v>0</v>
      </c>
      <c r="BF885" s="239">
        <f>IF(N885="snížená",J885,0)</f>
        <v>0</v>
      </c>
      <c r="BG885" s="239">
        <f>IF(N885="zákl. přenesená",J885,0)</f>
        <v>0</v>
      </c>
      <c r="BH885" s="239">
        <f>IF(N885="sníž. přenesená",J885,0)</f>
        <v>0</v>
      </c>
      <c r="BI885" s="239">
        <f>IF(N885="nulová",J885,0)</f>
        <v>0</v>
      </c>
      <c r="BJ885" s="18" t="s">
        <v>77</v>
      </c>
      <c r="BK885" s="239">
        <f>ROUND(I885*H885,2)</f>
        <v>0</v>
      </c>
      <c r="BL885" s="18" t="s">
        <v>115</v>
      </c>
      <c r="BM885" s="238" t="s">
        <v>982</v>
      </c>
    </row>
    <row r="886" spans="1:47" s="2" customFormat="1" ht="12">
      <c r="A886" s="39"/>
      <c r="B886" s="40"/>
      <c r="C886" s="41"/>
      <c r="D886" s="240" t="s">
        <v>201</v>
      </c>
      <c r="E886" s="41"/>
      <c r="F886" s="241" t="s">
        <v>981</v>
      </c>
      <c r="G886" s="41"/>
      <c r="H886" s="41"/>
      <c r="I886" s="242"/>
      <c r="J886" s="41"/>
      <c r="K886" s="41"/>
      <c r="L886" s="45"/>
      <c r="M886" s="243"/>
      <c r="N886" s="244"/>
      <c r="O886" s="92"/>
      <c r="P886" s="92"/>
      <c r="Q886" s="92"/>
      <c r="R886" s="92"/>
      <c r="S886" s="92"/>
      <c r="T886" s="93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T886" s="18" t="s">
        <v>201</v>
      </c>
      <c r="AU886" s="18" t="s">
        <v>81</v>
      </c>
    </row>
    <row r="887" spans="1:65" s="2" customFormat="1" ht="55.5" customHeight="1">
      <c r="A887" s="39"/>
      <c r="B887" s="40"/>
      <c r="C887" s="227" t="s">
        <v>587</v>
      </c>
      <c r="D887" s="227" t="s">
        <v>196</v>
      </c>
      <c r="E887" s="228" t="s">
        <v>983</v>
      </c>
      <c r="F887" s="229" t="s">
        <v>984</v>
      </c>
      <c r="G887" s="230" t="s">
        <v>357</v>
      </c>
      <c r="H887" s="231">
        <v>5</v>
      </c>
      <c r="I887" s="232"/>
      <c r="J887" s="233">
        <f>ROUND(I887*H887,2)</f>
        <v>0</v>
      </c>
      <c r="K887" s="229" t="s">
        <v>200</v>
      </c>
      <c r="L887" s="45"/>
      <c r="M887" s="234" t="s">
        <v>1</v>
      </c>
      <c r="N887" s="235" t="s">
        <v>38</v>
      </c>
      <c r="O887" s="92"/>
      <c r="P887" s="236">
        <f>O887*H887</f>
        <v>0</v>
      </c>
      <c r="Q887" s="236">
        <v>0</v>
      </c>
      <c r="R887" s="236">
        <f>Q887*H887</f>
        <v>0</v>
      </c>
      <c r="S887" s="236">
        <v>0</v>
      </c>
      <c r="T887" s="237">
        <f>S887*H887</f>
        <v>0</v>
      </c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R887" s="238" t="s">
        <v>115</v>
      </c>
      <c r="AT887" s="238" t="s">
        <v>196</v>
      </c>
      <c r="AU887" s="238" t="s">
        <v>81</v>
      </c>
      <c r="AY887" s="18" t="s">
        <v>194</v>
      </c>
      <c r="BE887" s="239">
        <f>IF(N887="základní",J887,0)</f>
        <v>0</v>
      </c>
      <c r="BF887" s="239">
        <f>IF(N887="snížená",J887,0)</f>
        <v>0</v>
      </c>
      <c r="BG887" s="239">
        <f>IF(N887="zákl. přenesená",J887,0)</f>
        <v>0</v>
      </c>
      <c r="BH887" s="239">
        <f>IF(N887="sníž. přenesená",J887,0)</f>
        <v>0</v>
      </c>
      <c r="BI887" s="239">
        <f>IF(N887="nulová",J887,0)</f>
        <v>0</v>
      </c>
      <c r="BJ887" s="18" t="s">
        <v>77</v>
      </c>
      <c r="BK887" s="239">
        <f>ROUND(I887*H887,2)</f>
        <v>0</v>
      </c>
      <c r="BL887" s="18" t="s">
        <v>115</v>
      </c>
      <c r="BM887" s="238" t="s">
        <v>985</v>
      </c>
    </row>
    <row r="888" spans="1:47" s="2" customFormat="1" ht="12">
      <c r="A888" s="39"/>
      <c r="B888" s="40"/>
      <c r="C888" s="41"/>
      <c r="D888" s="240" t="s">
        <v>201</v>
      </c>
      <c r="E888" s="41"/>
      <c r="F888" s="241" t="s">
        <v>984</v>
      </c>
      <c r="G888" s="41"/>
      <c r="H888" s="41"/>
      <c r="I888" s="242"/>
      <c r="J888" s="41"/>
      <c r="K888" s="41"/>
      <c r="L888" s="45"/>
      <c r="M888" s="243"/>
      <c r="N888" s="244"/>
      <c r="O888" s="92"/>
      <c r="P888" s="92"/>
      <c r="Q888" s="92"/>
      <c r="R888" s="92"/>
      <c r="S888" s="92"/>
      <c r="T888" s="93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T888" s="18" t="s">
        <v>201</v>
      </c>
      <c r="AU888" s="18" t="s">
        <v>81</v>
      </c>
    </row>
    <row r="889" spans="1:51" s="13" customFormat="1" ht="12">
      <c r="A889" s="13"/>
      <c r="B889" s="245"/>
      <c r="C889" s="246"/>
      <c r="D889" s="240" t="s">
        <v>202</v>
      </c>
      <c r="E889" s="247" t="s">
        <v>1</v>
      </c>
      <c r="F889" s="248" t="s">
        <v>399</v>
      </c>
      <c r="G889" s="246"/>
      <c r="H889" s="247" t="s">
        <v>1</v>
      </c>
      <c r="I889" s="249"/>
      <c r="J889" s="246"/>
      <c r="K889" s="246"/>
      <c r="L889" s="250"/>
      <c r="M889" s="251"/>
      <c r="N889" s="252"/>
      <c r="O889" s="252"/>
      <c r="P889" s="252"/>
      <c r="Q889" s="252"/>
      <c r="R889" s="252"/>
      <c r="S889" s="252"/>
      <c r="T889" s="25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54" t="s">
        <v>202</v>
      </c>
      <c r="AU889" s="254" t="s">
        <v>81</v>
      </c>
      <c r="AV889" s="13" t="s">
        <v>77</v>
      </c>
      <c r="AW889" s="13" t="s">
        <v>30</v>
      </c>
      <c r="AX889" s="13" t="s">
        <v>73</v>
      </c>
      <c r="AY889" s="254" t="s">
        <v>194</v>
      </c>
    </row>
    <row r="890" spans="1:51" s="14" customFormat="1" ht="12">
      <c r="A890" s="14"/>
      <c r="B890" s="255"/>
      <c r="C890" s="256"/>
      <c r="D890" s="240" t="s">
        <v>202</v>
      </c>
      <c r="E890" s="257" t="s">
        <v>1</v>
      </c>
      <c r="F890" s="258" t="s">
        <v>986</v>
      </c>
      <c r="G890" s="256"/>
      <c r="H890" s="259">
        <v>5</v>
      </c>
      <c r="I890" s="260"/>
      <c r="J890" s="256"/>
      <c r="K890" s="256"/>
      <c r="L890" s="261"/>
      <c r="M890" s="262"/>
      <c r="N890" s="263"/>
      <c r="O890" s="263"/>
      <c r="P890" s="263"/>
      <c r="Q890" s="263"/>
      <c r="R890" s="263"/>
      <c r="S890" s="263"/>
      <c r="T890" s="26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65" t="s">
        <v>202</v>
      </c>
      <c r="AU890" s="265" t="s">
        <v>81</v>
      </c>
      <c r="AV890" s="14" t="s">
        <v>81</v>
      </c>
      <c r="AW890" s="14" t="s">
        <v>30</v>
      </c>
      <c r="AX890" s="14" t="s">
        <v>73</v>
      </c>
      <c r="AY890" s="265" t="s">
        <v>194</v>
      </c>
    </row>
    <row r="891" spans="1:51" s="15" customFormat="1" ht="12">
      <c r="A891" s="15"/>
      <c r="B891" s="266"/>
      <c r="C891" s="267"/>
      <c r="D891" s="240" t="s">
        <v>202</v>
      </c>
      <c r="E891" s="268" t="s">
        <v>1</v>
      </c>
      <c r="F891" s="269" t="s">
        <v>206</v>
      </c>
      <c r="G891" s="267"/>
      <c r="H891" s="270">
        <v>5</v>
      </c>
      <c r="I891" s="271"/>
      <c r="J891" s="267"/>
      <c r="K891" s="267"/>
      <c r="L891" s="272"/>
      <c r="M891" s="273"/>
      <c r="N891" s="274"/>
      <c r="O891" s="274"/>
      <c r="P891" s="274"/>
      <c r="Q891" s="274"/>
      <c r="R891" s="274"/>
      <c r="S891" s="274"/>
      <c r="T891" s="27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T891" s="276" t="s">
        <v>202</v>
      </c>
      <c r="AU891" s="276" t="s">
        <v>81</v>
      </c>
      <c r="AV891" s="15" t="s">
        <v>115</v>
      </c>
      <c r="AW891" s="15" t="s">
        <v>30</v>
      </c>
      <c r="AX891" s="15" t="s">
        <v>77</v>
      </c>
      <c r="AY891" s="276" t="s">
        <v>194</v>
      </c>
    </row>
    <row r="892" spans="1:65" s="2" customFormat="1" ht="12">
      <c r="A892" s="39"/>
      <c r="B892" s="40"/>
      <c r="C892" s="227" t="s">
        <v>987</v>
      </c>
      <c r="D892" s="227" t="s">
        <v>196</v>
      </c>
      <c r="E892" s="228" t="s">
        <v>988</v>
      </c>
      <c r="F892" s="229" t="s">
        <v>989</v>
      </c>
      <c r="G892" s="230" t="s">
        <v>357</v>
      </c>
      <c r="H892" s="231">
        <v>28</v>
      </c>
      <c r="I892" s="232"/>
      <c r="J892" s="233">
        <f>ROUND(I892*H892,2)</f>
        <v>0</v>
      </c>
      <c r="K892" s="229" t="s">
        <v>200</v>
      </c>
      <c r="L892" s="45"/>
      <c r="M892" s="234" t="s">
        <v>1</v>
      </c>
      <c r="N892" s="235" t="s">
        <v>38</v>
      </c>
      <c r="O892" s="92"/>
      <c r="P892" s="236">
        <f>O892*H892</f>
        <v>0</v>
      </c>
      <c r="Q892" s="236">
        <v>0</v>
      </c>
      <c r="R892" s="236">
        <f>Q892*H892</f>
        <v>0</v>
      </c>
      <c r="S892" s="236">
        <v>0</v>
      </c>
      <c r="T892" s="237">
        <f>S892*H892</f>
        <v>0</v>
      </c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R892" s="238" t="s">
        <v>115</v>
      </c>
      <c r="AT892" s="238" t="s">
        <v>196</v>
      </c>
      <c r="AU892" s="238" t="s">
        <v>81</v>
      </c>
      <c r="AY892" s="18" t="s">
        <v>194</v>
      </c>
      <c r="BE892" s="239">
        <f>IF(N892="základní",J892,0)</f>
        <v>0</v>
      </c>
      <c r="BF892" s="239">
        <f>IF(N892="snížená",J892,0)</f>
        <v>0</v>
      </c>
      <c r="BG892" s="239">
        <f>IF(N892="zákl. přenesená",J892,0)</f>
        <v>0</v>
      </c>
      <c r="BH892" s="239">
        <f>IF(N892="sníž. přenesená",J892,0)</f>
        <v>0</v>
      </c>
      <c r="BI892" s="239">
        <f>IF(N892="nulová",J892,0)</f>
        <v>0</v>
      </c>
      <c r="BJ892" s="18" t="s">
        <v>77</v>
      </c>
      <c r="BK892" s="239">
        <f>ROUND(I892*H892,2)</f>
        <v>0</v>
      </c>
      <c r="BL892" s="18" t="s">
        <v>115</v>
      </c>
      <c r="BM892" s="238" t="s">
        <v>990</v>
      </c>
    </row>
    <row r="893" spans="1:47" s="2" customFormat="1" ht="12">
      <c r="A893" s="39"/>
      <c r="B893" s="40"/>
      <c r="C893" s="41"/>
      <c r="D893" s="240" t="s">
        <v>201</v>
      </c>
      <c r="E893" s="41"/>
      <c r="F893" s="241" t="s">
        <v>989</v>
      </c>
      <c r="G893" s="41"/>
      <c r="H893" s="41"/>
      <c r="I893" s="242"/>
      <c r="J893" s="41"/>
      <c r="K893" s="41"/>
      <c r="L893" s="45"/>
      <c r="M893" s="243"/>
      <c r="N893" s="244"/>
      <c r="O893" s="92"/>
      <c r="P893" s="92"/>
      <c r="Q893" s="92"/>
      <c r="R893" s="92"/>
      <c r="S893" s="92"/>
      <c r="T893" s="93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T893" s="18" t="s">
        <v>201</v>
      </c>
      <c r="AU893" s="18" t="s">
        <v>81</v>
      </c>
    </row>
    <row r="894" spans="1:51" s="13" customFormat="1" ht="12">
      <c r="A894" s="13"/>
      <c r="B894" s="245"/>
      <c r="C894" s="246"/>
      <c r="D894" s="240" t="s">
        <v>202</v>
      </c>
      <c r="E894" s="247" t="s">
        <v>1</v>
      </c>
      <c r="F894" s="248" t="s">
        <v>991</v>
      </c>
      <c r="G894" s="246"/>
      <c r="H894" s="247" t="s">
        <v>1</v>
      </c>
      <c r="I894" s="249"/>
      <c r="J894" s="246"/>
      <c r="K894" s="246"/>
      <c r="L894" s="250"/>
      <c r="M894" s="251"/>
      <c r="N894" s="252"/>
      <c r="O894" s="252"/>
      <c r="P894" s="252"/>
      <c r="Q894" s="252"/>
      <c r="R894" s="252"/>
      <c r="S894" s="252"/>
      <c r="T894" s="25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54" t="s">
        <v>202</v>
      </c>
      <c r="AU894" s="254" t="s">
        <v>81</v>
      </c>
      <c r="AV894" s="13" t="s">
        <v>77</v>
      </c>
      <c r="AW894" s="13" t="s">
        <v>30</v>
      </c>
      <c r="AX894" s="13" t="s">
        <v>73</v>
      </c>
      <c r="AY894" s="254" t="s">
        <v>194</v>
      </c>
    </row>
    <row r="895" spans="1:51" s="14" customFormat="1" ht="12">
      <c r="A895" s="14"/>
      <c r="B895" s="255"/>
      <c r="C895" s="256"/>
      <c r="D895" s="240" t="s">
        <v>202</v>
      </c>
      <c r="E895" s="257" t="s">
        <v>1</v>
      </c>
      <c r="F895" s="258" t="s">
        <v>992</v>
      </c>
      <c r="G895" s="256"/>
      <c r="H895" s="259">
        <v>28</v>
      </c>
      <c r="I895" s="260"/>
      <c r="J895" s="256"/>
      <c r="K895" s="256"/>
      <c r="L895" s="261"/>
      <c r="M895" s="262"/>
      <c r="N895" s="263"/>
      <c r="O895" s="263"/>
      <c r="P895" s="263"/>
      <c r="Q895" s="263"/>
      <c r="R895" s="263"/>
      <c r="S895" s="263"/>
      <c r="T895" s="26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65" t="s">
        <v>202</v>
      </c>
      <c r="AU895" s="265" t="s">
        <v>81</v>
      </c>
      <c r="AV895" s="14" t="s">
        <v>81</v>
      </c>
      <c r="AW895" s="14" t="s">
        <v>30</v>
      </c>
      <c r="AX895" s="14" t="s">
        <v>73</v>
      </c>
      <c r="AY895" s="265" t="s">
        <v>194</v>
      </c>
    </row>
    <row r="896" spans="1:51" s="15" customFormat="1" ht="12">
      <c r="A896" s="15"/>
      <c r="B896" s="266"/>
      <c r="C896" s="267"/>
      <c r="D896" s="240" t="s">
        <v>202</v>
      </c>
      <c r="E896" s="268" t="s">
        <v>1</v>
      </c>
      <c r="F896" s="269" t="s">
        <v>206</v>
      </c>
      <c r="G896" s="267"/>
      <c r="H896" s="270">
        <v>28</v>
      </c>
      <c r="I896" s="271"/>
      <c r="J896" s="267"/>
      <c r="K896" s="267"/>
      <c r="L896" s="272"/>
      <c r="M896" s="273"/>
      <c r="N896" s="274"/>
      <c r="O896" s="274"/>
      <c r="P896" s="274"/>
      <c r="Q896" s="274"/>
      <c r="R896" s="274"/>
      <c r="S896" s="274"/>
      <c r="T896" s="27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T896" s="276" t="s">
        <v>202</v>
      </c>
      <c r="AU896" s="276" t="s">
        <v>81</v>
      </c>
      <c r="AV896" s="15" t="s">
        <v>115</v>
      </c>
      <c r="AW896" s="15" t="s">
        <v>30</v>
      </c>
      <c r="AX896" s="15" t="s">
        <v>77</v>
      </c>
      <c r="AY896" s="276" t="s">
        <v>194</v>
      </c>
    </row>
    <row r="897" spans="1:65" s="2" customFormat="1" ht="55.5" customHeight="1">
      <c r="A897" s="39"/>
      <c r="B897" s="40"/>
      <c r="C897" s="227" t="s">
        <v>591</v>
      </c>
      <c r="D897" s="227" t="s">
        <v>196</v>
      </c>
      <c r="E897" s="228" t="s">
        <v>993</v>
      </c>
      <c r="F897" s="229" t="s">
        <v>994</v>
      </c>
      <c r="G897" s="230" t="s">
        <v>357</v>
      </c>
      <c r="H897" s="231">
        <v>16.2</v>
      </c>
      <c r="I897" s="232"/>
      <c r="J897" s="233">
        <f>ROUND(I897*H897,2)</f>
        <v>0</v>
      </c>
      <c r="K897" s="229" t="s">
        <v>200</v>
      </c>
      <c r="L897" s="45"/>
      <c r="M897" s="234" t="s">
        <v>1</v>
      </c>
      <c r="N897" s="235" t="s">
        <v>38</v>
      </c>
      <c r="O897" s="92"/>
      <c r="P897" s="236">
        <f>O897*H897</f>
        <v>0</v>
      </c>
      <c r="Q897" s="236">
        <v>0</v>
      </c>
      <c r="R897" s="236">
        <f>Q897*H897</f>
        <v>0</v>
      </c>
      <c r="S897" s="236">
        <v>0</v>
      </c>
      <c r="T897" s="237">
        <f>S897*H897</f>
        <v>0</v>
      </c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R897" s="238" t="s">
        <v>115</v>
      </c>
      <c r="AT897" s="238" t="s">
        <v>196</v>
      </c>
      <c r="AU897" s="238" t="s">
        <v>81</v>
      </c>
      <c r="AY897" s="18" t="s">
        <v>194</v>
      </c>
      <c r="BE897" s="239">
        <f>IF(N897="základní",J897,0)</f>
        <v>0</v>
      </c>
      <c r="BF897" s="239">
        <f>IF(N897="snížená",J897,0)</f>
        <v>0</v>
      </c>
      <c r="BG897" s="239">
        <f>IF(N897="zákl. přenesená",J897,0)</f>
        <v>0</v>
      </c>
      <c r="BH897" s="239">
        <f>IF(N897="sníž. přenesená",J897,0)</f>
        <v>0</v>
      </c>
      <c r="BI897" s="239">
        <f>IF(N897="nulová",J897,0)</f>
        <v>0</v>
      </c>
      <c r="BJ897" s="18" t="s">
        <v>77</v>
      </c>
      <c r="BK897" s="239">
        <f>ROUND(I897*H897,2)</f>
        <v>0</v>
      </c>
      <c r="BL897" s="18" t="s">
        <v>115</v>
      </c>
      <c r="BM897" s="238" t="s">
        <v>995</v>
      </c>
    </row>
    <row r="898" spans="1:47" s="2" customFormat="1" ht="12">
      <c r="A898" s="39"/>
      <c r="B898" s="40"/>
      <c r="C898" s="41"/>
      <c r="D898" s="240" t="s">
        <v>201</v>
      </c>
      <c r="E898" s="41"/>
      <c r="F898" s="241" t="s">
        <v>994</v>
      </c>
      <c r="G898" s="41"/>
      <c r="H898" s="41"/>
      <c r="I898" s="242"/>
      <c r="J898" s="41"/>
      <c r="K898" s="41"/>
      <c r="L898" s="45"/>
      <c r="M898" s="243"/>
      <c r="N898" s="244"/>
      <c r="O898" s="92"/>
      <c r="P898" s="92"/>
      <c r="Q898" s="92"/>
      <c r="R898" s="92"/>
      <c r="S898" s="92"/>
      <c r="T898" s="93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T898" s="18" t="s">
        <v>201</v>
      </c>
      <c r="AU898" s="18" t="s">
        <v>81</v>
      </c>
    </row>
    <row r="899" spans="1:51" s="13" customFormat="1" ht="12">
      <c r="A899" s="13"/>
      <c r="B899" s="245"/>
      <c r="C899" s="246"/>
      <c r="D899" s="240" t="s">
        <v>202</v>
      </c>
      <c r="E899" s="247" t="s">
        <v>1</v>
      </c>
      <c r="F899" s="248" t="s">
        <v>399</v>
      </c>
      <c r="G899" s="246"/>
      <c r="H899" s="247" t="s">
        <v>1</v>
      </c>
      <c r="I899" s="249"/>
      <c r="J899" s="246"/>
      <c r="K899" s="246"/>
      <c r="L899" s="250"/>
      <c r="M899" s="251"/>
      <c r="N899" s="252"/>
      <c r="O899" s="252"/>
      <c r="P899" s="252"/>
      <c r="Q899" s="252"/>
      <c r="R899" s="252"/>
      <c r="S899" s="252"/>
      <c r="T899" s="25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54" t="s">
        <v>202</v>
      </c>
      <c r="AU899" s="254" t="s">
        <v>81</v>
      </c>
      <c r="AV899" s="13" t="s">
        <v>77</v>
      </c>
      <c r="AW899" s="13" t="s">
        <v>30</v>
      </c>
      <c r="AX899" s="13" t="s">
        <v>73</v>
      </c>
      <c r="AY899" s="254" t="s">
        <v>194</v>
      </c>
    </row>
    <row r="900" spans="1:51" s="14" customFormat="1" ht="12">
      <c r="A900" s="14"/>
      <c r="B900" s="255"/>
      <c r="C900" s="256"/>
      <c r="D900" s="240" t="s">
        <v>202</v>
      </c>
      <c r="E900" s="257" t="s">
        <v>1</v>
      </c>
      <c r="F900" s="258" t="s">
        <v>996</v>
      </c>
      <c r="G900" s="256"/>
      <c r="H900" s="259">
        <v>16.2</v>
      </c>
      <c r="I900" s="260"/>
      <c r="J900" s="256"/>
      <c r="K900" s="256"/>
      <c r="L900" s="261"/>
      <c r="M900" s="262"/>
      <c r="N900" s="263"/>
      <c r="O900" s="263"/>
      <c r="P900" s="263"/>
      <c r="Q900" s="263"/>
      <c r="R900" s="263"/>
      <c r="S900" s="263"/>
      <c r="T900" s="26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65" t="s">
        <v>202</v>
      </c>
      <c r="AU900" s="265" t="s">
        <v>81</v>
      </c>
      <c r="AV900" s="14" t="s">
        <v>81</v>
      </c>
      <c r="AW900" s="14" t="s">
        <v>30</v>
      </c>
      <c r="AX900" s="14" t="s">
        <v>73</v>
      </c>
      <c r="AY900" s="265" t="s">
        <v>194</v>
      </c>
    </row>
    <row r="901" spans="1:51" s="15" customFormat="1" ht="12">
      <c r="A901" s="15"/>
      <c r="B901" s="266"/>
      <c r="C901" s="267"/>
      <c r="D901" s="240" t="s">
        <v>202</v>
      </c>
      <c r="E901" s="268" t="s">
        <v>1</v>
      </c>
      <c r="F901" s="269" t="s">
        <v>206</v>
      </c>
      <c r="G901" s="267"/>
      <c r="H901" s="270">
        <v>16.2</v>
      </c>
      <c r="I901" s="271"/>
      <c r="J901" s="267"/>
      <c r="K901" s="267"/>
      <c r="L901" s="272"/>
      <c r="M901" s="273"/>
      <c r="N901" s="274"/>
      <c r="O901" s="274"/>
      <c r="P901" s="274"/>
      <c r="Q901" s="274"/>
      <c r="R901" s="274"/>
      <c r="S901" s="274"/>
      <c r="T901" s="27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T901" s="276" t="s">
        <v>202</v>
      </c>
      <c r="AU901" s="276" t="s">
        <v>81</v>
      </c>
      <c r="AV901" s="15" t="s">
        <v>115</v>
      </c>
      <c r="AW901" s="15" t="s">
        <v>30</v>
      </c>
      <c r="AX901" s="15" t="s">
        <v>77</v>
      </c>
      <c r="AY901" s="276" t="s">
        <v>194</v>
      </c>
    </row>
    <row r="902" spans="1:65" s="2" customFormat="1" ht="12">
      <c r="A902" s="39"/>
      <c r="B902" s="40"/>
      <c r="C902" s="227" t="s">
        <v>997</v>
      </c>
      <c r="D902" s="227" t="s">
        <v>196</v>
      </c>
      <c r="E902" s="228" t="s">
        <v>998</v>
      </c>
      <c r="F902" s="229" t="s">
        <v>999</v>
      </c>
      <c r="G902" s="230" t="s">
        <v>357</v>
      </c>
      <c r="H902" s="231">
        <v>2</v>
      </c>
      <c r="I902" s="232"/>
      <c r="J902" s="233">
        <f>ROUND(I902*H902,2)</f>
        <v>0</v>
      </c>
      <c r="K902" s="229" t="s">
        <v>200</v>
      </c>
      <c r="L902" s="45"/>
      <c r="M902" s="234" t="s">
        <v>1</v>
      </c>
      <c r="N902" s="235" t="s">
        <v>38</v>
      </c>
      <c r="O902" s="92"/>
      <c r="P902" s="236">
        <f>O902*H902</f>
        <v>0</v>
      </c>
      <c r="Q902" s="236">
        <v>0</v>
      </c>
      <c r="R902" s="236">
        <f>Q902*H902</f>
        <v>0</v>
      </c>
      <c r="S902" s="236">
        <v>0</v>
      </c>
      <c r="T902" s="237">
        <f>S902*H902</f>
        <v>0</v>
      </c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R902" s="238" t="s">
        <v>115</v>
      </c>
      <c r="AT902" s="238" t="s">
        <v>196</v>
      </c>
      <c r="AU902" s="238" t="s">
        <v>81</v>
      </c>
      <c r="AY902" s="18" t="s">
        <v>194</v>
      </c>
      <c r="BE902" s="239">
        <f>IF(N902="základní",J902,0)</f>
        <v>0</v>
      </c>
      <c r="BF902" s="239">
        <f>IF(N902="snížená",J902,0)</f>
        <v>0</v>
      </c>
      <c r="BG902" s="239">
        <f>IF(N902="zákl. přenesená",J902,0)</f>
        <v>0</v>
      </c>
      <c r="BH902" s="239">
        <f>IF(N902="sníž. přenesená",J902,0)</f>
        <v>0</v>
      </c>
      <c r="BI902" s="239">
        <f>IF(N902="nulová",J902,0)</f>
        <v>0</v>
      </c>
      <c r="BJ902" s="18" t="s">
        <v>77</v>
      </c>
      <c r="BK902" s="239">
        <f>ROUND(I902*H902,2)</f>
        <v>0</v>
      </c>
      <c r="BL902" s="18" t="s">
        <v>115</v>
      </c>
      <c r="BM902" s="238" t="s">
        <v>1000</v>
      </c>
    </row>
    <row r="903" spans="1:47" s="2" customFormat="1" ht="12">
      <c r="A903" s="39"/>
      <c r="B903" s="40"/>
      <c r="C903" s="41"/>
      <c r="D903" s="240" t="s">
        <v>201</v>
      </c>
      <c r="E903" s="41"/>
      <c r="F903" s="241" t="s">
        <v>999</v>
      </c>
      <c r="G903" s="41"/>
      <c r="H903" s="41"/>
      <c r="I903" s="242"/>
      <c r="J903" s="41"/>
      <c r="K903" s="41"/>
      <c r="L903" s="45"/>
      <c r="M903" s="243"/>
      <c r="N903" s="244"/>
      <c r="O903" s="92"/>
      <c r="P903" s="92"/>
      <c r="Q903" s="92"/>
      <c r="R903" s="92"/>
      <c r="S903" s="92"/>
      <c r="T903" s="93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T903" s="18" t="s">
        <v>201</v>
      </c>
      <c r="AU903" s="18" t="s">
        <v>81</v>
      </c>
    </row>
    <row r="904" spans="1:51" s="13" customFormat="1" ht="12">
      <c r="A904" s="13"/>
      <c r="B904" s="245"/>
      <c r="C904" s="246"/>
      <c r="D904" s="240" t="s">
        <v>202</v>
      </c>
      <c r="E904" s="247" t="s">
        <v>1</v>
      </c>
      <c r="F904" s="248" t="s">
        <v>399</v>
      </c>
      <c r="G904" s="246"/>
      <c r="H904" s="247" t="s">
        <v>1</v>
      </c>
      <c r="I904" s="249"/>
      <c r="J904" s="246"/>
      <c r="K904" s="246"/>
      <c r="L904" s="250"/>
      <c r="M904" s="251"/>
      <c r="N904" s="252"/>
      <c r="O904" s="252"/>
      <c r="P904" s="252"/>
      <c r="Q904" s="252"/>
      <c r="R904" s="252"/>
      <c r="S904" s="252"/>
      <c r="T904" s="25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54" t="s">
        <v>202</v>
      </c>
      <c r="AU904" s="254" t="s">
        <v>81</v>
      </c>
      <c r="AV904" s="13" t="s">
        <v>77</v>
      </c>
      <c r="AW904" s="13" t="s">
        <v>30</v>
      </c>
      <c r="AX904" s="13" t="s">
        <v>73</v>
      </c>
      <c r="AY904" s="254" t="s">
        <v>194</v>
      </c>
    </row>
    <row r="905" spans="1:51" s="14" customFormat="1" ht="12">
      <c r="A905" s="14"/>
      <c r="B905" s="255"/>
      <c r="C905" s="256"/>
      <c r="D905" s="240" t="s">
        <v>202</v>
      </c>
      <c r="E905" s="257" t="s">
        <v>1</v>
      </c>
      <c r="F905" s="258" t="s">
        <v>1001</v>
      </c>
      <c r="G905" s="256"/>
      <c r="H905" s="259">
        <v>2</v>
      </c>
      <c r="I905" s="260"/>
      <c r="J905" s="256"/>
      <c r="K905" s="256"/>
      <c r="L905" s="261"/>
      <c r="M905" s="262"/>
      <c r="N905" s="263"/>
      <c r="O905" s="263"/>
      <c r="P905" s="263"/>
      <c r="Q905" s="263"/>
      <c r="R905" s="263"/>
      <c r="S905" s="263"/>
      <c r="T905" s="26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65" t="s">
        <v>202</v>
      </c>
      <c r="AU905" s="265" t="s">
        <v>81</v>
      </c>
      <c r="AV905" s="14" t="s">
        <v>81</v>
      </c>
      <c r="AW905" s="14" t="s">
        <v>30</v>
      </c>
      <c r="AX905" s="14" t="s">
        <v>73</v>
      </c>
      <c r="AY905" s="265" t="s">
        <v>194</v>
      </c>
    </row>
    <row r="906" spans="1:51" s="15" customFormat="1" ht="12">
      <c r="A906" s="15"/>
      <c r="B906" s="266"/>
      <c r="C906" s="267"/>
      <c r="D906" s="240" t="s">
        <v>202</v>
      </c>
      <c r="E906" s="268" t="s">
        <v>1</v>
      </c>
      <c r="F906" s="269" t="s">
        <v>206</v>
      </c>
      <c r="G906" s="267"/>
      <c r="H906" s="270">
        <v>2</v>
      </c>
      <c r="I906" s="271"/>
      <c r="J906" s="267"/>
      <c r="K906" s="267"/>
      <c r="L906" s="272"/>
      <c r="M906" s="273"/>
      <c r="N906" s="274"/>
      <c r="O906" s="274"/>
      <c r="P906" s="274"/>
      <c r="Q906" s="274"/>
      <c r="R906" s="274"/>
      <c r="S906" s="274"/>
      <c r="T906" s="27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T906" s="276" t="s">
        <v>202</v>
      </c>
      <c r="AU906" s="276" t="s">
        <v>81</v>
      </c>
      <c r="AV906" s="15" t="s">
        <v>115</v>
      </c>
      <c r="AW906" s="15" t="s">
        <v>30</v>
      </c>
      <c r="AX906" s="15" t="s">
        <v>77</v>
      </c>
      <c r="AY906" s="276" t="s">
        <v>194</v>
      </c>
    </row>
    <row r="907" spans="1:65" s="2" customFormat="1" ht="16.5" customHeight="1">
      <c r="A907" s="39"/>
      <c r="B907" s="40"/>
      <c r="C907" s="227" t="s">
        <v>596</v>
      </c>
      <c r="D907" s="227" t="s">
        <v>196</v>
      </c>
      <c r="E907" s="228" t="s">
        <v>1002</v>
      </c>
      <c r="F907" s="229" t="s">
        <v>1003</v>
      </c>
      <c r="G907" s="230" t="s">
        <v>919</v>
      </c>
      <c r="H907" s="231">
        <v>1</v>
      </c>
      <c r="I907" s="232"/>
      <c r="J907" s="233">
        <f>ROUND(I907*H907,2)</f>
        <v>0</v>
      </c>
      <c r="K907" s="229" t="s">
        <v>1</v>
      </c>
      <c r="L907" s="45"/>
      <c r="M907" s="234" t="s">
        <v>1</v>
      </c>
      <c r="N907" s="235" t="s">
        <v>38</v>
      </c>
      <c r="O907" s="92"/>
      <c r="P907" s="236">
        <f>O907*H907</f>
        <v>0</v>
      </c>
      <c r="Q907" s="236">
        <v>0</v>
      </c>
      <c r="R907" s="236">
        <f>Q907*H907</f>
        <v>0</v>
      </c>
      <c r="S907" s="236">
        <v>0</v>
      </c>
      <c r="T907" s="237">
        <f>S907*H907</f>
        <v>0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38" t="s">
        <v>115</v>
      </c>
      <c r="AT907" s="238" t="s">
        <v>196</v>
      </c>
      <c r="AU907" s="238" t="s">
        <v>81</v>
      </c>
      <c r="AY907" s="18" t="s">
        <v>194</v>
      </c>
      <c r="BE907" s="239">
        <f>IF(N907="základní",J907,0)</f>
        <v>0</v>
      </c>
      <c r="BF907" s="239">
        <f>IF(N907="snížená",J907,0)</f>
        <v>0</v>
      </c>
      <c r="BG907" s="239">
        <f>IF(N907="zákl. přenesená",J907,0)</f>
        <v>0</v>
      </c>
      <c r="BH907" s="239">
        <f>IF(N907="sníž. přenesená",J907,0)</f>
        <v>0</v>
      </c>
      <c r="BI907" s="239">
        <f>IF(N907="nulová",J907,0)</f>
        <v>0</v>
      </c>
      <c r="BJ907" s="18" t="s">
        <v>77</v>
      </c>
      <c r="BK907" s="239">
        <f>ROUND(I907*H907,2)</f>
        <v>0</v>
      </c>
      <c r="BL907" s="18" t="s">
        <v>115</v>
      </c>
      <c r="BM907" s="238" t="s">
        <v>1004</v>
      </c>
    </row>
    <row r="908" spans="1:47" s="2" customFormat="1" ht="12">
      <c r="A908" s="39"/>
      <c r="B908" s="40"/>
      <c r="C908" s="41"/>
      <c r="D908" s="240" t="s">
        <v>201</v>
      </c>
      <c r="E908" s="41"/>
      <c r="F908" s="241" t="s">
        <v>1003</v>
      </c>
      <c r="G908" s="41"/>
      <c r="H908" s="41"/>
      <c r="I908" s="242"/>
      <c r="J908" s="41"/>
      <c r="K908" s="41"/>
      <c r="L908" s="45"/>
      <c r="M908" s="243"/>
      <c r="N908" s="244"/>
      <c r="O908" s="92"/>
      <c r="P908" s="92"/>
      <c r="Q908" s="92"/>
      <c r="R908" s="92"/>
      <c r="S908" s="92"/>
      <c r="T908" s="93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T908" s="18" t="s">
        <v>201</v>
      </c>
      <c r="AU908" s="18" t="s">
        <v>81</v>
      </c>
    </row>
    <row r="909" spans="1:65" s="2" customFormat="1" ht="16.5" customHeight="1">
      <c r="A909" s="39"/>
      <c r="B909" s="40"/>
      <c r="C909" s="227" t="s">
        <v>1005</v>
      </c>
      <c r="D909" s="227" t="s">
        <v>196</v>
      </c>
      <c r="E909" s="228" t="s">
        <v>1006</v>
      </c>
      <c r="F909" s="229" t="s">
        <v>1007</v>
      </c>
      <c r="G909" s="230" t="s">
        <v>919</v>
      </c>
      <c r="H909" s="231">
        <v>1</v>
      </c>
      <c r="I909" s="232"/>
      <c r="J909" s="233">
        <f>ROUND(I909*H909,2)</f>
        <v>0</v>
      </c>
      <c r="K909" s="229" t="s">
        <v>1</v>
      </c>
      <c r="L909" s="45"/>
      <c r="M909" s="234" t="s">
        <v>1</v>
      </c>
      <c r="N909" s="235" t="s">
        <v>38</v>
      </c>
      <c r="O909" s="92"/>
      <c r="P909" s="236">
        <f>O909*H909</f>
        <v>0</v>
      </c>
      <c r="Q909" s="236">
        <v>0</v>
      </c>
      <c r="R909" s="236">
        <f>Q909*H909</f>
        <v>0</v>
      </c>
      <c r="S909" s="236">
        <v>0</v>
      </c>
      <c r="T909" s="237">
        <f>S909*H909</f>
        <v>0</v>
      </c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R909" s="238" t="s">
        <v>115</v>
      </c>
      <c r="AT909" s="238" t="s">
        <v>196</v>
      </c>
      <c r="AU909" s="238" t="s">
        <v>81</v>
      </c>
      <c r="AY909" s="18" t="s">
        <v>194</v>
      </c>
      <c r="BE909" s="239">
        <f>IF(N909="základní",J909,0)</f>
        <v>0</v>
      </c>
      <c r="BF909" s="239">
        <f>IF(N909="snížená",J909,0)</f>
        <v>0</v>
      </c>
      <c r="BG909" s="239">
        <f>IF(N909="zákl. přenesená",J909,0)</f>
        <v>0</v>
      </c>
      <c r="BH909" s="239">
        <f>IF(N909="sníž. přenesená",J909,0)</f>
        <v>0</v>
      </c>
      <c r="BI909" s="239">
        <f>IF(N909="nulová",J909,0)</f>
        <v>0</v>
      </c>
      <c r="BJ909" s="18" t="s">
        <v>77</v>
      </c>
      <c r="BK909" s="239">
        <f>ROUND(I909*H909,2)</f>
        <v>0</v>
      </c>
      <c r="BL909" s="18" t="s">
        <v>115</v>
      </c>
      <c r="BM909" s="238" t="s">
        <v>1008</v>
      </c>
    </row>
    <row r="910" spans="1:47" s="2" customFormat="1" ht="12">
      <c r="A910" s="39"/>
      <c r="B910" s="40"/>
      <c r="C910" s="41"/>
      <c r="D910" s="240" t="s">
        <v>201</v>
      </c>
      <c r="E910" s="41"/>
      <c r="F910" s="241" t="s">
        <v>1007</v>
      </c>
      <c r="G910" s="41"/>
      <c r="H910" s="41"/>
      <c r="I910" s="242"/>
      <c r="J910" s="41"/>
      <c r="K910" s="41"/>
      <c r="L910" s="45"/>
      <c r="M910" s="243"/>
      <c r="N910" s="244"/>
      <c r="O910" s="92"/>
      <c r="P910" s="92"/>
      <c r="Q910" s="92"/>
      <c r="R910" s="92"/>
      <c r="S910" s="92"/>
      <c r="T910" s="93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T910" s="18" t="s">
        <v>201</v>
      </c>
      <c r="AU910" s="18" t="s">
        <v>81</v>
      </c>
    </row>
    <row r="911" spans="1:65" s="2" customFormat="1" ht="66.75" customHeight="1">
      <c r="A911" s="39"/>
      <c r="B911" s="40"/>
      <c r="C911" s="227" t="s">
        <v>600</v>
      </c>
      <c r="D911" s="227" t="s">
        <v>196</v>
      </c>
      <c r="E911" s="228" t="s">
        <v>1009</v>
      </c>
      <c r="F911" s="229" t="s">
        <v>1010</v>
      </c>
      <c r="G911" s="230" t="s">
        <v>919</v>
      </c>
      <c r="H911" s="231">
        <v>1</v>
      </c>
      <c r="I911" s="232"/>
      <c r="J911" s="233">
        <f>ROUND(I911*H911,2)</f>
        <v>0</v>
      </c>
      <c r="K911" s="229" t="s">
        <v>1</v>
      </c>
      <c r="L911" s="45"/>
      <c r="M911" s="234" t="s">
        <v>1</v>
      </c>
      <c r="N911" s="235" t="s">
        <v>38</v>
      </c>
      <c r="O911" s="92"/>
      <c r="P911" s="236">
        <f>O911*H911</f>
        <v>0</v>
      </c>
      <c r="Q911" s="236">
        <v>0</v>
      </c>
      <c r="R911" s="236">
        <f>Q911*H911</f>
        <v>0</v>
      </c>
      <c r="S911" s="236">
        <v>0</v>
      </c>
      <c r="T911" s="237">
        <f>S911*H911</f>
        <v>0</v>
      </c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R911" s="238" t="s">
        <v>115</v>
      </c>
      <c r="AT911" s="238" t="s">
        <v>196</v>
      </c>
      <c r="AU911" s="238" t="s">
        <v>81</v>
      </c>
      <c r="AY911" s="18" t="s">
        <v>194</v>
      </c>
      <c r="BE911" s="239">
        <f>IF(N911="základní",J911,0)</f>
        <v>0</v>
      </c>
      <c r="BF911" s="239">
        <f>IF(N911="snížená",J911,0)</f>
        <v>0</v>
      </c>
      <c r="BG911" s="239">
        <f>IF(N911="zákl. přenesená",J911,0)</f>
        <v>0</v>
      </c>
      <c r="BH911" s="239">
        <f>IF(N911="sníž. přenesená",J911,0)</f>
        <v>0</v>
      </c>
      <c r="BI911" s="239">
        <f>IF(N911="nulová",J911,0)</f>
        <v>0</v>
      </c>
      <c r="BJ911" s="18" t="s">
        <v>77</v>
      </c>
      <c r="BK911" s="239">
        <f>ROUND(I911*H911,2)</f>
        <v>0</v>
      </c>
      <c r="BL911" s="18" t="s">
        <v>115</v>
      </c>
      <c r="BM911" s="238" t="s">
        <v>1011</v>
      </c>
    </row>
    <row r="912" spans="1:47" s="2" customFormat="1" ht="12">
      <c r="A912" s="39"/>
      <c r="B912" s="40"/>
      <c r="C912" s="41"/>
      <c r="D912" s="240" t="s">
        <v>201</v>
      </c>
      <c r="E912" s="41"/>
      <c r="F912" s="241" t="s">
        <v>1012</v>
      </c>
      <c r="G912" s="41"/>
      <c r="H912" s="41"/>
      <c r="I912" s="242"/>
      <c r="J912" s="41"/>
      <c r="K912" s="41"/>
      <c r="L912" s="45"/>
      <c r="M912" s="243"/>
      <c r="N912" s="244"/>
      <c r="O912" s="92"/>
      <c r="P912" s="92"/>
      <c r="Q912" s="92"/>
      <c r="R912" s="92"/>
      <c r="S912" s="92"/>
      <c r="T912" s="93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T912" s="18" t="s">
        <v>201</v>
      </c>
      <c r="AU912" s="18" t="s">
        <v>81</v>
      </c>
    </row>
    <row r="913" spans="1:65" s="2" customFormat="1" ht="12">
      <c r="A913" s="39"/>
      <c r="B913" s="40"/>
      <c r="C913" s="227" t="s">
        <v>1013</v>
      </c>
      <c r="D913" s="227" t="s">
        <v>196</v>
      </c>
      <c r="E913" s="228" t="s">
        <v>1014</v>
      </c>
      <c r="F913" s="229" t="s">
        <v>1015</v>
      </c>
      <c r="G913" s="230" t="s">
        <v>919</v>
      </c>
      <c r="H913" s="231">
        <v>1</v>
      </c>
      <c r="I913" s="232"/>
      <c r="J913" s="233">
        <f>ROUND(I913*H913,2)</f>
        <v>0</v>
      </c>
      <c r="K913" s="229" t="s">
        <v>1</v>
      </c>
      <c r="L913" s="45"/>
      <c r="M913" s="234" t="s">
        <v>1</v>
      </c>
      <c r="N913" s="235" t="s">
        <v>38</v>
      </c>
      <c r="O913" s="92"/>
      <c r="P913" s="236">
        <f>O913*H913</f>
        <v>0</v>
      </c>
      <c r="Q913" s="236">
        <v>0</v>
      </c>
      <c r="R913" s="236">
        <f>Q913*H913</f>
        <v>0</v>
      </c>
      <c r="S913" s="236">
        <v>0</v>
      </c>
      <c r="T913" s="237">
        <f>S913*H913</f>
        <v>0</v>
      </c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R913" s="238" t="s">
        <v>115</v>
      </c>
      <c r="AT913" s="238" t="s">
        <v>196</v>
      </c>
      <c r="AU913" s="238" t="s">
        <v>81</v>
      </c>
      <c r="AY913" s="18" t="s">
        <v>194</v>
      </c>
      <c r="BE913" s="239">
        <f>IF(N913="základní",J913,0)</f>
        <v>0</v>
      </c>
      <c r="BF913" s="239">
        <f>IF(N913="snížená",J913,0)</f>
        <v>0</v>
      </c>
      <c r="BG913" s="239">
        <f>IF(N913="zákl. přenesená",J913,0)</f>
        <v>0</v>
      </c>
      <c r="BH913" s="239">
        <f>IF(N913="sníž. přenesená",J913,0)</f>
        <v>0</v>
      </c>
      <c r="BI913" s="239">
        <f>IF(N913="nulová",J913,0)</f>
        <v>0</v>
      </c>
      <c r="BJ913" s="18" t="s">
        <v>77</v>
      </c>
      <c r="BK913" s="239">
        <f>ROUND(I913*H913,2)</f>
        <v>0</v>
      </c>
      <c r="BL913" s="18" t="s">
        <v>115</v>
      </c>
      <c r="BM913" s="238" t="s">
        <v>1016</v>
      </c>
    </row>
    <row r="914" spans="1:47" s="2" customFormat="1" ht="12">
      <c r="A914" s="39"/>
      <c r="B914" s="40"/>
      <c r="C914" s="41"/>
      <c r="D914" s="240" t="s">
        <v>201</v>
      </c>
      <c r="E914" s="41"/>
      <c r="F914" s="241" t="s">
        <v>1015</v>
      </c>
      <c r="G914" s="41"/>
      <c r="H914" s="41"/>
      <c r="I914" s="242"/>
      <c r="J914" s="41"/>
      <c r="K914" s="41"/>
      <c r="L914" s="45"/>
      <c r="M914" s="243"/>
      <c r="N914" s="244"/>
      <c r="O914" s="92"/>
      <c r="P914" s="92"/>
      <c r="Q914" s="92"/>
      <c r="R914" s="92"/>
      <c r="S914" s="92"/>
      <c r="T914" s="93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T914" s="18" t="s">
        <v>201</v>
      </c>
      <c r="AU914" s="18" t="s">
        <v>81</v>
      </c>
    </row>
    <row r="915" spans="1:65" s="2" customFormat="1" ht="12">
      <c r="A915" s="39"/>
      <c r="B915" s="40"/>
      <c r="C915" s="227" t="s">
        <v>605</v>
      </c>
      <c r="D915" s="227" t="s">
        <v>196</v>
      </c>
      <c r="E915" s="228" t="s">
        <v>1017</v>
      </c>
      <c r="F915" s="229" t="s">
        <v>1018</v>
      </c>
      <c r="G915" s="230" t="s">
        <v>919</v>
      </c>
      <c r="H915" s="231">
        <v>1</v>
      </c>
      <c r="I915" s="232"/>
      <c r="J915" s="233">
        <f>ROUND(I915*H915,2)</f>
        <v>0</v>
      </c>
      <c r="K915" s="229" t="s">
        <v>1</v>
      </c>
      <c r="L915" s="45"/>
      <c r="M915" s="234" t="s">
        <v>1</v>
      </c>
      <c r="N915" s="235" t="s">
        <v>38</v>
      </c>
      <c r="O915" s="92"/>
      <c r="P915" s="236">
        <f>O915*H915</f>
        <v>0</v>
      </c>
      <c r="Q915" s="236">
        <v>0</v>
      </c>
      <c r="R915" s="236">
        <f>Q915*H915</f>
        <v>0</v>
      </c>
      <c r="S915" s="236">
        <v>0</v>
      </c>
      <c r="T915" s="237">
        <f>S915*H915</f>
        <v>0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R915" s="238" t="s">
        <v>115</v>
      </c>
      <c r="AT915" s="238" t="s">
        <v>196</v>
      </c>
      <c r="AU915" s="238" t="s">
        <v>81</v>
      </c>
      <c r="AY915" s="18" t="s">
        <v>194</v>
      </c>
      <c r="BE915" s="239">
        <f>IF(N915="základní",J915,0)</f>
        <v>0</v>
      </c>
      <c r="BF915" s="239">
        <f>IF(N915="snížená",J915,0)</f>
        <v>0</v>
      </c>
      <c r="BG915" s="239">
        <f>IF(N915="zákl. přenesená",J915,0)</f>
        <v>0</v>
      </c>
      <c r="BH915" s="239">
        <f>IF(N915="sníž. přenesená",J915,0)</f>
        <v>0</v>
      </c>
      <c r="BI915" s="239">
        <f>IF(N915="nulová",J915,0)</f>
        <v>0</v>
      </c>
      <c r="BJ915" s="18" t="s">
        <v>77</v>
      </c>
      <c r="BK915" s="239">
        <f>ROUND(I915*H915,2)</f>
        <v>0</v>
      </c>
      <c r="BL915" s="18" t="s">
        <v>115</v>
      </c>
      <c r="BM915" s="238" t="s">
        <v>1019</v>
      </c>
    </row>
    <row r="916" spans="1:47" s="2" customFormat="1" ht="12">
      <c r="A916" s="39"/>
      <c r="B916" s="40"/>
      <c r="C916" s="41"/>
      <c r="D916" s="240" t="s">
        <v>201</v>
      </c>
      <c r="E916" s="41"/>
      <c r="F916" s="241" t="s">
        <v>1020</v>
      </c>
      <c r="G916" s="41"/>
      <c r="H916" s="41"/>
      <c r="I916" s="242"/>
      <c r="J916" s="41"/>
      <c r="K916" s="41"/>
      <c r="L916" s="45"/>
      <c r="M916" s="243"/>
      <c r="N916" s="244"/>
      <c r="O916" s="92"/>
      <c r="P916" s="92"/>
      <c r="Q916" s="92"/>
      <c r="R916" s="92"/>
      <c r="S916" s="92"/>
      <c r="T916" s="93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T916" s="18" t="s">
        <v>201</v>
      </c>
      <c r="AU916" s="18" t="s">
        <v>81</v>
      </c>
    </row>
    <row r="917" spans="1:65" s="2" customFormat="1" ht="12">
      <c r="A917" s="39"/>
      <c r="B917" s="40"/>
      <c r="C917" s="227" t="s">
        <v>1021</v>
      </c>
      <c r="D917" s="227" t="s">
        <v>196</v>
      </c>
      <c r="E917" s="228" t="s">
        <v>1022</v>
      </c>
      <c r="F917" s="229" t="s">
        <v>1023</v>
      </c>
      <c r="G917" s="230" t="s">
        <v>919</v>
      </c>
      <c r="H917" s="231">
        <v>1</v>
      </c>
      <c r="I917" s="232"/>
      <c r="J917" s="233">
        <f>ROUND(I917*H917,2)</f>
        <v>0</v>
      </c>
      <c r="K917" s="229" t="s">
        <v>1</v>
      </c>
      <c r="L917" s="45"/>
      <c r="M917" s="234" t="s">
        <v>1</v>
      </c>
      <c r="N917" s="235" t="s">
        <v>38</v>
      </c>
      <c r="O917" s="92"/>
      <c r="P917" s="236">
        <f>O917*H917</f>
        <v>0</v>
      </c>
      <c r="Q917" s="236">
        <v>0</v>
      </c>
      <c r="R917" s="236">
        <f>Q917*H917</f>
        <v>0</v>
      </c>
      <c r="S917" s="236">
        <v>0</v>
      </c>
      <c r="T917" s="237">
        <f>S917*H917</f>
        <v>0</v>
      </c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R917" s="238" t="s">
        <v>115</v>
      </c>
      <c r="AT917" s="238" t="s">
        <v>196</v>
      </c>
      <c r="AU917" s="238" t="s">
        <v>81</v>
      </c>
      <c r="AY917" s="18" t="s">
        <v>194</v>
      </c>
      <c r="BE917" s="239">
        <f>IF(N917="základní",J917,0)</f>
        <v>0</v>
      </c>
      <c r="BF917" s="239">
        <f>IF(N917="snížená",J917,0)</f>
        <v>0</v>
      </c>
      <c r="BG917" s="239">
        <f>IF(N917="zákl. přenesená",J917,0)</f>
        <v>0</v>
      </c>
      <c r="BH917" s="239">
        <f>IF(N917="sníž. přenesená",J917,0)</f>
        <v>0</v>
      </c>
      <c r="BI917" s="239">
        <f>IF(N917="nulová",J917,0)</f>
        <v>0</v>
      </c>
      <c r="BJ917" s="18" t="s">
        <v>77</v>
      </c>
      <c r="BK917" s="239">
        <f>ROUND(I917*H917,2)</f>
        <v>0</v>
      </c>
      <c r="BL917" s="18" t="s">
        <v>115</v>
      </c>
      <c r="BM917" s="238" t="s">
        <v>1024</v>
      </c>
    </row>
    <row r="918" spans="1:47" s="2" customFormat="1" ht="12">
      <c r="A918" s="39"/>
      <c r="B918" s="40"/>
      <c r="C918" s="41"/>
      <c r="D918" s="240" t="s">
        <v>201</v>
      </c>
      <c r="E918" s="41"/>
      <c r="F918" s="241" t="s">
        <v>1023</v>
      </c>
      <c r="G918" s="41"/>
      <c r="H918" s="41"/>
      <c r="I918" s="242"/>
      <c r="J918" s="41"/>
      <c r="K918" s="41"/>
      <c r="L918" s="45"/>
      <c r="M918" s="243"/>
      <c r="N918" s="244"/>
      <c r="O918" s="92"/>
      <c r="P918" s="92"/>
      <c r="Q918" s="92"/>
      <c r="R918" s="92"/>
      <c r="S918" s="92"/>
      <c r="T918" s="93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T918" s="18" t="s">
        <v>201</v>
      </c>
      <c r="AU918" s="18" t="s">
        <v>81</v>
      </c>
    </row>
    <row r="919" spans="1:65" s="2" customFormat="1" ht="12">
      <c r="A919" s="39"/>
      <c r="B919" s="40"/>
      <c r="C919" s="227" t="s">
        <v>609</v>
      </c>
      <c r="D919" s="227" t="s">
        <v>196</v>
      </c>
      <c r="E919" s="228" t="s">
        <v>1025</v>
      </c>
      <c r="F919" s="229" t="s">
        <v>1026</v>
      </c>
      <c r="G919" s="230" t="s">
        <v>919</v>
      </c>
      <c r="H919" s="231">
        <v>1</v>
      </c>
      <c r="I919" s="232"/>
      <c r="J919" s="233">
        <f>ROUND(I919*H919,2)</f>
        <v>0</v>
      </c>
      <c r="K919" s="229" t="s">
        <v>1</v>
      </c>
      <c r="L919" s="45"/>
      <c r="M919" s="234" t="s">
        <v>1</v>
      </c>
      <c r="N919" s="235" t="s">
        <v>38</v>
      </c>
      <c r="O919" s="92"/>
      <c r="P919" s="236">
        <f>O919*H919</f>
        <v>0</v>
      </c>
      <c r="Q919" s="236">
        <v>0</v>
      </c>
      <c r="R919" s="236">
        <f>Q919*H919</f>
        <v>0</v>
      </c>
      <c r="S919" s="236">
        <v>0</v>
      </c>
      <c r="T919" s="237">
        <f>S919*H919</f>
        <v>0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38" t="s">
        <v>115</v>
      </c>
      <c r="AT919" s="238" t="s">
        <v>196</v>
      </c>
      <c r="AU919" s="238" t="s">
        <v>81</v>
      </c>
      <c r="AY919" s="18" t="s">
        <v>194</v>
      </c>
      <c r="BE919" s="239">
        <f>IF(N919="základní",J919,0)</f>
        <v>0</v>
      </c>
      <c r="BF919" s="239">
        <f>IF(N919="snížená",J919,0)</f>
        <v>0</v>
      </c>
      <c r="BG919" s="239">
        <f>IF(N919="zákl. přenesená",J919,0)</f>
        <v>0</v>
      </c>
      <c r="BH919" s="239">
        <f>IF(N919="sníž. přenesená",J919,0)</f>
        <v>0</v>
      </c>
      <c r="BI919" s="239">
        <f>IF(N919="nulová",J919,0)</f>
        <v>0</v>
      </c>
      <c r="BJ919" s="18" t="s">
        <v>77</v>
      </c>
      <c r="BK919" s="239">
        <f>ROUND(I919*H919,2)</f>
        <v>0</v>
      </c>
      <c r="BL919" s="18" t="s">
        <v>115</v>
      </c>
      <c r="BM919" s="238" t="s">
        <v>1027</v>
      </c>
    </row>
    <row r="920" spans="1:47" s="2" customFormat="1" ht="12">
      <c r="A920" s="39"/>
      <c r="B920" s="40"/>
      <c r="C920" s="41"/>
      <c r="D920" s="240" t="s">
        <v>201</v>
      </c>
      <c r="E920" s="41"/>
      <c r="F920" s="241" t="s">
        <v>1028</v>
      </c>
      <c r="G920" s="41"/>
      <c r="H920" s="41"/>
      <c r="I920" s="242"/>
      <c r="J920" s="41"/>
      <c r="K920" s="41"/>
      <c r="L920" s="45"/>
      <c r="M920" s="243"/>
      <c r="N920" s="244"/>
      <c r="O920" s="92"/>
      <c r="P920" s="92"/>
      <c r="Q920" s="92"/>
      <c r="R920" s="92"/>
      <c r="S920" s="92"/>
      <c r="T920" s="93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T920" s="18" t="s">
        <v>201</v>
      </c>
      <c r="AU920" s="18" t="s">
        <v>81</v>
      </c>
    </row>
    <row r="921" spans="1:63" s="12" customFormat="1" ht="22.8" customHeight="1">
      <c r="A921" s="12"/>
      <c r="B921" s="211"/>
      <c r="C921" s="212"/>
      <c r="D921" s="213" t="s">
        <v>72</v>
      </c>
      <c r="E921" s="225" t="s">
        <v>444</v>
      </c>
      <c r="F921" s="225" t="s">
        <v>1029</v>
      </c>
      <c r="G921" s="212"/>
      <c r="H921" s="212"/>
      <c r="I921" s="215"/>
      <c r="J921" s="226">
        <f>BK921</f>
        <v>0</v>
      </c>
      <c r="K921" s="212"/>
      <c r="L921" s="217"/>
      <c r="M921" s="218"/>
      <c r="N921" s="219"/>
      <c r="O921" s="219"/>
      <c r="P921" s="220">
        <f>SUM(P922:P926)</f>
        <v>0</v>
      </c>
      <c r="Q921" s="219"/>
      <c r="R921" s="220">
        <f>SUM(R922:R926)</f>
        <v>0</v>
      </c>
      <c r="S921" s="219"/>
      <c r="T921" s="221">
        <f>SUM(T922:T926)</f>
        <v>0</v>
      </c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R921" s="222" t="s">
        <v>77</v>
      </c>
      <c r="AT921" s="223" t="s">
        <v>72</v>
      </c>
      <c r="AU921" s="223" t="s">
        <v>77</v>
      </c>
      <c r="AY921" s="222" t="s">
        <v>194</v>
      </c>
      <c r="BK921" s="224">
        <f>SUM(BK922:BK926)</f>
        <v>0</v>
      </c>
    </row>
    <row r="922" spans="1:65" s="2" customFormat="1" ht="12">
      <c r="A922" s="39"/>
      <c r="B922" s="40"/>
      <c r="C922" s="227" t="s">
        <v>1030</v>
      </c>
      <c r="D922" s="227" t="s">
        <v>196</v>
      </c>
      <c r="E922" s="228" t="s">
        <v>1031</v>
      </c>
      <c r="F922" s="229" t="s">
        <v>1032</v>
      </c>
      <c r="G922" s="230" t="s">
        <v>294</v>
      </c>
      <c r="H922" s="231">
        <v>215.285</v>
      </c>
      <c r="I922" s="232"/>
      <c r="J922" s="233">
        <f>ROUND(I922*H922,2)</f>
        <v>0</v>
      </c>
      <c r="K922" s="229" t="s">
        <v>200</v>
      </c>
      <c r="L922" s="45"/>
      <c r="M922" s="234" t="s">
        <v>1</v>
      </c>
      <c r="N922" s="235" t="s">
        <v>38</v>
      </c>
      <c r="O922" s="92"/>
      <c r="P922" s="236">
        <f>O922*H922</f>
        <v>0</v>
      </c>
      <c r="Q922" s="236">
        <v>0</v>
      </c>
      <c r="R922" s="236">
        <f>Q922*H922</f>
        <v>0</v>
      </c>
      <c r="S922" s="236">
        <v>0</v>
      </c>
      <c r="T922" s="237">
        <f>S922*H922</f>
        <v>0</v>
      </c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R922" s="238" t="s">
        <v>115</v>
      </c>
      <c r="AT922" s="238" t="s">
        <v>196</v>
      </c>
      <c r="AU922" s="238" t="s">
        <v>81</v>
      </c>
      <c r="AY922" s="18" t="s">
        <v>194</v>
      </c>
      <c r="BE922" s="239">
        <f>IF(N922="základní",J922,0)</f>
        <v>0</v>
      </c>
      <c r="BF922" s="239">
        <f>IF(N922="snížená",J922,0)</f>
        <v>0</v>
      </c>
      <c r="BG922" s="239">
        <f>IF(N922="zákl. přenesená",J922,0)</f>
        <v>0</v>
      </c>
      <c r="BH922" s="239">
        <f>IF(N922="sníž. přenesená",J922,0)</f>
        <v>0</v>
      </c>
      <c r="BI922" s="239">
        <f>IF(N922="nulová",J922,0)</f>
        <v>0</v>
      </c>
      <c r="BJ922" s="18" t="s">
        <v>77</v>
      </c>
      <c r="BK922" s="239">
        <f>ROUND(I922*H922,2)</f>
        <v>0</v>
      </c>
      <c r="BL922" s="18" t="s">
        <v>115</v>
      </c>
      <c r="BM922" s="238" t="s">
        <v>1033</v>
      </c>
    </row>
    <row r="923" spans="1:47" s="2" customFormat="1" ht="12">
      <c r="A923" s="39"/>
      <c r="B923" s="40"/>
      <c r="C923" s="41"/>
      <c r="D923" s="240" t="s">
        <v>201</v>
      </c>
      <c r="E923" s="41"/>
      <c r="F923" s="241" t="s">
        <v>1032</v>
      </c>
      <c r="G923" s="41"/>
      <c r="H923" s="41"/>
      <c r="I923" s="242"/>
      <c r="J923" s="41"/>
      <c r="K923" s="41"/>
      <c r="L923" s="45"/>
      <c r="M923" s="243"/>
      <c r="N923" s="244"/>
      <c r="O923" s="92"/>
      <c r="P923" s="92"/>
      <c r="Q923" s="92"/>
      <c r="R923" s="92"/>
      <c r="S923" s="92"/>
      <c r="T923" s="93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T923" s="18" t="s">
        <v>201</v>
      </c>
      <c r="AU923" s="18" t="s">
        <v>81</v>
      </c>
    </row>
    <row r="924" spans="1:51" s="14" customFormat="1" ht="12">
      <c r="A924" s="14"/>
      <c r="B924" s="255"/>
      <c r="C924" s="256"/>
      <c r="D924" s="240" t="s">
        <v>202</v>
      </c>
      <c r="E924" s="257" t="s">
        <v>1</v>
      </c>
      <c r="F924" s="258" t="s">
        <v>1034</v>
      </c>
      <c r="G924" s="256"/>
      <c r="H924" s="259">
        <v>175.76</v>
      </c>
      <c r="I924" s="260"/>
      <c r="J924" s="256"/>
      <c r="K924" s="256"/>
      <c r="L924" s="261"/>
      <c r="M924" s="262"/>
      <c r="N924" s="263"/>
      <c r="O924" s="263"/>
      <c r="P924" s="263"/>
      <c r="Q924" s="263"/>
      <c r="R924" s="263"/>
      <c r="S924" s="263"/>
      <c r="T924" s="26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65" t="s">
        <v>202</v>
      </c>
      <c r="AU924" s="265" t="s">
        <v>81</v>
      </c>
      <c r="AV924" s="14" t="s">
        <v>81</v>
      </c>
      <c r="AW924" s="14" t="s">
        <v>30</v>
      </c>
      <c r="AX924" s="14" t="s">
        <v>73</v>
      </c>
      <c r="AY924" s="265" t="s">
        <v>194</v>
      </c>
    </row>
    <row r="925" spans="1:51" s="14" customFormat="1" ht="12">
      <c r="A925" s="14"/>
      <c r="B925" s="255"/>
      <c r="C925" s="256"/>
      <c r="D925" s="240" t="s">
        <v>202</v>
      </c>
      <c r="E925" s="257" t="s">
        <v>1</v>
      </c>
      <c r="F925" s="258" t="s">
        <v>1035</v>
      </c>
      <c r="G925" s="256"/>
      <c r="H925" s="259">
        <v>39.525</v>
      </c>
      <c r="I925" s="260"/>
      <c r="J925" s="256"/>
      <c r="K925" s="256"/>
      <c r="L925" s="261"/>
      <c r="M925" s="262"/>
      <c r="N925" s="263"/>
      <c r="O925" s="263"/>
      <c r="P925" s="263"/>
      <c r="Q925" s="263"/>
      <c r="R925" s="263"/>
      <c r="S925" s="263"/>
      <c r="T925" s="26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65" t="s">
        <v>202</v>
      </c>
      <c r="AU925" s="265" t="s">
        <v>81</v>
      </c>
      <c r="AV925" s="14" t="s">
        <v>81</v>
      </c>
      <c r="AW925" s="14" t="s">
        <v>30</v>
      </c>
      <c r="AX925" s="14" t="s">
        <v>73</v>
      </c>
      <c r="AY925" s="265" t="s">
        <v>194</v>
      </c>
    </row>
    <row r="926" spans="1:51" s="15" customFormat="1" ht="12">
      <c r="A926" s="15"/>
      <c r="B926" s="266"/>
      <c r="C926" s="267"/>
      <c r="D926" s="240" t="s">
        <v>202</v>
      </c>
      <c r="E926" s="268" t="s">
        <v>1</v>
      </c>
      <c r="F926" s="269" t="s">
        <v>206</v>
      </c>
      <c r="G926" s="267"/>
      <c r="H926" s="270">
        <v>215.285</v>
      </c>
      <c r="I926" s="271"/>
      <c r="J926" s="267"/>
      <c r="K926" s="267"/>
      <c r="L926" s="272"/>
      <c r="M926" s="273"/>
      <c r="N926" s="274"/>
      <c r="O926" s="274"/>
      <c r="P926" s="274"/>
      <c r="Q926" s="274"/>
      <c r="R926" s="274"/>
      <c r="S926" s="274"/>
      <c r="T926" s="27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T926" s="276" t="s">
        <v>202</v>
      </c>
      <c r="AU926" s="276" t="s">
        <v>81</v>
      </c>
      <c r="AV926" s="15" t="s">
        <v>115</v>
      </c>
      <c r="AW926" s="15" t="s">
        <v>30</v>
      </c>
      <c r="AX926" s="15" t="s">
        <v>77</v>
      </c>
      <c r="AY926" s="276" t="s">
        <v>194</v>
      </c>
    </row>
    <row r="927" spans="1:63" s="12" customFormat="1" ht="22.8" customHeight="1">
      <c r="A927" s="12"/>
      <c r="B927" s="211"/>
      <c r="C927" s="212"/>
      <c r="D927" s="213" t="s">
        <v>72</v>
      </c>
      <c r="E927" s="225" t="s">
        <v>448</v>
      </c>
      <c r="F927" s="225" t="s">
        <v>1036</v>
      </c>
      <c r="G927" s="212"/>
      <c r="H927" s="212"/>
      <c r="I927" s="215"/>
      <c r="J927" s="226">
        <f>BK927</f>
        <v>0</v>
      </c>
      <c r="K927" s="212"/>
      <c r="L927" s="217"/>
      <c r="M927" s="218"/>
      <c r="N927" s="219"/>
      <c r="O927" s="219"/>
      <c r="P927" s="220">
        <f>SUM(P928:P1089)</f>
        <v>0</v>
      </c>
      <c r="Q927" s="219"/>
      <c r="R927" s="220">
        <f>SUM(R928:R1089)</f>
        <v>0</v>
      </c>
      <c r="S927" s="219"/>
      <c r="T927" s="221">
        <f>SUM(T928:T1089)</f>
        <v>0</v>
      </c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R927" s="222" t="s">
        <v>77</v>
      </c>
      <c r="AT927" s="223" t="s">
        <v>72</v>
      </c>
      <c r="AU927" s="223" t="s">
        <v>77</v>
      </c>
      <c r="AY927" s="222" t="s">
        <v>194</v>
      </c>
      <c r="BK927" s="224">
        <f>SUM(BK928:BK1089)</f>
        <v>0</v>
      </c>
    </row>
    <row r="928" spans="1:65" s="2" customFormat="1" ht="12">
      <c r="A928" s="39"/>
      <c r="B928" s="40"/>
      <c r="C928" s="227" t="s">
        <v>614</v>
      </c>
      <c r="D928" s="227" t="s">
        <v>196</v>
      </c>
      <c r="E928" s="228" t="s">
        <v>1037</v>
      </c>
      <c r="F928" s="229" t="s">
        <v>1038</v>
      </c>
      <c r="G928" s="230" t="s">
        <v>199</v>
      </c>
      <c r="H928" s="231">
        <v>3.24</v>
      </c>
      <c r="I928" s="232"/>
      <c r="J928" s="233">
        <f>ROUND(I928*H928,2)</f>
        <v>0</v>
      </c>
      <c r="K928" s="229" t="s">
        <v>200</v>
      </c>
      <c r="L928" s="45"/>
      <c r="M928" s="234" t="s">
        <v>1</v>
      </c>
      <c r="N928" s="235" t="s">
        <v>38</v>
      </c>
      <c r="O928" s="92"/>
      <c r="P928" s="236">
        <f>O928*H928</f>
        <v>0</v>
      </c>
      <c r="Q928" s="236">
        <v>0</v>
      </c>
      <c r="R928" s="236">
        <f>Q928*H928</f>
        <v>0</v>
      </c>
      <c r="S928" s="236">
        <v>0</v>
      </c>
      <c r="T928" s="237">
        <f>S928*H928</f>
        <v>0</v>
      </c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R928" s="238" t="s">
        <v>115</v>
      </c>
      <c r="AT928" s="238" t="s">
        <v>196</v>
      </c>
      <c r="AU928" s="238" t="s">
        <v>81</v>
      </c>
      <c r="AY928" s="18" t="s">
        <v>194</v>
      </c>
      <c r="BE928" s="239">
        <f>IF(N928="základní",J928,0)</f>
        <v>0</v>
      </c>
      <c r="BF928" s="239">
        <f>IF(N928="snížená",J928,0)</f>
        <v>0</v>
      </c>
      <c r="BG928" s="239">
        <f>IF(N928="zákl. přenesená",J928,0)</f>
        <v>0</v>
      </c>
      <c r="BH928" s="239">
        <f>IF(N928="sníž. přenesená",J928,0)</f>
        <v>0</v>
      </c>
      <c r="BI928" s="239">
        <f>IF(N928="nulová",J928,0)</f>
        <v>0</v>
      </c>
      <c r="BJ928" s="18" t="s">
        <v>77</v>
      </c>
      <c r="BK928" s="239">
        <f>ROUND(I928*H928,2)</f>
        <v>0</v>
      </c>
      <c r="BL928" s="18" t="s">
        <v>115</v>
      </c>
      <c r="BM928" s="238" t="s">
        <v>1039</v>
      </c>
    </row>
    <row r="929" spans="1:47" s="2" customFormat="1" ht="12">
      <c r="A929" s="39"/>
      <c r="B929" s="40"/>
      <c r="C929" s="41"/>
      <c r="D929" s="240" t="s">
        <v>201</v>
      </c>
      <c r="E929" s="41"/>
      <c r="F929" s="241" t="s">
        <v>1038</v>
      </c>
      <c r="G929" s="41"/>
      <c r="H929" s="41"/>
      <c r="I929" s="242"/>
      <c r="J929" s="41"/>
      <c r="K929" s="41"/>
      <c r="L929" s="45"/>
      <c r="M929" s="243"/>
      <c r="N929" s="244"/>
      <c r="O929" s="92"/>
      <c r="P929" s="92"/>
      <c r="Q929" s="92"/>
      <c r="R929" s="92"/>
      <c r="S929" s="92"/>
      <c r="T929" s="93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T929" s="18" t="s">
        <v>201</v>
      </c>
      <c r="AU929" s="18" t="s">
        <v>81</v>
      </c>
    </row>
    <row r="930" spans="1:51" s="14" customFormat="1" ht="12">
      <c r="A930" s="14"/>
      <c r="B930" s="255"/>
      <c r="C930" s="256"/>
      <c r="D930" s="240" t="s">
        <v>202</v>
      </c>
      <c r="E930" s="257" t="s">
        <v>1</v>
      </c>
      <c r="F930" s="258" t="s">
        <v>1040</v>
      </c>
      <c r="G930" s="256"/>
      <c r="H930" s="259">
        <v>3.24</v>
      </c>
      <c r="I930" s="260"/>
      <c r="J930" s="256"/>
      <c r="K930" s="256"/>
      <c r="L930" s="261"/>
      <c r="M930" s="262"/>
      <c r="N930" s="263"/>
      <c r="O930" s="263"/>
      <c r="P930" s="263"/>
      <c r="Q930" s="263"/>
      <c r="R930" s="263"/>
      <c r="S930" s="263"/>
      <c r="T930" s="26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65" t="s">
        <v>202</v>
      </c>
      <c r="AU930" s="265" t="s">
        <v>81</v>
      </c>
      <c r="AV930" s="14" t="s">
        <v>81</v>
      </c>
      <c r="AW930" s="14" t="s">
        <v>30</v>
      </c>
      <c r="AX930" s="14" t="s">
        <v>73</v>
      </c>
      <c r="AY930" s="265" t="s">
        <v>194</v>
      </c>
    </row>
    <row r="931" spans="1:51" s="15" customFormat="1" ht="12">
      <c r="A931" s="15"/>
      <c r="B931" s="266"/>
      <c r="C931" s="267"/>
      <c r="D931" s="240" t="s">
        <v>202</v>
      </c>
      <c r="E931" s="268" t="s">
        <v>1</v>
      </c>
      <c r="F931" s="269" t="s">
        <v>206</v>
      </c>
      <c r="G931" s="267"/>
      <c r="H931" s="270">
        <v>3.24</v>
      </c>
      <c r="I931" s="271"/>
      <c r="J931" s="267"/>
      <c r="K931" s="267"/>
      <c r="L931" s="272"/>
      <c r="M931" s="273"/>
      <c r="N931" s="274"/>
      <c r="O931" s="274"/>
      <c r="P931" s="274"/>
      <c r="Q931" s="274"/>
      <c r="R931" s="274"/>
      <c r="S931" s="274"/>
      <c r="T931" s="27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T931" s="276" t="s">
        <v>202</v>
      </c>
      <c r="AU931" s="276" t="s">
        <v>81</v>
      </c>
      <c r="AV931" s="15" t="s">
        <v>115</v>
      </c>
      <c r="AW931" s="15" t="s">
        <v>30</v>
      </c>
      <c r="AX931" s="15" t="s">
        <v>77</v>
      </c>
      <c r="AY931" s="276" t="s">
        <v>194</v>
      </c>
    </row>
    <row r="932" spans="1:65" s="2" customFormat="1" ht="16.5" customHeight="1">
      <c r="A932" s="39"/>
      <c r="B932" s="40"/>
      <c r="C932" s="227" t="s">
        <v>1041</v>
      </c>
      <c r="D932" s="227" t="s">
        <v>196</v>
      </c>
      <c r="E932" s="228" t="s">
        <v>1042</v>
      </c>
      <c r="F932" s="229" t="s">
        <v>1043</v>
      </c>
      <c r="G932" s="230" t="s">
        <v>199</v>
      </c>
      <c r="H932" s="231">
        <v>2.87</v>
      </c>
      <c r="I932" s="232"/>
      <c r="J932" s="233">
        <f>ROUND(I932*H932,2)</f>
        <v>0</v>
      </c>
      <c r="K932" s="229" t="s">
        <v>200</v>
      </c>
      <c r="L932" s="45"/>
      <c r="M932" s="234" t="s">
        <v>1</v>
      </c>
      <c r="N932" s="235" t="s">
        <v>38</v>
      </c>
      <c r="O932" s="92"/>
      <c r="P932" s="236">
        <f>O932*H932</f>
        <v>0</v>
      </c>
      <c r="Q932" s="236">
        <v>0</v>
      </c>
      <c r="R932" s="236">
        <f>Q932*H932</f>
        <v>0</v>
      </c>
      <c r="S932" s="236">
        <v>0</v>
      </c>
      <c r="T932" s="237">
        <f>S932*H932</f>
        <v>0</v>
      </c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R932" s="238" t="s">
        <v>115</v>
      </c>
      <c r="AT932" s="238" t="s">
        <v>196</v>
      </c>
      <c r="AU932" s="238" t="s">
        <v>81</v>
      </c>
      <c r="AY932" s="18" t="s">
        <v>194</v>
      </c>
      <c r="BE932" s="239">
        <f>IF(N932="základní",J932,0)</f>
        <v>0</v>
      </c>
      <c r="BF932" s="239">
        <f>IF(N932="snížená",J932,0)</f>
        <v>0</v>
      </c>
      <c r="BG932" s="239">
        <f>IF(N932="zákl. přenesená",J932,0)</f>
        <v>0</v>
      </c>
      <c r="BH932" s="239">
        <f>IF(N932="sníž. přenesená",J932,0)</f>
        <v>0</v>
      </c>
      <c r="BI932" s="239">
        <f>IF(N932="nulová",J932,0)</f>
        <v>0</v>
      </c>
      <c r="BJ932" s="18" t="s">
        <v>77</v>
      </c>
      <c r="BK932" s="239">
        <f>ROUND(I932*H932,2)</f>
        <v>0</v>
      </c>
      <c r="BL932" s="18" t="s">
        <v>115</v>
      </c>
      <c r="BM932" s="238" t="s">
        <v>1044</v>
      </c>
    </row>
    <row r="933" spans="1:47" s="2" customFormat="1" ht="12">
      <c r="A933" s="39"/>
      <c r="B933" s="40"/>
      <c r="C933" s="41"/>
      <c r="D933" s="240" t="s">
        <v>201</v>
      </c>
      <c r="E933" s="41"/>
      <c r="F933" s="241" t="s">
        <v>1043</v>
      </c>
      <c r="G933" s="41"/>
      <c r="H933" s="41"/>
      <c r="I933" s="242"/>
      <c r="J933" s="41"/>
      <c r="K933" s="41"/>
      <c r="L933" s="45"/>
      <c r="M933" s="243"/>
      <c r="N933" s="244"/>
      <c r="O933" s="92"/>
      <c r="P933" s="92"/>
      <c r="Q933" s="92"/>
      <c r="R933" s="92"/>
      <c r="S933" s="92"/>
      <c r="T933" s="93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T933" s="18" t="s">
        <v>201</v>
      </c>
      <c r="AU933" s="18" t="s">
        <v>81</v>
      </c>
    </row>
    <row r="934" spans="1:51" s="13" customFormat="1" ht="12">
      <c r="A934" s="13"/>
      <c r="B934" s="245"/>
      <c r="C934" s="246"/>
      <c r="D934" s="240" t="s">
        <v>202</v>
      </c>
      <c r="E934" s="247" t="s">
        <v>1</v>
      </c>
      <c r="F934" s="248" t="s">
        <v>1045</v>
      </c>
      <c r="G934" s="246"/>
      <c r="H934" s="247" t="s">
        <v>1</v>
      </c>
      <c r="I934" s="249"/>
      <c r="J934" s="246"/>
      <c r="K934" s="246"/>
      <c r="L934" s="250"/>
      <c r="M934" s="251"/>
      <c r="N934" s="252"/>
      <c r="O934" s="252"/>
      <c r="P934" s="252"/>
      <c r="Q934" s="252"/>
      <c r="R934" s="252"/>
      <c r="S934" s="252"/>
      <c r="T934" s="25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54" t="s">
        <v>202</v>
      </c>
      <c r="AU934" s="254" t="s">
        <v>81</v>
      </c>
      <c r="AV934" s="13" t="s">
        <v>77</v>
      </c>
      <c r="AW934" s="13" t="s">
        <v>30</v>
      </c>
      <c r="AX934" s="13" t="s">
        <v>73</v>
      </c>
      <c r="AY934" s="254" t="s">
        <v>194</v>
      </c>
    </row>
    <row r="935" spans="1:51" s="14" customFormat="1" ht="12">
      <c r="A935" s="14"/>
      <c r="B935" s="255"/>
      <c r="C935" s="256"/>
      <c r="D935" s="240" t="s">
        <v>202</v>
      </c>
      <c r="E935" s="257" t="s">
        <v>1</v>
      </c>
      <c r="F935" s="258" t="s">
        <v>1046</v>
      </c>
      <c r="G935" s="256"/>
      <c r="H935" s="259">
        <v>1.62</v>
      </c>
      <c r="I935" s="260"/>
      <c r="J935" s="256"/>
      <c r="K935" s="256"/>
      <c r="L935" s="261"/>
      <c r="M935" s="262"/>
      <c r="N935" s="263"/>
      <c r="O935" s="263"/>
      <c r="P935" s="263"/>
      <c r="Q935" s="263"/>
      <c r="R935" s="263"/>
      <c r="S935" s="263"/>
      <c r="T935" s="26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65" t="s">
        <v>202</v>
      </c>
      <c r="AU935" s="265" t="s">
        <v>81</v>
      </c>
      <c r="AV935" s="14" t="s">
        <v>81</v>
      </c>
      <c r="AW935" s="14" t="s">
        <v>30</v>
      </c>
      <c r="AX935" s="14" t="s">
        <v>73</v>
      </c>
      <c r="AY935" s="265" t="s">
        <v>194</v>
      </c>
    </row>
    <row r="936" spans="1:51" s="14" customFormat="1" ht="12">
      <c r="A936" s="14"/>
      <c r="B936" s="255"/>
      <c r="C936" s="256"/>
      <c r="D936" s="240" t="s">
        <v>202</v>
      </c>
      <c r="E936" s="257" t="s">
        <v>1</v>
      </c>
      <c r="F936" s="258" t="s">
        <v>1047</v>
      </c>
      <c r="G936" s="256"/>
      <c r="H936" s="259">
        <v>0.578</v>
      </c>
      <c r="I936" s="260"/>
      <c r="J936" s="256"/>
      <c r="K936" s="256"/>
      <c r="L936" s="261"/>
      <c r="M936" s="262"/>
      <c r="N936" s="263"/>
      <c r="O936" s="263"/>
      <c r="P936" s="263"/>
      <c r="Q936" s="263"/>
      <c r="R936" s="263"/>
      <c r="S936" s="263"/>
      <c r="T936" s="26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65" t="s">
        <v>202</v>
      </c>
      <c r="AU936" s="265" t="s">
        <v>81</v>
      </c>
      <c r="AV936" s="14" t="s">
        <v>81</v>
      </c>
      <c r="AW936" s="14" t="s">
        <v>30</v>
      </c>
      <c r="AX936" s="14" t="s">
        <v>73</v>
      </c>
      <c r="AY936" s="265" t="s">
        <v>194</v>
      </c>
    </row>
    <row r="937" spans="1:51" s="14" customFormat="1" ht="12">
      <c r="A937" s="14"/>
      <c r="B937" s="255"/>
      <c r="C937" s="256"/>
      <c r="D937" s="240" t="s">
        <v>202</v>
      </c>
      <c r="E937" s="257" t="s">
        <v>1</v>
      </c>
      <c r="F937" s="258" t="s">
        <v>1048</v>
      </c>
      <c r="G937" s="256"/>
      <c r="H937" s="259">
        <v>0.672</v>
      </c>
      <c r="I937" s="260"/>
      <c r="J937" s="256"/>
      <c r="K937" s="256"/>
      <c r="L937" s="261"/>
      <c r="M937" s="262"/>
      <c r="N937" s="263"/>
      <c r="O937" s="263"/>
      <c r="P937" s="263"/>
      <c r="Q937" s="263"/>
      <c r="R937" s="263"/>
      <c r="S937" s="263"/>
      <c r="T937" s="26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65" t="s">
        <v>202</v>
      </c>
      <c r="AU937" s="265" t="s">
        <v>81</v>
      </c>
      <c r="AV937" s="14" t="s">
        <v>81</v>
      </c>
      <c r="AW937" s="14" t="s">
        <v>30</v>
      </c>
      <c r="AX937" s="14" t="s">
        <v>73</v>
      </c>
      <c r="AY937" s="265" t="s">
        <v>194</v>
      </c>
    </row>
    <row r="938" spans="1:51" s="15" customFormat="1" ht="12">
      <c r="A938" s="15"/>
      <c r="B938" s="266"/>
      <c r="C938" s="267"/>
      <c r="D938" s="240" t="s">
        <v>202</v>
      </c>
      <c r="E938" s="268" t="s">
        <v>1</v>
      </c>
      <c r="F938" s="269" t="s">
        <v>206</v>
      </c>
      <c r="G938" s="267"/>
      <c r="H938" s="270">
        <v>2.87</v>
      </c>
      <c r="I938" s="271"/>
      <c r="J938" s="267"/>
      <c r="K938" s="267"/>
      <c r="L938" s="272"/>
      <c r="M938" s="273"/>
      <c r="N938" s="274"/>
      <c r="O938" s="274"/>
      <c r="P938" s="274"/>
      <c r="Q938" s="274"/>
      <c r="R938" s="274"/>
      <c r="S938" s="274"/>
      <c r="T938" s="27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T938" s="276" t="s">
        <v>202</v>
      </c>
      <c r="AU938" s="276" t="s">
        <v>81</v>
      </c>
      <c r="AV938" s="15" t="s">
        <v>115</v>
      </c>
      <c r="AW938" s="15" t="s">
        <v>30</v>
      </c>
      <c r="AX938" s="15" t="s">
        <v>77</v>
      </c>
      <c r="AY938" s="276" t="s">
        <v>194</v>
      </c>
    </row>
    <row r="939" spans="1:65" s="2" customFormat="1" ht="44.25" customHeight="1">
      <c r="A939" s="39"/>
      <c r="B939" s="40"/>
      <c r="C939" s="227" t="s">
        <v>617</v>
      </c>
      <c r="D939" s="227" t="s">
        <v>196</v>
      </c>
      <c r="E939" s="228" t="s">
        <v>1049</v>
      </c>
      <c r="F939" s="229" t="s">
        <v>1050</v>
      </c>
      <c r="G939" s="230" t="s">
        <v>294</v>
      </c>
      <c r="H939" s="231">
        <v>14.707</v>
      </c>
      <c r="I939" s="232"/>
      <c r="J939" s="233">
        <f>ROUND(I939*H939,2)</f>
        <v>0</v>
      </c>
      <c r="K939" s="229" t="s">
        <v>200</v>
      </c>
      <c r="L939" s="45"/>
      <c r="M939" s="234" t="s">
        <v>1</v>
      </c>
      <c r="N939" s="235" t="s">
        <v>38</v>
      </c>
      <c r="O939" s="92"/>
      <c r="P939" s="236">
        <f>O939*H939</f>
        <v>0</v>
      </c>
      <c r="Q939" s="236">
        <v>0</v>
      </c>
      <c r="R939" s="236">
        <f>Q939*H939</f>
        <v>0</v>
      </c>
      <c r="S939" s="236">
        <v>0</v>
      </c>
      <c r="T939" s="237">
        <f>S939*H939</f>
        <v>0</v>
      </c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R939" s="238" t="s">
        <v>115</v>
      </c>
      <c r="AT939" s="238" t="s">
        <v>196</v>
      </c>
      <c r="AU939" s="238" t="s">
        <v>81</v>
      </c>
      <c r="AY939" s="18" t="s">
        <v>194</v>
      </c>
      <c r="BE939" s="239">
        <f>IF(N939="základní",J939,0)</f>
        <v>0</v>
      </c>
      <c r="BF939" s="239">
        <f>IF(N939="snížená",J939,0)</f>
        <v>0</v>
      </c>
      <c r="BG939" s="239">
        <f>IF(N939="zákl. přenesená",J939,0)</f>
        <v>0</v>
      </c>
      <c r="BH939" s="239">
        <f>IF(N939="sníž. přenesená",J939,0)</f>
        <v>0</v>
      </c>
      <c r="BI939" s="239">
        <f>IF(N939="nulová",J939,0)</f>
        <v>0</v>
      </c>
      <c r="BJ939" s="18" t="s">
        <v>77</v>
      </c>
      <c r="BK939" s="239">
        <f>ROUND(I939*H939,2)</f>
        <v>0</v>
      </c>
      <c r="BL939" s="18" t="s">
        <v>115</v>
      </c>
      <c r="BM939" s="238" t="s">
        <v>1051</v>
      </c>
    </row>
    <row r="940" spans="1:47" s="2" customFormat="1" ht="12">
      <c r="A940" s="39"/>
      <c r="B940" s="40"/>
      <c r="C940" s="41"/>
      <c r="D940" s="240" t="s">
        <v>201</v>
      </c>
      <c r="E940" s="41"/>
      <c r="F940" s="241" t="s">
        <v>1050</v>
      </c>
      <c r="G940" s="41"/>
      <c r="H940" s="41"/>
      <c r="I940" s="242"/>
      <c r="J940" s="41"/>
      <c r="K940" s="41"/>
      <c r="L940" s="45"/>
      <c r="M940" s="243"/>
      <c r="N940" s="244"/>
      <c r="O940" s="92"/>
      <c r="P940" s="92"/>
      <c r="Q940" s="92"/>
      <c r="R940" s="92"/>
      <c r="S940" s="92"/>
      <c r="T940" s="93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T940" s="18" t="s">
        <v>201</v>
      </c>
      <c r="AU940" s="18" t="s">
        <v>81</v>
      </c>
    </row>
    <row r="941" spans="1:51" s="14" customFormat="1" ht="12">
      <c r="A941" s="14"/>
      <c r="B941" s="255"/>
      <c r="C941" s="256"/>
      <c r="D941" s="240" t="s">
        <v>202</v>
      </c>
      <c r="E941" s="257" t="s">
        <v>1</v>
      </c>
      <c r="F941" s="258" t="s">
        <v>1052</v>
      </c>
      <c r="G941" s="256"/>
      <c r="H941" s="259">
        <v>14.707</v>
      </c>
      <c r="I941" s="260"/>
      <c r="J941" s="256"/>
      <c r="K941" s="256"/>
      <c r="L941" s="261"/>
      <c r="M941" s="262"/>
      <c r="N941" s="263"/>
      <c r="O941" s="263"/>
      <c r="P941" s="263"/>
      <c r="Q941" s="263"/>
      <c r="R941" s="263"/>
      <c r="S941" s="263"/>
      <c r="T941" s="26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65" t="s">
        <v>202</v>
      </c>
      <c r="AU941" s="265" t="s">
        <v>81</v>
      </c>
      <c r="AV941" s="14" t="s">
        <v>81</v>
      </c>
      <c r="AW941" s="14" t="s">
        <v>30</v>
      </c>
      <c r="AX941" s="14" t="s">
        <v>73</v>
      </c>
      <c r="AY941" s="265" t="s">
        <v>194</v>
      </c>
    </row>
    <row r="942" spans="1:51" s="15" customFormat="1" ht="12">
      <c r="A942" s="15"/>
      <c r="B942" s="266"/>
      <c r="C942" s="267"/>
      <c r="D942" s="240" t="s">
        <v>202</v>
      </c>
      <c r="E942" s="268" t="s">
        <v>1</v>
      </c>
      <c r="F942" s="269" t="s">
        <v>206</v>
      </c>
      <c r="G942" s="267"/>
      <c r="H942" s="270">
        <v>14.707</v>
      </c>
      <c r="I942" s="271"/>
      <c r="J942" s="267"/>
      <c r="K942" s="267"/>
      <c r="L942" s="272"/>
      <c r="M942" s="273"/>
      <c r="N942" s="274"/>
      <c r="O942" s="274"/>
      <c r="P942" s="274"/>
      <c r="Q942" s="274"/>
      <c r="R942" s="274"/>
      <c r="S942" s="274"/>
      <c r="T942" s="27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76" t="s">
        <v>202</v>
      </c>
      <c r="AU942" s="276" t="s">
        <v>81</v>
      </c>
      <c r="AV942" s="15" t="s">
        <v>115</v>
      </c>
      <c r="AW942" s="15" t="s">
        <v>30</v>
      </c>
      <c r="AX942" s="15" t="s">
        <v>77</v>
      </c>
      <c r="AY942" s="276" t="s">
        <v>194</v>
      </c>
    </row>
    <row r="943" spans="1:65" s="2" customFormat="1" ht="12">
      <c r="A943" s="39"/>
      <c r="B943" s="40"/>
      <c r="C943" s="227" t="s">
        <v>1053</v>
      </c>
      <c r="D943" s="227" t="s">
        <v>196</v>
      </c>
      <c r="E943" s="228" t="s">
        <v>1054</v>
      </c>
      <c r="F943" s="229" t="s">
        <v>1055</v>
      </c>
      <c r="G943" s="230" t="s">
        <v>294</v>
      </c>
      <c r="H943" s="231">
        <v>2.568</v>
      </c>
      <c r="I943" s="232"/>
      <c r="J943" s="233">
        <f>ROUND(I943*H943,2)</f>
        <v>0</v>
      </c>
      <c r="K943" s="229" t="s">
        <v>200</v>
      </c>
      <c r="L943" s="45"/>
      <c r="M943" s="234" t="s">
        <v>1</v>
      </c>
      <c r="N943" s="235" t="s">
        <v>38</v>
      </c>
      <c r="O943" s="92"/>
      <c r="P943" s="236">
        <f>O943*H943</f>
        <v>0</v>
      </c>
      <c r="Q943" s="236">
        <v>0</v>
      </c>
      <c r="R943" s="236">
        <f>Q943*H943</f>
        <v>0</v>
      </c>
      <c r="S943" s="236">
        <v>0</v>
      </c>
      <c r="T943" s="237">
        <f>S943*H943</f>
        <v>0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38" t="s">
        <v>115</v>
      </c>
      <c r="AT943" s="238" t="s">
        <v>196</v>
      </c>
      <c r="AU943" s="238" t="s">
        <v>81</v>
      </c>
      <c r="AY943" s="18" t="s">
        <v>194</v>
      </c>
      <c r="BE943" s="239">
        <f>IF(N943="základní",J943,0)</f>
        <v>0</v>
      </c>
      <c r="BF943" s="239">
        <f>IF(N943="snížená",J943,0)</f>
        <v>0</v>
      </c>
      <c r="BG943" s="239">
        <f>IF(N943="zákl. přenesená",J943,0)</f>
        <v>0</v>
      </c>
      <c r="BH943" s="239">
        <f>IF(N943="sníž. přenesená",J943,0)</f>
        <v>0</v>
      </c>
      <c r="BI943" s="239">
        <f>IF(N943="nulová",J943,0)</f>
        <v>0</v>
      </c>
      <c r="BJ943" s="18" t="s">
        <v>77</v>
      </c>
      <c r="BK943" s="239">
        <f>ROUND(I943*H943,2)</f>
        <v>0</v>
      </c>
      <c r="BL943" s="18" t="s">
        <v>115</v>
      </c>
      <c r="BM943" s="238" t="s">
        <v>1056</v>
      </c>
    </row>
    <row r="944" spans="1:47" s="2" customFormat="1" ht="12">
      <c r="A944" s="39"/>
      <c r="B944" s="40"/>
      <c r="C944" s="41"/>
      <c r="D944" s="240" t="s">
        <v>201</v>
      </c>
      <c r="E944" s="41"/>
      <c r="F944" s="241" t="s">
        <v>1055</v>
      </c>
      <c r="G944" s="41"/>
      <c r="H944" s="41"/>
      <c r="I944" s="242"/>
      <c r="J944" s="41"/>
      <c r="K944" s="41"/>
      <c r="L944" s="45"/>
      <c r="M944" s="243"/>
      <c r="N944" s="244"/>
      <c r="O944" s="92"/>
      <c r="P944" s="92"/>
      <c r="Q944" s="92"/>
      <c r="R944" s="92"/>
      <c r="S944" s="92"/>
      <c r="T944" s="93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T944" s="18" t="s">
        <v>201</v>
      </c>
      <c r="AU944" s="18" t="s">
        <v>81</v>
      </c>
    </row>
    <row r="945" spans="1:51" s="14" customFormat="1" ht="12">
      <c r="A945" s="14"/>
      <c r="B945" s="255"/>
      <c r="C945" s="256"/>
      <c r="D945" s="240" t="s">
        <v>202</v>
      </c>
      <c r="E945" s="257" t="s">
        <v>1</v>
      </c>
      <c r="F945" s="258" t="s">
        <v>1057</v>
      </c>
      <c r="G945" s="256"/>
      <c r="H945" s="259">
        <v>2.568</v>
      </c>
      <c r="I945" s="260"/>
      <c r="J945" s="256"/>
      <c r="K945" s="256"/>
      <c r="L945" s="261"/>
      <c r="M945" s="262"/>
      <c r="N945" s="263"/>
      <c r="O945" s="263"/>
      <c r="P945" s="263"/>
      <c r="Q945" s="263"/>
      <c r="R945" s="263"/>
      <c r="S945" s="263"/>
      <c r="T945" s="26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65" t="s">
        <v>202</v>
      </c>
      <c r="AU945" s="265" t="s">
        <v>81</v>
      </c>
      <c r="AV945" s="14" t="s">
        <v>81</v>
      </c>
      <c r="AW945" s="14" t="s">
        <v>30</v>
      </c>
      <c r="AX945" s="14" t="s">
        <v>73</v>
      </c>
      <c r="AY945" s="265" t="s">
        <v>194</v>
      </c>
    </row>
    <row r="946" spans="1:51" s="15" customFormat="1" ht="12">
      <c r="A946" s="15"/>
      <c r="B946" s="266"/>
      <c r="C946" s="267"/>
      <c r="D946" s="240" t="s">
        <v>202</v>
      </c>
      <c r="E946" s="268" t="s">
        <v>1</v>
      </c>
      <c r="F946" s="269" t="s">
        <v>206</v>
      </c>
      <c r="G946" s="267"/>
      <c r="H946" s="270">
        <v>2.568</v>
      </c>
      <c r="I946" s="271"/>
      <c r="J946" s="267"/>
      <c r="K946" s="267"/>
      <c r="L946" s="272"/>
      <c r="M946" s="273"/>
      <c r="N946" s="274"/>
      <c r="O946" s="274"/>
      <c r="P946" s="274"/>
      <c r="Q946" s="274"/>
      <c r="R946" s="274"/>
      <c r="S946" s="274"/>
      <c r="T946" s="27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T946" s="276" t="s">
        <v>202</v>
      </c>
      <c r="AU946" s="276" t="s">
        <v>81</v>
      </c>
      <c r="AV946" s="15" t="s">
        <v>115</v>
      </c>
      <c r="AW946" s="15" t="s">
        <v>30</v>
      </c>
      <c r="AX946" s="15" t="s">
        <v>77</v>
      </c>
      <c r="AY946" s="276" t="s">
        <v>194</v>
      </c>
    </row>
    <row r="947" spans="1:65" s="2" customFormat="1" ht="12">
      <c r="A947" s="39"/>
      <c r="B947" s="40"/>
      <c r="C947" s="227" t="s">
        <v>622</v>
      </c>
      <c r="D947" s="227" t="s">
        <v>196</v>
      </c>
      <c r="E947" s="228" t="s">
        <v>1058</v>
      </c>
      <c r="F947" s="229" t="s">
        <v>1059</v>
      </c>
      <c r="G947" s="230" t="s">
        <v>357</v>
      </c>
      <c r="H947" s="231">
        <v>9.636</v>
      </c>
      <c r="I947" s="232"/>
      <c r="J947" s="233">
        <f>ROUND(I947*H947,2)</f>
        <v>0</v>
      </c>
      <c r="K947" s="229" t="s">
        <v>200</v>
      </c>
      <c r="L947" s="45"/>
      <c r="M947" s="234" t="s">
        <v>1</v>
      </c>
      <c r="N947" s="235" t="s">
        <v>38</v>
      </c>
      <c r="O947" s="92"/>
      <c r="P947" s="236">
        <f>O947*H947</f>
        <v>0</v>
      </c>
      <c r="Q947" s="236">
        <v>0</v>
      </c>
      <c r="R947" s="236">
        <f>Q947*H947</f>
        <v>0</v>
      </c>
      <c r="S947" s="236">
        <v>0</v>
      </c>
      <c r="T947" s="237">
        <f>S947*H947</f>
        <v>0</v>
      </c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R947" s="238" t="s">
        <v>115</v>
      </c>
      <c r="AT947" s="238" t="s">
        <v>196</v>
      </c>
      <c r="AU947" s="238" t="s">
        <v>81</v>
      </c>
      <c r="AY947" s="18" t="s">
        <v>194</v>
      </c>
      <c r="BE947" s="239">
        <f>IF(N947="základní",J947,0)</f>
        <v>0</v>
      </c>
      <c r="BF947" s="239">
        <f>IF(N947="snížená",J947,0)</f>
        <v>0</v>
      </c>
      <c r="BG947" s="239">
        <f>IF(N947="zákl. přenesená",J947,0)</f>
        <v>0</v>
      </c>
      <c r="BH947" s="239">
        <f>IF(N947="sníž. přenesená",J947,0)</f>
        <v>0</v>
      </c>
      <c r="BI947" s="239">
        <f>IF(N947="nulová",J947,0)</f>
        <v>0</v>
      </c>
      <c r="BJ947" s="18" t="s">
        <v>77</v>
      </c>
      <c r="BK947" s="239">
        <f>ROUND(I947*H947,2)</f>
        <v>0</v>
      </c>
      <c r="BL947" s="18" t="s">
        <v>115</v>
      </c>
      <c r="BM947" s="238" t="s">
        <v>1060</v>
      </c>
    </row>
    <row r="948" spans="1:47" s="2" customFormat="1" ht="12">
      <c r="A948" s="39"/>
      <c r="B948" s="40"/>
      <c r="C948" s="41"/>
      <c r="D948" s="240" t="s">
        <v>201</v>
      </c>
      <c r="E948" s="41"/>
      <c r="F948" s="241" t="s">
        <v>1059</v>
      </c>
      <c r="G948" s="41"/>
      <c r="H948" s="41"/>
      <c r="I948" s="242"/>
      <c r="J948" s="41"/>
      <c r="K948" s="41"/>
      <c r="L948" s="45"/>
      <c r="M948" s="243"/>
      <c r="N948" s="244"/>
      <c r="O948" s="92"/>
      <c r="P948" s="92"/>
      <c r="Q948" s="92"/>
      <c r="R948" s="92"/>
      <c r="S948" s="92"/>
      <c r="T948" s="93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T948" s="18" t="s">
        <v>201</v>
      </c>
      <c r="AU948" s="18" t="s">
        <v>81</v>
      </c>
    </row>
    <row r="949" spans="1:51" s="14" customFormat="1" ht="12">
      <c r="A949" s="14"/>
      <c r="B949" s="255"/>
      <c r="C949" s="256"/>
      <c r="D949" s="240" t="s">
        <v>202</v>
      </c>
      <c r="E949" s="257" t="s">
        <v>1</v>
      </c>
      <c r="F949" s="258" t="s">
        <v>1061</v>
      </c>
      <c r="G949" s="256"/>
      <c r="H949" s="259">
        <v>3.636</v>
      </c>
      <c r="I949" s="260"/>
      <c r="J949" s="256"/>
      <c r="K949" s="256"/>
      <c r="L949" s="261"/>
      <c r="M949" s="262"/>
      <c r="N949" s="263"/>
      <c r="O949" s="263"/>
      <c r="P949" s="263"/>
      <c r="Q949" s="263"/>
      <c r="R949" s="263"/>
      <c r="S949" s="263"/>
      <c r="T949" s="26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65" t="s">
        <v>202</v>
      </c>
      <c r="AU949" s="265" t="s">
        <v>81</v>
      </c>
      <c r="AV949" s="14" t="s">
        <v>81</v>
      </c>
      <c r="AW949" s="14" t="s">
        <v>30</v>
      </c>
      <c r="AX949" s="14" t="s">
        <v>73</v>
      </c>
      <c r="AY949" s="265" t="s">
        <v>194</v>
      </c>
    </row>
    <row r="950" spans="1:51" s="14" customFormat="1" ht="12">
      <c r="A950" s="14"/>
      <c r="B950" s="255"/>
      <c r="C950" s="256"/>
      <c r="D950" s="240" t="s">
        <v>202</v>
      </c>
      <c r="E950" s="257" t="s">
        <v>1</v>
      </c>
      <c r="F950" s="258" t="s">
        <v>1062</v>
      </c>
      <c r="G950" s="256"/>
      <c r="H950" s="259">
        <v>6</v>
      </c>
      <c r="I950" s="260"/>
      <c r="J950" s="256"/>
      <c r="K950" s="256"/>
      <c r="L950" s="261"/>
      <c r="M950" s="262"/>
      <c r="N950" s="263"/>
      <c r="O950" s="263"/>
      <c r="P950" s="263"/>
      <c r="Q950" s="263"/>
      <c r="R950" s="263"/>
      <c r="S950" s="263"/>
      <c r="T950" s="26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65" t="s">
        <v>202</v>
      </c>
      <c r="AU950" s="265" t="s">
        <v>81</v>
      </c>
      <c r="AV950" s="14" t="s">
        <v>81</v>
      </c>
      <c r="AW950" s="14" t="s">
        <v>30</v>
      </c>
      <c r="AX950" s="14" t="s">
        <v>73</v>
      </c>
      <c r="AY950" s="265" t="s">
        <v>194</v>
      </c>
    </row>
    <row r="951" spans="1:51" s="15" customFormat="1" ht="12">
      <c r="A951" s="15"/>
      <c r="B951" s="266"/>
      <c r="C951" s="267"/>
      <c r="D951" s="240" t="s">
        <v>202</v>
      </c>
      <c r="E951" s="268" t="s">
        <v>1</v>
      </c>
      <c r="F951" s="269" t="s">
        <v>206</v>
      </c>
      <c r="G951" s="267"/>
      <c r="H951" s="270">
        <v>9.636</v>
      </c>
      <c r="I951" s="271"/>
      <c r="J951" s="267"/>
      <c r="K951" s="267"/>
      <c r="L951" s="272"/>
      <c r="M951" s="273"/>
      <c r="N951" s="274"/>
      <c r="O951" s="274"/>
      <c r="P951" s="274"/>
      <c r="Q951" s="274"/>
      <c r="R951" s="274"/>
      <c r="S951" s="274"/>
      <c r="T951" s="27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76" t="s">
        <v>202</v>
      </c>
      <c r="AU951" s="276" t="s">
        <v>81</v>
      </c>
      <c r="AV951" s="15" t="s">
        <v>115</v>
      </c>
      <c r="AW951" s="15" t="s">
        <v>30</v>
      </c>
      <c r="AX951" s="15" t="s">
        <v>77</v>
      </c>
      <c r="AY951" s="276" t="s">
        <v>194</v>
      </c>
    </row>
    <row r="952" spans="1:65" s="2" customFormat="1" ht="12">
      <c r="A952" s="39"/>
      <c r="B952" s="40"/>
      <c r="C952" s="227" t="s">
        <v>1063</v>
      </c>
      <c r="D952" s="227" t="s">
        <v>196</v>
      </c>
      <c r="E952" s="228" t="s">
        <v>1064</v>
      </c>
      <c r="F952" s="229" t="s">
        <v>1065</v>
      </c>
      <c r="G952" s="230" t="s">
        <v>199</v>
      </c>
      <c r="H952" s="231">
        <v>0.317</v>
      </c>
      <c r="I952" s="232"/>
      <c r="J952" s="233">
        <f>ROUND(I952*H952,2)</f>
        <v>0</v>
      </c>
      <c r="K952" s="229" t="s">
        <v>200</v>
      </c>
      <c r="L952" s="45"/>
      <c r="M952" s="234" t="s">
        <v>1</v>
      </c>
      <c r="N952" s="235" t="s">
        <v>38</v>
      </c>
      <c r="O952" s="92"/>
      <c r="P952" s="236">
        <f>O952*H952</f>
        <v>0</v>
      </c>
      <c r="Q952" s="236">
        <v>0</v>
      </c>
      <c r="R952" s="236">
        <f>Q952*H952</f>
        <v>0</v>
      </c>
      <c r="S952" s="236">
        <v>0</v>
      </c>
      <c r="T952" s="237">
        <f>S952*H952</f>
        <v>0</v>
      </c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R952" s="238" t="s">
        <v>115</v>
      </c>
      <c r="AT952" s="238" t="s">
        <v>196</v>
      </c>
      <c r="AU952" s="238" t="s">
        <v>81</v>
      </c>
      <c r="AY952" s="18" t="s">
        <v>194</v>
      </c>
      <c r="BE952" s="239">
        <f>IF(N952="základní",J952,0)</f>
        <v>0</v>
      </c>
      <c r="BF952" s="239">
        <f>IF(N952="snížená",J952,0)</f>
        <v>0</v>
      </c>
      <c r="BG952" s="239">
        <f>IF(N952="zákl. přenesená",J952,0)</f>
        <v>0</v>
      </c>
      <c r="BH952" s="239">
        <f>IF(N952="sníž. přenesená",J952,0)</f>
        <v>0</v>
      </c>
      <c r="BI952" s="239">
        <f>IF(N952="nulová",J952,0)</f>
        <v>0</v>
      </c>
      <c r="BJ952" s="18" t="s">
        <v>77</v>
      </c>
      <c r="BK952" s="239">
        <f>ROUND(I952*H952,2)</f>
        <v>0</v>
      </c>
      <c r="BL952" s="18" t="s">
        <v>115</v>
      </c>
      <c r="BM952" s="238" t="s">
        <v>1066</v>
      </c>
    </row>
    <row r="953" spans="1:47" s="2" customFormat="1" ht="12">
      <c r="A953" s="39"/>
      <c r="B953" s="40"/>
      <c r="C953" s="41"/>
      <c r="D953" s="240" t="s">
        <v>201</v>
      </c>
      <c r="E953" s="41"/>
      <c r="F953" s="241" t="s">
        <v>1065</v>
      </c>
      <c r="G953" s="41"/>
      <c r="H953" s="41"/>
      <c r="I953" s="242"/>
      <c r="J953" s="41"/>
      <c r="K953" s="41"/>
      <c r="L953" s="45"/>
      <c r="M953" s="243"/>
      <c r="N953" s="244"/>
      <c r="O953" s="92"/>
      <c r="P953" s="92"/>
      <c r="Q953" s="92"/>
      <c r="R953" s="92"/>
      <c r="S953" s="92"/>
      <c r="T953" s="93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T953" s="18" t="s">
        <v>201</v>
      </c>
      <c r="AU953" s="18" t="s">
        <v>81</v>
      </c>
    </row>
    <row r="954" spans="1:51" s="14" customFormat="1" ht="12">
      <c r="A954" s="14"/>
      <c r="B954" s="255"/>
      <c r="C954" s="256"/>
      <c r="D954" s="240" t="s">
        <v>202</v>
      </c>
      <c r="E954" s="257" t="s">
        <v>1</v>
      </c>
      <c r="F954" s="258" t="s">
        <v>1067</v>
      </c>
      <c r="G954" s="256"/>
      <c r="H954" s="259">
        <v>0.317</v>
      </c>
      <c r="I954" s="260"/>
      <c r="J954" s="256"/>
      <c r="K954" s="256"/>
      <c r="L954" s="261"/>
      <c r="M954" s="262"/>
      <c r="N954" s="263"/>
      <c r="O954" s="263"/>
      <c r="P954" s="263"/>
      <c r="Q954" s="263"/>
      <c r="R954" s="263"/>
      <c r="S954" s="263"/>
      <c r="T954" s="26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65" t="s">
        <v>202</v>
      </c>
      <c r="AU954" s="265" t="s">
        <v>81</v>
      </c>
      <c r="AV954" s="14" t="s">
        <v>81</v>
      </c>
      <c r="AW954" s="14" t="s">
        <v>30</v>
      </c>
      <c r="AX954" s="14" t="s">
        <v>73</v>
      </c>
      <c r="AY954" s="265" t="s">
        <v>194</v>
      </c>
    </row>
    <row r="955" spans="1:51" s="15" customFormat="1" ht="12">
      <c r="A955" s="15"/>
      <c r="B955" s="266"/>
      <c r="C955" s="267"/>
      <c r="D955" s="240" t="s">
        <v>202</v>
      </c>
      <c r="E955" s="268" t="s">
        <v>1</v>
      </c>
      <c r="F955" s="269" t="s">
        <v>206</v>
      </c>
      <c r="G955" s="267"/>
      <c r="H955" s="270">
        <v>0.317</v>
      </c>
      <c r="I955" s="271"/>
      <c r="J955" s="267"/>
      <c r="K955" s="267"/>
      <c r="L955" s="272"/>
      <c r="M955" s="273"/>
      <c r="N955" s="274"/>
      <c r="O955" s="274"/>
      <c r="P955" s="274"/>
      <c r="Q955" s="274"/>
      <c r="R955" s="274"/>
      <c r="S955" s="274"/>
      <c r="T955" s="27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T955" s="276" t="s">
        <v>202</v>
      </c>
      <c r="AU955" s="276" t="s">
        <v>81</v>
      </c>
      <c r="AV955" s="15" t="s">
        <v>115</v>
      </c>
      <c r="AW955" s="15" t="s">
        <v>30</v>
      </c>
      <c r="AX955" s="15" t="s">
        <v>77</v>
      </c>
      <c r="AY955" s="276" t="s">
        <v>194</v>
      </c>
    </row>
    <row r="956" spans="1:65" s="2" customFormat="1" ht="12">
      <c r="A956" s="39"/>
      <c r="B956" s="40"/>
      <c r="C956" s="227" t="s">
        <v>626</v>
      </c>
      <c r="D956" s="227" t="s">
        <v>196</v>
      </c>
      <c r="E956" s="228" t="s">
        <v>1068</v>
      </c>
      <c r="F956" s="229" t="s">
        <v>1069</v>
      </c>
      <c r="G956" s="230" t="s">
        <v>199</v>
      </c>
      <c r="H956" s="231">
        <v>2.772</v>
      </c>
      <c r="I956" s="232"/>
      <c r="J956" s="233">
        <f>ROUND(I956*H956,2)</f>
        <v>0</v>
      </c>
      <c r="K956" s="229" t="s">
        <v>200</v>
      </c>
      <c r="L956" s="45"/>
      <c r="M956" s="234" t="s">
        <v>1</v>
      </c>
      <c r="N956" s="235" t="s">
        <v>38</v>
      </c>
      <c r="O956" s="92"/>
      <c r="P956" s="236">
        <f>O956*H956</f>
        <v>0</v>
      </c>
      <c r="Q956" s="236">
        <v>0</v>
      </c>
      <c r="R956" s="236">
        <f>Q956*H956</f>
        <v>0</v>
      </c>
      <c r="S956" s="236">
        <v>0</v>
      </c>
      <c r="T956" s="237">
        <f>S956*H956</f>
        <v>0</v>
      </c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R956" s="238" t="s">
        <v>115</v>
      </c>
      <c r="AT956" s="238" t="s">
        <v>196</v>
      </c>
      <c r="AU956" s="238" t="s">
        <v>81</v>
      </c>
      <c r="AY956" s="18" t="s">
        <v>194</v>
      </c>
      <c r="BE956" s="239">
        <f>IF(N956="základní",J956,0)</f>
        <v>0</v>
      </c>
      <c r="BF956" s="239">
        <f>IF(N956="snížená",J956,0)</f>
        <v>0</v>
      </c>
      <c r="BG956" s="239">
        <f>IF(N956="zákl. přenesená",J956,0)</f>
        <v>0</v>
      </c>
      <c r="BH956" s="239">
        <f>IF(N956="sníž. přenesená",J956,0)</f>
        <v>0</v>
      </c>
      <c r="BI956" s="239">
        <f>IF(N956="nulová",J956,0)</f>
        <v>0</v>
      </c>
      <c r="BJ956" s="18" t="s">
        <v>77</v>
      </c>
      <c r="BK956" s="239">
        <f>ROUND(I956*H956,2)</f>
        <v>0</v>
      </c>
      <c r="BL956" s="18" t="s">
        <v>115</v>
      </c>
      <c r="BM956" s="238" t="s">
        <v>1070</v>
      </c>
    </row>
    <row r="957" spans="1:47" s="2" customFormat="1" ht="12">
      <c r="A957" s="39"/>
      <c r="B957" s="40"/>
      <c r="C957" s="41"/>
      <c r="D957" s="240" t="s">
        <v>201</v>
      </c>
      <c r="E957" s="41"/>
      <c r="F957" s="241" t="s">
        <v>1069</v>
      </c>
      <c r="G957" s="41"/>
      <c r="H957" s="41"/>
      <c r="I957" s="242"/>
      <c r="J957" s="41"/>
      <c r="K957" s="41"/>
      <c r="L957" s="45"/>
      <c r="M957" s="243"/>
      <c r="N957" s="244"/>
      <c r="O957" s="92"/>
      <c r="P957" s="92"/>
      <c r="Q957" s="92"/>
      <c r="R957" s="92"/>
      <c r="S957" s="92"/>
      <c r="T957" s="93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T957" s="18" t="s">
        <v>201</v>
      </c>
      <c r="AU957" s="18" t="s">
        <v>81</v>
      </c>
    </row>
    <row r="958" spans="1:51" s="13" customFormat="1" ht="12">
      <c r="A958" s="13"/>
      <c r="B958" s="245"/>
      <c r="C958" s="246"/>
      <c r="D958" s="240" t="s">
        <v>202</v>
      </c>
      <c r="E958" s="247" t="s">
        <v>1</v>
      </c>
      <c r="F958" s="248" t="s">
        <v>991</v>
      </c>
      <c r="G958" s="246"/>
      <c r="H958" s="247" t="s">
        <v>1</v>
      </c>
      <c r="I958" s="249"/>
      <c r="J958" s="246"/>
      <c r="K958" s="246"/>
      <c r="L958" s="250"/>
      <c r="M958" s="251"/>
      <c r="N958" s="252"/>
      <c r="O958" s="252"/>
      <c r="P958" s="252"/>
      <c r="Q958" s="252"/>
      <c r="R958" s="252"/>
      <c r="S958" s="252"/>
      <c r="T958" s="25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54" t="s">
        <v>202</v>
      </c>
      <c r="AU958" s="254" t="s">
        <v>81</v>
      </c>
      <c r="AV958" s="13" t="s">
        <v>77</v>
      </c>
      <c r="AW958" s="13" t="s">
        <v>30</v>
      </c>
      <c r="AX958" s="13" t="s">
        <v>73</v>
      </c>
      <c r="AY958" s="254" t="s">
        <v>194</v>
      </c>
    </row>
    <row r="959" spans="1:51" s="14" customFormat="1" ht="12">
      <c r="A959" s="14"/>
      <c r="B959" s="255"/>
      <c r="C959" s="256"/>
      <c r="D959" s="240" t="s">
        <v>202</v>
      </c>
      <c r="E959" s="257" t="s">
        <v>1</v>
      </c>
      <c r="F959" s="258" t="s">
        <v>1071</v>
      </c>
      <c r="G959" s="256"/>
      <c r="H959" s="259">
        <v>2.772</v>
      </c>
      <c r="I959" s="260"/>
      <c r="J959" s="256"/>
      <c r="K959" s="256"/>
      <c r="L959" s="261"/>
      <c r="M959" s="262"/>
      <c r="N959" s="263"/>
      <c r="O959" s="263"/>
      <c r="P959" s="263"/>
      <c r="Q959" s="263"/>
      <c r="R959" s="263"/>
      <c r="S959" s="263"/>
      <c r="T959" s="26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65" t="s">
        <v>202</v>
      </c>
      <c r="AU959" s="265" t="s">
        <v>81</v>
      </c>
      <c r="AV959" s="14" t="s">
        <v>81</v>
      </c>
      <c r="AW959" s="14" t="s">
        <v>30</v>
      </c>
      <c r="AX959" s="14" t="s">
        <v>73</v>
      </c>
      <c r="AY959" s="265" t="s">
        <v>194</v>
      </c>
    </row>
    <row r="960" spans="1:51" s="15" customFormat="1" ht="12">
      <c r="A960" s="15"/>
      <c r="B960" s="266"/>
      <c r="C960" s="267"/>
      <c r="D960" s="240" t="s">
        <v>202</v>
      </c>
      <c r="E960" s="268" t="s">
        <v>1</v>
      </c>
      <c r="F960" s="269" t="s">
        <v>206</v>
      </c>
      <c r="G960" s="267"/>
      <c r="H960" s="270">
        <v>2.772</v>
      </c>
      <c r="I960" s="271"/>
      <c r="J960" s="267"/>
      <c r="K960" s="267"/>
      <c r="L960" s="272"/>
      <c r="M960" s="273"/>
      <c r="N960" s="274"/>
      <c r="O960" s="274"/>
      <c r="P960" s="274"/>
      <c r="Q960" s="274"/>
      <c r="R960" s="274"/>
      <c r="S960" s="274"/>
      <c r="T960" s="27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T960" s="276" t="s">
        <v>202</v>
      </c>
      <c r="AU960" s="276" t="s">
        <v>81</v>
      </c>
      <c r="AV960" s="15" t="s">
        <v>115</v>
      </c>
      <c r="AW960" s="15" t="s">
        <v>30</v>
      </c>
      <c r="AX960" s="15" t="s">
        <v>77</v>
      </c>
      <c r="AY960" s="276" t="s">
        <v>194</v>
      </c>
    </row>
    <row r="961" spans="1:65" s="2" customFormat="1" ht="12">
      <c r="A961" s="39"/>
      <c r="B961" s="40"/>
      <c r="C961" s="227" t="s">
        <v>1072</v>
      </c>
      <c r="D961" s="227" t="s">
        <v>196</v>
      </c>
      <c r="E961" s="228" t="s">
        <v>1073</v>
      </c>
      <c r="F961" s="229" t="s">
        <v>1074</v>
      </c>
      <c r="G961" s="230" t="s">
        <v>199</v>
      </c>
      <c r="H961" s="231">
        <v>3.089</v>
      </c>
      <c r="I961" s="232"/>
      <c r="J961" s="233">
        <f>ROUND(I961*H961,2)</f>
        <v>0</v>
      </c>
      <c r="K961" s="229" t="s">
        <v>200</v>
      </c>
      <c r="L961" s="45"/>
      <c r="M961" s="234" t="s">
        <v>1</v>
      </c>
      <c r="N961" s="235" t="s">
        <v>38</v>
      </c>
      <c r="O961" s="92"/>
      <c r="P961" s="236">
        <f>O961*H961</f>
        <v>0</v>
      </c>
      <c r="Q961" s="236">
        <v>0</v>
      </c>
      <c r="R961" s="236">
        <f>Q961*H961</f>
        <v>0</v>
      </c>
      <c r="S961" s="236">
        <v>0</v>
      </c>
      <c r="T961" s="237">
        <f>S961*H961</f>
        <v>0</v>
      </c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R961" s="238" t="s">
        <v>115</v>
      </c>
      <c r="AT961" s="238" t="s">
        <v>196</v>
      </c>
      <c r="AU961" s="238" t="s">
        <v>81</v>
      </c>
      <c r="AY961" s="18" t="s">
        <v>194</v>
      </c>
      <c r="BE961" s="239">
        <f>IF(N961="základní",J961,0)</f>
        <v>0</v>
      </c>
      <c r="BF961" s="239">
        <f>IF(N961="snížená",J961,0)</f>
        <v>0</v>
      </c>
      <c r="BG961" s="239">
        <f>IF(N961="zákl. přenesená",J961,0)</f>
        <v>0</v>
      </c>
      <c r="BH961" s="239">
        <f>IF(N961="sníž. přenesená",J961,0)</f>
        <v>0</v>
      </c>
      <c r="BI961" s="239">
        <f>IF(N961="nulová",J961,0)</f>
        <v>0</v>
      </c>
      <c r="BJ961" s="18" t="s">
        <v>77</v>
      </c>
      <c r="BK961" s="239">
        <f>ROUND(I961*H961,2)</f>
        <v>0</v>
      </c>
      <c r="BL961" s="18" t="s">
        <v>115</v>
      </c>
      <c r="BM961" s="238" t="s">
        <v>1075</v>
      </c>
    </row>
    <row r="962" spans="1:47" s="2" customFormat="1" ht="12">
      <c r="A962" s="39"/>
      <c r="B962" s="40"/>
      <c r="C962" s="41"/>
      <c r="D962" s="240" t="s">
        <v>201</v>
      </c>
      <c r="E962" s="41"/>
      <c r="F962" s="241" t="s">
        <v>1074</v>
      </c>
      <c r="G962" s="41"/>
      <c r="H962" s="41"/>
      <c r="I962" s="242"/>
      <c r="J962" s="41"/>
      <c r="K962" s="41"/>
      <c r="L962" s="45"/>
      <c r="M962" s="243"/>
      <c r="N962" s="244"/>
      <c r="O962" s="92"/>
      <c r="P962" s="92"/>
      <c r="Q962" s="92"/>
      <c r="R962" s="92"/>
      <c r="S962" s="92"/>
      <c r="T962" s="93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T962" s="18" t="s">
        <v>201</v>
      </c>
      <c r="AU962" s="18" t="s">
        <v>81</v>
      </c>
    </row>
    <row r="963" spans="1:51" s="14" customFormat="1" ht="12">
      <c r="A963" s="14"/>
      <c r="B963" s="255"/>
      <c r="C963" s="256"/>
      <c r="D963" s="240" t="s">
        <v>202</v>
      </c>
      <c r="E963" s="257" t="s">
        <v>1</v>
      </c>
      <c r="F963" s="258" t="s">
        <v>1076</v>
      </c>
      <c r="G963" s="256"/>
      <c r="H963" s="259">
        <v>3.089</v>
      </c>
      <c r="I963" s="260"/>
      <c r="J963" s="256"/>
      <c r="K963" s="256"/>
      <c r="L963" s="261"/>
      <c r="M963" s="262"/>
      <c r="N963" s="263"/>
      <c r="O963" s="263"/>
      <c r="P963" s="263"/>
      <c r="Q963" s="263"/>
      <c r="R963" s="263"/>
      <c r="S963" s="263"/>
      <c r="T963" s="26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65" t="s">
        <v>202</v>
      </c>
      <c r="AU963" s="265" t="s">
        <v>81</v>
      </c>
      <c r="AV963" s="14" t="s">
        <v>81</v>
      </c>
      <c r="AW963" s="14" t="s">
        <v>30</v>
      </c>
      <c r="AX963" s="14" t="s">
        <v>73</v>
      </c>
      <c r="AY963" s="265" t="s">
        <v>194</v>
      </c>
    </row>
    <row r="964" spans="1:51" s="15" customFormat="1" ht="12">
      <c r="A964" s="15"/>
      <c r="B964" s="266"/>
      <c r="C964" s="267"/>
      <c r="D964" s="240" t="s">
        <v>202</v>
      </c>
      <c r="E964" s="268" t="s">
        <v>1</v>
      </c>
      <c r="F964" s="269" t="s">
        <v>206</v>
      </c>
      <c r="G964" s="267"/>
      <c r="H964" s="270">
        <v>3.089</v>
      </c>
      <c r="I964" s="271"/>
      <c r="J964" s="267"/>
      <c r="K964" s="267"/>
      <c r="L964" s="272"/>
      <c r="M964" s="273"/>
      <c r="N964" s="274"/>
      <c r="O964" s="274"/>
      <c r="P964" s="274"/>
      <c r="Q964" s="274"/>
      <c r="R964" s="274"/>
      <c r="S964" s="274"/>
      <c r="T964" s="27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T964" s="276" t="s">
        <v>202</v>
      </c>
      <c r="AU964" s="276" t="s">
        <v>81</v>
      </c>
      <c r="AV964" s="15" t="s">
        <v>115</v>
      </c>
      <c r="AW964" s="15" t="s">
        <v>30</v>
      </c>
      <c r="AX964" s="15" t="s">
        <v>77</v>
      </c>
      <c r="AY964" s="276" t="s">
        <v>194</v>
      </c>
    </row>
    <row r="965" spans="1:65" s="2" customFormat="1" ht="33" customHeight="1">
      <c r="A965" s="39"/>
      <c r="B965" s="40"/>
      <c r="C965" s="227" t="s">
        <v>631</v>
      </c>
      <c r="D965" s="227" t="s">
        <v>196</v>
      </c>
      <c r="E965" s="228" t="s">
        <v>1077</v>
      </c>
      <c r="F965" s="229" t="s">
        <v>1078</v>
      </c>
      <c r="G965" s="230" t="s">
        <v>199</v>
      </c>
      <c r="H965" s="231">
        <v>17.215</v>
      </c>
      <c r="I965" s="232"/>
      <c r="J965" s="233">
        <f>ROUND(I965*H965,2)</f>
        <v>0</v>
      </c>
      <c r="K965" s="229" t="s">
        <v>200</v>
      </c>
      <c r="L965" s="45"/>
      <c r="M965" s="234" t="s">
        <v>1</v>
      </c>
      <c r="N965" s="235" t="s">
        <v>38</v>
      </c>
      <c r="O965" s="92"/>
      <c r="P965" s="236">
        <f>O965*H965</f>
        <v>0</v>
      </c>
      <c r="Q965" s="236">
        <v>0</v>
      </c>
      <c r="R965" s="236">
        <f>Q965*H965</f>
        <v>0</v>
      </c>
      <c r="S965" s="236">
        <v>0</v>
      </c>
      <c r="T965" s="237">
        <f>S965*H965</f>
        <v>0</v>
      </c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R965" s="238" t="s">
        <v>115</v>
      </c>
      <c r="AT965" s="238" t="s">
        <v>196</v>
      </c>
      <c r="AU965" s="238" t="s">
        <v>81</v>
      </c>
      <c r="AY965" s="18" t="s">
        <v>194</v>
      </c>
      <c r="BE965" s="239">
        <f>IF(N965="základní",J965,0)</f>
        <v>0</v>
      </c>
      <c r="BF965" s="239">
        <f>IF(N965="snížená",J965,0)</f>
        <v>0</v>
      </c>
      <c r="BG965" s="239">
        <f>IF(N965="zákl. přenesená",J965,0)</f>
        <v>0</v>
      </c>
      <c r="BH965" s="239">
        <f>IF(N965="sníž. přenesená",J965,0)</f>
        <v>0</v>
      </c>
      <c r="BI965" s="239">
        <f>IF(N965="nulová",J965,0)</f>
        <v>0</v>
      </c>
      <c r="BJ965" s="18" t="s">
        <v>77</v>
      </c>
      <c r="BK965" s="239">
        <f>ROUND(I965*H965,2)</f>
        <v>0</v>
      </c>
      <c r="BL965" s="18" t="s">
        <v>115</v>
      </c>
      <c r="BM965" s="238" t="s">
        <v>1079</v>
      </c>
    </row>
    <row r="966" spans="1:47" s="2" customFormat="1" ht="12">
      <c r="A966" s="39"/>
      <c r="B966" s="40"/>
      <c r="C966" s="41"/>
      <c r="D966" s="240" t="s">
        <v>201</v>
      </c>
      <c r="E966" s="41"/>
      <c r="F966" s="241" t="s">
        <v>1078</v>
      </c>
      <c r="G966" s="41"/>
      <c r="H966" s="41"/>
      <c r="I966" s="242"/>
      <c r="J966" s="41"/>
      <c r="K966" s="41"/>
      <c r="L966" s="45"/>
      <c r="M966" s="243"/>
      <c r="N966" s="244"/>
      <c r="O966" s="92"/>
      <c r="P966" s="92"/>
      <c r="Q966" s="92"/>
      <c r="R966" s="92"/>
      <c r="S966" s="92"/>
      <c r="T966" s="93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T966" s="18" t="s">
        <v>201</v>
      </c>
      <c r="AU966" s="18" t="s">
        <v>81</v>
      </c>
    </row>
    <row r="967" spans="1:51" s="13" customFormat="1" ht="12">
      <c r="A967" s="13"/>
      <c r="B967" s="245"/>
      <c r="C967" s="246"/>
      <c r="D967" s="240" t="s">
        <v>202</v>
      </c>
      <c r="E967" s="247" t="s">
        <v>1</v>
      </c>
      <c r="F967" s="248" t="s">
        <v>1080</v>
      </c>
      <c r="G967" s="246"/>
      <c r="H967" s="247" t="s">
        <v>1</v>
      </c>
      <c r="I967" s="249"/>
      <c r="J967" s="246"/>
      <c r="K967" s="246"/>
      <c r="L967" s="250"/>
      <c r="M967" s="251"/>
      <c r="N967" s="252"/>
      <c r="O967" s="252"/>
      <c r="P967" s="252"/>
      <c r="Q967" s="252"/>
      <c r="R967" s="252"/>
      <c r="S967" s="252"/>
      <c r="T967" s="25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54" t="s">
        <v>202</v>
      </c>
      <c r="AU967" s="254" t="s">
        <v>81</v>
      </c>
      <c r="AV967" s="13" t="s">
        <v>77</v>
      </c>
      <c r="AW967" s="13" t="s">
        <v>30</v>
      </c>
      <c r="AX967" s="13" t="s">
        <v>73</v>
      </c>
      <c r="AY967" s="254" t="s">
        <v>194</v>
      </c>
    </row>
    <row r="968" spans="1:51" s="14" customFormat="1" ht="12">
      <c r="A968" s="14"/>
      <c r="B968" s="255"/>
      <c r="C968" s="256"/>
      <c r="D968" s="240" t="s">
        <v>202</v>
      </c>
      <c r="E968" s="257" t="s">
        <v>1</v>
      </c>
      <c r="F968" s="258" t="s">
        <v>1081</v>
      </c>
      <c r="G968" s="256"/>
      <c r="H968" s="259">
        <v>10.157</v>
      </c>
      <c r="I968" s="260"/>
      <c r="J968" s="256"/>
      <c r="K968" s="256"/>
      <c r="L968" s="261"/>
      <c r="M968" s="262"/>
      <c r="N968" s="263"/>
      <c r="O968" s="263"/>
      <c r="P968" s="263"/>
      <c r="Q968" s="263"/>
      <c r="R968" s="263"/>
      <c r="S968" s="263"/>
      <c r="T968" s="26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65" t="s">
        <v>202</v>
      </c>
      <c r="AU968" s="265" t="s">
        <v>81</v>
      </c>
      <c r="AV968" s="14" t="s">
        <v>81</v>
      </c>
      <c r="AW968" s="14" t="s">
        <v>30</v>
      </c>
      <c r="AX968" s="14" t="s">
        <v>73</v>
      </c>
      <c r="AY968" s="265" t="s">
        <v>194</v>
      </c>
    </row>
    <row r="969" spans="1:51" s="14" customFormat="1" ht="12">
      <c r="A969" s="14"/>
      <c r="B969" s="255"/>
      <c r="C969" s="256"/>
      <c r="D969" s="240" t="s">
        <v>202</v>
      </c>
      <c r="E969" s="257" t="s">
        <v>1</v>
      </c>
      <c r="F969" s="258" t="s">
        <v>1082</v>
      </c>
      <c r="G969" s="256"/>
      <c r="H969" s="259">
        <v>7.058</v>
      </c>
      <c r="I969" s="260"/>
      <c r="J969" s="256"/>
      <c r="K969" s="256"/>
      <c r="L969" s="261"/>
      <c r="M969" s="262"/>
      <c r="N969" s="263"/>
      <c r="O969" s="263"/>
      <c r="P969" s="263"/>
      <c r="Q969" s="263"/>
      <c r="R969" s="263"/>
      <c r="S969" s="263"/>
      <c r="T969" s="26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65" t="s">
        <v>202</v>
      </c>
      <c r="AU969" s="265" t="s">
        <v>81</v>
      </c>
      <c r="AV969" s="14" t="s">
        <v>81</v>
      </c>
      <c r="AW969" s="14" t="s">
        <v>30</v>
      </c>
      <c r="AX969" s="14" t="s">
        <v>73</v>
      </c>
      <c r="AY969" s="265" t="s">
        <v>194</v>
      </c>
    </row>
    <row r="970" spans="1:51" s="15" customFormat="1" ht="12">
      <c r="A970" s="15"/>
      <c r="B970" s="266"/>
      <c r="C970" s="267"/>
      <c r="D970" s="240" t="s">
        <v>202</v>
      </c>
      <c r="E970" s="268" t="s">
        <v>1</v>
      </c>
      <c r="F970" s="269" t="s">
        <v>206</v>
      </c>
      <c r="G970" s="267"/>
      <c r="H970" s="270">
        <v>17.215</v>
      </c>
      <c r="I970" s="271"/>
      <c r="J970" s="267"/>
      <c r="K970" s="267"/>
      <c r="L970" s="272"/>
      <c r="M970" s="273"/>
      <c r="N970" s="274"/>
      <c r="O970" s="274"/>
      <c r="P970" s="274"/>
      <c r="Q970" s="274"/>
      <c r="R970" s="274"/>
      <c r="S970" s="274"/>
      <c r="T970" s="27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T970" s="276" t="s">
        <v>202</v>
      </c>
      <c r="AU970" s="276" t="s">
        <v>81</v>
      </c>
      <c r="AV970" s="15" t="s">
        <v>115</v>
      </c>
      <c r="AW970" s="15" t="s">
        <v>30</v>
      </c>
      <c r="AX970" s="15" t="s">
        <v>77</v>
      </c>
      <c r="AY970" s="276" t="s">
        <v>194</v>
      </c>
    </row>
    <row r="971" spans="1:65" s="2" customFormat="1" ht="33" customHeight="1">
      <c r="A971" s="39"/>
      <c r="B971" s="40"/>
      <c r="C971" s="227" t="s">
        <v>1083</v>
      </c>
      <c r="D971" s="227" t="s">
        <v>196</v>
      </c>
      <c r="E971" s="228" t="s">
        <v>1084</v>
      </c>
      <c r="F971" s="229" t="s">
        <v>1085</v>
      </c>
      <c r="G971" s="230" t="s">
        <v>397</v>
      </c>
      <c r="H971" s="231">
        <v>5</v>
      </c>
      <c r="I971" s="232"/>
      <c r="J971" s="233">
        <f>ROUND(I971*H971,2)</f>
        <v>0</v>
      </c>
      <c r="K971" s="229" t="s">
        <v>200</v>
      </c>
      <c r="L971" s="45"/>
      <c r="M971" s="234" t="s">
        <v>1</v>
      </c>
      <c r="N971" s="235" t="s">
        <v>38</v>
      </c>
      <c r="O971" s="92"/>
      <c r="P971" s="236">
        <f>O971*H971</f>
        <v>0</v>
      </c>
      <c r="Q971" s="236">
        <v>0</v>
      </c>
      <c r="R971" s="236">
        <f>Q971*H971</f>
        <v>0</v>
      </c>
      <c r="S971" s="236">
        <v>0</v>
      </c>
      <c r="T971" s="237">
        <f>S971*H971</f>
        <v>0</v>
      </c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R971" s="238" t="s">
        <v>115</v>
      </c>
      <c r="AT971" s="238" t="s">
        <v>196</v>
      </c>
      <c r="AU971" s="238" t="s">
        <v>81</v>
      </c>
      <c r="AY971" s="18" t="s">
        <v>194</v>
      </c>
      <c r="BE971" s="239">
        <f>IF(N971="základní",J971,0)</f>
        <v>0</v>
      </c>
      <c r="BF971" s="239">
        <f>IF(N971="snížená",J971,0)</f>
        <v>0</v>
      </c>
      <c r="BG971" s="239">
        <f>IF(N971="zákl. přenesená",J971,0)</f>
        <v>0</v>
      </c>
      <c r="BH971" s="239">
        <f>IF(N971="sníž. přenesená",J971,0)</f>
        <v>0</v>
      </c>
      <c r="BI971" s="239">
        <f>IF(N971="nulová",J971,0)</f>
        <v>0</v>
      </c>
      <c r="BJ971" s="18" t="s">
        <v>77</v>
      </c>
      <c r="BK971" s="239">
        <f>ROUND(I971*H971,2)</f>
        <v>0</v>
      </c>
      <c r="BL971" s="18" t="s">
        <v>115</v>
      </c>
      <c r="BM971" s="238" t="s">
        <v>1086</v>
      </c>
    </row>
    <row r="972" spans="1:47" s="2" customFormat="1" ht="12">
      <c r="A972" s="39"/>
      <c r="B972" s="40"/>
      <c r="C972" s="41"/>
      <c r="D972" s="240" t="s">
        <v>201</v>
      </c>
      <c r="E972" s="41"/>
      <c r="F972" s="241" t="s">
        <v>1085</v>
      </c>
      <c r="G972" s="41"/>
      <c r="H972" s="41"/>
      <c r="I972" s="242"/>
      <c r="J972" s="41"/>
      <c r="K972" s="41"/>
      <c r="L972" s="45"/>
      <c r="M972" s="243"/>
      <c r="N972" s="244"/>
      <c r="O972" s="92"/>
      <c r="P972" s="92"/>
      <c r="Q972" s="92"/>
      <c r="R972" s="92"/>
      <c r="S972" s="92"/>
      <c r="T972" s="93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T972" s="18" t="s">
        <v>201</v>
      </c>
      <c r="AU972" s="18" t="s">
        <v>81</v>
      </c>
    </row>
    <row r="973" spans="1:51" s="14" customFormat="1" ht="12">
      <c r="A973" s="14"/>
      <c r="B973" s="255"/>
      <c r="C973" s="256"/>
      <c r="D973" s="240" t="s">
        <v>202</v>
      </c>
      <c r="E973" s="257" t="s">
        <v>1</v>
      </c>
      <c r="F973" s="258" t="s">
        <v>1087</v>
      </c>
      <c r="G973" s="256"/>
      <c r="H973" s="259">
        <v>5</v>
      </c>
      <c r="I973" s="260"/>
      <c r="J973" s="256"/>
      <c r="K973" s="256"/>
      <c r="L973" s="261"/>
      <c r="M973" s="262"/>
      <c r="N973" s="263"/>
      <c r="O973" s="263"/>
      <c r="P973" s="263"/>
      <c r="Q973" s="263"/>
      <c r="R973" s="263"/>
      <c r="S973" s="263"/>
      <c r="T973" s="26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65" t="s">
        <v>202</v>
      </c>
      <c r="AU973" s="265" t="s">
        <v>81</v>
      </c>
      <c r="AV973" s="14" t="s">
        <v>81</v>
      </c>
      <c r="AW973" s="14" t="s">
        <v>30</v>
      </c>
      <c r="AX973" s="14" t="s">
        <v>73</v>
      </c>
      <c r="AY973" s="265" t="s">
        <v>194</v>
      </c>
    </row>
    <row r="974" spans="1:51" s="15" customFormat="1" ht="12">
      <c r="A974" s="15"/>
      <c r="B974" s="266"/>
      <c r="C974" s="267"/>
      <c r="D974" s="240" t="s">
        <v>202</v>
      </c>
      <c r="E974" s="268" t="s">
        <v>1</v>
      </c>
      <c r="F974" s="269" t="s">
        <v>206</v>
      </c>
      <c r="G974" s="267"/>
      <c r="H974" s="270">
        <v>5</v>
      </c>
      <c r="I974" s="271"/>
      <c r="J974" s="267"/>
      <c r="K974" s="267"/>
      <c r="L974" s="272"/>
      <c r="M974" s="273"/>
      <c r="N974" s="274"/>
      <c r="O974" s="274"/>
      <c r="P974" s="274"/>
      <c r="Q974" s="274"/>
      <c r="R974" s="274"/>
      <c r="S974" s="274"/>
      <c r="T974" s="27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T974" s="276" t="s">
        <v>202</v>
      </c>
      <c r="AU974" s="276" t="s">
        <v>81</v>
      </c>
      <c r="AV974" s="15" t="s">
        <v>115</v>
      </c>
      <c r="AW974" s="15" t="s">
        <v>30</v>
      </c>
      <c r="AX974" s="15" t="s">
        <v>77</v>
      </c>
      <c r="AY974" s="276" t="s">
        <v>194</v>
      </c>
    </row>
    <row r="975" spans="1:65" s="2" customFormat="1" ht="12">
      <c r="A975" s="39"/>
      <c r="B975" s="40"/>
      <c r="C975" s="227" t="s">
        <v>637</v>
      </c>
      <c r="D975" s="227" t="s">
        <v>196</v>
      </c>
      <c r="E975" s="228" t="s">
        <v>1088</v>
      </c>
      <c r="F975" s="229" t="s">
        <v>1089</v>
      </c>
      <c r="G975" s="230" t="s">
        <v>294</v>
      </c>
      <c r="H975" s="231">
        <v>32.071</v>
      </c>
      <c r="I975" s="232"/>
      <c r="J975" s="233">
        <f>ROUND(I975*H975,2)</f>
        <v>0</v>
      </c>
      <c r="K975" s="229" t="s">
        <v>200</v>
      </c>
      <c r="L975" s="45"/>
      <c r="M975" s="234" t="s">
        <v>1</v>
      </c>
      <c r="N975" s="235" t="s">
        <v>38</v>
      </c>
      <c r="O975" s="92"/>
      <c r="P975" s="236">
        <f>O975*H975</f>
        <v>0</v>
      </c>
      <c r="Q975" s="236">
        <v>0</v>
      </c>
      <c r="R975" s="236">
        <f>Q975*H975</f>
        <v>0</v>
      </c>
      <c r="S975" s="236">
        <v>0</v>
      </c>
      <c r="T975" s="237">
        <f>S975*H975</f>
        <v>0</v>
      </c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R975" s="238" t="s">
        <v>115</v>
      </c>
      <c r="AT975" s="238" t="s">
        <v>196</v>
      </c>
      <c r="AU975" s="238" t="s">
        <v>81</v>
      </c>
      <c r="AY975" s="18" t="s">
        <v>194</v>
      </c>
      <c r="BE975" s="239">
        <f>IF(N975="základní",J975,0)</f>
        <v>0</v>
      </c>
      <c r="BF975" s="239">
        <f>IF(N975="snížená",J975,0)</f>
        <v>0</v>
      </c>
      <c r="BG975" s="239">
        <f>IF(N975="zákl. přenesená",J975,0)</f>
        <v>0</v>
      </c>
      <c r="BH975" s="239">
        <f>IF(N975="sníž. přenesená",J975,0)</f>
        <v>0</v>
      </c>
      <c r="BI975" s="239">
        <f>IF(N975="nulová",J975,0)</f>
        <v>0</v>
      </c>
      <c r="BJ975" s="18" t="s">
        <v>77</v>
      </c>
      <c r="BK975" s="239">
        <f>ROUND(I975*H975,2)</f>
        <v>0</v>
      </c>
      <c r="BL975" s="18" t="s">
        <v>115</v>
      </c>
      <c r="BM975" s="238" t="s">
        <v>1090</v>
      </c>
    </row>
    <row r="976" spans="1:47" s="2" customFormat="1" ht="12">
      <c r="A976" s="39"/>
      <c r="B976" s="40"/>
      <c r="C976" s="41"/>
      <c r="D976" s="240" t="s">
        <v>201</v>
      </c>
      <c r="E976" s="41"/>
      <c r="F976" s="241" t="s">
        <v>1089</v>
      </c>
      <c r="G976" s="41"/>
      <c r="H976" s="41"/>
      <c r="I976" s="242"/>
      <c r="J976" s="41"/>
      <c r="K976" s="41"/>
      <c r="L976" s="45"/>
      <c r="M976" s="243"/>
      <c r="N976" s="244"/>
      <c r="O976" s="92"/>
      <c r="P976" s="92"/>
      <c r="Q976" s="92"/>
      <c r="R976" s="92"/>
      <c r="S976" s="92"/>
      <c r="T976" s="93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T976" s="18" t="s">
        <v>201</v>
      </c>
      <c r="AU976" s="18" t="s">
        <v>81</v>
      </c>
    </row>
    <row r="977" spans="1:51" s="13" customFormat="1" ht="12">
      <c r="A977" s="13"/>
      <c r="B977" s="245"/>
      <c r="C977" s="246"/>
      <c r="D977" s="240" t="s">
        <v>202</v>
      </c>
      <c r="E977" s="247" t="s">
        <v>1</v>
      </c>
      <c r="F977" s="248" t="s">
        <v>399</v>
      </c>
      <c r="G977" s="246"/>
      <c r="H977" s="247" t="s">
        <v>1</v>
      </c>
      <c r="I977" s="249"/>
      <c r="J977" s="246"/>
      <c r="K977" s="246"/>
      <c r="L977" s="250"/>
      <c r="M977" s="251"/>
      <c r="N977" s="252"/>
      <c r="O977" s="252"/>
      <c r="P977" s="252"/>
      <c r="Q977" s="252"/>
      <c r="R977" s="252"/>
      <c r="S977" s="252"/>
      <c r="T977" s="25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54" t="s">
        <v>202</v>
      </c>
      <c r="AU977" s="254" t="s">
        <v>81</v>
      </c>
      <c r="AV977" s="13" t="s">
        <v>77</v>
      </c>
      <c r="AW977" s="13" t="s">
        <v>30</v>
      </c>
      <c r="AX977" s="13" t="s">
        <v>73</v>
      </c>
      <c r="AY977" s="254" t="s">
        <v>194</v>
      </c>
    </row>
    <row r="978" spans="1:51" s="14" customFormat="1" ht="12">
      <c r="A978" s="14"/>
      <c r="B978" s="255"/>
      <c r="C978" s="256"/>
      <c r="D978" s="240" t="s">
        <v>202</v>
      </c>
      <c r="E978" s="257" t="s">
        <v>1</v>
      </c>
      <c r="F978" s="258" t="s">
        <v>1091</v>
      </c>
      <c r="G978" s="256"/>
      <c r="H978" s="259">
        <v>32.071</v>
      </c>
      <c r="I978" s="260"/>
      <c r="J978" s="256"/>
      <c r="K978" s="256"/>
      <c r="L978" s="261"/>
      <c r="M978" s="262"/>
      <c r="N978" s="263"/>
      <c r="O978" s="263"/>
      <c r="P978" s="263"/>
      <c r="Q978" s="263"/>
      <c r="R978" s="263"/>
      <c r="S978" s="263"/>
      <c r="T978" s="26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65" t="s">
        <v>202</v>
      </c>
      <c r="AU978" s="265" t="s">
        <v>81</v>
      </c>
      <c r="AV978" s="14" t="s">
        <v>81</v>
      </c>
      <c r="AW978" s="14" t="s">
        <v>30</v>
      </c>
      <c r="AX978" s="14" t="s">
        <v>73</v>
      </c>
      <c r="AY978" s="265" t="s">
        <v>194</v>
      </c>
    </row>
    <row r="979" spans="1:51" s="15" customFormat="1" ht="12">
      <c r="A979" s="15"/>
      <c r="B979" s="266"/>
      <c r="C979" s="267"/>
      <c r="D979" s="240" t="s">
        <v>202</v>
      </c>
      <c r="E979" s="268" t="s">
        <v>1</v>
      </c>
      <c r="F979" s="269" t="s">
        <v>206</v>
      </c>
      <c r="G979" s="267"/>
      <c r="H979" s="270">
        <v>32.071</v>
      </c>
      <c r="I979" s="271"/>
      <c r="J979" s="267"/>
      <c r="K979" s="267"/>
      <c r="L979" s="272"/>
      <c r="M979" s="273"/>
      <c r="N979" s="274"/>
      <c r="O979" s="274"/>
      <c r="P979" s="274"/>
      <c r="Q979" s="274"/>
      <c r="R979" s="274"/>
      <c r="S979" s="274"/>
      <c r="T979" s="27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T979" s="276" t="s">
        <v>202</v>
      </c>
      <c r="AU979" s="276" t="s">
        <v>81</v>
      </c>
      <c r="AV979" s="15" t="s">
        <v>115</v>
      </c>
      <c r="AW979" s="15" t="s">
        <v>30</v>
      </c>
      <c r="AX979" s="15" t="s">
        <v>77</v>
      </c>
      <c r="AY979" s="276" t="s">
        <v>194</v>
      </c>
    </row>
    <row r="980" spans="1:65" s="2" customFormat="1" ht="12">
      <c r="A980" s="39"/>
      <c r="B980" s="40"/>
      <c r="C980" s="227" t="s">
        <v>1092</v>
      </c>
      <c r="D980" s="227" t="s">
        <v>196</v>
      </c>
      <c r="E980" s="228" t="s">
        <v>1093</v>
      </c>
      <c r="F980" s="229" t="s">
        <v>1094</v>
      </c>
      <c r="G980" s="230" t="s">
        <v>294</v>
      </c>
      <c r="H980" s="231">
        <v>1.08</v>
      </c>
      <c r="I980" s="232"/>
      <c r="J980" s="233">
        <f>ROUND(I980*H980,2)</f>
        <v>0</v>
      </c>
      <c r="K980" s="229" t="s">
        <v>200</v>
      </c>
      <c r="L980" s="45"/>
      <c r="M980" s="234" t="s">
        <v>1</v>
      </c>
      <c r="N980" s="235" t="s">
        <v>38</v>
      </c>
      <c r="O980" s="92"/>
      <c r="P980" s="236">
        <f>O980*H980</f>
        <v>0</v>
      </c>
      <c r="Q980" s="236">
        <v>0</v>
      </c>
      <c r="R980" s="236">
        <f>Q980*H980</f>
        <v>0</v>
      </c>
      <c r="S980" s="236">
        <v>0</v>
      </c>
      <c r="T980" s="237">
        <f>S980*H980</f>
        <v>0</v>
      </c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R980" s="238" t="s">
        <v>115</v>
      </c>
      <c r="AT980" s="238" t="s">
        <v>196</v>
      </c>
      <c r="AU980" s="238" t="s">
        <v>81</v>
      </c>
      <c r="AY980" s="18" t="s">
        <v>194</v>
      </c>
      <c r="BE980" s="239">
        <f>IF(N980="základní",J980,0)</f>
        <v>0</v>
      </c>
      <c r="BF980" s="239">
        <f>IF(N980="snížená",J980,0)</f>
        <v>0</v>
      </c>
      <c r="BG980" s="239">
        <f>IF(N980="zákl. přenesená",J980,0)</f>
        <v>0</v>
      </c>
      <c r="BH980" s="239">
        <f>IF(N980="sníž. přenesená",J980,0)</f>
        <v>0</v>
      </c>
      <c r="BI980" s="239">
        <f>IF(N980="nulová",J980,0)</f>
        <v>0</v>
      </c>
      <c r="BJ980" s="18" t="s">
        <v>77</v>
      </c>
      <c r="BK980" s="239">
        <f>ROUND(I980*H980,2)</f>
        <v>0</v>
      </c>
      <c r="BL980" s="18" t="s">
        <v>115</v>
      </c>
      <c r="BM980" s="238" t="s">
        <v>1095</v>
      </c>
    </row>
    <row r="981" spans="1:47" s="2" customFormat="1" ht="12">
      <c r="A981" s="39"/>
      <c r="B981" s="40"/>
      <c r="C981" s="41"/>
      <c r="D981" s="240" t="s">
        <v>201</v>
      </c>
      <c r="E981" s="41"/>
      <c r="F981" s="241" t="s">
        <v>1094</v>
      </c>
      <c r="G981" s="41"/>
      <c r="H981" s="41"/>
      <c r="I981" s="242"/>
      <c r="J981" s="41"/>
      <c r="K981" s="41"/>
      <c r="L981" s="45"/>
      <c r="M981" s="243"/>
      <c r="N981" s="244"/>
      <c r="O981" s="92"/>
      <c r="P981" s="92"/>
      <c r="Q981" s="92"/>
      <c r="R981" s="92"/>
      <c r="S981" s="92"/>
      <c r="T981" s="93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T981" s="18" t="s">
        <v>201</v>
      </c>
      <c r="AU981" s="18" t="s">
        <v>81</v>
      </c>
    </row>
    <row r="982" spans="1:51" s="14" customFormat="1" ht="12">
      <c r="A982" s="14"/>
      <c r="B982" s="255"/>
      <c r="C982" s="256"/>
      <c r="D982" s="240" t="s">
        <v>202</v>
      </c>
      <c r="E982" s="257" t="s">
        <v>1</v>
      </c>
      <c r="F982" s="258" t="s">
        <v>1096</v>
      </c>
      <c r="G982" s="256"/>
      <c r="H982" s="259">
        <v>1.08</v>
      </c>
      <c r="I982" s="260"/>
      <c r="J982" s="256"/>
      <c r="K982" s="256"/>
      <c r="L982" s="261"/>
      <c r="M982" s="262"/>
      <c r="N982" s="263"/>
      <c r="O982" s="263"/>
      <c r="P982" s="263"/>
      <c r="Q982" s="263"/>
      <c r="R982" s="263"/>
      <c r="S982" s="263"/>
      <c r="T982" s="26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65" t="s">
        <v>202</v>
      </c>
      <c r="AU982" s="265" t="s">
        <v>81</v>
      </c>
      <c r="AV982" s="14" t="s">
        <v>81</v>
      </c>
      <c r="AW982" s="14" t="s">
        <v>30</v>
      </c>
      <c r="AX982" s="14" t="s">
        <v>73</v>
      </c>
      <c r="AY982" s="265" t="s">
        <v>194</v>
      </c>
    </row>
    <row r="983" spans="1:51" s="15" customFormat="1" ht="12">
      <c r="A983" s="15"/>
      <c r="B983" s="266"/>
      <c r="C983" s="267"/>
      <c r="D983" s="240" t="s">
        <v>202</v>
      </c>
      <c r="E983" s="268" t="s">
        <v>1</v>
      </c>
      <c r="F983" s="269" t="s">
        <v>206</v>
      </c>
      <c r="G983" s="267"/>
      <c r="H983" s="270">
        <v>1.08</v>
      </c>
      <c r="I983" s="271"/>
      <c r="J983" s="267"/>
      <c r="K983" s="267"/>
      <c r="L983" s="272"/>
      <c r="M983" s="273"/>
      <c r="N983" s="274"/>
      <c r="O983" s="274"/>
      <c r="P983" s="274"/>
      <c r="Q983" s="274"/>
      <c r="R983" s="274"/>
      <c r="S983" s="274"/>
      <c r="T983" s="27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T983" s="276" t="s">
        <v>202</v>
      </c>
      <c r="AU983" s="276" t="s">
        <v>81</v>
      </c>
      <c r="AV983" s="15" t="s">
        <v>115</v>
      </c>
      <c r="AW983" s="15" t="s">
        <v>30</v>
      </c>
      <c r="AX983" s="15" t="s">
        <v>77</v>
      </c>
      <c r="AY983" s="276" t="s">
        <v>194</v>
      </c>
    </row>
    <row r="984" spans="1:65" s="2" customFormat="1" ht="12">
      <c r="A984" s="39"/>
      <c r="B984" s="40"/>
      <c r="C984" s="227" t="s">
        <v>642</v>
      </c>
      <c r="D984" s="227" t="s">
        <v>196</v>
      </c>
      <c r="E984" s="228" t="s">
        <v>1097</v>
      </c>
      <c r="F984" s="229" t="s">
        <v>1098</v>
      </c>
      <c r="G984" s="230" t="s">
        <v>294</v>
      </c>
      <c r="H984" s="231">
        <v>6.941</v>
      </c>
      <c r="I984" s="232"/>
      <c r="J984" s="233">
        <f>ROUND(I984*H984,2)</f>
        <v>0</v>
      </c>
      <c r="K984" s="229" t="s">
        <v>200</v>
      </c>
      <c r="L984" s="45"/>
      <c r="M984" s="234" t="s">
        <v>1</v>
      </c>
      <c r="N984" s="235" t="s">
        <v>38</v>
      </c>
      <c r="O984" s="92"/>
      <c r="P984" s="236">
        <f>O984*H984</f>
        <v>0</v>
      </c>
      <c r="Q984" s="236">
        <v>0</v>
      </c>
      <c r="R984" s="236">
        <f>Q984*H984</f>
        <v>0</v>
      </c>
      <c r="S984" s="236">
        <v>0</v>
      </c>
      <c r="T984" s="237">
        <f>S984*H984</f>
        <v>0</v>
      </c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R984" s="238" t="s">
        <v>115</v>
      </c>
      <c r="AT984" s="238" t="s">
        <v>196</v>
      </c>
      <c r="AU984" s="238" t="s">
        <v>81</v>
      </c>
      <c r="AY984" s="18" t="s">
        <v>194</v>
      </c>
      <c r="BE984" s="239">
        <f>IF(N984="základní",J984,0)</f>
        <v>0</v>
      </c>
      <c r="BF984" s="239">
        <f>IF(N984="snížená",J984,0)</f>
        <v>0</v>
      </c>
      <c r="BG984" s="239">
        <f>IF(N984="zákl. přenesená",J984,0)</f>
        <v>0</v>
      </c>
      <c r="BH984" s="239">
        <f>IF(N984="sníž. přenesená",J984,0)</f>
        <v>0</v>
      </c>
      <c r="BI984" s="239">
        <f>IF(N984="nulová",J984,0)</f>
        <v>0</v>
      </c>
      <c r="BJ984" s="18" t="s">
        <v>77</v>
      </c>
      <c r="BK984" s="239">
        <f>ROUND(I984*H984,2)</f>
        <v>0</v>
      </c>
      <c r="BL984" s="18" t="s">
        <v>115</v>
      </c>
      <c r="BM984" s="238" t="s">
        <v>1099</v>
      </c>
    </row>
    <row r="985" spans="1:47" s="2" customFormat="1" ht="12">
      <c r="A985" s="39"/>
      <c r="B985" s="40"/>
      <c r="C985" s="41"/>
      <c r="D985" s="240" t="s">
        <v>201</v>
      </c>
      <c r="E985" s="41"/>
      <c r="F985" s="241" t="s">
        <v>1098</v>
      </c>
      <c r="G985" s="41"/>
      <c r="H985" s="41"/>
      <c r="I985" s="242"/>
      <c r="J985" s="41"/>
      <c r="K985" s="41"/>
      <c r="L985" s="45"/>
      <c r="M985" s="243"/>
      <c r="N985" s="244"/>
      <c r="O985" s="92"/>
      <c r="P985" s="92"/>
      <c r="Q985" s="92"/>
      <c r="R985" s="92"/>
      <c r="S985" s="92"/>
      <c r="T985" s="93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T985" s="18" t="s">
        <v>201</v>
      </c>
      <c r="AU985" s="18" t="s">
        <v>81</v>
      </c>
    </row>
    <row r="986" spans="1:51" s="14" customFormat="1" ht="12">
      <c r="A986" s="14"/>
      <c r="B986" s="255"/>
      <c r="C986" s="256"/>
      <c r="D986" s="240" t="s">
        <v>202</v>
      </c>
      <c r="E986" s="257" t="s">
        <v>1</v>
      </c>
      <c r="F986" s="258" t="s">
        <v>1100</v>
      </c>
      <c r="G986" s="256"/>
      <c r="H986" s="259">
        <v>5.478</v>
      </c>
      <c r="I986" s="260"/>
      <c r="J986" s="256"/>
      <c r="K986" s="256"/>
      <c r="L986" s="261"/>
      <c r="M986" s="262"/>
      <c r="N986" s="263"/>
      <c r="O986" s="263"/>
      <c r="P986" s="263"/>
      <c r="Q986" s="263"/>
      <c r="R986" s="263"/>
      <c r="S986" s="263"/>
      <c r="T986" s="26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65" t="s">
        <v>202</v>
      </c>
      <c r="AU986" s="265" t="s">
        <v>81</v>
      </c>
      <c r="AV986" s="14" t="s">
        <v>81</v>
      </c>
      <c r="AW986" s="14" t="s">
        <v>30</v>
      </c>
      <c r="AX986" s="14" t="s">
        <v>73</v>
      </c>
      <c r="AY986" s="265" t="s">
        <v>194</v>
      </c>
    </row>
    <row r="987" spans="1:51" s="14" customFormat="1" ht="12">
      <c r="A987" s="14"/>
      <c r="B987" s="255"/>
      <c r="C987" s="256"/>
      <c r="D987" s="240" t="s">
        <v>202</v>
      </c>
      <c r="E987" s="257" t="s">
        <v>1</v>
      </c>
      <c r="F987" s="258" t="s">
        <v>1101</v>
      </c>
      <c r="G987" s="256"/>
      <c r="H987" s="259">
        <v>1.463</v>
      </c>
      <c r="I987" s="260"/>
      <c r="J987" s="256"/>
      <c r="K987" s="256"/>
      <c r="L987" s="261"/>
      <c r="M987" s="262"/>
      <c r="N987" s="263"/>
      <c r="O987" s="263"/>
      <c r="P987" s="263"/>
      <c r="Q987" s="263"/>
      <c r="R987" s="263"/>
      <c r="S987" s="263"/>
      <c r="T987" s="26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65" t="s">
        <v>202</v>
      </c>
      <c r="AU987" s="265" t="s">
        <v>81</v>
      </c>
      <c r="AV987" s="14" t="s">
        <v>81</v>
      </c>
      <c r="AW987" s="14" t="s">
        <v>30</v>
      </c>
      <c r="AX987" s="14" t="s">
        <v>73</v>
      </c>
      <c r="AY987" s="265" t="s">
        <v>194</v>
      </c>
    </row>
    <row r="988" spans="1:51" s="15" customFormat="1" ht="12">
      <c r="A988" s="15"/>
      <c r="B988" s="266"/>
      <c r="C988" s="267"/>
      <c r="D988" s="240" t="s">
        <v>202</v>
      </c>
      <c r="E988" s="268" t="s">
        <v>1</v>
      </c>
      <c r="F988" s="269" t="s">
        <v>206</v>
      </c>
      <c r="G988" s="267"/>
      <c r="H988" s="270">
        <v>6.941</v>
      </c>
      <c r="I988" s="271"/>
      <c r="J988" s="267"/>
      <c r="K988" s="267"/>
      <c r="L988" s="272"/>
      <c r="M988" s="273"/>
      <c r="N988" s="274"/>
      <c r="O988" s="274"/>
      <c r="P988" s="274"/>
      <c r="Q988" s="274"/>
      <c r="R988" s="274"/>
      <c r="S988" s="274"/>
      <c r="T988" s="27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T988" s="276" t="s">
        <v>202</v>
      </c>
      <c r="AU988" s="276" t="s">
        <v>81</v>
      </c>
      <c r="AV988" s="15" t="s">
        <v>115</v>
      </c>
      <c r="AW988" s="15" t="s">
        <v>30</v>
      </c>
      <c r="AX988" s="15" t="s">
        <v>77</v>
      </c>
      <c r="AY988" s="276" t="s">
        <v>194</v>
      </c>
    </row>
    <row r="989" spans="1:65" s="2" customFormat="1" ht="44.25" customHeight="1">
      <c r="A989" s="39"/>
      <c r="B989" s="40"/>
      <c r="C989" s="227" t="s">
        <v>1102</v>
      </c>
      <c r="D989" s="227" t="s">
        <v>196</v>
      </c>
      <c r="E989" s="228" t="s">
        <v>1103</v>
      </c>
      <c r="F989" s="229" t="s">
        <v>1104</v>
      </c>
      <c r="G989" s="230" t="s">
        <v>294</v>
      </c>
      <c r="H989" s="231">
        <v>1.12</v>
      </c>
      <c r="I989" s="232"/>
      <c r="J989" s="233">
        <f>ROUND(I989*H989,2)</f>
        <v>0</v>
      </c>
      <c r="K989" s="229" t="s">
        <v>200</v>
      </c>
      <c r="L989" s="45"/>
      <c r="M989" s="234" t="s">
        <v>1</v>
      </c>
      <c r="N989" s="235" t="s">
        <v>38</v>
      </c>
      <c r="O989" s="92"/>
      <c r="P989" s="236">
        <f>O989*H989</f>
        <v>0</v>
      </c>
      <c r="Q989" s="236">
        <v>0</v>
      </c>
      <c r="R989" s="236">
        <f>Q989*H989</f>
        <v>0</v>
      </c>
      <c r="S989" s="236">
        <v>0</v>
      </c>
      <c r="T989" s="237">
        <f>S989*H989</f>
        <v>0</v>
      </c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R989" s="238" t="s">
        <v>115</v>
      </c>
      <c r="AT989" s="238" t="s">
        <v>196</v>
      </c>
      <c r="AU989" s="238" t="s">
        <v>81</v>
      </c>
      <c r="AY989" s="18" t="s">
        <v>194</v>
      </c>
      <c r="BE989" s="239">
        <f>IF(N989="základní",J989,0)</f>
        <v>0</v>
      </c>
      <c r="BF989" s="239">
        <f>IF(N989="snížená",J989,0)</f>
        <v>0</v>
      </c>
      <c r="BG989" s="239">
        <f>IF(N989="zákl. přenesená",J989,0)</f>
        <v>0</v>
      </c>
      <c r="BH989" s="239">
        <f>IF(N989="sníž. přenesená",J989,0)</f>
        <v>0</v>
      </c>
      <c r="BI989" s="239">
        <f>IF(N989="nulová",J989,0)</f>
        <v>0</v>
      </c>
      <c r="BJ989" s="18" t="s">
        <v>77</v>
      </c>
      <c r="BK989" s="239">
        <f>ROUND(I989*H989,2)</f>
        <v>0</v>
      </c>
      <c r="BL989" s="18" t="s">
        <v>115</v>
      </c>
      <c r="BM989" s="238" t="s">
        <v>1105</v>
      </c>
    </row>
    <row r="990" spans="1:47" s="2" customFormat="1" ht="12">
      <c r="A990" s="39"/>
      <c r="B990" s="40"/>
      <c r="C990" s="41"/>
      <c r="D990" s="240" t="s">
        <v>201</v>
      </c>
      <c r="E990" s="41"/>
      <c r="F990" s="241" t="s">
        <v>1104</v>
      </c>
      <c r="G990" s="41"/>
      <c r="H990" s="41"/>
      <c r="I990" s="242"/>
      <c r="J990" s="41"/>
      <c r="K990" s="41"/>
      <c r="L990" s="45"/>
      <c r="M990" s="243"/>
      <c r="N990" s="244"/>
      <c r="O990" s="92"/>
      <c r="P990" s="92"/>
      <c r="Q990" s="92"/>
      <c r="R990" s="92"/>
      <c r="S990" s="92"/>
      <c r="T990" s="93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T990" s="18" t="s">
        <v>201</v>
      </c>
      <c r="AU990" s="18" t="s">
        <v>81</v>
      </c>
    </row>
    <row r="991" spans="1:51" s="14" customFormat="1" ht="12">
      <c r="A991" s="14"/>
      <c r="B991" s="255"/>
      <c r="C991" s="256"/>
      <c r="D991" s="240" t="s">
        <v>202</v>
      </c>
      <c r="E991" s="257" t="s">
        <v>1</v>
      </c>
      <c r="F991" s="258" t="s">
        <v>1106</v>
      </c>
      <c r="G991" s="256"/>
      <c r="H991" s="259">
        <v>1.12</v>
      </c>
      <c r="I991" s="260"/>
      <c r="J991" s="256"/>
      <c r="K991" s="256"/>
      <c r="L991" s="261"/>
      <c r="M991" s="262"/>
      <c r="N991" s="263"/>
      <c r="O991" s="263"/>
      <c r="P991" s="263"/>
      <c r="Q991" s="263"/>
      <c r="R991" s="263"/>
      <c r="S991" s="263"/>
      <c r="T991" s="26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65" t="s">
        <v>202</v>
      </c>
      <c r="AU991" s="265" t="s">
        <v>81</v>
      </c>
      <c r="AV991" s="14" t="s">
        <v>81</v>
      </c>
      <c r="AW991" s="14" t="s">
        <v>30</v>
      </c>
      <c r="AX991" s="14" t="s">
        <v>73</v>
      </c>
      <c r="AY991" s="265" t="s">
        <v>194</v>
      </c>
    </row>
    <row r="992" spans="1:51" s="15" customFormat="1" ht="12">
      <c r="A992" s="15"/>
      <c r="B992" s="266"/>
      <c r="C992" s="267"/>
      <c r="D992" s="240" t="s">
        <v>202</v>
      </c>
      <c r="E992" s="268" t="s">
        <v>1</v>
      </c>
      <c r="F992" s="269" t="s">
        <v>206</v>
      </c>
      <c r="G992" s="267"/>
      <c r="H992" s="270">
        <v>1.12</v>
      </c>
      <c r="I992" s="271"/>
      <c r="J992" s="267"/>
      <c r="K992" s="267"/>
      <c r="L992" s="272"/>
      <c r="M992" s="273"/>
      <c r="N992" s="274"/>
      <c r="O992" s="274"/>
      <c r="P992" s="274"/>
      <c r="Q992" s="274"/>
      <c r="R992" s="274"/>
      <c r="S992" s="274"/>
      <c r="T992" s="27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T992" s="276" t="s">
        <v>202</v>
      </c>
      <c r="AU992" s="276" t="s">
        <v>81</v>
      </c>
      <c r="AV992" s="15" t="s">
        <v>115</v>
      </c>
      <c r="AW992" s="15" t="s">
        <v>30</v>
      </c>
      <c r="AX992" s="15" t="s">
        <v>77</v>
      </c>
      <c r="AY992" s="276" t="s">
        <v>194</v>
      </c>
    </row>
    <row r="993" spans="1:65" s="2" customFormat="1" ht="33" customHeight="1">
      <c r="A993" s="39"/>
      <c r="B993" s="40"/>
      <c r="C993" s="227" t="s">
        <v>648</v>
      </c>
      <c r="D993" s="227" t="s">
        <v>196</v>
      </c>
      <c r="E993" s="228" t="s">
        <v>1107</v>
      </c>
      <c r="F993" s="229" t="s">
        <v>1108</v>
      </c>
      <c r="G993" s="230" t="s">
        <v>294</v>
      </c>
      <c r="H993" s="231">
        <v>8.496</v>
      </c>
      <c r="I993" s="232"/>
      <c r="J993" s="233">
        <f>ROUND(I993*H993,2)</f>
        <v>0</v>
      </c>
      <c r="K993" s="229" t="s">
        <v>200</v>
      </c>
      <c r="L993" s="45"/>
      <c r="M993" s="234" t="s">
        <v>1</v>
      </c>
      <c r="N993" s="235" t="s">
        <v>38</v>
      </c>
      <c r="O993" s="92"/>
      <c r="P993" s="236">
        <f>O993*H993</f>
        <v>0</v>
      </c>
      <c r="Q993" s="236">
        <v>0</v>
      </c>
      <c r="R993" s="236">
        <f>Q993*H993</f>
        <v>0</v>
      </c>
      <c r="S993" s="236">
        <v>0</v>
      </c>
      <c r="T993" s="237">
        <f>S993*H993</f>
        <v>0</v>
      </c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R993" s="238" t="s">
        <v>115</v>
      </c>
      <c r="AT993" s="238" t="s">
        <v>196</v>
      </c>
      <c r="AU993" s="238" t="s">
        <v>81</v>
      </c>
      <c r="AY993" s="18" t="s">
        <v>194</v>
      </c>
      <c r="BE993" s="239">
        <f>IF(N993="základní",J993,0)</f>
        <v>0</v>
      </c>
      <c r="BF993" s="239">
        <f>IF(N993="snížená",J993,0)</f>
        <v>0</v>
      </c>
      <c r="BG993" s="239">
        <f>IF(N993="zákl. přenesená",J993,0)</f>
        <v>0</v>
      </c>
      <c r="BH993" s="239">
        <f>IF(N993="sníž. přenesená",J993,0)</f>
        <v>0</v>
      </c>
      <c r="BI993" s="239">
        <f>IF(N993="nulová",J993,0)</f>
        <v>0</v>
      </c>
      <c r="BJ993" s="18" t="s">
        <v>77</v>
      </c>
      <c r="BK993" s="239">
        <f>ROUND(I993*H993,2)</f>
        <v>0</v>
      </c>
      <c r="BL993" s="18" t="s">
        <v>115</v>
      </c>
      <c r="BM993" s="238" t="s">
        <v>1109</v>
      </c>
    </row>
    <row r="994" spans="1:47" s="2" customFormat="1" ht="12">
      <c r="A994" s="39"/>
      <c r="B994" s="40"/>
      <c r="C994" s="41"/>
      <c r="D994" s="240" t="s">
        <v>201</v>
      </c>
      <c r="E994" s="41"/>
      <c r="F994" s="241" t="s">
        <v>1108</v>
      </c>
      <c r="G994" s="41"/>
      <c r="H994" s="41"/>
      <c r="I994" s="242"/>
      <c r="J994" s="41"/>
      <c r="K994" s="41"/>
      <c r="L994" s="45"/>
      <c r="M994" s="243"/>
      <c r="N994" s="244"/>
      <c r="O994" s="92"/>
      <c r="P994" s="92"/>
      <c r="Q994" s="92"/>
      <c r="R994" s="92"/>
      <c r="S994" s="92"/>
      <c r="T994" s="93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T994" s="18" t="s">
        <v>201</v>
      </c>
      <c r="AU994" s="18" t="s">
        <v>81</v>
      </c>
    </row>
    <row r="995" spans="1:51" s="14" customFormat="1" ht="12">
      <c r="A995" s="14"/>
      <c r="B995" s="255"/>
      <c r="C995" s="256"/>
      <c r="D995" s="240" t="s">
        <v>202</v>
      </c>
      <c r="E995" s="257" t="s">
        <v>1</v>
      </c>
      <c r="F995" s="258" t="s">
        <v>1110</v>
      </c>
      <c r="G995" s="256"/>
      <c r="H995" s="259">
        <v>3.906</v>
      </c>
      <c r="I995" s="260"/>
      <c r="J995" s="256"/>
      <c r="K995" s="256"/>
      <c r="L995" s="261"/>
      <c r="M995" s="262"/>
      <c r="N995" s="263"/>
      <c r="O995" s="263"/>
      <c r="P995" s="263"/>
      <c r="Q995" s="263"/>
      <c r="R995" s="263"/>
      <c r="S995" s="263"/>
      <c r="T995" s="26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65" t="s">
        <v>202</v>
      </c>
      <c r="AU995" s="265" t="s">
        <v>81</v>
      </c>
      <c r="AV995" s="14" t="s">
        <v>81</v>
      </c>
      <c r="AW995" s="14" t="s">
        <v>30</v>
      </c>
      <c r="AX995" s="14" t="s">
        <v>73</v>
      </c>
      <c r="AY995" s="265" t="s">
        <v>194</v>
      </c>
    </row>
    <row r="996" spans="1:51" s="14" customFormat="1" ht="12">
      <c r="A996" s="14"/>
      <c r="B996" s="255"/>
      <c r="C996" s="256"/>
      <c r="D996" s="240" t="s">
        <v>202</v>
      </c>
      <c r="E996" s="257" t="s">
        <v>1</v>
      </c>
      <c r="F996" s="258" t="s">
        <v>1111</v>
      </c>
      <c r="G996" s="256"/>
      <c r="H996" s="259">
        <v>4.59</v>
      </c>
      <c r="I996" s="260"/>
      <c r="J996" s="256"/>
      <c r="K996" s="256"/>
      <c r="L996" s="261"/>
      <c r="M996" s="262"/>
      <c r="N996" s="263"/>
      <c r="O996" s="263"/>
      <c r="P996" s="263"/>
      <c r="Q996" s="263"/>
      <c r="R996" s="263"/>
      <c r="S996" s="263"/>
      <c r="T996" s="26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65" t="s">
        <v>202</v>
      </c>
      <c r="AU996" s="265" t="s">
        <v>81</v>
      </c>
      <c r="AV996" s="14" t="s">
        <v>81</v>
      </c>
      <c r="AW996" s="14" t="s">
        <v>30</v>
      </c>
      <c r="AX996" s="14" t="s">
        <v>73</v>
      </c>
      <c r="AY996" s="265" t="s">
        <v>194</v>
      </c>
    </row>
    <row r="997" spans="1:51" s="15" customFormat="1" ht="12">
      <c r="A997" s="15"/>
      <c r="B997" s="266"/>
      <c r="C997" s="267"/>
      <c r="D997" s="240" t="s">
        <v>202</v>
      </c>
      <c r="E997" s="268" t="s">
        <v>1</v>
      </c>
      <c r="F997" s="269" t="s">
        <v>206</v>
      </c>
      <c r="G997" s="267"/>
      <c r="H997" s="270">
        <v>8.496</v>
      </c>
      <c r="I997" s="271"/>
      <c r="J997" s="267"/>
      <c r="K997" s="267"/>
      <c r="L997" s="272"/>
      <c r="M997" s="273"/>
      <c r="N997" s="274"/>
      <c r="O997" s="274"/>
      <c r="P997" s="274"/>
      <c r="Q997" s="274"/>
      <c r="R997" s="274"/>
      <c r="S997" s="274"/>
      <c r="T997" s="27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T997" s="276" t="s">
        <v>202</v>
      </c>
      <c r="AU997" s="276" t="s">
        <v>81</v>
      </c>
      <c r="AV997" s="15" t="s">
        <v>115</v>
      </c>
      <c r="AW997" s="15" t="s">
        <v>30</v>
      </c>
      <c r="AX997" s="15" t="s">
        <v>77</v>
      </c>
      <c r="AY997" s="276" t="s">
        <v>194</v>
      </c>
    </row>
    <row r="998" spans="1:65" s="2" customFormat="1" ht="55.5" customHeight="1">
      <c r="A998" s="39"/>
      <c r="B998" s="40"/>
      <c r="C998" s="227" t="s">
        <v>1112</v>
      </c>
      <c r="D998" s="227" t="s">
        <v>196</v>
      </c>
      <c r="E998" s="228" t="s">
        <v>1113</v>
      </c>
      <c r="F998" s="229" t="s">
        <v>1114</v>
      </c>
      <c r="G998" s="230" t="s">
        <v>397</v>
      </c>
      <c r="H998" s="231">
        <v>4</v>
      </c>
      <c r="I998" s="232"/>
      <c r="J998" s="233">
        <f>ROUND(I998*H998,2)</f>
        <v>0</v>
      </c>
      <c r="K998" s="229" t="s">
        <v>200</v>
      </c>
      <c r="L998" s="45"/>
      <c r="M998" s="234" t="s">
        <v>1</v>
      </c>
      <c r="N998" s="235" t="s">
        <v>38</v>
      </c>
      <c r="O998" s="92"/>
      <c r="P998" s="236">
        <f>O998*H998</f>
        <v>0</v>
      </c>
      <c r="Q998" s="236">
        <v>0</v>
      </c>
      <c r="R998" s="236">
        <f>Q998*H998</f>
        <v>0</v>
      </c>
      <c r="S998" s="236">
        <v>0</v>
      </c>
      <c r="T998" s="237">
        <f>S998*H998</f>
        <v>0</v>
      </c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R998" s="238" t="s">
        <v>115</v>
      </c>
      <c r="AT998" s="238" t="s">
        <v>196</v>
      </c>
      <c r="AU998" s="238" t="s">
        <v>81</v>
      </c>
      <c r="AY998" s="18" t="s">
        <v>194</v>
      </c>
      <c r="BE998" s="239">
        <f>IF(N998="základní",J998,0)</f>
        <v>0</v>
      </c>
      <c r="BF998" s="239">
        <f>IF(N998="snížená",J998,0)</f>
        <v>0</v>
      </c>
      <c r="BG998" s="239">
        <f>IF(N998="zákl. přenesená",J998,0)</f>
        <v>0</v>
      </c>
      <c r="BH998" s="239">
        <f>IF(N998="sníž. přenesená",J998,0)</f>
        <v>0</v>
      </c>
      <c r="BI998" s="239">
        <f>IF(N998="nulová",J998,0)</f>
        <v>0</v>
      </c>
      <c r="BJ998" s="18" t="s">
        <v>77</v>
      </c>
      <c r="BK998" s="239">
        <f>ROUND(I998*H998,2)</f>
        <v>0</v>
      </c>
      <c r="BL998" s="18" t="s">
        <v>115</v>
      </c>
      <c r="BM998" s="238" t="s">
        <v>1115</v>
      </c>
    </row>
    <row r="999" spans="1:47" s="2" customFormat="1" ht="12">
      <c r="A999" s="39"/>
      <c r="B999" s="40"/>
      <c r="C999" s="41"/>
      <c r="D999" s="240" t="s">
        <v>201</v>
      </c>
      <c r="E999" s="41"/>
      <c r="F999" s="241" t="s">
        <v>1114</v>
      </c>
      <c r="G999" s="41"/>
      <c r="H999" s="41"/>
      <c r="I999" s="242"/>
      <c r="J999" s="41"/>
      <c r="K999" s="41"/>
      <c r="L999" s="45"/>
      <c r="M999" s="243"/>
      <c r="N999" s="244"/>
      <c r="O999" s="92"/>
      <c r="P999" s="92"/>
      <c r="Q999" s="92"/>
      <c r="R999" s="92"/>
      <c r="S999" s="92"/>
      <c r="T999" s="93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T999" s="18" t="s">
        <v>201</v>
      </c>
      <c r="AU999" s="18" t="s">
        <v>81</v>
      </c>
    </row>
    <row r="1000" spans="1:51" s="14" customFormat="1" ht="12">
      <c r="A1000" s="14"/>
      <c r="B1000" s="255"/>
      <c r="C1000" s="256"/>
      <c r="D1000" s="240" t="s">
        <v>202</v>
      </c>
      <c r="E1000" s="257" t="s">
        <v>1</v>
      </c>
      <c r="F1000" s="258" t="s">
        <v>1116</v>
      </c>
      <c r="G1000" s="256"/>
      <c r="H1000" s="259">
        <v>4</v>
      </c>
      <c r="I1000" s="260"/>
      <c r="J1000" s="256"/>
      <c r="K1000" s="256"/>
      <c r="L1000" s="261"/>
      <c r="M1000" s="262"/>
      <c r="N1000" s="263"/>
      <c r="O1000" s="263"/>
      <c r="P1000" s="263"/>
      <c r="Q1000" s="263"/>
      <c r="R1000" s="263"/>
      <c r="S1000" s="263"/>
      <c r="T1000" s="26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65" t="s">
        <v>202</v>
      </c>
      <c r="AU1000" s="265" t="s">
        <v>81</v>
      </c>
      <c r="AV1000" s="14" t="s">
        <v>81</v>
      </c>
      <c r="AW1000" s="14" t="s">
        <v>30</v>
      </c>
      <c r="AX1000" s="14" t="s">
        <v>73</v>
      </c>
      <c r="AY1000" s="265" t="s">
        <v>194</v>
      </c>
    </row>
    <row r="1001" spans="1:51" s="15" customFormat="1" ht="12">
      <c r="A1001" s="15"/>
      <c r="B1001" s="266"/>
      <c r="C1001" s="267"/>
      <c r="D1001" s="240" t="s">
        <v>202</v>
      </c>
      <c r="E1001" s="268" t="s">
        <v>1</v>
      </c>
      <c r="F1001" s="269" t="s">
        <v>206</v>
      </c>
      <c r="G1001" s="267"/>
      <c r="H1001" s="270">
        <v>4</v>
      </c>
      <c r="I1001" s="271"/>
      <c r="J1001" s="267"/>
      <c r="K1001" s="267"/>
      <c r="L1001" s="272"/>
      <c r="M1001" s="273"/>
      <c r="N1001" s="274"/>
      <c r="O1001" s="274"/>
      <c r="P1001" s="274"/>
      <c r="Q1001" s="274"/>
      <c r="R1001" s="274"/>
      <c r="S1001" s="274"/>
      <c r="T1001" s="27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T1001" s="276" t="s">
        <v>202</v>
      </c>
      <c r="AU1001" s="276" t="s">
        <v>81</v>
      </c>
      <c r="AV1001" s="15" t="s">
        <v>115</v>
      </c>
      <c r="AW1001" s="15" t="s">
        <v>30</v>
      </c>
      <c r="AX1001" s="15" t="s">
        <v>77</v>
      </c>
      <c r="AY1001" s="276" t="s">
        <v>194</v>
      </c>
    </row>
    <row r="1002" spans="1:65" s="2" customFormat="1" ht="55.5" customHeight="1">
      <c r="A1002" s="39"/>
      <c r="B1002" s="40"/>
      <c r="C1002" s="227" t="s">
        <v>653</v>
      </c>
      <c r="D1002" s="227" t="s">
        <v>196</v>
      </c>
      <c r="E1002" s="228" t="s">
        <v>1117</v>
      </c>
      <c r="F1002" s="229" t="s">
        <v>1118</v>
      </c>
      <c r="G1002" s="230" t="s">
        <v>397</v>
      </c>
      <c r="H1002" s="231">
        <v>11</v>
      </c>
      <c r="I1002" s="232"/>
      <c r="J1002" s="233">
        <f>ROUND(I1002*H1002,2)</f>
        <v>0</v>
      </c>
      <c r="K1002" s="229" t="s">
        <v>200</v>
      </c>
      <c r="L1002" s="45"/>
      <c r="M1002" s="234" t="s">
        <v>1</v>
      </c>
      <c r="N1002" s="235" t="s">
        <v>38</v>
      </c>
      <c r="O1002" s="92"/>
      <c r="P1002" s="236">
        <f>O1002*H1002</f>
        <v>0</v>
      </c>
      <c r="Q1002" s="236">
        <v>0</v>
      </c>
      <c r="R1002" s="236">
        <f>Q1002*H1002</f>
        <v>0</v>
      </c>
      <c r="S1002" s="236">
        <v>0</v>
      </c>
      <c r="T1002" s="237">
        <f>S1002*H1002</f>
        <v>0</v>
      </c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R1002" s="238" t="s">
        <v>115</v>
      </c>
      <c r="AT1002" s="238" t="s">
        <v>196</v>
      </c>
      <c r="AU1002" s="238" t="s">
        <v>81</v>
      </c>
      <c r="AY1002" s="18" t="s">
        <v>194</v>
      </c>
      <c r="BE1002" s="239">
        <f>IF(N1002="základní",J1002,0)</f>
        <v>0</v>
      </c>
      <c r="BF1002" s="239">
        <f>IF(N1002="snížená",J1002,0)</f>
        <v>0</v>
      </c>
      <c r="BG1002" s="239">
        <f>IF(N1002="zákl. přenesená",J1002,0)</f>
        <v>0</v>
      </c>
      <c r="BH1002" s="239">
        <f>IF(N1002="sníž. přenesená",J1002,0)</f>
        <v>0</v>
      </c>
      <c r="BI1002" s="239">
        <f>IF(N1002="nulová",J1002,0)</f>
        <v>0</v>
      </c>
      <c r="BJ1002" s="18" t="s">
        <v>77</v>
      </c>
      <c r="BK1002" s="239">
        <f>ROUND(I1002*H1002,2)</f>
        <v>0</v>
      </c>
      <c r="BL1002" s="18" t="s">
        <v>115</v>
      </c>
      <c r="BM1002" s="238" t="s">
        <v>1119</v>
      </c>
    </row>
    <row r="1003" spans="1:47" s="2" customFormat="1" ht="12">
      <c r="A1003" s="39"/>
      <c r="B1003" s="40"/>
      <c r="C1003" s="41"/>
      <c r="D1003" s="240" t="s">
        <v>201</v>
      </c>
      <c r="E1003" s="41"/>
      <c r="F1003" s="241" t="s">
        <v>1118</v>
      </c>
      <c r="G1003" s="41"/>
      <c r="H1003" s="41"/>
      <c r="I1003" s="242"/>
      <c r="J1003" s="41"/>
      <c r="K1003" s="41"/>
      <c r="L1003" s="45"/>
      <c r="M1003" s="243"/>
      <c r="N1003" s="244"/>
      <c r="O1003" s="92"/>
      <c r="P1003" s="92"/>
      <c r="Q1003" s="92"/>
      <c r="R1003" s="92"/>
      <c r="S1003" s="92"/>
      <c r="T1003" s="93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T1003" s="18" t="s">
        <v>201</v>
      </c>
      <c r="AU1003" s="18" t="s">
        <v>81</v>
      </c>
    </row>
    <row r="1004" spans="1:51" s="14" customFormat="1" ht="12">
      <c r="A1004" s="14"/>
      <c r="B1004" s="255"/>
      <c r="C1004" s="256"/>
      <c r="D1004" s="240" t="s">
        <v>202</v>
      </c>
      <c r="E1004" s="257" t="s">
        <v>1</v>
      </c>
      <c r="F1004" s="258" t="s">
        <v>1120</v>
      </c>
      <c r="G1004" s="256"/>
      <c r="H1004" s="259">
        <v>11</v>
      </c>
      <c r="I1004" s="260"/>
      <c r="J1004" s="256"/>
      <c r="K1004" s="256"/>
      <c r="L1004" s="261"/>
      <c r="M1004" s="262"/>
      <c r="N1004" s="263"/>
      <c r="O1004" s="263"/>
      <c r="P1004" s="263"/>
      <c r="Q1004" s="263"/>
      <c r="R1004" s="263"/>
      <c r="S1004" s="263"/>
      <c r="T1004" s="26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65" t="s">
        <v>202</v>
      </c>
      <c r="AU1004" s="265" t="s">
        <v>81</v>
      </c>
      <c r="AV1004" s="14" t="s">
        <v>81</v>
      </c>
      <c r="AW1004" s="14" t="s">
        <v>30</v>
      </c>
      <c r="AX1004" s="14" t="s">
        <v>73</v>
      </c>
      <c r="AY1004" s="265" t="s">
        <v>194</v>
      </c>
    </row>
    <row r="1005" spans="1:51" s="15" customFormat="1" ht="12">
      <c r="A1005" s="15"/>
      <c r="B1005" s="266"/>
      <c r="C1005" s="267"/>
      <c r="D1005" s="240" t="s">
        <v>202</v>
      </c>
      <c r="E1005" s="268" t="s">
        <v>1</v>
      </c>
      <c r="F1005" s="269" t="s">
        <v>206</v>
      </c>
      <c r="G1005" s="267"/>
      <c r="H1005" s="270">
        <v>11</v>
      </c>
      <c r="I1005" s="271"/>
      <c r="J1005" s="267"/>
      <c r="K1005" s="267"/>
      <c r="L1005" s="272"/>
      <c r="M1005" s="273"/>
      <c r="N1005" s="274"/>
      <c r="O1005" s="274"/>
      <c r="P1005" s="274"/>
      <c r="Q1005" s="274"/>
      <c r="R1005" s="274"/>
      <c r="S1005" s="274"/>
      <c r="T1005" s="27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T1005" s="276" t="s">
        <v>202</v>
      </c>
      <c r="AU1005" s="276" t="s">
        <v>81</v>
      </c>
      <c r="AV1005" s="15" t="s">
        <v>115</v>
      </c>
      <c r="AW1005" s="15" t="s">
        <v>30</v>
      </c>
      <c r="AX1005" s="15" t="s">
        <v>77</v>
      </c>
      <c r="AY1005" s="276" t="s">
        <v>194</v>
      </c>
    </row>
    <row r="1006" spans="1:65" s="2" customFormat="1" ht="12">
      <c r="A1006" s="39"/>
      <c r="B1006" s="40"/>
      <c r="C1006" s="227" t="s">
        <v>1121</v>
      </c>
      <c r="D1006" s="227" t="s">
        <v>196</v>
      </c>
      <c r="E1006" s="228" t="s">
        <v>1122</v>
      </c>
      <c r="F1006" s="229" t="s">
        <v>1123</v>
      </c>
      <c r="G1006" s="230" t="s">
        <v>357</v>
      </c>
      <c r="H1006" s="231">
        <v>11</v>
      </c>
      <c r="I1006" s="232"/>
      <c r="J1006" s="233">
        <f>ROUND(I1006*H1006,2)</f>
        <v>0</v>
      </c>
      <c r="K1006" s="229" t="s">
        <v>1</v>
      </c>
      <c r="L1006" s="45"/>
      <c r="M1006" s="234" t="s">
        <v>1</v>
      </c>
      <c r="N1006" s="235" t="s">
        <v>38</v>
      </c>
      <c r="O1006" s="92"/>
      <c r="P1006" s="236">
        <f>O1006*H1006</f>
        <v>0</v>
      </c>
      <c r="Q1006" s="236">
        <v>0</v>
      </c>
      <c r="R1006" s="236">
        <f>Q1006*H1006</f>
        <v>0</v>
      </c>
      <c r="S1006" s="236">
        <v>0</v>
      </c>
      <c r="T1006" s="237">
        <f>S1006*H1006</f>
        <v>0</v>
      </c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R1006" s="238" t="s">
        <v>115</v>
      </c>
      <c r="AT1006" s="238" t="s">
        <v>196</v>
      </c>
      <c r="AU1006" s="238" t="s">
        <v>81</v>
      </c>
      <c r="AY1006" s="18" t="s">
        <v>194</v>
      </c>
      <c r="BE1006" s="239">
        <f>IF(N1006="základní",J1006,0)</f>
        <v>0</v>
      </c>
      <c r="BF1006" s="239">
        <f>IF(N1006="snížená",J1006,0)</f>
        <v>0</v>
      </c>
      <c r="BG1006" s="239">
        <f>IF(N1006="zákl. přenesená",J1006,0)</f>
        <v>0</v>
      </c>
      <c r="BH1006" s="239">
        <f>IF(N1006="sníž. přenesená",J1006,0)</f>
        <v>0</v>
      </c>
      <c r="BI1006" s="239">
        <f>IF(N1006="nulová",J1006,0)</f>
        <v>0</v>
      </c>
      <c r="BJ1006" s="18" t="s">
        <v>77</v>
      </c>
      <c r="BK1006" s="239">
        <f>ROUND(I1006*H1006,2)</f>
        <v>0</v>
      </c>
      <c r="BL1006" s="18" t="s">
        <v>115</v>
      </c>
      <c r="BM1006" s="238" t="s">
        <v>1124</v>
      </c>
    </row>
    <row r="1007" spans="1:47" s="2" customFormat="1" ht="12">
      <c r="A1007" s="39"/>
      <c r="B1007" s="40"/>
      <c r="C1007" s="41"/>
      <c r="D1007" s="240" t="s">
        <v>201</v>
      </c>
      <c r="E1007" s="41"/>
      <c r="F1007" s="241" t="s">
        <v>1123</v>
      </c>
      <c r="G1007" s="41"/>
      <c r="H1007" s="41"/>
      <c r="I1007" s="242"/>
      <c r="J1007" s="41"/>
      <c r="K1007" s="41"/>
      <c r="L1007" s="45"/>
      <c r="M1007" s="243"/>
      <c r="N1007" s="244"/>
      <c r="O1007" s="92"/>
      <c r="P1007" s="92"/>
      <c r="Q1007" s="92"/>
      <c r="R1007" s="92"/>
      <c r="S1007" s="92"/>
      <c r="T1007" s="93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T1007" s="18" t="s">
        <v>201</v>
      </c>
      <c r="AU1007" s="18" t="s">
        <v>81</v>
      </c>
    </row>
    <row r="1008" spans="1:51" s="14" customFormat="1" ht="12">
      <c r="A1008" s="14"/>
      <c r="B1008" s="255"/>
      <c r="C1008" s="256"/>
      <c r="D1008" s="240" t="s">
        <v>202</v>
      </c>
      <c r="E1008" s="257" t="s">
        <v>1</v>
      </c>
      <c r="F1008" s="258" t="s">
        <v>1125</v>
      </c>
      <c r="G1008" s="256"/>
      <c r="H1008" s="259">
        <v>11</v>
      </c>
      <c r="I1008" s="260"/>
      <c r="J1008" s="256"/>
      <c r="K1008" s="256"/>
      <c r="L1008" s="261"/>
      <c r="M1008" s="262"/>
      <c r="N1008" s="263"/>
      <c r="O1008" s="263"/>
      <c r="P1008" s="263"/>
      <c r="Q1008" s="263"/>
      <c r="R1008" s="263"/>
      <c r="S1008" s="263"/>
      <c r="T1008" s="26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65" t="s">
        <v>202</v>
      </c>
      <c r="AU1008" s="265" t="s">
        <v>81</v>
      </c>
      <c r="AV1008" s="14" t="s">
        <v>81</v>
      </c>
      <c r="AW1008" s="14" t="s">
        <v>30</v>
      </c>
      <c r="AX1008" s="14" t="s">
        <v>73</v>
      </c>
      <c r="AY1008" s="265" t="s">
        <v>194</v>
      </c>
    </row>
    <row r="1009" spans="1:51" s="15" customFormat="1" ht="12">
      <c r="A1009" s="15"/>
      <c r="B1009" s="266"/>
      <c r="C1009" s="267"/>
      <c r="D1009" s="240" t="s">
        <v>202</v>
      </c>
      <c r="E1009" s="268" t="s">
        <v>1</v>
      </c>
      <c r="F1009" s="269" t="s">
        <v>206</v>
      </c>
      <c r="G1009" s="267"/>
      <c r="H1009" s="270">
        <v>11</v>
      </c>
      <c r="I1009" s="271"/>
      <c r="J1009" s="267"/>
      <c r="K1009" s="267"/>
      <c r="L1009" s="272"/>
      <c r="M1009" s="273"/>
      <c r="N1009" s="274"/>
      <c r="O1009" s="274"/>
      <c r="P1009" s="274"/>
      <c r="Q1009" s="274"/>
      <c r="R1009" s="274"/>
      <c r="S1009" s="274"/>
      <c r="T1009" s="27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T1009" s="276" t="s">
        <v>202</v>
      </c>
      <c r="AU1009" s="276" t="s">
        <v>81</v>
      </c>
      <c r="AV1009" s="15" t="s">
        <v>115</v>
      </c>
      <c r="AW1009" s="15" t="s">
        <v>30</v>
      </c>
      <c r="AX1009" s="15" t="s">
        <v>77</v>
      </c>
      <c r="AY1009" s="276" t="s">
        <v>194</v>
      </c>
    </row>
    <row r="1010" spans="1:65" s="2" customFormat="1" ht="12">
      <c r="A1010" s="39"/>
      <c r="B1010" s="40"/>
      <c r="C1010" s="227" t="s">
        <v>658</v>
      </c>
      <c r="D1010" s="227" t="s">
        <v>196</v>
      </c>
      <c r="E1010" s="228" t="s">
        <v>1126</v>
      </c>
      <c r="F1010" s="229" t="s">
        <v>1127</v>
      </c>
      <c r="G1010" s="230" t="s">
        <v>357</v>
      </c>
      <c r="H1010" s="231">
        <v>62</v>
      </c>
      <c r="I1010" s="232"/>
      <c r="J1010" s="233">
        <f>ROUND(I1010*H1010,2)</f>
        <v>0</v>
      </c>
      <c r="K1010" s="229" t="s">
        <v>200</v>
      </c>
      <c r="L1010" s="45"/>
      <c r="M1010" s="234" t="s">
        <v>1</v>
      </c>
      <c r="N1010" s="235" t="s">
        <v>38</v>
      </c>
      <c r="O1010" s="92"/>
      <c r="P1010" s="236">
        <f>O1010*H1010</f>
        <v>0</v>
      </c>
      <c r="Q1010" s="236">
        <v>0</v>
      </c>
      <c r="R1010" s="236">
        <f>Q1010*H1010</f>
        <v>0</v>
      </c>
      <c r="S1010" s="236">
        <v>0</v>
      </c>
      <c r="T1010" s="237">
        <f>S1010*H1010</f>
        <v>0</v>
      </c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R1010" s="238" t="s">
        <v>115</v>
      </c>
      <c r="AT1010" s="238" t="s">
        <v>196</v>
      </c>
      <c r="AU1010" s="238" t="s">
        <v>81</v>
      </c>
      <c r="AY1010" s="18" t="s">
        <v>194</v>
      </c>
      <c r="BE1010" s="239">
        <f>IF(N1010="základní",J1010,0)</f>
        <v>0</v>
      </c>
      <c r="BF1010" s="239">
        <f>IF(N1010="snížená",J1010,0)</f>
        <v>0</v>
      </c>
      <c r="BG1010" s="239">
        <f>IF(N1010="zákl. přenesená",J1010,0)</f>
        <v>0</v>
      </c>
      <c r="BH1010" s="239">
        <f>IF(N1010="sníž. přenesená",J1010,0)</f>
        <v>0</v>
      </c>
      <c r="BI1010" s="239">
        <f>IF(N1010="nulová",J1010,0)</f>
        <v>0</v>
      </c>
      <c r="BJ1010" s="18" t="s">
        <v>77</v>
      </c>
      <c r="BK1010" s="239">
        <f>ROUND(I1010*H1010,2)</f>
        <v>0</v>
      </c>
      <c r="BL1010" s="18" t="s">
        <v>115</v>
      </c>
      <c r="BM1010" s="238" t="s">
        <v>1128</v>
      </c>
    </row>
    <row r="1011" spans="1:47" s="2" customFormat="1" ht="12">
      <c r="A1011" s="39"/>
      <c r="B1011" s="40"/>
      <c r="C1011" s="41"/>
      <c r="D1011" s="240" t="s">
        <v>201</v>
      </c>
      <c r="E1011" s="41"/>
      <c r="F1011" s="241" t="s">
        <v>1127</v>
      </c>
      <c r="G1011" s="41"/>
      <c r="H1011" s="41"/>
      <c r="I1011" s="242"/>
      <c r="J1011" s="41"/>
      <c r="K1011" s="41"/>
      <c r="L1011" s="45"/>
      <c r="M1011" s="243"/>
      <c r="N1011" s="244"/>
      <c r="O1011" s="92"/>
      <c r="P1011" s="92"/>
      <c r="Q1011" s="92"/>
      <c r="R1011" s="92"/>
      <c r="S1011" s="92"/>
      <c r="T1011" s="93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T1011" s="18" t="s">
        <v>201</v>
      </c>
      <c r="AU1011" s="18" t="s">
        <v>81</v>
      </c>
    </row>
    <row r="1012" spans="1:51" s="13" customFormat="1" ht="12">
      <c r="A1012" s="13"/>
      <c r="B1012" s="245"/>
      <c r="C1012" s="246"/>
      <c r="D1012" s="240" t="s">
        <v>202</v>
      </c>
      <c r="E1012" s="247" t="s">
        <v>1</v>
      </c>
      <c r="F1012" s="248" t="s">
        <v>1129</v>
      </c>
      <c r="G1012" s="246"/>
      <c r="H1012" s="247" t="s">
        <v>1</v>
      </c>
      <c r="I1012" s="249"/>
      <c r="J1012" s="246"/>
      <c r="K1012" s="246"/>
      <c r="L1012" s="250"/>
      <c r="M1012" s="251"/>
      <c r="N1012" s="252"/>
      <c r="O1012" s="252"/>
      <c r="P1012" s="252"/>
      <c r="Q1012" s="252"/>
      <c r="R1012" s="252"/>
      <c r="S1012" s="252"/>
      <c r="T1012" s="25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54" t="s">
        <v>202</v>
      </c>
      <c r="AU1012" s="254" t="s">
        <v>81</v>
      </c>
      <c r="AV1012" s="13" t="s">
        <v>77</v>
      </c>
      <c r="AW1012" s="13" t="s">
        <v>30</v>
      </c>
      <c r="AX1012" s="13" t="s">
        <v>73</v>
      </c>
      <c r="AY1012" s="254" t="s">
        <v>194</v>
      </c>
    </row>
    <row r="1013" spans="1:51" s="14" customFormat="1" ht="12">
      <c r="A1013" s="14"/>
      <c r="B1013" s="255"/>
      <c r="C1013" s="256"/>
      <c r="D1013" s="240" t="s">
        <v>202</v>
      </c>
      <c r="E1013" s="257" t="s">
        <v>1</v>
      </c>
      <c r="F1013" s="258" t="s">
        <v>1130</v>
      </c>
      <c r="G1013" s="256"/>
      <c r="H1013" s="259">
        <v>50</v>
      </c>
      <c r="I1013" s="260"/>
      <c r="J1013" s="256"/>
      <c r="K1013" s="256"/>
      <c r="L1013" s="261"/>
      <c r="M1013" s="262"/>
      <c r="N1013" s="263"/>
      <c r="O1013" s="263"/>
      <c r="P1013" s="263"/>
      <c r="Q1013" s="263"/>
      <c r="R1013" s="263"/>
      <c r="S1013" s="263"/>
      <c r="T1013" s="26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65" t="s">
        <v>202</v>
      </c>
      <c r="AU1013" s="265" t="s">
        <v>81</v>
      </c>
      <c r="AV1013" s="14" t="s">
        <v>81</v>
      </c>
      <c r="AW1013" s="14" t="s">
        <v>30</v>
      </c>
      <c r="AX1013" s="14" t="s">
        <v>73</v>
      </c>
      <c r="AY1013" s="265" t="s">
        <v>194</v>
      </c>
    </row>
    <row r="1014" spans="1:51" s="14" customFormat="1" ht="12">
      <c r="A1014" s="14"/>
      <c r="B1014" s="255"/>
      <c r="C1014" s="256"/>
      <c r="D1014" s="240" t="s">
        <v>202</v>
      </c>
      <c r="E1014" s="257" t="s">
        <v>1</v>
      </c>
      <c r="F1014" s="258" t="s">
        <v>1131</v>
      </c>
      <c r="G1014" s="256"/>
      <c r="H1014" s="259">
        <v>12</v>
      </c>
      <c r="I1014" s="260"/>
      <c r="J1014" s="256"/>
      <c r="K1014" s="256"/>
      <c r="L1014" s="261"/>
      <c r="M1014" s="262"/>
      <c r="N1014" s="263"/>
      <c r="O1014" s="263"/>
      <c r="P1014" s="263"/>
      <c r="Q1014" s="263"/>
      <c r="R1014" s="263"/>
      <c r="S1014" s="263"/>
      <c r="T1014" s="26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65" t="s">
        <v>202</v>
      </c>
      <c r="AU1014" s="265" t="s">
        <v>81</v>
      </c>
      <c r="AV1014" s="14" t="s">
        <v>81</v>
      </c>
      <c r="AW1014" s="14" t="s">
        <v>30</v>
      </c>
      <c r="AX1014" s="14" t="s">
        <v>73</v>
      </c>
      <c r="AY1014" s="265" t="s">
        <v>194</v>
      </c>
    </row>
    <row r="1015" spans="1:51" s="15" customFormat="1" ht="12">
      <c r="A1015" s="15"/>
      <c r="B1015" s="266"/>
      <c r="C1015" s="267"/>
      <c r="D1015" s="240" t="s">
        <v>202</v>
      </c>
      <c r="E1015" s="268" t="s">
        <v>1</v>
      </c>
      <c r="F1015" s="269" t="s">
        <v>206</v>
      </c>
      <c r="G1015" s="267"/>
      <c r="H1015" s="270">
        <v>62</v>
      </c>
      <c r="I1015" s="271"/>
      <c r="J1015" s="267"/>
      <c r="K1015" s="267"/>
      <c r="L1015" s="272"/>
      <c r="M1015" s="273"/>
      <c r="N1015" s="274"/>
      <c r="O1015" s="274"/>
      <c r="P1015" s="274"/>
      <c r="Q1015" s="274"/>
      <c r="R1015" s="274"/>
      <c r="S1015" s="274"/>
      <c r="T1015" s="27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T1015" s="276" t="s">
        <v>202</v>
      </c>
      <c r="AU1015" s="276" t="s">
        <v>81</v>
      </c>
      <c r="AV1015" s="15" t="s">
        <v>115</v>
      </c>
      <c r="AW1015" s="15" t="s">
        <v>30</v>
      </c>
      <c r="AX1015" s="15" t="s">
        <v>77</v>
      </c>
      <c r="AY1015" s="276" t="s">
        <v>194</v>
      </c>
    </row>
    <row r="1016" spans="1:65" s="2" customFormat="1" ht="12">
      <c r="A1016" s="39"/>
      <c r="B1016" s="40"/>
      <c r="C1016" s="227" t="s">
        <v>1132</v>
      </c>
      <c r="D1016" s="227" t="s">
        <v>196</v>
      </c>
      <c r="E1016" s="228" t="s">
        <v>1133</v>
      </c>
      <c r="F1016" s="229" t="s">
        <v>1134</v>
      </c>
      <c r="G1016" s="230" t="s">
        <v>357</v>
      </c>
      <c r="H1016" s="231">
        <v>11.7</v>
      </c>
      <c r="I1016" s="232"/>
      <c r="J1016" s="233">
        <f>ROUND(I1016*H1016,2)</f>
        <v>0</v>
      </c>
      <c r="K1016" s="229" t="s">
        <v>200</v>
      </c>
      <c r="L1016" s="45"/>
      <c r="M1016" s="234" t="s">
        <v>1</v>
      </c>
      <c r="N1016" s="235" t="s">
        <v>38</v>
      </c>
      <c r="O1016" s="92"/>
      <c r="P1016" s="236">
        <f>O1016*H1016</f>
        <v>0</v>
      </c>
      <c r="Q1016" s="236">
        <v>0</v>
      </c>
      <c r="R1016" s="236">
        <f>Q1016*H1016</f>
        <v>0</v>
      </c>
      <c r="S1016" s="236">
        <v>0</v>
      </c>
      <c r="T1016" s="237">
        <f>S1016*H1016</f>
        <v>0</v>
      </c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R1016" s="238" t="s">
        <v>115</v>
      </c>
      <c r="AT1016" s="238" t="s">
        <v>196</v>
      </c>
      <c r="AU1016" s="238" t="s">
        <v>81</v>
      </c>
      <c r="AY1016" s="18" t="s">
        <v>194</v>
      </c>
      <c r="BE1016" s="239">
        <f>IF(N1016="základní",J1016,0)</f>
        <v>0</v>
      </c>
      <c r="BF1016" s="239">
        <f>IF(N1016="snížená",J1016,0)</f>
        <v>0</v>
      </c>
      <c r="BG1016" s="239">
        <f>IF(N1016="zákl. přenesená",J1016,0)</f>
        <v>0</v>
      </c>
      <c r="BH1016" s="239">
        <f>IF(N1016="sníž. přenesená",J1016,0)</f>
        <v>0</v>
      </c>
      <c r="BI1016" s="239">
        <f>IF(N1016="nulová",J1016,0)</f>
        <v>0</v>
      </c>
      <c r="BJ1016" s="18" t="s">
        <v>77</v>
      </c>
      <c r="BK1016" s="239">
        <f>ROUND(I1016*H1016,2)</f>
        <v>0</v>
      </c>
      <c r="BL1016" s="18" t="s">
        <v>115</v>
      </c>
      <c r="BM1016" s="238" t="s">
        <v>1135</v>
      </c>
    </row>
    <row r="1017" spans="1:47" s="2" customFormat="1" ht="12">
      <c r="A1017" s="39"/>
      <c r="B1017" s="40"/>
      <c r="C1017" s="41"/>
      <c r="D1017" s="240" t="s">
        <v>201</v>
      </c>
      <c r="E1017" s="41"/>
      <c r="F1017" s="241" t="s">
        <v>1134</v>
      </c>
      <c r="G1017" s="41"/>
      <c r="H1017" s="41"/>
      <c r="I1017" s="242"/>
      <c r="J1017" s="41"/>
      <c r="K1017" s="41"/>
      <c r="L1017" s="45"/>
      <c r="M1017" s="243"/>
      <c r="N1017" s="244"/>
      <c r="O1017" s="92"/>
      <c r="P1017" s="92"/>
      <c r="Q1017" s="92"/>
      <c r="R1017" s="92"/>
      <c r="S1017" s="92"/>
      <c r="T1017" s="93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T1017" s="18" t="s">
        <v>201</v>
      </c>
      <c r="AU1017" s="18" t="s">
        <v>81</v>
      </c>
    </row>
    <row r="1018" spans="1:51" s="14" customFormat="1" ht="12">
      <c r="A1018" s="14"/>
      <c r="B1018" s="255"/>
      <c r="C1018" s="256"/>
      <c r="D1018" s="240" t="s">
        <v>202</v>
      </c>
      <c r="E1018" s="257" t="s">
        <v>1</v>
      </c>
      <c r="F1018" s="258" t="s">
        <v>1136</v>
      </c>
      <c r="G1018" s="256"/>
      <c r="H1018" s="259">
        <v>11.7</v>
      </c>
      <c r="I1018" s="260"/>
      <c r="J1018" s="256"/>
      <c r="K1018" s="256"/>
      <c r="L1018" s="261"/>
      <c r="M1018" s="262"/>
      <c r="N1018" s="263"/>
      <c r="O1018" s="263"/>
      <c r="P1018" s="263"/>
      <c r="Q1018" s="263"/>
      <c r="R1018" s="263"/>
      <c r="S1018" s="263"/>
      <c r="T1018" s="26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65" t="s">
        <v>202</v>
      </c>
      <c r="AU1018" s="265" t="s">
        <v>81</v>
      </c>
      <c r="AV1018" s="14" t="s">
        <v>81</v>
      </c>
      <c r="AW1018" s="14" t="s">
        <v>30</v>
      </c>
      <c r="AX1018" s="14" t="s">
        <v>73</v>
      </c>
      <c r="AY1018" s="265" t="s">
        <v>194</v>
      </c>
    </row>
    <row r="1019" spans="1:51" s="15" customFormat="1" ht="12">
      <c r="A1019" s="15"/>
      <c r="B1019" s="266"/>
      <c r="C1019" s="267"/>
      <c r="D1019" s="240" t="s">
        <v>202</v>
      </c>
      <c r="E1019" s="268" t="s">
        <v>1</v>
      </c>
      <c r="F1019" s="269" t="s">
        <v>206</v>
      </c>
      <c r="G1019" s="267"/>
      <c r="H1019" s="270">
        <v>11.7</v>
      </c>
      <c r="I1019" s="271"/>
      <c r="J1019" s="267"/>
      <c r="K1019" s="267"/>
      <c r="L1019" s="272"/>
      <c r="M1019" s="273"/>
      <c r="N1019" s="274"/>
      <c r="O1019" s="274"/>
      <c r="P1019" s="274"/>
      <c r="Q1019" s="274"/>
      <c r="R1019" s="274"/>
      <c r="S1019" s="274"/>
      <c r="T1019" s="27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T1019" s="276" t="s">
        <v>202</v>
      </c>
      <c r="AU1019" s="276" t="s">
        <v>81</v>
      </c>
      <c r="AV1019" s="15" t="s">
        <v>115</v>
      </c>
      <c r="AW1019" s="15" t="s">
        <v>30</v>
      </c>
      <c r="AX1019" s="15" t="s">
        <v>77</v>
      </c>
      <c r="AY1019" s="276" t="s">
        <v>194</v>
      </c>
    </row>
    <row r="1020" spans="1:65" s="2" customFormat="1" ht="12">
      <c r="A1020" s="39"/>
      <c r="B1020" s="40"/>
      <c r="C1020" s="227" t="s">
        <v>662</v>
      </c>
      <c r="D1020" s="227" t="s">
        <v>196</v>
      </c>
      <c r="E1020" s="228" t="s">
        <v>1137</v>
      </c>
      <c r="F1020" s="229" t="s">
        <v>1138</v>
      </c>
      <c r="G1020" s="230" t="s">
        <v>357</v>
      </c>
      <c r="H1020" s="231">
        <v>58.9</v>
      </c>
      <c r="I1020" s="232"/>
      <c r="J1020" s="233">
        <f>ROUND(I1020*H1020,2)</f>
        <v>0</v>
      </c>
      <c r="K1020" s="229" t="s">
        <v>200</v>
      </c>
      <c r="L1020" s="45"/>
      <c r="M1020" s="234" t="s">
        <v>1</v>
      </c>
      <c r="N1020" s="235" t="s">
        <v>38</v>
      </c>
      <c r="O1020" s="92"/>
      <c r="P1020" s="236">
        <f>O1020*H1020</f>
        <v>0</v>
      </c>
      <c r="Q1020" s="236">
        <v>0</v>
      </c>
      <c r="R1020" s="236">
        <f>Q1020*H1020</f>
        <v>0</v>
      </c>
      <c r="S1020" s="236">
        <v>0</v>
      </c>
      <c r="T1020" s="237">
        <f>S1020*H1020</f>
        <v>0</v>
      </c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R1020" s="238" t="s">
        <v>115</v>
      </c>
      <c r="AT1020" s="238" t="s">
        <v>196</v>
      </c>
      <c r="AU1020" s="238" t="s">
        <v>81</v>
      </c>
      <c r="AY1020" s="18" t="s">
        <v>194</v>
      </c>
      <c r="BE1020" s="239">
        <f>IF(N1020="základní",J1020,0)</f>
        <v>0</v>
      </c>
      <c r="BF1020" s="239">
        <f>IF(N1020="snížená",J1020,0)</f>
        <v>0</v>
      </c>
      <c r="BG1020" s="239">
        <f>IF(N1020="zákl. přenesená",J1020,0)</f>
        <v>0</v>
      </c>
      <c r="BH1020" s="239">
        <f>IF(N1020="sníž. přenesená",J1020,0)</f>
        <v>0</v>
      </c>
      <c r="BI1020" s="239">
        <f>IF(N1020="nulová",J1020,0)</f>
        <v>0</v>
      </c>
      <c r="BJ1020" s="18" t="s">
        <v>77</v>
      </c>
      <c r="BK1020" s="239">
        <f>ROUND(I1020*H1020,2)</f>
        <v>0</v>
      </c>
      <c r="BL1020" s="18" t="s">
        <v>115</v>
      </c>
      <c r="BM1020" s="238" t="s">
        <v>1139</v>
      </c>
    </row>
    <row r="1021" spans="1:47" s="2" customFormat="1" ht="12">
      <c r="A1021" s="39"/>
      <c r="B1021" s="40"/>
      <c r="C1021" s="41"/>
      <c r="D1021" s="240" t="s">
        <v>201</v>
      </c>
      <c r="E1021" s="41"/>
      <c r="F1021" s="241" t="s">
        <v>1138</v>
      </c>
      <c r="G1021" s="41"/>
      <c r="H1021" s="41"/>
      <c r="I1021" s="242"/>
      <c r="J1021" s="41"/>
      <c r="K1021" s="41"/>
      <c r="L1021" s="45"/>
      <c r="M1021" s="243"/>
      <c r="N1021" s="244"/>
      <c r="O1021" s="92"/>
      <c r="P1021" s="92"/>
      <c r="Q1021" s="92"/>
      <c r="R1021" s="92"/>
      <c r="S1021" s="92"/>
      <c r="T1021" s="93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T1021" s="18" t="s">
        <v>201</v>
      </c>
      <c r="AU1021" s="18" t="s">
        <v>81</v>
      </c>
    </row>
    <row r="1022" spans="1:51" s="14" customFormat="1" ht="12">
      <c r="A1022" s="14"/>
      <c r="B1022" s="255"/>
      <c r="C1022" s="256"/>
      <c r="D1022" s="240" t="s">
        <v>202</v>
      </c>
      <c r="E1022" s="257" t="s">
        <v>1</v>
      </c>
      <c r="F1022" s="258" t="s">
        <v>1140</v>
      </c>
      <c r="G1022" s="256"/>
      <c r="H1022" s="259">
        <v>3.3</v>
      </c>
      <c r="I1022" s="260"/>
      <c r="J1022" s="256"/>
      <c r="K1022" s="256"/>
      <c r="L1022" s="261"/>
      <c r="M1022" s="262"/>
      <c r="N1022" s="263"/>
      <c r="O1022" s="263"/>
      <c r="P1022" s="263"/>
      <c r="Q1022" s="263"/>
      <c r="R1022" s="263"/>
      <c r="S1022" s="263"/>
      <c r="T1022" s="26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65" t="s">
        <v>202</v>
      </c>
      <c r="AU1022" s="265" t="s">
        <v>81</v>
      </c>
      <c r="AV1022" s="14" t="s">
        <v>81</v>
      </c>
      <c r="AW1022" s="14" t="s">
        <v>30</v>
      </c>
      <c r="AX1022" s="14" t="s">
        <v>73</v>
      </c>
      <c r="AY1022" s="265" t="s">
        <v>194</v>
      </c>
    </row>
    <row r="1023" spans="1:51" s="14" customFormat="1" ht="12">
      <c r="A1023" s="14"/>
      <c r="B1023" s="255"/>
      <c r="C1023" s="256"/>
      <c r="D1023" s="240" t="s">
        <v>202</v>
      </c>
      <c r="E1023" s="257" t="s">
        <v>1</v>
      </c>
      <c r="F1023" s="258" t="s">
        <v>1141</v>
      </c>
      <c r="G1023" s="256"/>
      <c r="H1023" s="259">
        <v>55.6</v>
      </c>
      <c r="I1023" s="260"/>
      <c r="J1023" s="256"/>
      <c r="K1023" s="256"/>
      <c r="L1023" s="261"/>
      <c r="M1023" s="262"/>
      <c r="N1023" s="263"/>
      <c r="O1023" s="263"/>
      <c r="P1023" s="263"/>
      <c r="Q1023" s="263"/>
      <c r="R1023" s="263"/>
      <c r="S1023" s="263"/>
      <c r="T1023" s="26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65" t="s">
        <v>202</v>
      </c>
      <c r="AU1023" s="265" t="s">
        <v>81</v>
      </c>
      <c r="AV1023" s="14" t="s">
        <v>81</v>
      </c>
      <c r="AW1023" s="14" t="s">
        <v>30</v>
      </c>
      <c r="AX1023" s="14" t="s">
        <v>73</v>
      </c>
      <c r="AY1023" s="265" t="s">
        <v>194</v>
      </c>
    </row>
    <row r="1024" spans="1:51" s="15" customFormat="1" ht="12">
      <c r="A1024" s="15"/>
      <c r="B1024" s="266"/>
      <c r="C1024" s="267"/>
      <c r="D1024" s="240" t="s">
        <v>202</v>
      </c>
      <c r="E1024" s="268" t="s">
        <v>1</v>
      </c>
      <c r="F1024" s="269" t="s">
        <v>206</v>
      </c>
      <c r="G1024" s="267"/>
      <c r="H1024" s="270">
        <v>58.9</v>
      </c>
      <c r="I1024" s="271"/>
      <c r="J1024" s="267"/>
      <c r="K1024" s="267"/>
      <c r="L1024" s="272"/>
      <c r="M1024" s="273"/>
      <c r="N1024" s="274"/>
      <c r="O1024" s="274"/>
      <c r="P1024" s="274"/>
      <c r="Q1024" s="274"/>
      <c r="R1024" s="274"/>
      <c r="S1024" s="274"/>
      <c r="T1024" s="27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T1024" s="276" t="s">
        <v>202</v>
      </c>
      <c r="AU1024" s="276" t="s">
        <v>81</v>
      </c>
      <c r="AV1024" s="15" t="s">
        <v>115</v>
      </c>
      <c r="AW1024" s="15" t="s">
        <v>30</v>
      </c>
      <c r="AX1024" s="15" t="s">
        <v>77</v>
      </c>
      <c r="AY1024" s="276" t="s">
        <v>194</v>
      </c>
    </row>
    <row r="1025" spans="1:65" s="2" customFormat="1" ht="33" customHeight="1">
      <c r="A1025" s="39"/>
      <c r="B1025" s="40"/>
      <c r="C1025" s="227" t="s">
        <v>1142</v>
      </c>
      <c r="D1025" s="227" t="s">
        <v>196</v>
      </c>
      <c r="E1025" s="228" t="s">
        <v>1143</v>
      </c>
      <c r="F1025" s="229" t="s">
        <v>1144</v>
      </c>
      <c r="G1025" s="230" t="s">
        <v>294</v>
      </c>
      <c r="H1025" s="231">
        <v>59.66</v>
      </c>
      <c r="I1025" s="232"/>
      <c r="J1025" s="233">
        <f>ROUND(I1025*H1025,2)</f>
        <v>0</v>
      </c>
      <c r="K1025" s="229" t="s">
        <v>200</v>
      </c>
      <c r="L1025" s="45"/>
      <c r="M1025" s="234" t="s">
        <v>1</v>
      </c>
      <c r="N1025" s="235" t="s">
        <v>38</v>
      </c>
      <c r="O1025" s="92"/>
      <c r="P1025" s="236">
        <f>O1025*H1025</f>
        <v>0</v>
      </c>
      <c r="Q1025" s="236">
        <v>0</v>
      </c>
      <c r="R1025" s="236">
        <f>Q1025*H1025</f>
        <v>0</v>
      </c>
      <c r="S1025" s="236">
        <v>0</v>
      </c>
      <c r="T1025" s="237">
        <f>S1025*H1025</f>
        <v>0</v>
      </c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R1025" s="238" t="s">
        <v>115</v>
      </c>
      <c r="AT1025" s="238" t="s">
        <v>196</v>
      </c>
      <c r="AU1025" s="238" t="s">
        <v>81</v>
      </c>
      <c r="AY1025" s="18" t="s">
        <v>194</v>
      </c>
      <c r="BE1025" s="239">
        <f>IF(N1025="základní",J1025,0)</f>
        <v>0</v>
      </c>
      <c r="BF1025" s="239">
        <f>IF(N1025="snížená",J1025,0)</f>
        <v>0</v>
      </c>
      <c r="BG1025" s="239">
        <f>IF(N1025="zákl. přenesená",J1025,0)</f>
        <v>0</v>
      </c>
      <c r="BH1025" s="239">
        <f>IF(N1025="sníž. přenesená",J1025,0)</f>
        <v>0</v>
      </c>
      <c r="BI1025" s="239">
        <f>IF(N1025="nulová",J1025,0)</f>
        <v>0</v>
      </c>
      <c r="BJ1025" s="18" t="s">
        <v>77</v>
      </c>
      <c r="BK1025" s="239">
        <f>ROUND(I1025*H1025,2)</f>
        <v>0</v>
      </c>
      <c r="BL1025" s="18" t="s">
        <v>115</v>
      </c>
      <c r="BM1025" s="238" t="s">
        <v>1145</v>
      </c>
    </row>
    <row r="1026" spans="1:47" s="2" customFormat="1" ht="12">
      <c r="A1026" s="39"/>
      <c r="B1026" s="40"/>
      <c r="C1026" s="41"/>
      <c r="D1026" s="240" t="s">
        <v>201</v>
      </c>
      <c r="E1026" s="41"/>
      <c r="F1026" s="241" t="s">
        <v>1144</v>
      </c>
      <c r="G1026" s="41"/>
      <c r="H1026" s="41"/>
      <c r="I1026" s="242"/>
      <c r="J1026" s="41"/>
      <c r="K1026" s="41"/>
      <c r="L1026" s="45"/>
      <c r="M1026" s="243"/>
      <c r="N1026" s="244"/>
      <c r="O1026" s="92"/>
      <c r="P1026" s="92"/>
      <c r="Q1026" s="92"/>
      <c r="R1026" s="92"/>
      <c r="S1026" s="92"/>
      <c r="T1026" s="93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T1026" s="18" t="s">
        <v>201</v>
      </c>
      <c r="AU1026" s="18" t="s">
        <v>81</v>
      </c>
    </row>
    <row r="1027" spans="1:51" s="13" customFormat="1" ht="12">
      <c r="A1027" s="13"/>
      <c r="B1027" s="245"/>
      <c r="C1027" s="246"/>
      <c r="D1027" s="240" t="s">
        <v>202</v>
      </c>
      <c r="E1027" s="247" t="s">
        <v>1</v>
      </c>
      <c r="F1027" s="248" t="s">
        <v>1146</v>
      </c>
      <c r="G1027" s="246"/>
      <c r="H1027" s="247" t="s">
        <v>1</v>
      </c>
      <c r="I1027" s="249"/>
      <c r="J1027" s="246"/>
      <c r="K1027" s="246"/>
      <c r="L1027" s="250"/>
      <c r="M1027" s="251"/>
      <c r="N1027" s="252"/>
      <c r="O1027" s="252"/>
      <c r="P1027" s="252"/>
      <c r="Q1027" s="252"/>
      <c r="R1027" s="252"/>
      <c r="S1027" s="252"/>
      <c r="T1027" s="25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54" t="s">
        <v>202</v>
      </c>
      <c r="AU1027" s="254" t="s">
        <v>81</v>
      </c>
      <c r="AV1027" s="13" t="s">
        <v>77</v>
      </c>
      <c r="AW1027" s="13" t="s">
        <v>30</v>
      </c>
      <c r="AX1027" s="13" t="s">
        <v>73</v>
      </c>
      <c r="AY1027" s="254" t="s">
        <v>194</v>
      </c>
    </row>
    <row r="1028" spans="1:51" s="14" customFormat="1" ht="12">
      <c r="A1028" s="14"/>
      <c r="B1028" s="255"/>
      <c r="C1028" s="256"/>
      <c r="D1028" s="240" t="s">
        <v>202</v>
      </c>
      <c r="E1028" s="257" t="s">
        <v>1</v>
      </c>
      <c r="F1028" s="258" t="s">
        <v>644</v>
      </c>
      <c r="G1028" s="256"/>
      <c r="H1028" s="259">
        <v>59.66</v>
      </c>
      <c r="I1028" s="260"/>
      <c r="J1028" s="256"/>
      <c r="K1028" s="256"/>
      <c r="L1028" s="261"/>
      <c r="M1028" s="262"/>
      <c r="N1028" s="263"/>
      <c r="O1028" s="263"/>
      <c r="P1028" s="263"/>
      <c r="Q1028" s="263"/>
      <c r="R1028" s="263"/>
      <c r="S1028" s="263"/>
      <c r="T1028" s="26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65" t="s">
        <v>202</v>
      </c>
      <c r="AU1028" s="265" t="s">
        <v>81</v>
      </c>
      <c r="AV1028" s="14" t="s">
        <v>81</v>
      </c>
      <c r="AW1028" s="14" t="s">
        <v>30</v>
      </c>
      <c r="AX1028" s="14" t="s">
        <v>73</v>
      </c>
      <c r="AY1028" s="265" t="s">
        <v>194</v>
      </c>
    </row>
    <row r="1029" spans="1:51" s="15" customFormat="1" ht="12">
      <c r="A1029" s="15"/>
      <c r="B1029" s="266"/>
      <c r="C1029" s="267"/>
      <c r="D1029" s="240" t="s">
        <v>202</v>
      </c>
      <c r="E1029" s="268" t="s">
        <v>1</v>
      </c>
      <c r="F1029" s="269" t="s">
        <v>206</v>
      </c>
      <c r="G1029" s="267"/>
      <c r="H1029" s="270">
        <v>59.66</v>
      </c>
      <c r="I1029" s="271"/>
      <c r="J1029" s="267"/>
      <c r="K1029" s="267"/>
      <c r="L1029" s="272"/>
      <c r="M1029" s="273"/>
      <c r="N1029" s="274"/>
      <c r="O1029" s="274"/>
      <c r="P1029" s="274"/>
      <c r="Q1029" s="274"/>
      <c r="R1029" s="274"/>
      <c r="S1029" s="274"/>
      <c r="T1029" s="27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T1029" s="276" t="s">
        <v>202</v>
      </c>
      <c r="AU1029" s="276" t="s">
        <v>81</v>
      </c>
      <c r="AV1029" s="15" t="s">
        <v>115</v>
      </c>
      <c r="AW1029" s="15" t="s">
        <v>30</v>
      </c>
      <c r="AX1029" s="15" t="s">
        <v>77</v>
      </c>
      <c r="AY1029" s="276" t="s">
        <v>194</v>
      </c>
    </row>
    <row r="1030" spans="1:65" s="2" customFormat="1" ht="33" customHeight="1">
      <c r="A1030" s="39"/>
      <c r="B1030" s="40"/>
      <c r="C1030" s="227" t="s">
        <v>666</v>
      </c>
      <c r="D1030" s="227" t="s">
        <v>196</v>
      </c>
      <c r="E1030" s="228" t="s">
        <v>1147</v>
      </c>
      <c r="F1030" s="229" t="s">
        <v>1148</v>
      </c>
      <c r="G1030" s="230" t="s">
        <v>294</v>
      </c>
      <c r="H1030" s="231">
        <v>9.33</v>
      </c>
      <c r="I1030" s="232"/>
      <c r="J1030" s="233">
        <f>ROUND(I1030*H1030,2)</f>
        <v>0</v>
      </c>
      <c r="K1030" s="229" t="s">
        <v>200</v>
      </c>
      <c r="L1030" s="45"/>
      <c r="M1030" s="234" t="s">
        <v>1</v>
      </c>
      <c r="N1030" s="235" t="s">
        <v>38</v>
      </c>
      <c r="O1030" s="92"/>
      <c r="P1030" s="236">
        <f>O1030*H1030</f>
        <v>0</v>
      </c>
      <c r="Q1030" s="236">
        <v>0</v>
      </c>
      <c r="R1030" s="236">
        <f>Q1030*H1030</f>
        <v>0</v>
      </c>
      <c r="S1030" s="236">
        <v>0</v>
      </c>
      <c r="T1030" s="237">
        <f>S1030*H1030</f>
        <v>0</v>
      </c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R1030" s="238" t="s">
        <v>115</v>
      </c>
      <c r="AT1030" s="238" t="s">
        <v>196</v>
      </c>
      <c r="AU1030" s="238" t="s">
        <v>81</v>
      </c>
      <c r="AY1030" s="18" t="s">
        <v>194</v>
      </c>
      <c r="BE1030" s="239">
        <f>IF(N1030="základní",J1030,0)</f>
        <v>0</v>
      </c>
      <c r="BF1030" s="239">
        <f>IF(N1030="snížená",J1030,0)</f>
        <v>0</v>
      </c>
      <c r="BG1030" s="239">
        <f>IF(N1030="zákl. přenesená",J1030,0)</f>
        <v>0</v>
      </c>
      <c r="BH1030" s="239">
        <f>IF(N1030="sníž. přenesená",J1030,0)</f>
        <v>0</v>
      </c>
      <c r="BI1030" s="239">
        <f>IF(N1030="nulová",J1030,0)</f>
        <v>0</v>
      </c>
      <c r="BJ1030" s="18" t="s">
        <v>77</v>
      </c>
      <c r="BK1030" s="239">
        <f>ROUND(I1030*H1030,2)</f>
        <v>0</v>
      </c>
      <c r="BL1030" s="18" t="s">
        <v>115</v>
      </c>
      <c r="BM1030" s="238" t="s">
        <v>1149</v>
      </c>
    </row>
    <row r="1031" spans="1:47" s="2" customFormat="1" ht="12">
      <c r="A1031" s="39"/>
      <c r="B1031" s="40"/>
      <c r="C1031" s="41"/>
      <c r="D1031" s="240" t="s">
        <v>201</v>
      </c>
      <c r="E1031" s="41"/>
      <c r="F1031" s="241" t="s">
        <v>1148</v>
      </c>
      <c r="G1031" s="41"/>
      <c r="H1031" s="41"/>
      <c r="I1031" s="242"/>
      <c r="J1031" s="41"/>
      <c r="K1031" s="41"/>
      <c r="L1031" s="45"/>
      <c r="M1031" s="243"/>
      <c r="N1031" s="244"/>
      <c r="O1031" s="92"/>
      <c r="P1031" s="92"/>
      <c r="Q1031" s="92"/>
      <c r="R1031" s="92"/>
      <c r="S1031" s="92"/>
      <c r="T1031" s="93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T1031" s="18" t="s">
        <v>201</v>
      </c>
      <c r="AU1031" s="18" t="s">
        <v>81</v>
      </c>
    </row>
    <row r="1032" spans="1:51" s="13" customFormat="1" ht="12">
      <c r="A1032" s="13"/>
      <c r="B1032" s="245"/>
      <c r="C1032" s="246"/>
      <c r="D1032" s="240" t="s">
        <v>202</v>
      </c>
      <c r="E1032" s="247" t="s">
        <v>1</v>
      </c>
      <c r="F1032" s="248" t="s">
        <v>1150</v>
      </c>
      <c r="G1032" s="246"/>
      <c r="H1032" s="247" t="s">
        <v>1</v>
      </c>
      <c r="I1032" s="249"/>
      <c r="J1032" s="246"/>
      <c r="K1032" s="246"/>
      <c r="L1032" s="250"/>
      <c r="M1032" s="251"/>
      <c r="N1032" s="252"/>
      <c r="O1032" s="252"/>
      <c r="P1032" s="252"/>
      <c r="Q1032" s="252"/>
      <c r="R1032" s="252"/>
      <c r="S1032" s="252"/>
      <c r="T1032" s="25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54" t="s">
        <v>202</v>
      </c>
      <c r="AU1032" s="254" t="s">
        <v>81</v>
      </c>
      <c r="AV1032" s="13" t="s">
        <v>77</v>
      </c>
      <c r="AW1032" s="13" t="s">
        <v>30</v>
      </c>
      <c r="AX1032" s="13" t="s">
        <v>73</v>
      </c>
      <c r="AY1032" s="254" t="s">
        <v>194</v>
      </c>
    </row>
    <row r="1033" spans="1:51" s="14" customFormat="1" ht="12">
      <c r="A1033" s="14"/>
      <c r="B1033" s="255"/>
      <c r="C1033" s="256"/>
      <c r="D1033" s="240" t="s">
        <v>202</v>
      </c>
      <c r="E1033" s="257" t="s">
        <v>1</v>
      </c>
      <c r="F1033" s="258" t="s">
        <v>655</v>
      </c>
      <c r="G1033" s="256"/>
      <c r="H1033" s="259">
        <v>9.33</v>
      </c>
      <c r="I1033" s="260"/>
      <c r="J1033" s="256"/>
      <c r="K1033" s="256"/>
      <c r="L1033" s="261"/>
      <c r="M1033" s="262"/>
      <c r="N1033" s="263"/>
      <c r="O1033" s="263"/>
      <c r="P1033" s="263"/>
      <c r="Q1033" s="263"/>
      <c r="R1033" s="263"/>
      <c r="S1033" s="263"/>
      <c r="T1033" s="26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65" t="s">
        <v>202</v>
      </c>
      <c r="AU1033" s="265" t="s">
        <v>81</v>
      </c>
      <c r="AV1033" s="14" t="s">
        <v>81</v>
      </c>
      <c r="AW1033" s="14" t="s">
        <v>30</v>
      </c>
      <c r="AX1033" s="14" t="s">
        <v>73</v>
      </c>
      <c r="AY1033" s="265" t="s">
        <v>194</v>
      </c>
    </row>
    <row r="1034" spans="1:51" s="15" customFormat="1" ht="12">
      <c r="A1034" s="15"/>
      <c r="B1034" s="266"/>
      <c r="C1034" s="267"/>
      <c r="D1034" s="240" t="s">
        <v>202</v>
      </c>
      <c r="E1034" s="268" t="s">
        <v>1</v>
      </c>
      <c r="F1034" s="269" t="s">
        <v>206</v>
      </c>
      <c r="G1034" s="267"/>
      <c r="H1034" s="270">
        <v>9.33</v>
      </c>
      <c r="I1034" s="271"/>
      <c r="J1034" s="267"/>
      <c r="K1034" s="267"/>
      <c r="L1034" s="272"/>
      <c r="M1034" s="273"/>
      <c r="N1034" s="274"/>
      <c r="O1034" s="274"/>
      <c r="P1034" s="274"/>
      <c r="Q1034" s="274"/>
      <c r="R1034" s="274"/>
      <c r="S1034" s="274"/>
      <c r="T1034" s="27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T1034" s="276" t="s">
        <v>202</v>
      </c>
      <c r="AU1034" s="276" t="s">
        <v>81</v>
      </c>
      <c r="AV1034" s="15" t="s">
        <v>115</v>
      </c>
      <c r="AW1034" s="15" t="s">
        <v>30</v>
      </c>
      <c r="AX1034" s="15" t="s">
        <v>77</v>
      </c>
      <c r="AY1034" s="276" t="s">
        <v>194</v>
      </c>
    </row>
    <row r="1035" spans="1:65" s="2" customFormat="1" ht="12">
      <c r="A1035" s="39"/>
      <c r="B1035" s="40"/>
      <c r="C1035" s="227" t="s">
        <v>1151</v>
      </c>
      <c r="D1035" s="227" t="s">
        <v>196</v>
      </c>
      <c r="E1035" s="228" t="s">
        <v>1152</v>
      </c>
      <c r="F1035" s="229" t="s">
        <v>1153</v>
      </c>
      <c r="G1035" s="230" t="s">
        <v>294</v>
      </c>
      <c r="H1035" s="231">
        <v>86.95</v>
      </c>
      <c r="I1035" s="232"/>
      <c r="J1035" s="233">
        <f>ROUND(I1035*H1035,2)</f>
        <v>0</v>
      </c>
      <c r="K1035" s="229" t="s">
        <v>200</v>
      </c>
      <c r="L1035" s="45"/>
      <c r="M1035" s="234" t="s">
        <v>1</v>
      </c>
      <c r="N1035" s="235" t="s">
        <v>38</v>
      </c>
      <c r="O1035" s="92"/>
      <c r="P1035" s="236">
        <f>O1035*H1035</f>
        <v>0</v>
      </c>
      <c r="Q1035" s="236">
        <v>0</v>
      </c>
      <c r="R1035" s="236">
        <f>Q1035*H1035</f>
        <v>0</v>
      </c>
      <c r="S1035" s="236">
        <v>0</v>
      </c>
      <c r="T1035" s="237">
        <f>S1035*H1035</f>
        <v>0</v>
      </c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R1035" s="238" t="s">
        <v>115</v>
      </c>
      <c r="AT1035" s="238" t="s">
        <v>196</v>
      </c>
      <c r="AU1035" s="238" t="s">
        <v>81</v>
      </c>
      <c r="AY1035" s="18" t="s">
        <v>194</v>
      </c>
      <c r="BE1035" s="239">
        <f>IF(N1035="základní",J1035,0)</f>
        <v>0</v>
      </c>
      <c r="BF1035" s="239">
        <f>IF(N1035="snížená",J1035,0)</f>
        <v>0</v>
      </c>
      <c r="BG1035" s="239">
        <f>IF(N1035="zákl. přenesená",J1035,0)</f>
        <v>0</v>
      </c>
      <c r="BH1035" s="239">
        <f>IF(N1035="sníž. přenesená",J1035,0)</f>
        <v>0</v>
      </c>
      <c r="BI1035" s="239">
        <f>IF(N1035="nulová",J1035,0)</f>
        <v>0</v>
      </c>
      <c r="BJ1035" s="18" t="s">
        <v>77</v>
      </c>
      <c r="BK1035" s="239">
        <f>ROUND(I1035*H1035,2)</f>
        <v>0</v>
      </c>
      <c r="BL1035" s="18" t="s">
        <v>115</v>
      </c>
      <c r="BM1035" s="238" t="s">
        <v>1154</v>
      </c>
    </row>
    <row r="1036" spans="1:47" s="2" customFormat="1" ht="12">
      <c r="A1036" s="39"/>
      <c r="B1036" s="40"/>
      <c r="C1036" s="41"/>
      <c r="D1036" s="240" t="s">
        <v>201</v>
      </c>
      <c r="E1036" s="41"/>
      <c r="F1036" s="241" t="s">
        <v>1153</v>
      </c>
      <c r="G1036" s="41"/>
      <c r="H1036" s="41"/>
      <c r="I1036" s="242"/>
      <c r="J1036" s="41"/>
      <c r="K1036" s="41"/>
      <c r="L1036" s="45"/>
      <c r="M1036" s="243"/>
      <c r="N1036" s="244"/>
      <c r="O1036" s="92"/>
      <c r="P1036" s="92"/>
      <c r="Q1036" s="92"/>
      <c r="R1036" s="92"/>
      <c r="S1036" s="92"/>
      <c r="T1036" s="93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T1036" s="18" t="s">
        <v>201</v>
      </c>
      <c r="AU1036" s="18" t="s">
        <v>81</v>
      </c>
    </row>
    <row r="1037" spans="1:51" s="13" customFormat="1" ht="12">
      <c r="A1037" s="13"/>
      <c r="B1037" s="245"/>
      <c r="C1037" s="246"/>
      <c r="D1037" s="240" t="s">
        <v>202</v>
      </c>
      <c r="E1037" s="247" t="s">
        <v>1</v>
      </c>
      <c r="F1037" s="248" t="s">
        <v>632</v>
      </c>
      <c r="G1037" s="246"/>
      <c r="H1037" s="247" t="s">
        <v>1</v>
      </c>
      <c r="I1037" s="249"/>
      <c r="J1037" s="246"/>
      <c r="K1037" s="246"/>
      <c r="L1037" s="250"/>
      <c r="M1037" s="251"/>
      <c r="N1037" s="252"/>
      <c r="O1037" s="252"/>
      <c r="P1037" s="252"/>
      <c r="Q1037" s="252"/>
      <c r="R1037" s="252"/>
      <c r="S1037" s="252"/>
      <c r="T1037" s="25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54" t="s">
        <v>202</v>
      </c>
      <c r="AU1037" s="254" t="s">
        <v>81</v>
      </c>
      <c r="AV1037" s="13" t="s">
        <v>77</v>
      </c>
      <c r="AW1037" s="13" t="s">
        <v>30</v>
      </c>
      <c r="AX1037" s="13" t="s">
        <v>73</v>
      </c>
      <c r="AY1037" s="254" t="s">
        <v>194</v>
      </c>
    </row>
    <row r="1038" spans="1:51" s="13" customFormat="1" ht="12">
      <c r="A1038" s="13"/>
      <c r="B1038" s="245"/>
      <c r="C1038" s="246"/>
      <c r="D1038" s="240" t="s">
        <v>202</v>
      </c>
      <c r="E1038" s="247" t="s">
        <v>1</v>
      </c>
      <c r="F1038" s="248" t="s">
        <v>1155</v>
      </c>
      <c r="G1038" s="246"/>
      <c r="H1038" s="247" t="s">
        <v>1</v>
      </c>
      <c r="I1038" s="249"/>
      <c r="J1038" s="246"/>
      <c r="K1038" s="246"/>
      <c r="L1038" s="250"/>
      <c r="M1038" s="251"/>
      <c r="N1038" s="252"/>
      <c r="O1038" s="252"/>
      <c r="P1038" s="252"/>
      <c r="Q1038" s="252"/>
      <c r="R1038" s="252"/>
      <c r="S1038" s="252"/>
      <c r="T1038" s="25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54" t="s">
        <v>202</v>
      </c>
      <c r="AU1038" s="254" t="s">
        <v>81</v>
      </c>
      <c r="AV1038" s="13" t="s">
        <v>77</v>
      </c>
      <c r="AW1038" s="13" t="s">
        <v>30</v>
      </c>
      <c r="AX1038" s="13" t="s">
        <v>73</v>
      </c>
      <c r="AY1038" s="254" t="s">
        <v>194</v>
      </c>
    </row>
    <row r="1039" spans="1:51" s="14" customFormat="1" ht="12">
      <c r="A1039" s="14"/>
      <c r="B1039" s="255"/>
      <c r="C1039" s="256"/>
      <c r="D1039" s="240" t="s">
        <v>202</v>
      </c>
      <c r="E1039" s="257" t="s">
        <v>1</v>
      </c>
      <c r="F1039" s="258" t="s">
        <v>645</v>
      </c>
      <c r="G1039" s="256"/>
      <c r="H1039" s="259">
        <v>86.95</v>
      </c>
      <c r="I1039" s="260"/>
      <c r="J1039" s="256"/>
      <c r="K1039" s="256"/>
      <c r="L1039" s="261"/>
      <c r="M1039" s="262"/>
      <c r="N1039" s="263"/>
      <c r="O1039" s="263"/>
      <c r="P1039" s="263"/>
      <c r="Q1039" s="263"/>
      <c r="R1039" s="263"/>
      <c r="S1039" s="263"/>
      <c r="T1039" s="26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65" t="s">
        <v>202</v>
      </c>
      <c r="AU1039" s="265" t="s">
        <v>81</v>
      </c>
      <c r="AV1039" s="14" t="s">
        <v>81</v>
      </c>
      <c r="AW1039" s="14" t="s">
        <v>30</v>
      </c>
      <c r="AX1039" s="14" t="s">
        <v>73</v>
      </c>
      <c r="AY1039" s="265" t="s">
        <v>194</v>
      </c>
    </row>
    <row r="1040" spans="1:51" s="15" customFormat="1" ht="12">
      <c r="A1040" s="15"/>
      <c r="B1040" s="266"/>
      <c r="C1040" s="267"/>
      <c r="D1040" s="240" t="s">
        <v>202</v>
      </c>
      <c r="E1040" s="268" t="s">
        <v>1</v>
      </c>
      <c r="F1040" s="269" t="s">
        <v>206</v>
      </c>
      <c r="G1040" s="267"/>
      <c r="H1040" s="270">
        <v>86.95</v>
      </c>
      <c r="I1040" s="271"/>
      <c r="J1040" s="267"/>
      <c r="K1040" s="267"/>
      <c r="L1040" s="272"/>
      <c r="M1040" s="273"/>
      <c r="N1040" s="274"/>
      <c r="O1040" s="274"/>
      <c r="P1040" s="274"/>
      <c r="Q1040" s="274"/>
      <c r="R1040" s="274"/>
      <c r="S1040" s="274"/>
      <c r="T1040" s="27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T1040" s="276" t="s">
        <v>202</v>
      </c>
      <c r="AU1040" s="276" t="s">
        <v>81</v>
      </c>
      <c r="AV1040" s="15" t="s">
        <v>115</v>
      </c>
      <c r="AW1040" s="15" t="s">
        <v>30</v>
      </c>
      <c r="AX1040" s="15" t="s">
        <v>77</v>
      </c>
      <c r="AY1040" s="276" t="s">
        <v>194</v>
      </c>
    </row>
    <row r="1041" spans="1:65" s="2" customFormat="1" ht="12">
      <c r="A1041" s="39"/>
      <c r="B1041" s="40"/>
      <c r="C1041" s="227" t="s">
        <v>672</v>
      </c>
      <c r="D1041" s="227" t="s">
        <v>196</v>
      </c>
      <c r="E1041" s="228" t="s">
        <v>1156</v>
      </c>
      <c r="F1041" s="229" t="s">
        <v>1157</v>
      </c>
      <c r="G1041" s="230" t="s">
        <v>294</v>
      </c>
      <c r="H1041" s="231">
        <v>303.971</v>
      </c>
      <c r="I1041" s="232"/>
      <c r="J1041" s="233">
        <f>ROUND(I1041*H1041,2)</f>
        <v>0</v>
      </c>
      <c r="K1041" s="229" t="s">
        <v>200</v>
      </c>
      <c r="L1041" s="45"/>
      <c r="M1041" s="234" t="s">
        <v>1</v>
      </c>
      <c r="N1041" s="235" t="s">
        <v>38</v>
      </c>
      <c r="O1041" s="92"/>
      <c r="P1041" s="236">
        <f>O1041*H1041</f>
        <v>0</v>
      </c>
      <c r="Q1041" s="236">
        <v>0</v>
      </c>
      <c r="R1041" s="236">
        <f>Q1041*H1041</f>
        <v>0</v>
      </c>
      <c r="S1041" s="236">
        <v>0</v>
      </c>
      <c r="T1041" s="237">
        <f>S1041*H1041</f>
        <v>0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R1041" s="238" t="s">
        <v>115</v>
      </c>
      <c r="AT1041" s="238" t="s">
        <v>196</v>
      </c>
      <c r="AU1041" s="238" t="s">
        <v>81</v>
      </c>
      <c r="AY1041" s="18" t="s">
        <v>194</v>
      </c>
      <c r="BE1041" s="239">
        <f>IF(N1041="základní",J1041,0)</f>
        <v>0</v>
      </c>
      <c r="BF1041" s="239">
        <f>IF(N1041="snížená",J1041,0)</f>
        <v>0</v>
      </c>
      <c r="BG1041" s="239">
        <f>IF(N1041="zákl. přenesená",J1041,0)</f>
        <v>0</v>
      </c>
      <c r="BH1041" s="239">
        <f>IF(N1041="sníž. přenesená",J1041,0)</f>
        <v>0</v>
      </c>
      <c r="BI1041" s="239">
        <f>IF(N1041="nulová",J1041,0)</f>
        <v>0</v>
      </c>
      <c r="BJ1041" s="18" t="s">
        <v>77</v>
      </c>
      <c r="BK1041" s="239">
        <f>ROUND(I1041*H1041,2)</f>
        <v>0</v>
      </c>
      <c r="BL1041" s="18" t="s">
        <v>115</v>
      </c>
      <c r="BM1041" s="238" t="s">
        <v>1158</v>
      </c>
    </row>
    <row r="1042" spans="1:47" s="2" customFormat="1" ht="12">
      <c r="A1042" s="39"/>
      <c r="B1042" s="40"/>
      <c r="C1042" s="41"/>
      <c r="D1042" s="240" t="s">
        <v>201</v>
      </c>
      <c r="E1042" s="41"/>
      <c r="F1042" s="241" t="s">
        <v>1157</v>
      </c>
      <c r="G1042" s="41"/>
      <c r="H1042" s="41"/>
      <c r="I1042" s="242"/>
      <c r="J1042" s="41"/>
      <c r="K1042" s="41"/>
      <c r="L1042" s="45"/>
      <c r="M1042" s="243"/>
      <c r="N1042" s="244"/>
      <c r="O1042" s="92"/>
      <c r="P1042" s="92"/>
      <c r="Q1042" s="92"/>
      <c r="R1042" s="92"/>
      <c r="S1042" s="92"/>
      <c r="T1042" s="93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T1042" s="18" t="s">
        <v>201</v>
      </c>
      <c r="AU1042" s="18" t="s">
        <v>81</v>
      </c>
    </row>
    <row r="1043" spans="1:51" s="14" customFormat="1" ht="12">
      <c r="A1043" s="14"/>
      <c r="B1043" s="255"/>
      <c r="C1043" s="256"/>
      <c r="D1043" s="240" t="s">
        <v>202</v>
      </c>
      <c r="E1043" s="257" t="s">
        <v>1</v>
      </c>
      <c r="F1043" s="258" t="s">
        <v>1159</v>
      </c>
      <c r="G1043" s="256"/>
      <c r="H1043" s="259">
        <v>303.971</v>
      </c>
      <c r="I1043" s="260"/>
      <c r="J1043" s="256"/>
      <c r="K1043" s="256"/>
      <c r="L1043" s="261"/>
      <c r="M1043" s="262"/>
      <c r="N1043" s="263"/>
      <c r="O1043" s="263"/>
      <c r="P1043" s="263"/>
      <c r="Q1043" s="263"/>
      <c r="R1043" s="263"/>
      <c r="S1043" s="263"/>
      <c r="T1043" s="26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65" t="s">
        <v>202</v>
      </c>
      <c r="AU1043" s="265" t="s">
        <v>81</v>
      </c>
      <c r="AV1043" s="14" t="s">
        <v>81</v>
      </c>
      <c r="AW1043" s="14" t="s">
        <v>30</v>
      </c>
      <c r="AX1043" s="14" t="s">
        <v>73</v>
      </c>
      <c r="AY1043" s="265" t="s">
        <v>194</v>
      </c>
    </row>
    <row r="1044" spans="1:51" s="15" customFormat="1" ht="12">
      <c r="A1044" s="15"/>
      <c r="B1044" s="266"/>
      <c r="C1044" s="267"/>
      <c r="D1044" s="240" t="s">
        <v>202</v>
      </c>
      <c r="E1044" s="268" t="s">
        <v>1</v>
      </c>
      <c r="F1044" s="269" t="s">
        <v>206</v>
      </c>
      <c r="G1044" s="267"/>
      <c r="H1044" s="270">
        <v>303.971</v>
      </c>
      <c r="I1044" s="271"/>
      <c r="J1044" s="267"/>
      <c r="K1044" s="267"/>
      <c r="L1044" s="272"/>
      <c r="M1044" s="273"/>
      <c r="N1044" s="274"/>
      <c r="O1044" s="274"/>
      <c r="P1044" s="274"/>
      <c r="Q1044" s="274"/>
      <c r="R1044" s="274"/>
      <c r="S1044" s="274"/>
      <c r="T1044" s="27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T1044" s="276" t="s">
        <v>202</v>
      </c>
      <c r="AU1044" s="276" t="s">
        <v>81</v>
      </c>
      <c r="AV1044" s="15" t="s">
        <v>115</v>
      </c>
      <c r="AW1044" s="15" t="s">
        <v>30</v>
      </c>
      <c r="AX1044" s="15" t="s">
        <v>77</v>
      </c>
      <c r="AY1044" s="276" t="s">
        <v>194</v>
      </c>
    </row>
    <row r="1045" spans="1:65" s="2" customFormat="1" ht="12">
      <c r="A1045" s="39"/>
      <c r="B1045" s="40"/>
      <c r="C1045" s="227" t="s">
        <v>1160</v>
      </c>
      <c r="D1045" s="227" t="s">
        <v>196</v>
      </c>
      <c r="E1045" s="228" t="s">
        <v>1161</v>
      </c>
      <c r="F1045" s="229" t="s">
        <v>1162</v>
      </c>
      <c r="G1045" s="230" t="s">
        <v>294</v>
      </c>
      <c r="H1045" s="231">
        <v>237.358</v>
      </c>
      <c r="I1045" s="232"/>
      <c r="J1045" s="233">
        <f>ROUND(I1045*H1045,2)</f>
        <v>0</v>
      </c>
      <c r="K1045" s="229" t="s">
        <v>200</v>
      </c>
      <c r="L1045" s="45"/>
      <c r="M1045" s="234" t="s">
        <v>1</v>
      </c>
      <c r="N1045" s="235" t="s">
        <v>38</v>
      </c>
      <c r="O1045" s="92"/>
      <c r="P1045" s="236">
        <f>O1045*H1045</f>
        <v>0</v>
      </c>
      <c r="Q1045" s="236">
        <v>0</v>
      </c>
      <c r="R1045" s="236">
        <f>Q1045*H1045</f>
        <v>0</v>
      </c>
      <c r="S1045" s="236">
        <v>0</v>
      </c>
      <c r="T1045" s="237">
        <f>S1045*H1045</f>
        <v>0</v>
      </c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R1045" s="238" t="s">
        <v>115</v>
      </c>
      <c r="AT1045" s="238" t="s">
        <v>196</v>
      </c>
      <c r="AU1045" s="238" t="s">
        <v>81</v>
      </c>
      <c r="AY1045" s="18" t="s">
        <v>194</v>
      </c>
      <c r="BE1045" s="239">
        <f>IF(N1045="základní",J1045,0)</f>
        <v>0</v>
      </c>
      <c r="BF1045" s="239">
        <f>IF(N1045="snížená",J1045,0)</f>
        <v>0</v>
      </c>
      <c r="BG1045" s="239">
        <f>IF(N1045="zákl. přenesená",J1045,0)</f>
        <v>0</v>
      </c>
      <c r="BH1045" s="239">
        <f>IF(N1045="sníž. přenesená",J1045,0)</f>
        <v>0</v>
      </c>
      <c r="BI1045" s="239">
        <f>IF(N1045="nulová",J1045,0)</f>
        <v>0</v>
      </c>
      <c r="BJ1045" s="18" t="s">
        <v>77</v>
      </c>
      <c r="BK1045" s="239">
        <f>ROUND(I1045*H1045,2)</f>
        <v>0</v>
      </c>
      <c r="BL1045" s="18" t="s">
        <v>115</v>
      </c>
      <c r="BM1045" s="238" t="s">
        <v>1163</v>
      </c>
    </row>
    <row r="1046" spans="1:47" s="2" customFormat="1" ht="12">
      <c r="A1046" s="39"/>
      <c r="B1046" s="40"/>
      <c r="C1046" s="41"/>
      <c r="D1046" s="240" t="s">
        <v>201</v>
      </c>
      <c r="E1046" s="41"/>
      <c r="F1046" s="241" t="s">
        <v>1162</v>
      </c>
      <c r="G1046" s="41"/>
      <c r="H1046" s="41"/>
      <c r="I1046" s="242"/>
      <c r="J1046" s="41"/>
      <c r="K1046" s="41"/>
      <c r="L1046" s="45"/>
      <c r="M1046" s="243"/>
      <c r="N1046" s="244"/>
      <c r="O1046" s="92"/>
      <c r="P1046" s="92"/>
      <c r="Q1046" s="92"/>
      <c r="R1046" s="92"/>
      <c r="S1046" s="92"/>
      <c r="T1046" s="93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T1046" s="18" t="s">
        <v>201</v>
      </c>
      <c r="AU1046" s="18" t="s">
        <v>81</v>
      </c>
    </row>
    <row r="1047" spans="1:51" s="13" customFormat="1" ht="12">
      <c r="A1047" s="13"/>
      <c r="B1047" s="245"/>
      <c r="C1047" s="246"/>
      <c r="D1047" s="240" t="s">
        <v>202</v>
      </c>
      <c r="E1047" s="247" t="s">
        <v>1</v>
      </c>
      <c r="F1047" s="248" t="s">
        <v>1164</v>
      </c>
      <c r="G1047" s="246"/>
      <c r="H1047" s="247" t="s">
        <v>1</v>
      </c>
      <c r="I1047" s="249"/>
      <c r="J1047" s="246"/>
      <c r="K1047" s="246"/>
      <c r="L1047" s="250"/>
      <c r="M1047" s="251"/>
      <c r="N1047" s="252"/>
      <c r="O1047" s="252"/>
      <c r="P1047" s="252"/>
      <c r="Q1047" s="252"/>
      <c r="R1047" s="252"/>
      <c r="S1047" s="252"/>
      <c r="T1047" s="25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54" t="s">
        <v>202</v>
      </c>
      <c r="AU1047" s="254" t="s">
        <v>81</v>
      </c>
      <c r="AV1047" s="13" t="s">
        <v>77</v>
      </c>
      <c r="AW1047" s="13" t="s">
        <v>30</v>
      </c>
      <c r="AX1047" s="13" t="s">
        <v>73</v>
      </c>
      <c r="AY1047" s="254" t="s">
        <v>194</v>
      </c>
    </row>
    <row r="1048" spans="1:51" s="14" customFormat="1" ht="12">
      <c r="A1048" s="14"/>
      <c r="B1048" s="255"/>
      <c r="C1048" s="256"/>
      <c r="D1048" s="240" t="s">
        <v>202</v>
      </c>
      <c r="E1048" s="257" t="s">
        <v>1</v>
      </c>
      <c r="F1048" s="258" t="s">
        <v>720</v>
      </c>
      <c r="G1048" s="256"/>
      <c r="H1048" s="259">
        <v>22.394</v>
      </c>
      <c r="I1048" s="260"/>
      <c r="J1048" s="256"/>
      <c r="K1048" s="256"/>
      <c r="L1048" s="261"/>
      <c r="M1048" s="262"/>
      <c r="N1048" s="263"/>
      <c r="O1048" s="263"/>
      <c r="P1048" s="263"/>
      <c r="Q1048" s="263"/>
      <c r="R1048" s="263"/>
      <c r="S1048" s="263"/>
      <c r="T1048" s="26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65" t="s">
        <v>202</v>
      </c>
      <c r="AU1048" s="265" t="s">
        <v>81</v>
      </c>
      <c r="AV1048" s="14" t="s">
        <v>81</v>
      </c>
      <c r="AW1048" s="14" t="s">
        <v>30</v>
      </c>
      <c r="AX1048" s="14" t="s">
        <v>73</v>
      </c>
      <c r="AY1048" s="265" t="s">
        <v>194</v>
      </c>
    </row>
    <row r="1049" spans="1:51" s="14" customFormat="1" ht="12">
      <c r="A1049" s="14"/>
      <c r="B1049" s="255"/>
      <c r="C1049" s="256"/>
      <c r="D1049" s="240" t="s">
        <v>202</v>
      </c>
      <c r="E1049" s="257" t="s">
        <v>1</v>
      </c>
      <c r="F1049" s="258" t="s">
        <v>729</v>
      </c>
      <c r="G1049" s="256"/>
      <c r="H1049" s="259">
        <v>8.987</v>
      </c>
      <c r="I1049" s="260"/>
      <c r="J1049" s="256"/>
      <c r="K1049" s="256"/>
      <c r="L1049" s="261"/>
      <c r="M1049" s="262"/>
      <c r="N1049" s="263"/>
      <c r="O1049" s="263"/>
      <c r="P1049" s="263"/>
      <c r="Q1049" s="263"/>
      <c r="R1049" s="263"/>
      <c r="S1049" s="263"/>
      <c r="T1049" s="26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65" t="s">
        <v>202</v>
      </c>
      <c r="AU1049" s="265" t="s">
        <v>81</v>
      </c>
      <c r="AV1049" s="14" t="s">
        <v>81</v>
      </c>
      <c r="AW1049" s="14" t="s">
        <v>30</v>
      </c>
      <c r="AX1049" s="14" t="s">
        <v>73</v>
      </c>
      <c r="AY1049" s="265" t="s">
        <v>194</v>
      </c>
    </row>
    <row r="1050" spans="1:51" s="14" customFormat="1" ht="12">
      <c r="A1050" s="14"/>
      <c r="B1050" s="255"/>
      <c r="C1050" s="256"/>
      <c r="D1050" s="240" t="s">
        <v>202</v>
      </c>
      <c r="E1050" s="257" t="s">
        <v>1</v>
      </c>
      <c r="F1050" s="258" t="s">
        <v>721</v>
      </c>
      <c r="G1050" s="256"/>
      <c r="H1050" s="259">
        <v>16.149</v>
      </c>
      <c r="I1050" s="260"/>
      <c r="J1050" s="256"/>
      <c r="K1050" s="256"/>
      <c r="L1050" s="261"/>
      <c r="M1050" s="262"/>
      <c r="N1050" s="263"/>
      <c r="O1050" s="263"/>
      <c r="P1050" s="263"/>
      <c r="Q1050" s="263"/>
      <c r="R1050" s="263"/>
      <c r="S1050" s="263"/>
      <c r="T1050" s="26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65" t="s">
        <v>202</v>
      </c>
      <c r="AU1050" s="265" t="s">
        <v>81</v>
      </c>
      <c r="AV1050" s="14" t="s">
        <v>81</v>
      </c>
      <c r="AW1050" s="14" t="s">
        <v>30</v>
      </c>
      <c r="AX1050" s="14" t="s">
        <v>73</v>
      </c>
      <c r="AY1050" s="265" t="s">
        <v>194</v>
      </c>
    </row>
    <row r="1051" spans="1:51" s="14" customFormat="1" ht="12">
      <c r="A1051" s="14"/>
      <c r="B1051" s="255"/>
      <c r="C1051" s="256"/>
      <c r="D1051" s="240" t="s">
        <v>202</v>
      </c>
      <c r="E1051" s="257" t="s">
        <v>1</v>
      </c>
      <c r="F1051" s="258" t="s">
        <v>722</v>
      </c>
      <c r="G1051" s="256"/>
      <c r="H1051" s="259">
        <v>26.403</v>
      </c>
      <c r="I1051" s="260"/>
      <c r="J1051" s="256"/>
      <c r="K1051" s="256"/>
      <c r="L1051" s="261"/>
      <c r="M1051" s="262"/>
      <c r="N1051" s="263"/>
      <c r="O1051" s="263"/>
      <c r="P1051" s="263"/>
      <c r="Q1051" s="263"/>
      <c r="R1051" s="263"/>
      <c r="S1051" s="263"/>
      <c r="T1051" s="26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65" t="s">
        <v>202</v>
      </c>
      <c r="AU1051" s="265" t="s">
        <v>81</v>
      </c>
      <c r="AV1051" s="14" t="s">
        <v>81</v>
      </c>
      <c r="AW1051" s="14" t="s">
        <v>30</v>
      </c>
      <c r="AX1051" s="14" t="s">
        <v>73</v>
      </c>
      <c r="AY1051" s="265" t="s">
        <v>194</v>
      </c>
    </row>
    <row r="1052" spans="1:51" s="14" customFormat="1" ht="12">
      <c r="A1052" s="14"/>
      <c r="B1052" s="255"/>
      <c r="C1052" s="256"/>
      <c r="D1052" s="240" t="s">
        <v>202</v>
      </c>
      <c r="E1052" s="257" t="s">
        <v>1</v>
      </c>
      <c r="F1052" s="258" t="s">
        <v>723</v>
      </c>
      <c r="G1052" s="256"/>
      <c r="H1052" s="259">
        <v>42.085</v>
      </c>
      <c r="I1052" s="260"/>
      <c r="J1052" s="256"/>
      <c r="K1052" s="256"/>
      <c r="L1052" s="261"/>
      <c r="M1052" s="262"/>
      <c r="N1052" s="263"/>
      <c r="O1052" s="263"/>
      <c r="P1052" s="263"/>
      <c r="Q1052" s="263"/>
      <c r="R1052" s="263"/>
      <c r="S1052" s="263"/>
      <c r="T1052" s="26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65" t="s">
        <v>202</v>
      </c>
      <c r="AU1052" s="265" t="s">
        <v>81</v>
      </c>
      <c r="AV1052" s="14" t="s">
        <v>81</v>
      </c>
      <c r="AW1052" s="14" t="s">
        <v>30</v>
      </c>
      <c r="AX1052" s="14" t="s">
        <v>73</v>
      </c>
      <c r="AY1052" s="265" t="s">
        <v>194</v>
      </c>
    </row>
    <row r="1053" spans="1:51" s="14" customFormat="1" ht="12">
      <c r="A1053" s="14"/>
      <c r="B1053" s="255"/>
      <c r="C1053" s="256"/>
      <c r="D1053" s="240" t="s">
        <v>202</v>
      </c>
      <c r="E1053" s="257" t="s">
        <v>1</v>
      </c>
      <c r="F1053" s="258" t="s">
        <v>724</v>
      </c>
      <c r="G1053" s="256"/>
      <c r="H1053" s="259">
        <v>42.29</v>
      </c>
      <c r="I1053" s="260"/>
      <c r="J1053" s="256"/>
      <c r="K1053" s="256"/>
      <c r="L1053" s="261"/>
      <c r="M1053" s="262"/>
      <c r="N1053" s="263"/>
      <c r="O1053" s="263"/>
      <c r="P1053" s="263"/>
      <c r="Q1053" s="263"/>
      <c r="R1053" s="263"/>
      <c r="S1053" s="263"/>
      <c r="T1053" s="26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65" t="s">
        <v>202</v>
      </c>
      <c r="AU1053" s="265" t="s">
        <v>81</v>
      </c>
      <c r="AV1053" s="14" t="s">
        <v>81</v>
      </c>
      <c r="AW1053" s="14" t="s">
        <v>30</v>
      </c>
      <c r="AX1053" s="14" t="s">
        <v>73</v>
      </c>
      <c r="AY1053" s="265" t="s">
        <v>194</v>
      </c>
    </row>
    <row r="1054" spans="1:51" s="16" customFormat="1" ht="12">
      <c r="A1054" s="16"/>
      <c r="B1054" s="277"/>
      <c r="C1054" s="278"/>
      <c r="D1054" s="240" t="s">
        <v>202</v>
      </c>
      <c r="E1054" s="279" t="s">
        <v>1</v>
      </c>
      <c r="F1054" s="280" t="s">
        <v>276</v>
      </c>
      <c r="G1054" s="278"/>
      <c r="H1054" s="281">
        <v>158.308</v>
      </c>
      <c r="I1054" s="282"/>
      <c r="J1054" s="278"/>
      <c r="K1054" s="278"/>
      <c r="L1054" s="283"/>
      <c r="M1054" s="284"/>
      <c r="N1054" s="285"/>
      <c r="O1054" s="285"/>
      <c r="P1054" s="285"/>
      <c r="Q1054" s="285"/>
      <c r="R1054" s="285"/>
      <c r="S1054" s="285"/>
      <c r="T1054" s="28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T1054" s="287" t="s">
        <v>202</v>
      </c>
      <c r="AU1054" s="287" t="s">
        <v>81</v>
      </c>
      <c r="AV1054" s="16" t="s">
        <v>110</v>
      </c>
      <c r="AW1054" s="16" t="s">
        <v>30</v>
      </c>
      <c r="AX1054" s="16" t="s">
        <v>73</v>
      </c>
      <c r="AY1054" s="287" t="s">
        <v>194</v>
      </c>
    </row>
    <row r="1055" spans="1:51" s="14" customFormat="1" ht="12">
      <c r="A1055" s="14"/>
      <c r="B1055" s="255"/>
      <c r="C1055" s="256"/>
      <c r="D1055" s="240" t="s">
        <v>202</v>
      </c>
      <c r="E1055" s="257" t="s">
        <v>1</v>
      </c>
      <c r="F1055" s="258" t="s">
        <v>1165</v>
      </c>
      <c r="G1055" s="256"/>
      <c r="H1055" s="259">
        <v>79.05</v>
      </c>
      <c r="I1055" s="260"/>
      <c r="J1055" s="256"/>
      <c r="K1055" s="256"/>
      <c r="L1055" s="261"/>
      <c r="M1055" s="262"/>
      <c r="N1055" s="263"/>
      <c r="O1055" s="263"/>
      <c r="P1055" s="263"/>
      <c r="Q1055" s="263"/>
      <c r="R1055" s="263"/>
      <c r="S1055" s="263"/>
      <c r="T1055" s="26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65" t="s">
        <v>202</v>
      </c>
      <c r="AU1055" s="265" t="s">
        <v>81</v>
      </c>
      <c r="AV1055" s="14" t="s">
        <v>81</v>
      </c>
      <c r="AW1055" s="14" t="s">
        <v>30</v>
      </c>
      <c r="AX1055" s="14" t="s">
        <v>73</v>
      </c>
      <c r="AY1055" s="265" t="s">
        <v>194</v>
      </c>
    </row>
    <row r="1056" spans="1:51" s="15" customFormat="1" ht="12">
      <c r="A1056" s="15"/>
      <c r="B1056" s="266"/>
      <c r="C1056" s="267"/>
      <c r="D1056" s="240" t="s">
        <v>202</v>
      </c>
      <c r="E1056" s="268" t="s">
        <v>1</v>
      </c>
      <c r="F1056" s="269" t="s">
        <v>206</v>
      </c>
      <c r="G1056" s="267"/>
      <c r="H1056" s="270">
        <v>237.358</v>
      </c>
      <c r="I1056" s="271"/>
      <c r="J1056" s="267"/>
      <c r="K1056" s="267"/>
      <c r="L1056" s="272"/>
      <c r="M1056" s="273"/>
      <c r="N1056" s="274"/>
      <c r="O1056" s="274"/>
      <c r="P1056" s="274"/>
      <c r="Q1056" s="274"/>
      <c r="R1056" s="274"/>
      <c r="S1056" s="274"/>
      <c r="T1056" s="27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T1056" s="276" t="s">
        <v>202</v>
      </c>
      <c r="AU1056" s="276" t="s">
        <v>81</v>
      </c>
      <c r="AV1056" s="15" t="s">
        <v>115</v>
      </c>
      <c r="AW1056" s="15" t="s">
        <v>30</v>
      </c>
      <c r="AX1056" s="15" t="s">
        <v>77</v>
      </c>
      <c r="AY1056" s="276" t="s">
        <v>194</v>
      </c>
    </row>
    <row r="1057" spans="1:65" s="2" customFormat="1" ht="12">
      <c r="A1057" s="39"/>
      <c r="B1057" s="40"/>
      <c r="C1057" s="227" t="s">
        <v>676</v>
      </c>
      <c r="D1057" s="227" t="s">
        <v>196</v>
      </c>
      <c r="E1057" s="228" t="s">
        <v>1166</v>
      </c>
      <c r="F1057" s="229" t="s">
        <v>1167</v>
      </c>
      <c r="G1057" s="230" t="s">
        <v>294</v>
      </c>
      <c r="H1057" s="231">
        <v>149.321</v>
      </c>
      <c r="I1057" s="232"/>
      <c r="J1057" s="233">
        <f>ROUND(I1057*H1057,2)</f>
        <v>0</v>
      </c>
      <c r="K1057" s="229" t="s">
        <v>200</v>
      </c>
      <c r="L1057" s="45"/>
      <c r="M1057" s="234" t="s">
        <v>1</v>
      </c>
      <c r="N1057" s="235" t="s">
        <v>38</v>
      </c>
      <c r="O1057" s="92"/>
      <c r="P1057" s="236">
        <f>O1057*H1057</f>
        <v>0</v>
      </c>
      <c r="Q1057" s="236">
        <v>0</v>
      </c>
      <c r="R1057" s="236">
        <f>Q1057*H1057</f>
        <v>0</v>
      </c>
      <c r="S1057" s="236">
        <v>0</v>
      </c>
      <c r="T1057" s="237">
        <f>S1057*H1057</f>
        <v>0</v>
      </c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R1057" s="238" t="s">
        <v>115</v>
      </c>
      <c r="AT1057" s="238" t="s">
        <v>196</v>
      </c>
      <c r="AU1057" s="238" t="s">
        <v>81</v>
      </c>
      <c r="AY1057" s="18" t="s">
        <v>194</v>
      </c>
      <c r="BE1057" s="239">
        <f>IF(N1057="základní",J1057,0)</f>
        <v>0</v>
      </c>
      <c r="BF1057" s="239">
        <f>IF(N1057="snížená",J1057,0)</f>
        <v>0</v>
      </c>
      <c r="BG1057" s="239">
        <f>IF(N1057="zákl. přenesená",J1057,0)</f>
        <v>0</v>
      </c>
      <c r="BH1057" s="239">
        <f>IF(N1057="sníž. přenesená",J1057,0)</f>
        <v>0</v>
      </c>
      <c r="BI1057" s="239">
        <f>IF(N1057="nulová",J1057,0)</f>
        <v>0</v>
      </c>
      <c r="BJ1057" s="18" t="s">
        <v>77</v>
      </c>
      <c r="BK1057" s="239">
        <f>ROUND(I1057*H1057,2)</f>
        <v>0</v>
      </c>
      <c r="BL1057" s="18" t="s">
        <v>115</v>
      </c>
      <c r="BM1057" s="238" t="s">
        <v>1168</v>
      </c>
    </row>
    <row r="1058" spans="1:47" s="2" customFormat="1" ht="12">
      <c r="A1058" s="39"/>
      <c r="B1058" s="40"/>
      <c r="C1058" s="41"/>
      <c r="D1058" s="240" t="s">
        <v>201</v>
      </c>
      <c r="E1058" s="41"/>
      <c r="F1058" s="241" t="s">
        <v>1167</v>
      </c>
      <c r="G1058" s="41"/>
      <c r="H1058" s="41"/>
      <c r="I1058" s="242"/>
      <c r="J1058" s="41"/>
      <c r="K1058" s="41"/>
      <c r="L1058" s="45"/>
      <c r="M1058" s="243"/>
      <c r="N1058" s="244"/>
      <c r="O1058" s="92"/>
      <c r="P1058" s="92"/>
      <c r="Q1058" s="92"/>
      <c r="R1058" s="92"/>
      <c r="S1058" s="92"/>
      <c r="T1058" s="93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T1058" s="18" t="s">
        <v>201</v>
      </c>
      <c r="AU1058" s="18" t="s">
        <v>81</v>
      </c>
    </row>
    <row r="1059" spans="1:51" s="13" customFormat="1" ht="12">
      <c r="A1059" s="13"/>
      <c r="B1059" s="245"/>
      <c r="C1059" s="246"/>
      <c r="D1059" s="240" t="s">
        <v>202</v>
      </c>
      <c r="E1059" s="247" t="s">
        <v>1</v>
      </c>
      <c r="F1059" s="248" t="s">
        <v>719</v>
      </c>
      <c r="G1059" s="246"/>
      <c r="H1059" s="247" t="s">
        <v>1</v>
      </c>
      <c r="I1059" s="249"/>
      <c r="J1059" s="246"/>
      <c r="K1059" s="246"/>
      <c r="L1059" s="250"/>
      <c r="M1059" s="251"/>
      <c r="N1059" s="252"/>
      <c r="O1059" s="252"/>
      <c r="P1059" s="252"/>
      <c r="Q1059" s="252"/>
      <c r="R1059" s="252"/>
      <c r="S1059" s="252"/>
      <c r="T1059" s="25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54" t="s">
        <v>202</v>
      </c>
      <c r="AU1059" s="254" t="s">
        <v>81</v>
      </c>
      <c r="AV1059" s="13" t="s">
        <v>77</v>
      </c>
      <c r="AW1059" s="13" t="s">
        <v>30</v>
      </c>
      <c r="AX1059" s="13" t="s">
        <v>73</v>
      </c>
      <c r="AY1059" s="254" t="s">
        <v>194</v>
      </c>
    </row>
    <row r="1060" spans="1:51" s="14" customFormat="1" ht="12">
      <c r="A1060" s="14"/>
      <c r="B1060" s="255"/>
      <c r="C1060" s="256"/>
      <c r="D1060" s="240" t="s">
        <v>202</v>
      </c>
      <c r="E1060" s="257" t="s">
        <v>1</v>
      </c>
      <c r="F1060" s="258" t="s">
        <v>720</v>
      </c>
      <c r="G1060" s="256"/>
      <c r="H1060" s="259">
        <v>22.394</v>
      </c>
      <c r="I1060" s="260"/>
      <c r="J1060" s="256"/>
      <c r="K1060" s="256"/>
      <c r="L1060" s="261"/>
      <c r="M1060" s="262"/>
      <c r="N1060" s="263"/>
      <c r="O1060" s="263"/>
      <c r="P1060" s="263"/>
      <c r="Q1060" s="263"/>
      <c r="R1060" s="263"/>
      <c r="S1060" s="263"/>
      <c r="T1060" s="26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65" t="s">
        <v>202</v>
      </c>
      <c r="AU1060" s="265" t="s">
        <v>81</v>
      </c>
      <c r="AV1060" s="14" t="s">
        <v>81</v>
      </c>
      <c r="AW1060" s="14" t="s">
        <v>30</v>
      </c>
      <c r="AX1060" s="14" t="s">
        <v>73</v>
      </c>
      <c r="AY1060" s="265" t="s">
        <v>194</v>
      </c>
    </row>
    <row r="1061" spans="1:51" s="14" customFormat="1" ht="12">
      <c r="A1061" s="14"/>
      <c r="B1061" s="255"/>
      <c r="C1061" s="256"/>
      <c r="D1061" s="240" t="s">
        <v>202</v>
      </c>
      <c r="E1061" s="257" t="s">
        <v>1</v>
      </c>
      <c r="F1061" s="258" t="s">
        <v>721</v>
      </c>
      <c r="G1061" s="256"/>
      <c r="H1061" s="259">
        <v>16.149</v>
      </c>
      <c r="I1061" s="260"/>
      <c r="J1061" s="256"/>
      <c r="K1061" s="256"/>
      <c r="L1061" s="261"/>
      <c r="M1061" s="262"/>
      <c r="N1061" s="263"/>
      <c r="O1061" s="263"/>
      <c r="P1061" s="263"/>
      <c r="Q1061" s="263"/>
      <c r="R1061" s="263"/>
      <c r="S1061" s="263"/>
      <c r="T1061" s="26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65" t="s">
        <v>202</v>
      </c>
      <c r="AU1061" s="265" t="s">
        <v>81</v>
      </c>
      <c r="AV1061" s="14" t="s">
        <v>81</v>
      </c>
      <c r="AW1061" s="14" t="s">
        <v>30</v>
      </c>
      <c r="AX1061" s="14" t="s">
        <v>73</v>
      </c>
      <c r="AY1061" s="265" t="s">
        <v>194</v>
      </c>
    </row>
    <row r="1062" spans="1:51" s="14" customFormat="1" ht="12">
      <c r="A1062" s="14"/>
      <c r="B1062" s="255"/>
      <c r="C1062" s="256"/>
      <c r="D1062" s="240" t="s">
        <v>202</v>
      </c>
      <c r="E1062" s="257" t="s">
        <v>1</v>
      </c>
      <c r="F1062" s="258" t="s">
        <v>722</v>
      </c>
      <c r="G1062" s="256"/>
      <c r="H1062" s="259">
        <v>26.403</v>
      </c>
      <c r="I1062" s="260"/>
      <c r="J1062" s="256"/>
      <c r="K1062" s="256"/>
      <c r="L1062" s="261"/>
      <c r="M1062" s="262"/>
      <c r="N1062" s="263"/>
      <c r="O1062" s="263"/>
      <c r="P1062" s="263"/>
      <c r="Q1062" s="263"/>
      <c r="R1062" s="263"/>
      <c r="S1062" s="263"/>
      <c r="T1062" s="26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65" t="s">
        <v>202</v>
      </c>
      <c r="AU1062" s="265" t="s">
        <v>81</v>
      </c>
      <c r="AV1062" s="14" t="s">
        <v>81</v>
      </c>
      <c r="AW1062" s="14" t="s">
        <v>30</v>
      </c>
      <c r="AX1062" s="14" t="s">
        <v>73</v>
      </c>
      <c r="AY1062" s="265" t="s">
        <v>194</v>
      </c>
    </row>
    <row r="1063" spans="1:51" s="14" customFormat="1" ht="12">
      <c r="A1063" s="14"/>
      <c r="B1063" s="255"/>
      <c r="C1063" s="256"/>
      <c r="D1063" s="240" t="s">
        <v>202</v>
      </c>
      <c r="E1063" s="257" t="s">
        <v>1</v>
      </c>
      <c r="F1063" s="258" t="s">
        <v>723</v>
      </c>
      <c r="G1063" s="256"/>
      <c r="H1063" s="259">
        <v>42.085</v>
      </c>
      <c r="I1063" s="260"/>
      <c r="J1063" s="256"/>
      <c r="K1063" s="256"/>
      <c r="L1063" s="261"/>
      <c r="M1063" s="262"/>
      <c r="N1063" s="263"/>
      <c r="O1063" s="263"/>
      <c r="P1063" s="263"/>
      <c r="Q1063" s="263"/>
      <c r="R1063" s="263"/>
      <c r="S1063" s="263"/>
      <c r="T1063" s="26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65" t="s">
        <v>202</v>
      </c>
      <c r="AU1063" s="265" t="s">
        <v>81</v>
      </c>
      <c r="AV1063" s="14" t="s">
        <v>81</v>
      </c>
      <c r="AW1063" s="14" t="s">
        <v>30</v>
      </c>
      <c r="AX1063" s="14" t="s">
        <v>73</v>
      </c>
      <c r="AY1063" s="265" t="s">
        <v>194</v>
      </c>
    </row>
    <row r="1064" spans="1:51" s="14" customFormat="1" ht="12">
      <c r="A1064" s="14"/>
      <c r="B1064" s="255"/>
      <c r="C1064" s="256"/>
      <c r="D1064" s="240" t="s">
        <v>202</v>
      </c>
      <c r="E1064" s="257" t="s">
        <v>1</v>
      </c>
      <c r="F1064" s="258" t="s">
        <v>724</v>
      </c>
      <c r="G1064" s="256"/>
      <c r="H1064" s="259">
        <v>42.29</v>
      </c>
      <c r="I1064" s="260"/>
      <c r="J1064" s="256"/>
      <c r="K1064" s="256"/>
      <c r="L1064" s="261"/>
      <c r="M1064" s="262"/>
      <c r="N1064" s="263"/>
      <c r="O1064" s="263"/>
      <c r="P1064" s="263"/>
      <c r="Q1064" s="263"/>
      <c r="R1064" s="263"/>
      <c r="S1064" s="263"/>
      <c r="T1064" s="26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65" t="s">
        <v>202</v>
      </c>
      <c r="AU1064" s="265" t="s">
        <v>81</v>
      </c>
      <c r="AV1064" s="14" t="s">
        <v>81</v>
      </c>
      <c r="AW1064" s="14" t="s">
        <v>30</v>
      </c>
      <c r="AX1064" s="14" t="s">
        <v>73</v>
      </c>
      <c r="AY1064" s="265" t="s">
        <v>194</v>
      </c>
    </row>
    <row r="1065" spans="1:51" s="15" customFormat="1" ht="12">
      <c r="A1065" s="15"/>
      <c r="B1065" s="266"/>
      <c r="C1065" s="267"/>
      <c r="D1065" s="240" t="s">
        <v>202</v>
      </c>
      <c r="E1065" s="268" t="s">
        <v>1</v>
      </c>
      <c r="F1065" s="269" t="s">
        <v>206</v>
      </c>
      <c r="G1065" s="267"/>
      <c r="H1065" s="270">
        <v>149.321</v>
      </c>
      <c r="I1065" s="271"/>
      <c r="J1065" s="267"/>
      <c r="K1065" s="267"/>
      <c r="L1065" s="272"/>
      <c r="M1065" s="273"/>
      <c r="N1065" s="274"/>
      <c r="O1065" s="274"/>
      <c r="P1065" s="274"/>
      <c r="Q1065" s="274"/>
      <c r="R1065" s="274"/>
      <c r="S1065" s="274"/>
      <c r="T1065" s="27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T1065" s="276" t="s">
        <v>202</v>
      </c>
      <c r="AU1065" s="276" t="s">
        <v>81</v>
      </c>
      <c r="AV1065" s="15" t="s">
        <v>115</v>
      </c>
      <c r="AW1065" s="15" t="s">
        <v>30</v>
      </c>
      <c r="AX1065" s="15" t="s">
        <v>77</v>
      </c>
      <c r="AY1065" s="276" t="s">
        <v>194</v>
      </c>
    </row>
    <row r="1066" spans="1:65" s="2" customFormat="1" ht="12">
      <c r="A1066" s="39"/>
      <c r="B1066" s="40"/>
      <c r="C1066" s="227" t="s">
        <v>1169</v>
      </c>
      <c r="D1066" s="227" t="s">
        <v>196</v>
      </c>
      <c r="E1066" s="228" t="s">
        <v>1170</v>
      </c>
      <c r="F1066" s="229" t="s">
        <v>1171</v>
      </c>
      <c r="G1066" s="230" t="s">
        <v>268</v>
      </c>
      <c r="H1066" s="231">
        <v>79.659</v>
      </c>
      <c r="I1066" s="232"/>
      <c r="J1066" s="233">
        <f>ROUND(I1066*H1066,2)</f>
        <v>0</v>
      </c>
      <c r="K1066" s="229" t="s">
        <v>200</v>
      </c>
      <c r="L1066" s="45"/>
      <c r="M1066" s="234" t="s">
        <v>1</v>
      </c>
      <c r="N1066" s="235" t="s">
        <v>38</v>
      </c>
      <c r="O1066" s="92"/>
      <c r="P1066" s="236">
        <f>O1066*H1066</f>
        <v>0</v>
      </c>
      <c r="Q1066" s="236">
        <v>0</v>
      </c>
      <c r="R1066" s="236">
        <f>Q1066*H1066</f>
        <v>0</v>
      </c>
      <c r="S1066" s="236">
        <v>0</v>
      </c>
      <c r="T1066" s="237">
        <f>S1066*H1066</f>
        <v>0</v>
      </c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R1066" s="238" t="s">
        <v>115</v>
      </c>
      <c r="AT1066" s="238" t="s">
        <v>196</v>
      </c>
      <c r="AU1066" s="238" t="s">
        <v>81</v>
      </c>
      <c r="AY1066" s="18" t="s">
        <v>194</v>
      </c>
      <c r="BE1066" s="239">
        <f>IF(N1066="základní",J1066,0)</f>
        <v>0</v>
      </c>
      <c r="BF1066" s="239">
        <f>IF(N1066="snížená",J1066,0)</f>
        <v>0</v>
      </c>
      <c r="BG1066" s="239">
        <f>IF(N1066="zákl. přenesená",J1066,0)</f>
        <v>0</v>
      </c>
      <c r="BH1066" s="239">
        <f>IF(N1066="sníž. přenesená",J1066,0)</f>
        <v>0</v>
      </c>
      <c r="BI1066" s="239">
        <f>IF(N1066="nulová",J1066,0)</f>
        <v>0</v>
      </c>
      <c r="BJ1066" s="18" t="s">
        <v>77</v>
      </c>
      <c r="BK1066" s="239">
        <f>ROUND(I1066*H1066,2)</f>
        <v>0</v>
      </c>
      <c r="BL1066" s="18" t="s">
        <v>115</v>
      </c>
      <c r="BM1066" s="238" t="s">
        <v>1172</v>
      </c>
    </row>
    <row r="1067" spans="1:47" s="2" customFormat="1" ht="12">
      <c r="A1067" s="39"/>
      <c r="B1067" s="40"/>
      <c r="C1067" s="41"/>
      <c r="D1067" s="240" t="s">
        <v>201</v>
      </c>
      <c r="E1067" s="41"/>
      <c r="F1067" s="241" t="s">
        <v>1171</v>
      </c>
      <c r="G1067" s="41"/>
      <c r="H1067" s="41"/>
      <c r="I1067" s="242"/>
      <c r="J1067" s="41"/>
      <c r="K1067" s="41"/>
      <c r="L1067" s="45"/>
      <c r="M1067" s="243"/>
      <c r="N1067" s="244"/>
      <c r="O1067" s="92"/>
      <c r="P1067" s="92"/>
      <c r="Q1067" s="92"/>
      <c r="R1067" s="92"/>
      <c r="S1067" s="92"/>
      <c r="T1067" s="93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T1067" s="18" t="s">
        <v>201</v>
      </c>
      <c r="AU1067" s="18" t="s">
        <v>81</v>
      </c>
    </row>
    <row r="1068" spans="1:51" s="14" customFormat="1" ht="12">
      <c r="A1068" s="14"/>
      <c r="B1068" s="255"/>
      <c r="C1068" s="256"/>
      <c r="D1068" s="240" t="s">
        <v>202</v>
      </c>
      <c r="E1068" s="257" t="s">
        <v>1</v>
      </c>
      <c r="F1068" s="258" t="s">
        <v>1173</v>
      </c>
      <c r="G1068" s="256"/>
      <c r="H1068" s="259">
        <v>79.659</v>
      </c>
      <c r="I1068" s="260"/>
      <c r="J1068" s="256"/>
      <c r="K1068" s="256"/>
      <c r="L1068" s="261"/>
      <c r="M1068" s="262"/>
      <c r="N1068" s="263"/>
      <c r="O1068" s="263"/>
      <c r="P1068" s="263"/>
      <c r="Q1068" s="263"/>
      <c r="R1068" s="263"/>
      <c r="S1068" s="263"/>
      <c r="T1068" s="26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65" t="s">
        <v>202</v>
      </c>
      <c r="AU1068" s="265" t="s">
        <v>81</v>
      </c>
      <c r="AV1068" s="14" t="s">
        <v>81</v>
      </c>
      <c r="AW1068" s="14" t="s">
        <v>30</v>
      </c>
      <c r="AX1068" s="14" t="s">
        <v>73</v>
      </c>
      <c r="AY1068" s="265" t="s">
        <v>194</v>
      </c>
    </row>
    <row r="1069" spans="1:51" s="15" customFormat="1" ht="12">
      <c r="A1069" s="15"/>
      <c r="B1069" s="266"/>
      <c r="C1069" s="267"/>
      <c r="D1069" s="240" t="s">
        <v>202</v>
      </c>
      <c r="E1069" s="268" t="s">
        <v>1</v>
      </c>
      <c r="F1069" s="269" t="s">
        <v>206</v>
      </c>
      <c r="G1069" s="267"/>
      <c r="H1069" s="270">
        <v>79.659</v>
      </c>
      <c r="I1069" s="271"/>
      <c r="J1069" s="267"/>
      <c r="K1069" s="267"/>
      <c r="L1069" s="272"/>
      <c r="M1069" s="273"/>
      <c r="N1069" s="274"/>
      <c r="O1069" s="274"/>
      <c r="P1069" s="274"/>
      <c r="Q1069" s="274"/>
      <c r="R1069" s="274"/>
      <c r="S1069" s="274"/>
      <c r="T1069" s="27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T1069" s="276" t="s">
        <v>202</v>
      </c>
      <c r="AU1069" s="276" t="s">
        <v>81</v>
      </c>
      <c r="AV1069" s="15" t="s">
        <v>115</v>
      </c>
      <c r="AW1069" s="15" t="s">
        <v>30</v>
      </c>
      <c r="AX1069" s="15" t="s">
        <v>77</v>
      </c>
      <c r="AY1069" s="276" t="s">
        <v>194</v>
      </c>
    </row>
    <row r="1070" spans="1:65" s="2" customFormat="1" ht="33" customHeight="1">
      <c r="A1070" s="39"/>
      <c r="B1070" s="40"/>
      <c r="C1070" s="227" t="s">
        <v>681</v>
      </c>
      <c r="D1070" s="227" t="s">
        <v>196</v>
      </c>
      <c r="E1070" s="228" t="s">
        <v>1174</v>
      </c>
      <c r="F1070" s="229" t="s">
        <v>1175</v>
      </c>
      <c r="G1070" s="230" t="s">
        <v>268</v>
      </c>
      <c r="H1070" s="231">
        <v>79.659</v>
      </c>
      <c r="I1070" s="232"/>
      <c r="J1070" s="233">
        <f>ROUND(I1070*H1070,2)</f>
        <v>0</v>
      </c>
      <c r="K1070" s="229" t="s">
        <v>200</v>
      </c>
      <c r="L1070" s="45"/>
      <c r="M1070" s="234" t="s">
        <v>1</v>
      </c>
      <c r="N1070" s="235" t="s">
        <v>38</v>
      </c>
      <c r="O1070" s="92"/>
      <c r="P1070" s="236">
        <f>O1070*H1070</f>
        <v>0</v>
      </c>
      <c r="Q1070" s="236">
        <v>0</v>
      </c>
      <c r="R1070" s="236">
        <f>Q1070*H1070</f>
        <v>0</v>
      </c>
      <c r="S1070" s="236">
        <v>0</v>
      </c>
      <c r="T1070" s="237">
        <f>S1070*H1070</f>
        <v>0</v>
      </c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R1070" s="238" t="s">
        <v>115</v>
      </c>
      <c r="AT1070" s="238" t="s">
        <v>196</v>
      </c>
      <c r="AU1070" s="238" t="s">
        <v>81</v>
      </c>
      <c r="AY1070" s="18" t="s">
        <v>194</v>
      </c>
      <c r="BE1070" s="239">
        <f>IF(N1070="základní",J1070,0)</f>
        <v>0</v>
      </c>
      <c r="BF1070" s="239">
        <f>IF(N1070="snížená",J1070,0)</f>
        <v>0</v>
      </c>
      <c r="BG1070" s="239">
        <f>IF(N1070="zákl. přenesená",J1070,0)</f>
        <v>0</v>
      </c>
      <c r="BH1070" s="239">
        <f>IF(N1070="sníž. přenesená",J1070,0)</f>
        <v>0</v>
      </c>
      <c r="BI1070" s="239">
        <f>IF(N1070="nulová",J1070,0)</f>
        <v>0</v>
      </c>
      <c r="BJ1070" s="18" t="s">
        <v>77</v>
      </c>
      <c r="BK1070" s="239">
        <f>ROUND(I1070*H1070,2)</f>
        <v>0</v>
      </c>
      <c r="BL1070" s="18" t="s">
        <v>115</v>
      </c>
      <c r="BM1070" s="238" t="s">
        <v>1176</v>
      </c>
    </row>
    <row r="1071" spans="1:47" s="2" customFormat="1" ht="12">
      <c r="A1071" s="39"/>
      <c r="B1071" s="40"/>
      <c r="C1071" s="41"/>
      <c r="D1071" s="240" t="s">
        <v>201</v>
      </c>
      <c r="E1071" s="41"/>
      <c r="F1071" s="241" t="s">
        <v>1175</v>
      </c>
      <c r="G1071" s="41"/>
      <c r="H1071" s="41"/>
      <c r="I1071" s="242"/>
      <c r="J1071" s="41"/>
      <c r="K1071" s="41"/>
      <c r="L1071" s="45"/>
      <c r="M1071" s="243"/>
      <c r="N1071" s="244"/>
      <c r="O1071" s="92"/>
      <c r="P1071" s="92"/>
      <c r="Q1071" s="92"/>
      <c r="R1071" s="92"/>
      <c r="S1071" s="92"/>
      <c r="T1071" s="93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T1071" s="18" t="s">
        <v>201</v>
      </c>
      <c r="AU1071" s="18" t="s">
        <v>81</v>
      </c>
    </row>
    <row r="1072" spans="1:51" s="14" customFormat="1" ht="12">
      <c r="A1072" s="14"/>
      <c r="B1072" s="255"/>
      <c r="C1072" s="256"/>
      <c r="D1072" s="240" t="s">
        <v>202</v>
      </c>
      <c r="E1072" s="257" t="s">
        <v>1</v>
      </c>
      <c r="F1072" s="258" t="s">
        <v>1173</v>
      </c>
      <c r="G1072" s="256"/>
      <c r="H1072" s="259">
        <v>79.659</v>
      </c>
      <c r="I1072" s="260"/>
      <c r="J1072" s="256"/>
      <c r="K1072" s="256"/>
      <c r="L1072" s="261"/>
      <c r="M1072" s="262"/>
      <c r="N1072" s="263"/>
      <c r="O1072" s="263"/>
      <c r="P1072" s="263"/>
      <c r="Q1072" s="263"/>
      <c r="R1072" s="263"/>
      <c r="S1072" s="263"/>
      <c r="T1072" s="26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65" t="s">
        <v>202</v>
      </c>
      <c r="AU1072" s="265" t="s">
        <v>81</v>
      </c>
      <c r="AV1072" s="14" t="s">
        <v>81</v>
      </c>
      <c r="AW1072" s="14" t="s">
        <v>30</v>
      </c>
      <c r="AX1072" s="14" t="s">
        <v>73</v>
      </c>
      <c r="AY1072" s="265" t="s">
        <v>194</v>
      </c>
    </row>
    <row r="1073" spans="1:51" s="15" customFormat="1" ht="12">
      <c r="A1073" s="15"/>
      <c r="B1073" s="266"/>
      <c r="C1073" s="267"/>
      <c r="D1073" s="240" t="s">
        <v>202</v>
      </c>
      <c r="E1073" s="268" t="s">
        <v>1</v>
      </c>
      <c r="F1073" s="269" t="s">
        <v>206</v>
      </c>
      <c r="G1073" s="267"/>
      <c r="H1073" s="270">
        <v>79.659</v>
      </c>
      <c r="I1073" s="271"/>
      <c r="J1073" s="267"/>
      <c r="K1073" s="267"/>
      <c r="L1073" s="272"/>
      <c r="M1073" s="273"/>
      <c r="N1073" s="274"/>
      <c r="O1073" s="274"/>
      <c r="P1073" s="274"/>
      <c r="Q1073" s="274"/>
      <c r="R1073" s="274"/>
      <c r="S1073" s="274"/>
      <c r="T1073" s="27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T1073" s="276" t="s">
        <v>202</v>
      </c>
      <c r="AU1073" s="276" t="s">
        <v>81</v>
      </c>
      <c r="AV1073" s="15" t="s">
        <v>115</v>
      </c>
      <c r="AW1073" s="15" t="s">
        <v>30</v>
      </c>
      <c r="AX1073" s="15" t="s">
        <v>77</v>
      </c>
      <c r="AY1073" s="276" t="s">
        <v>194</v>
      </c>
    </row>
    <row r="1074" spans="1:65" s="2" customFormat="1" ht="44.25" customHeight="1">
      <c r="A1074" s="39"/>
      <c r="B1074" s="40"/>
      <c r="C1074" s="227" t="s">
        <v>1177</v>
      </c>
      <c r="D1074" s="227" t="s">
        <v>196</v>
      </c>
      <c r="E1074" s="228" t="s">
        <v>1178</v>
      </c>
      <c r="F1074" s="229" t="s">
        <v>1179</v>
      </c>
      <c r="G1074" s="230" t="s">
        <v>268</v>
      </c>
      <c r="H1074" s="231">
        <v>1911.816</v>
      </c>
      <c r="I1074" s="232"/>
      <c r="J1074" s="233">
        <f>ROUND(I1074*H1074,2)</f>
        <v>0</v>
      </c>
      <c r="K1074" s="229" t="s">
        <v>200</v>
      </c>
      <c r="L1074" s="45"/>
      <c r="M1074" s="234" t="s">
        <v>1</v>
      </c>
      <c r="N1074" s="235" t="s">
        <v>38</v>
      </c>
      <c r="O1074" s="92"/>
      <c r="P1074" s="236">
        <f>O1074*H1074</f>
        <v>0</v>
      </c>
      <c r="Q1074" s="236">
        <v>0</v>
      </c>
      <c r="R1074" s="236">
        <f>Q1074*H1074</f>
        <v>0</v>
      </c>
      <c r="S1074" s="236">
        <v>0</v>
      </c>
      <c r="T1074" s="237">
        <f>S1074*H1074</f>
        <v>0</v>
      </c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R1074" s="238" t="s">
        <v>115</v>
      </c>
      <c r="AT1074" s="238" t="s">
        <v>196</v>
      </c>
      <c r="AU1074" s="238" t="s">
        <v>81</v>
      </c>
      <c r="AY1074" s="18" t="s">
        <v>194</v>
      </c>
      <c r="BE1074" s="239">
        <f>IF(N1074="základní",J1074,0)</f>
        <v>0</v>
      </c>
      <c r="BF1074" s="239">
        <f>IF(N1074="snížená",J1074,0)</f>
        <v>0</v>
      </c>
      <c r="BG1074" s="239">
        <f>IF(N1074="zákl. přenesená",J1074,0)</f>
        <v>0</v>
      </c>
      <c r="BH1074" s="239">
        <f>IF(N1074="sníž. přenesená",J1074,0)</f>
        <v>0</v>
      </c>
      <c r="BI1074" s="239">
        <f>IF(N1074="nulová",J1074,0)</f>
        <v>0</v>
      </c>
      <c r="BJ1074" s="18" t="s">
        <v>77</v>
      </c>
      <c r="BK1074" s="239">
        <f>ROUND(I1074*H1074,2)</f>
        <v>0</v>
      </c>
      <c r="BL1074" s="18" t="s">
        <v>115</v>
      </c>
      <c r="BM1074" s="238" t="s">
        <v>1180</v>
      </c>
    </row>
    <row r="1075" spans="1:47" s="2" customFormat="1" ht="12">
      <c r="A1075" s="39"/>
      <c r="B1075" s="40"/>
      <c r="C1075" s="41"/>
      <c r="D1075" s="240" t="s">
        <v>201</v>
      </c>
      <c r="E1075" s="41"/>
      <c r="F1075" s="241" t="s">
        <v>1179</v>
      </c>
      <c r="G1075" s="41"/>
      <c r="H1075" s="41"/>
      <c r="I1075" s="242"/>
      <c r="J1075" s="41"/>
      <c r="K1075" s="41"/>
      <c r="L1075" s="45"/>
      <c r="M1075" s="243"/>
      <c r="N1075" s="244"/>
      <c r="O1075" s="92"/>
      <c r="P1075" s="92"/>
      <c r="Q1075" s="92"/>
      <c r="R1075" s="92"/>
      <c r="S1075" s="92"/>
      <c r="T1075" s="93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T1075" s="18" t="s">
        <v>201</v>
      </c>
      <c r="AU1075" s="18" t="s">
        <v>81</v>
      </c>
    </row>
    <row r="1076" spans="1:51" s="14" customFormat="1" ht="12">
      <c r="A1076" s="14"/>
      <c r="B1076" s="255"/>
      <c r="C1076" s="256"/>
      <c r="D1076" s="240" t="s">
        <v>202</v>
      </c>
      <c r="E1076" s="257" t="s">
        <v>1</v>
      </c>
      <c r="F1076" s="258" t="s">
        <v>1181</v>
      </c>
      <c r="G1076" s="256"/>
      <c r="H1076" s="259">
        <v>1911.816</v>
      </c>
      <c r="I1076" s="260"/>
      <c r="J1076" s="256"/>
      <c r="K1076" s="256"/>
      <c r="L1076" s="261"/>
      <c r="M1076" s="262"/>
      <c r="N1076" s="263"/>
      <c r="O1076" s="263"/>
      <c r="P1076" s="263"/>
      <c r="Q1076" s="263"/>
      <c r="R1076" s="263"/>
      <c r="S1076" s="263"/>
      <c r="T1076" s="26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65" t="s">
        <v>202</v>
      </c>
      <c r="AU1076" s="265" t="s">
        <v>81</v>
      </c>
      <c r="AV1076" s="14" t="s">
        <v>81</v>
      </c>
      <c r="AW1076" s="14" t="s">
        <v>30</v>
      </c>
      <c r="AX1076" s="14" t="s">
        <v>73</v>
      </c>
      <c r="AY1076" s="265" t="s">
        <v>194</v>
      </c>
    </row>
    <row r="1077" spans="1:51" s="15" customFormat="1" ht="12">
      <c r="A1077" s="15"/>
      <c r="B1077" s="266"/>
      <c r="C1077" s="267"/>
      <c r="D1077" s="240" t="s">
        <v>202</v>
      </c>
      <c r="E1077" s="268" t="s">
        <v>1</v>
      </c>
      <c r="F1077" s="269" t="s">
        <v>206</v>
      </c>
      <c r="G1077" s="267"/>
      <c r="H1077" s="270">
        <v>1911.816</v>
      </c>
      <c r="I1077" s="271"/>
      <c r="J1077" s="267"/>
      <c r="K1077" s="267"/>
      <c r="L1077" s="272"/>
      <c r="M1077" s="273"/>
      <c r="N1077" s="274"/>
      <c r="O1077" s="274"/>
      <c r="P1077" s="274"/>
      <c r="Q1077" s="274"/>
      <c r="R1077" s="274"/>
      <c r="S1077" s="274"/>
      <c r="T1077" s="27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T1077" s="276" t="s">
        <v>202</v>
      </c>
      <c r="AU1077" s="276" t="s">
        <v>81</v>
      </c>
      <c r="AV1077" s="15" t="s">
        <v>115</v>
      </c>
      <c r="AW1077" s="15" t="s">
        <v>30</v>
      </c>
      <c r="AX1077" s="15" t="s">
        <v>77</v>
      </c>
      <c r="AY1077" s="276" t="s">
        <v>194</v>
      </c>
    </row>
    <row r="1078" spans="1:65" s="2" customFormat="1" ht="44.25" customHeight="1">
      <c r="A1078" s="39"/>
      <c r="B1078" s="40"/>
      <c r="C1078" s="227" t="s">
        <v>686</v>
      </c>
      <c r="D1078" s="227" t="s">
        <v>196</v>
      </c>
      <c r="E1078" s="228" t="s">
        <v>1182</v>
      </c>
      <c r="F1078" s="229" t="s">
        <v>1183</v>
      </c>
      <c r="G1078" s="230" t="s">
        <v>268</v>
      </c>
      <c r="H1078" s="231">
        <v>12.235</v>
      </c>
      <c r="I1078" s="232"/>
      <c r="J1078" s="233">
        <f>ROUND(I1078*H1078,2)</f>
        <v>0</v>
      </c>
      <c r="K1078" s="229" t="s">
        <v>200</v>
      </c>
      <c r="L1078" s="45"/>
      <c r="M1078" s="234" t="s">
        <v>1</v>
      </c>
      <c r="N1078" s="235" t="s">
        <v>38</v>
      </c>
      <c r="O1078" s="92"/>
      <c r="P1078" s="236">
        <f>O1078*H1078</f>
        <v>0</v>
      </c>
      <c r="Q1078" s="236">
        <v>0</v>
      </c>
      <c r="R1078" s="236">
        <f>Q1078*H1078</f>
        <v>0</v>
      </c>
      <c r="S1078" s="236">
        <v>0</v>
      </c>
      <c r="T1078" s="237">
        <f>S1078*H1078</f>
        <v>0</v>
      </c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R1078" s="238" t="s">
        <v>115</v>
      </c>
      <c r="AT1078" s="238" t="s">
        <v>196</v>
      </c>
      <c r="AU1078" s="238" t="s">
        <v>81</v>
      </c>
      <c r="AY1078" s="18" t="s">
        <v>194</v>
      </c>
      <c r="BE1078" s="239">
        <f>IF(N1078="základní",J1078,0)</f>
        <v>0</v>
      </c>
      <c r="BF1078" s="239">
        <f>IF(N1078="snížená",J1078,0)</f>
        <v>0</v>
      </c>
      <c r="BG1078" s="239">
        <f>IF(N1078="zákl. přenesená",J1078,0)</f>
        <v>0</v>
      </c>
      <c r="BH1078" s="239">
        <f>IF(N1078="sníž. přenesená",J1078,0)</f>
        <v>0</v>
      </c>
      <c r="BI1078" s="239">
        <f>IF(N1078="nulová",J1078,0)</f>
        <v>0</v>
      </c>
      <c r="BJ1078" s="18" t="s">
        <v>77</v>
      </c>
      <c r="BK1078" s="239">
        <f>ROUND(I1078*H1078,2)</f>
        <v>0</v>
      </c>
      <c r="BL1078" s="18" t="s">
        <v>115</v>
      </c>
      <c r="BM1078" s="238" t="s">
        <v>1184</v>
      </c>
    </row>
    <row r="1079" spans="1:47" s="2" customFormat="1" ht="12">
      <c r="A1079" s="39"/>
      <c r="B1079" s="40"/>
      <c r="C1079" s="41"/>
      <c r="D1079" s="240" t="s">
        <v>201</v>
      </c>
      <c r="E1079" s="41"/>
      <c r="F1079" s="241" t="s">
        <v>1183</v>
      </c>
      <c r="G1079" s="41"/>
      <c r="H1079" s="41"/>
      <c r="I1079" s="242"/>
      <c r="J1079" s="41"/>
      <c r="K1079" s="41"/>
      <c r="L1079" s="45"/>
      <c r="M1079" s="243"/>
      <c r="N1079" s="244"/>
      <c r="O1079" s="92"/>
      <c r="P1079" s="92"/>
      <c r="Q1079" s="92"/>
      <c r="R1079" s="92"/>
      <c r="S1079" s="92"/>
      <c r="T1079" s="93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T1079" s="18" t="s">
        <v>201</v>
      </c>
      <c r="AU1079" s="18" t="s">
        <v>81</v>
      </c>
    </row>
    <row r="1080" spans="1:51" s="14" customFormat="1" ht="12">
      <c r="A1080" s="14"/>
      <c r="B1080" s="255"/>
      <c r="C1080" s="256"/>
      <c r="D1080" s="240" t="s">
        <v>202</v>
      </c>
      <c r="E1080" s="257" t="s">
        <v>1</v>
      </c>
      <c r="F1080" s="258" t="s">
        <v>1185</v>
      </c>
      <c r="G1080" s="256"/>
      <c r="H1080" s="259">
        <v>12.235</v>
      </c>
      <c r="I1080" s="260"/>
      <c r="J1080" s="256"/>
      <c r="K1080" s="256"/>
      <c r="L1080" s="261"/>
      <c r="M1080" s="262"/>
      <c r="N1080" s="263"/>
      <c r="O1080" s="263"/>
      <c r="P1080" s="263"/>
      <c r="Q1080" s="263"/>
      <c r="R1080" s="263"/>
      <c r="S1080" s="263"/>
      <c r="T1080" s="26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65" t="s">
        <v>202</v>
      </c>
      <c r="AU1080" s="265" t="s">
        <v>81</v>
      </c>
      <c r="AV1080" s="14" t="s">
        <v>81</v>
      </c>
      <c r="AW1080" s="14" t="s">
        <v>30</v>
      </c>
      <c r="AX1080" s="14" t="s">
        <v>73</v>
      </c>
      <c r="AY1080" s="265" t="s">
        <v>194</v>
      </c>
    </row>
    <row r="1081" spans="1:51" s="15" customFormat="1" ht="12">
      <c r="A1081" s="15"/>
      <c r="B1081" s="266"/>
      <c r="C1081" s="267"/>
      <c r="D1081" s="240" t="s">
        <v>202</v>
      </c>
      <c r="E1081" s="268" t="s">
        <v>1</v>
      </c>
      <c r="F1081" s="269" t="s">
        <v>206</v>
      </c>
      <c r="G1081" s="267"/>
      <c r="H1081" s="270">
        <v>12.235</v>
      </c>
      <c r="I1081" s="271"/>
      <c r="J1081" s="267"/>
      <c r="K1081" s="267"/>
      <c r="L1081" s="272"/>
      <c r="M1081" s="273"/>
      <c r="N1081" s="274"/>
      <c r="O1081" s="274"/>
      <c r="P1081" s="274"/>
      <c r="Q1081" s="274"/>
      <c r="R1081" s="274"/>
      <c r="S1081" s="274"/>
      <c r="T1081" s="27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T1081" s="276" t="s">
        <v>202</v>
      </c>
      <c r="AU1081" s="276" t="s">
        <v>81</v>
      </c>
      <c r="AV1081" s="15" t="s">
        <v>115</v>
      </c>
      <c r="AW1081" s="15" t="s">
        <v>30</v>
      </c>
      <c r="AX1081" s="15" t="s">
        <v>77</v>
      </c>
      <c r="AY1081" s="276" t="s">
        <v>194</v>
      </c>
    </row>
    <row r="1082" spans="1:65" s="2" customFormat="1" ht="44.25" customHeight="1">
      <c r="A1082" s="39"/>
      <c r="B1082" s="40"/>
      <c r="C1082" s="227" t="s">
        <v>1186</v>
      </c>
      <c r="D1082" s="227" t="s">
        <v>196</v>
      </c>
      <c r="E1082" s="228" t="s">
        <v>1187</v>
      </c>
      <c r="F1082" s="229" t="s">
        <v>621</v>
      </c>
      <c r="G1082" s="230" t="s">
        <v>268</v>
      </c>
      <c r="H1082" s="231">
        <v>22.457</v>
      </c>
      <c r="I1082" s="232"/>
      <c r="J1082" s="233">
        <f>ROUND(I1082*H1082,2)</f>
        <v>0</v>
      </c>
      <c r="K1082" s="229" t="s">
        <v>200</v>
      </c>
      <c r="L1082" s="45"/>
      <c r="M1082" s="234" t="s">
        <v>1</v>
      </c>
      <c r="N1082" s="235" t="s">
        <v>38</v>
      </c>
      <c r="O1082" s="92"/>
      <c r="P1082" s="236">
        <f>O1082*H1082</f>
        <v>0</v>
      </c>
      <c r="Q1082" s="236">
        <v>0</v>
      </c>
      <c r="R1082" s="236">
        <f>Q1082*H1082</f>
        <v>0</v>
      </c>
      <c r="S1082" s="236">
        <v>0</v>
      </c>
      <c r="T1082" s="237">
        <f>S1082*H1082</f>
        <v>0</v>
      </c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R1082" s="238" t="s">
        <v>115</v>
      </c>
      <c r="AT1082" s="238" t="s">
        <v>196</v>
      </c>
      <c r="AU1082" s="238" t="s">
        <v>81</v>
      </c>
      <c r="AY1082" s="18" t="s">
        <v>194</v>
      </c>
      <c r="BE1082" s="239">
        <f>IF(N1082="základní",J1082,0)</f>
        <v>0</v>
      </c>
      <c r="BF1082" s="239">
        <f>IF(N1082="snížená",J1082,0)</f>
        <v>0</v>
      </c>
      <c r="BG1082" s="239">
        <f>IF(N1082="zákl. přenesená",J1082,0)</f>
        <v>0</v>
      </c>
      <c r="BH1082" s="239">
        <f>IF(N1082="sníž. přenesená",J1082,0)</f>
        <v>0</v>
      </c>
      <c r="BI1082" s="239">
        <f>IF(N1082="nulová",J1082,0)</f>
        <v>0</v>
      </c>
      <c r="BJ1082" s="18" t="s">
        <v>77</v>
      </c>
      <c r="BK1082" s="239">
        <f>ROUND(I1082*H1082,2)</f>
        <v>0</v>
      </c>
      <c r="BL1082" s="18" t="s">
        <v>115</v>
      </c>
      <c r="BM1082" s="238" t="s">
        <v>1188</v>
      </c>
    </row>
    <row r="1083" spans="1:47" s="2" customFormat="1" ht="12">
      <c r="A1083" s="39"/>
      <c r="B1083" s="40"/>
      <c r="C1083" s="41"/>
      <c r="D1083" s="240" t="s">
        <v>201</v>
      </c>
      <c r="E1083" s="41"/>
      <c r="F1083" s="241" t="s">
        <v>621</v>
      </c>
      <c r="G1083" s="41"/>
      <c r="H1083" s="41"/>
      <c r="I1083" s="242"/>
      <c r="J1083" s="41"/>
      <c r="K1083" s="41"/>
      <c r="L1083" s="45"/>
      <c r="M1083" s="243"/>
      <c r="N1083" s="244"/>
      <c r="O1083" s="92"/>
      <c r="P1083" s="92"/>
      <c r="Q1083" s="92"/>
      <c r="R1083" s="92"/>
      <c r="S1083" s="92"/>
      <c r="T1083" s="93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T1083" s="18" t="s">
        <v>201</v>
      </c>
      <c r="AU1083" s="18" t="s">
        <v>81</v>
      </c>
    </row>
    <row r="1084" spans="1:51" s="14" customFormat="1" ht="12">
      <c r="A1084" s="14"/>
      <c r="B1084" s="255"/>
      <c r="C1084" s="256"/>
      <c r="D1084" s="240" t="s">
        <v>202</v>
      </c>
      <c r="E1084" s="257" t="s">
        <v>1</v>
      </c>
      <c r="F1084" s="258" t="s">
        <v>1189</v>
      </c>
      <c r="G1084" s="256"/>
      <c r="H1084" s="259">
        <v>22.457</v>
      </c>
      <c r="I1084" s="260"/>
      <c r="J1084" s="256"/>
      <c r="K1084" s="256"/>
      <c r="L1084" s="261"/>
      <c r="M1084" s="262"/>
      <c r="N1084" s="263"/>
      <c r="O1084" s="263"/>
      <c r="P1084" s="263"/>
      <c r="Q1084" s="263"/>
      <c r="R1084" s="263"/>
      <c r="S1084" s="263"/>
      <c r="T1084" s="26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65" t="s">
        <v>202</v>
      </c>
      <c r="AU1084" s="265" t="s">
        <v>81</v>
      </c>
      <c r="AV1084" s="14" t="s">
        <v>81</v>
      </c>
      <c r="AW1084" s="14" t="s">
        <v>30</v>
      </c>
      <c r="AX1084" s="14" t="s">
        <v>73</v>
      </c>
      <c r="AY1084" s="265" t="s">
        <v>194</v>
      </c>
    </row>
    <row r="1085" spans="1:51" s="15" customFormat="1" ht="12">
      <c r="A1085" s="15"/>
      <c r="B1085" s="266"/>
      <c r="C1085" s="267"/>
      <c r="D1085" s="240" t="s">
        <v>202</v>
      </c>
      <c r="E1085" s="268" t="s">
        <v>1</v>
      </c>
      <c r="F1085" s="269" t="s">
        <v>206</v>
      </c>
      <c r="G1085" s="267"/>
      <c r="H1085" s="270">
        <v>22.457</v>
      </c>
      <c r="I1085" s="271"/>
      <c r="J1085" s="267"/>
      <c r="K1085" s="267"/>
      <c r="L1085" s="272"/>
      <c r="M1085" s="273"/>
      <c r="N1085" s="274"/>
      <c r="O1085" s="274"/>
      <c r="P1085" s="274"/>
      <c r="Q1085" s="274"/>
      <c r="R1085" s="274"/>
      <c r="S1085" s="274"/>
      <c r="T1085" s="27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T1085" s="276" t="s">
        <v>202</v>
      </c>
      <c r="AU1085" s="276" t="s">
        <v>81</v>
      </c>
      <c r="AV1085" s="15" t="s">
        <v>115</v>
      </c>
      <c r="AW1085" s="15" t="s">
        <v>30</v>
      </c>
      <c r="AX1085" s="15" t="s">
        <v>77</v>
      </c>
      <c r="AY1085" s="276" t="s">
        <v>194</v>
      </c>
    </row>
    <row r="1086" spans="1:65" s="2" customFormat="1" ht="44.25" customHeight="1">
      <c r="A1086" s="39"/>
      <c r="B1086" s="40"/>
      <c r="C1086" s="227" t="s">
        <v>703</v>
      </c>
      <c r="D1086" s="227" t="s">
        <v>196</v>
      </c>
      <c r="E1086" s="228" t="s">
        <v>1190</v>
      </c>
      <c r="F1086" s="229" t="s">
        <v>1191</v>
      </c>
      <c r="G1086" s="230" t="s">
        <v>268</v>
      </c>
      <c r="H1086" s="231">
        <v>44.915</v>
      </c>
      <c r="I1086" s="232"/>
      <c r="J1086" s="233">
        <f>ROUND(I1086*H1086,2)</f>
        <v>0</v>
      </c>
      <c r="K1086" s="229" t="s">
        <v>200</v>
      </c>
      <c r="L1086" s="45"/>
      <c r="M1086" s="234" t="s">
        <v>1</v>
      </c>
      <c r="N1086" s="235" t="s">
        <v>38</v>
      </c>
      <c r="O1086" s="92"/>
      <c r="P1086" s="236">
        <f>O1086*H1086</f>
        <v>0</v>
      </c>
      <c r="Q1086" s="236">
        <v>0</v>
      </c>
      <c r="R1086" s="236">
        <f>Q1086*H1086</f>
        <v>0</v>
      </c>
      <c r="S1086" s="236">
        <v>0</v>
      </c>
      <c r="T1086" s="237">
        <f>S1086*H1086</f>
        <v>0</v>
      </c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R1086" s="238" t="s">
        <v>115</v>
      </c>
      <c r="AT1086" s="238" t="s">
        <v>196</v>
      </c>
      <c r="AU1086" s="238" t="s">
        <v>81</v>
      </c>
      <c r="AY1086" s="18" t="s">
        <v>194</v>
      </c>
      <c r="BE1086" s="239">
        <f>IF(N1086="základní",J1086,0)</f>
        <v>0</v>
      </c>
      <c r="BF1086" s="239">
        <f>IF(N1086="snížená",J1086,0)</f>
        <v>0</v>
      </c>
      <c r="BG1086" s="239">
        <f>IF(N1086="zákl. přenesená",J1086,0)</f>
        <v>0</v>
      </c>
      <c r="BH1086" s="239">
        <f>IF(N1086="sníž. přenesená",J1086,0)</f>
        <v>0</v>
      </c>
      <c r="BI1086" s="239">
        <f>IF(N1086="nulová",J1086,0)</f>
        <v>0</v>
      </c>
      <c r="BJ1086" s="18" t="s">
        <v>77</v>
      </c>
      <c r="BK1086" s="239">
        <f>ROUND(I1086*H1086,2)</f>
        <v>0</v>
      </c>
      <c r="BL1086" s="18" t="s">
        <v>115</v>
      </c>
      <c r="BM1086" s="238" t="s">
        <v>1192</v>
      </c>
    </row>
    <row r="1087" spans="1:47" s="2" customFormat="1" ht="12">
      <c r="A1087" s="39"/>
      <c r="B1087" s="40"/>
      <c r="C1087" s="41"/>
      <c r="D1087" s="240" t="s">
        <v>201</v>
      </c>
      <c r="E1087" s="41"/>
      <c r="F1087" s="241" t="s">
        <v>1191</v>
      </c>
      <c r="G1087" s="41"/>
      <c r="H1087" s="41"/>
      <c r="I1087" s="242"/>
      <c r="J1087" s="41"/>
      <c r="K1087" s="41"/>
      <c r="L1087" s="45"/>
      <c r="M1087" s="243"/>
      <c r="N1087" s="244"/>
      <c r="O1087" s="92"/>
      <c r="P1087" s="92"/>
      <c r="Q1087" s="92"/>
      <c r="R1087" s="92"/>
      <c r="S1087" s="92"/>
      <c r="T1087" s="93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T1087" s="18" t="s">
        <v>201</v>
      </c>
      <c r="AU1087" s="18" t="s">
        <v>81</v>
      </c>
    </row>
    <row r="1088" spans="1:51" s="14" customFormat="1" ht="12">
      <c r="A1088" s="14"/>
      <c r="B1088" s="255"/>
      <c r="C1088" s="256"/>
      <c r="D1088" s="240" t="s">
        <v>202</v>
      </c>
      <c r="E1088" s="257" t="s">
        <v>1</v>
      </c>
      <c r="F1088" s="258" t="s">
        <v>1193</v>
      </c>
      <c r="G1088" s="256"/>
      <c r="H1088" s="259">
        <v>44.915</v>
      </c>
      <c r="I1088" s="260"/>
      <c r="J1088" s="256"/>
      <c r="K1088" s="256"/>
      <c r="L1088" s="261"/>
      <c r="M1088" s="262"/>
      <c r="N1088" s="263"/>
      <c r="O1088" s="263"/>
      <c r="P1088" s="263"/>
      <c r="Q1088" s="263"/>
      <c r="R1088" s="263"/>
      <c r="S1088" s="263"/>
      <c r="T1088" s="26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65" t="s">
        <v>202</v>
      </c>
      <c r="AU1088" s="265" t="s">
        <v>81</v>
      </c>
      <c r="AV1088" s="14" t="s">
        <v>81</v>
      </c>
      <c r="AW1088" s="14" t="s">
        <v>30</v>
      </c>
      <c r="AX1088" s="14" t="s">
        <v>73</v>
      </c>
      <c r="AY1088" s="265" t="s">
        <v>194</v>
      </c>
    </row>
    <row r="1089" spans="1:51" s="15" customFormat="1" ht="12">
      <c r="A1089" s="15"/>
      <c r="B1089" s="266"/>
      <c r="C1089" s="267"/>
      <c r="D1089" s="240" t="s">
        <v>202</v>
      </c>
      <c r="E1089" s="268" t="s">
        <v>1</v>
      </c>
      <c r="F1089" s="269" t="s">
        <v>206</v>
      </c>
      <c r="G1089" s="267"/>
      <c r="H1089" s="270">
        <v>44.915</v>
      </c>
      <c r="I1089" s="271"/>
      <c r="J1089" s="267"/>
      <c r="K1089" s="267"/>
      <c r="L1089" s="272"/>
      <c r="M1089" s="273"/>
      <c r="N1089" s="274"/>
      <c r="O1089" s="274"/>
      <c r="P1089" s="274"/>
      <c r="Q1089" s="274"/>
      <c r="R1089" s="274"/>
      <c r="S1089" s="274"/>
      <c r="T1089" s="27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T1089" s="276" t="s">
        <v>202</v>
      </c>
      <c r="AU1089" s="276" t="s">
        <v>81</v>
      </c>
      <c r="AV1089" s="15" t="s">
        <v>115</v>
      </c>
      <c r="AW1089" s="15" t="s">
        <v>30</v>
      </c>
      <c r="AX1089" s="15" t="s">
        <v>77</v>
      </c>
      <c r="AY1089" s="276" t="s">
        <v>194</v>
      </c>
    </row>
    <row r="1090" spans="1:63" s="12" customFormat="1" ht="22.8" customHeight="1">
      <c r="A1090" s="12"/>
      <c r="B1090" s="211"/>
      <c r="C1090" s="212"/>
      <c r="D1090" s="213" t="s">
        <v>72</v>
      </c>
      <c r="E1090" s="225" t="s">
        <v>700</v>
      </c>
      <c r="F1090" s="225" t="s">
        <v>1194</v>
      </c>
      <c r="G1090" s="212"/>
      <c r="H1090" s="212"/>
      <c r="I1090" s="215"/>
      <c r="J1090" s="226">
        <f>BK1090</f>
        <v>0</v>
      </c>
      <c r="K1090" s="212"/>
      <c r="L1090" s="217"/>
      <c r="M1090" s="218"/>
      <c r="N1090" s="219"/>
      <c r="O1090" s="219"/>
      <c r="P1090" s="220">
        <f>SUM(P1091:P1092)</f>
        <v>0</v>
      </c>
      <c r="Q1090" s="219"/>
      <c r="R1090" s="220">
        <f>SUM(R1091:R1092)</f>
        <v>0</v>
      </c>
      <c r="S1090" s="219"/>
      <c r="T1090" s="221">
        <f>SUM(T1091:T1092)</f>
        <v>0</v>
      </c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R1090" s="222" t="s">
        <v>77</v>
      </c>
      <c r="AT1090" s="223" t="s">
        <v>72</v>
      </c>
      <c r="AU1090" s="223" t="s">
        <v>77</v>
      </c>
      <c r="AY1090" s="222" t="s">
        <v>194</v>
      </c>
      <c r="BK1090" s="224">
        <f>SUM(BK1091:BK1092)</f>
        <v>0</v>
      </c>
    </row>
    <row r="1091" spans="1:65" s="2" customFormat="1" ht="55.5" customHeight="1">
      <c r="A1091" s="39"/>
      <c r="B1091" s="40"/>
      <c r="C1091" s="227" t="s">
        <v>1195</v>
      </c>
      <c r="D1091" s="227" t="s">
        <v>196</v>
      </c>
      <c r="E1091" s="228" t="s">
        <v>1196</v>
      </c>
      <c r="F1091" s="229" t="s">
        <v>1197</v>
      </c>
      <c r="G1091" s="230" t="s">
        <v>268</v>
      </c>
      <c r="H1091" s="231">
        <v>247.819</v>
      </c>
      <c r="I1091" s="232"/>
      <c r="J1091" s="233">
        <f>ROUND(I1091*H1091,2)</f>
        <v>0</v>
      </c>
      <c r="K1091" s="229" t="s">
        <v>200</v>
      </c>
      <c r="L1091" s="45"/>
      <c r="M1091" s="234" t="s">
        <v>1</v>
      </c>
      <c r="N1091" s="235" t="s">
        <v>38</v>
      </c>
      <c r="O1091" s="92"/>
      <c r="P1091" s="236">
        <f>O1091*H1091</f>
        <v>0</v>
      </c>
      <c r="Q1091" s="236">
        <v>0</v>
      </c>
      <c r="R1091" s="236">
        <f>Q1091*H1091</f>
        <v>0</v>
      </c>
      <c r="S1091" s="236">
        <v>0</v>
      </c>
      <c r="T1091" s="237">
        <f>S1091*H1091</f>
        <v>0</v>
      </c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R1091" s="238" t="s">
        <v>115</v>
      </c>
      <c r="AT1091" s="238" t="s">
        <v>196</v>
      </c>
      <c r="AU1091" s="238" t="s">
        <v>81</v>
      </c>
      <c r="AY1091" s="18" t="s">
        <v>194</v>
      </c>
      <c r="BE1091" s="239">
        <f>IF(N1091="základní",J1091,0)</f>
        <v>0</v>
      </c>
      <c r="BF1091" s="239">
        <f>IF(N1091="snížená",J1091,0)</f>
        <v>0</v>
      </c>
      <c r="BG1091" s="239">
        <f>IF(N1091="zákl. přenesená",J1091,0)</f>
        <v>0</v>
      </c>
      <c r="BH1091" s="239">
        <f>IF(N1091="sníž. přenesená",J1091,0)</f>
        <v>0</v>
      </c>
      <c r="BI1091" s="239">
        <f>IF(N1091="nulová",J1091,0)</f>
        <v>0</v>
      </c>
      <c r="BJ1091" s="18" t="s">
        <v>77</v>
      </c>
      <c r="BK1091" s="239">
        <f>ROUND(I1091*H1091,2)</f>
        <v>0</v>
      </c>
      <c r="BL1091" s="18" t="s">
        <v>115</v>
      </c>
      <c r="BM1091" s="238" t="s">
        <v>1198</v>
      </c>
    </row>
    <row r="1092" spans="1:47" s="2" customFormat="1" ht="12">
      <c r="A1092" s="39"/>
      <c r="B1092" s="40"/>
      <c r="C1092" s="41"/>
      <c r="D1092" s="240" t="s">
        <v>201</v>
      </c>
      <c r="E1092" s="41"/>
      <c r="F1092" s="241" t="s">
        <v>1197</v>
      </c>
      <c r="G1092" s="41"/>
      <c r="H1092" s="41"/>
      <c r="I1092" s="242"/>
      <c r="J1092" s="41"/>
      <c r="K1092" s="41"/>
      <c r="L1092" s="45"/>
      <c r="M1092" s="243"/>
      <c r="N1092" s="244"/>
      <c r="O1092" s="92"/>
      <c r="P1092" s="92"/>
      <c r="Q1092" s="92"/>
      <c r="R1092" s="92"/>
      <c r="S1092" s="92"/>
      <c r="T1092" s="93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T1092" s="18" t="s">
        <v>201</v>
      </c>
      <c r="AU1092" s="18" t="s">
        <v>81</v>
      </c>
    </row>
    <row r="1093" spans="1:63" s="12" customFormat="1" ht="25.9" customHeight="1">
      <c r="A1093" s="12"/>
      <c r="B1093" s="211"/>
      <c r="C1093" s="212"/>
      <c r="D1093" s="213" t="s">
        <v>72</v>
      </c>
      <c r="E1093" s="214" t="s">
        <v>1199</v>
      </c>
      <c r="F1093" s="214" t="s">
        <v>1200</v>
      </c>
      <c r="G1093" s="212"/>
      <c r="H1093" s="212"/>
      <c r="I1093" s="215"/>
      <c r="J1093" s="216">
        <f>BK1093</f>
        <v>0</v>
      </c>
      <c r="K1093" s="212"/>
      <c r="L1093" s="217"/>
      <c r="M1093" s="218"/>
      <c r="N1093" s="219"/>
      <c r="O1093" s="219"/>
      <c r="P1093" s="220">
        <f>P1094+P1187+P1215+P1220+P1260+P1278+P1303+P1322+P1411+P1425+P1461+P1509+P1518+P1578+P1601+P1676+P1681+P1742+P1757+P1784+P1850+P1957+P2048</f>
        <v>0</v>
      </c>
      <c r="Q1093" s="219"/>
      <c r="R1093" s="220">
        <f>R1094+R1187+R1215+R1220+R1260+R1278+R1303+R1322+R1411+R1425+R1461+R1509+R1518+R1578+R1601+R1676+R1681+R1742+R1757+R1784+R1850+R1957+R2048</f>
        <v>0</v>
      </c>
      <c r="S1093" s="219"/>
      <c r="T1093" s="221">
        <f>T1094+T1187+T1215+T1220+T1260+T1278+T1303+T1322+T1411+T1425+T1461+T1509+T1518+T1578+T1601+T1676+T1681+T1742+T1757+T1784+T1850+T1957+T2048</f>
        <v>0</v>
      </c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R1093" s="222" t="s">
        <v>81</v>
      </c>
      <c r="AT1093" s="223" t="s">
        <v>72</v>
      </c>
      <c r="AU1093" s="223" t="s">
        <v>73</v>
      </c>
      <c r="AY1093" s="222" t="s">
        <v>194</v>
      </c>
      <c r="BK1093" s="224">
        <f>BK1094+BK1187+BK1215+BK1220+BK1260+BK1278+BK1303+BK1322+BK1411+BK1425+BK1461+BK1509+BK1518+BK1578+BK1601+BK1676+BK1681+BK1742+BK1757+BK1784+BK1850+BK1957+BK2048</f>
        <v>0</v>
      </c>
    </row>
    <row r="1094" spans="1:63" s="12" customFormat="1" ht="22.8" customHeight="1">
      <c r="A1094" s="12"/>
      <c r="B1094" s="211"/>
      <c r="C1094" s="212"/>
      <c r="D1094" s="213" t="s">
        <v>72</v>
      </c>
      <c r="E1094" s="225" t="s">
        <v>1201</v>
      </c>
      <c r="F1094" s="225" t="s">
        <v>1202</v>
      </c>
      <c r="G1094" s="212"/>
      <c r="H1094" s="212"/>
      <c r="I1094" s="215"/>
      <c r="J1094" s="226">
        <f>BK1094</f>
        <v>0</v>
      </c>
      <c r="K1094" s="212"/>
      <c r="L1094" s="217"/>
      <c r="M1094" s="218"/>
      <c r="N1094" s="219"/>
      <c r="O1094" s="219"/>
      <c r="P1094" s="220">
        <f>SUM(P1095:P1186)</f>
        <v>0</v>
      </c>
      <c r="Q1094" s="219"/>
      <c r="R1094" s="220">
        <f>SUM(R1095:R1186)</f>
        <v>0</v>
      </c>
      <c r="S1094" s="219"/>
      <c r="T1094" s="221">
        <f>SUM(T1095:T1186)</f>
        <v>0</v>
      </c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R1094" s="222" t="s">
        <v>81</v>
      </c>
      <c r="AT1094" s="223" t="s">
        <v>72</v>
      </c>
      <c r="AU1094" s="223" t="s">
        <v>77</v>
      </c>
      <c r="AY1094" s="222" t="s">
        <v>194</v>
      </c>
      <c r="BK1094" s="224">
        <f>SUM(BK1095:BK1186)</f>
        <v>0</v>
      </c>
    </row>
    <row r="1095" spans="1:65" s="2" customFormat="1" ht="12">
      <c r="A1095" s="39"/>
      <c r="B1095" s="40"/>
      <c r="C1095" s="227" t="s">
        <v>707</v>
      </c>
      <c r="D1095" s="227" t="s">
        <v>196</v>
      </c>
      <c r="E1095" s="228" t="s">
        <v>1203</v>
      </c>
      <c r="F1095" s="229" t="s">
        <v>1204</v>
      </c>
      <c r="G1095" s="230" t="s">
        <v>294</v>
      </c>
      <c r="H1095" s="231">
        <v>30.956</v>
      </c>
      <c r="I1095" s="232"/>
      <c r="J1095" s="233">
        <f>ROUND(I1095*H1095,2)</f>
        <v>0</v>
      </c>
      <c r="K1095" s="229" t="s">
        <v>200</v>
      </c>
      <c r="L1095" s="45"/>
      <c r="M1095" s="234" t="s">
        <v>1</v>
      </c>
      <c r="N1095" s="235" t="s">
        <v>38</v>
      </c>
      <c r="O1095" s="92"/>
      <c r="P1095" s="236">
        <f>O1095*H1095</f>
        <v>0</v>
      </c>
      <c r="Q1095" s="236">
        <v>0</v>
      </c>
      <c r="R1095" s="236">
        <f>Q1095*H1095</f>
        <v>0</v>
      </c>
      <c r="S1095" s="236">
        <v>0</v>
      </c>
      <c r="T1095" s="237">
        <f>S1095*H1095</f>
        <v>0</v>
      </c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R1095" s="238" t="s">
        <v>239</v>
      </c>
      <c r="AT1095" s="238" t="s">
        <v>196</v>
      </c>
      <c r="AU1095" s="238" t="s">
        <v>81</v>
      </c>
      <c r="AY1095" s="18" t="s">
        <v>194</v>
      </c>
      <c r="BE1095" s="239">
        <f>IF(N1095="základní",J1095,0)</f>
        <v>0</v>
      </c>
      <c r="BF1095" s="239">
        <f>IF(N1095="snížená",J1095,0)</f>
        <v>0</v>
      </c>
      <c r="BG1095" s="239">
        <f>IF(N1095="zákl. přenesená",J1095,0)</f>
        <v>0</v>
      </c>
      <c r="BH1095" s="239">
        <f>IF(N1095="sníž. přenesená",J1095,0)</f>
        <v>0</v>
      </c>
      <c r="BI1095" s="239">
        <f>IF(N1095="nulová",J1095,0)</f>
        <v>0</v>
      </c>
      <c r="BJ1095" s="18" t="s">
        <v>77</v>
      </c>
      <c r="BK1095" s="239">
        <f>ROUND(I1095*H1095,2)</f>
        <v>0</v>
      </c>
      <c r="BL1095" s="18" t="s">
        <v>239</v>
      </c>
      <c r="BM1095" s="238" t="s">
        <v>1205</v>
      </c>
    </row>
    <row r="1096" spans="1:47" s="2" customFormat="1" ht="12">
      <c r="A1096" s="39"/>
      <c r="B1096" s="40"/>
      <c r="C1096" s="41"/>
      <c r="D1096" s="240" t="s">
        <v>201</v>
      </c>
      <c r="E1096" s="41"/>
      <c r="F1096" s="241" t="s">
        <v>1204</v>
      </c>
      <c r="G1096" s="41"/>
      <c r="H1096" s="41"/>
      <c r="I1096" s="242"/>
      <c r="J1096" s="41"/>
      <c r="K1096" s="41"/>
      <c r="L1096" s="45"/>
      <c r="M1096" s="243"/>
      <c r="N1096" s="244"/>
      <c r="O1096" s="92"/>
      <c r="P1096" s="92"/>
      <c r="Q1096" s="92"/>
      <c r="R1096" s="92"/>
      <c r="S1096" s="92"/>
      <c r="T1096" s="93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T1096" s="18" t="s">
        <v>201</v>
      </c>
      <c r="AU1096" s="18" t="s">
        <v>81</v>
      </c>
    </row>
    <row r="1097" spans="1:51" s="14" customFormat="1" ht="12">
      <c r="A1097" s="14"/>
      <c r="B1097" s="255"/>
      <c r="C1097" s="256"/>
      <c r="D1097" s="240" t="s">
        <v>202</v>
      </c>
      <c r="E1097" s="257" t="s">
        <v>1</v>
      </c>
      <c r="F1097" s="258" t="s">
        <v>1206</v>
      </c>
      <c r="G1097" s="256"/>
      <c r="H1097" s="259">
        <v>0.81</v>
      </c>
      <c r="I1097" s="260"/>
      <c r="J1097" s="256"/>
      <c r="K1097" s="256"/>
      <c r="L1097" s="261"/>
      <c r="M1097" s="262"/>
      <c r="N1097" s="263"/>
      <c r="O1097" s="263"/>
      <c r="P1097" s="263"/>
      <c r="Q1097" s="263"/>
      <c r="R1097" s="263"/>
      <c r="S1097" s="263"/>
      <c r="T1097" s="26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65" t="s">
        <v>202</v>
      </c>
      <c r="AU1097" s="265" t="s">
        <v>81</v>
      </c>
      <c r="AV1097" s="14" t="s">
        <v>81</v>
      </c>
      <c r="AW1097" s="14" t="s">
        <v>30</v>
      </c>
      <c r="AX1097" s="14" t="s">
        <v>73</v>
      </c>
      <c r="AY1097" s="265" t="s">
        <v>194</v>
      </c>
    </row>
    <row r="1098" spans="1:51" s="16" customFormat="1" ht="12">
      <c r="A1098" s="16"/>
      <c r="B1098" s="277"/>
      <c r="C1098" s="278"/>
      <c r="D1098" s="240" t="s">
        <v>202</v>
      </c>
      <c r="E1098" s="279" t="s">
        <v>1</v>
      </c>
      <c r="F1098" s="280" t="s">
        <v>276</v>
      </c>
      <c r="G1098" s="278"/>
      <c r="H1098" s="281">
        <v>0.81</v>
      </c>
      <c r="I1098" s="282"/>
      <c r="J1098" s="278"/>
      <c r="K1098" s="278"/>
      <c r="L1098" s="283"/>
      <c r="M1098" s="284"/>
      <c r="N1098" s="285"/>
      <c r="O1098" s="285"/>
      <c r="P1098" s="285"/>
      <c r="Q1098" s="285"/>
      <c r="R1098" s="285"/>
      <c r="S1098" s="285"/>
      <c r="T1098" s="28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T1098" s="287" t="s">
        <v>202</v>
      </c>
      <c r="AU1098" s="287" t="s">
        <v>81</v>
      </c>
      <c r="AV1098" s="16" t="s">
        <v>110</v>
      </c>
      <c r="AW1098" s="16" t="s">
        <v>30</v>
      </c>
      <c r="AX1098" s="16" t="s">
        <v>73</v>
      </c>
      <c r="AY1098" s="287" t="s">
        <v>194</v>
      </c>
    </row>
    <row r="1099" spans="1:51" s="13" customFormat="1" ht="12">
      <c r="A1099" s="13"/>
      <c r="B1099" s="245"/>
      <c r="C1099" s="246"/>
      <c r="D1099" s="240" t="s">
        <v>202</v>
      </c>
      <c r="E1099" s="247" t="s">
        <v>1</v>
      </c>
      <c r="F1099" s="248" t="s">
        <v>1207</v>
      </c>
      <c r="G1099" s="246"/>
      <c r="H1099" s="247" t="s">
        <v>1</v>
      </c>
      <c r="I1099" s="249"/>
      <c r="J1099" s="246"/>
      <c r="K1099" s="246"/>
      <c r="L1099" s="250"/>
      <c r="M1099" s="251"/>
      <c r="N1099" s="252"/>
      <c r="O1099" s="252"/>
      <c r="P1099" s="252"/>
      <c r="Q1099" s="252"/>
      <c r="R1099" s="252"/>
      <c r="S1099" s="252"/>
      <c r="T1099" s="25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54" t="s">
        <v>202</v>
      </c>
      <c r="AU1099" s="254" t="s">
        <v>81</v>
      </c>
      <c r="AV1099" s="13" t="s">
        <v>77</v>
      </c>
      <c r="AW1099" s="13" t="s">
        <v>30</v>
      </c>
      <c r="AX1099" s="13" t="s">
        <v>73</v>
      </c>
      <c r="AY1099" s="254" t="s">
        <v>194</v>
      </c>
    </row>
    <row r="1100" spans="1:51" s="14" customFormat="1" ht="12">
      <c r="A1100" s="14"/>
      <c r="B1100" s="255"/>
      <c r="C1100" s="256"/>
      <c r="D1100" s="240" t="s">
        <v>202</v>
      </c>
      <c r="E1100" s="257" t="s">
        <v>1</v>
      </c>
      <c r="F1100" s="258" t="s">
        <v>1208</v>
      </c>
      <c r="G1100" s="256"/>
      <c r="H1100" s="259">
        <v>19.429</v>
      </c>
      <c r="I1100" s="260"/>
      <c r="J1100" s="256"/>
      <c r="K1100" s="256"/>
      <c r="L1100" s="261"/>
      <c r="M1100" s="262"/>
      <c r="N1100" s="263"/>
      <c r="O1100" s="263"/>
      <c r="P1100" s="263"/>
      <c r="Q1100" s="263"/>
      <c r="R1100" s="263"/>
      <c r="S1100" s="263"/>
      <c r="T1100" s="26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65" t="s">
        <v>202</v>
      </c>
      <c r="AU1100" s="265" t="s">
        <v>81</v>
      </c>
      <c r="AV1100" s="14" t="s">
        <v>81</v>
      </c>
      <c r="AW1100" s="14" t="s">
        <v>30</v>
      </c>
      <c r="AX1100" s="14" t="s">
        <v>73</v>
      </c>
      <c r="AY1100" s="265" t="s">
        <v>194</v>
      </c>
    </row>
    <row r="1101" spans="1:51" s="14" customFormat="1" ht="12">
      <c r="A1101" s="14"/>
      <c r="B1101" s="255"/>
      <c r="C1101" s="256"/>
      <c r="D1101" s="240" t="s">
        <v>202</v>
      </c>
      <c r="E1101" s="257" t="s">
        <v>1</v>
      </c>
      <c r="F1101" s="258" t="s">
        <v>1209</v>
      </c>
      <c r="G1101" s="256"/>
      <c r="H1101" s="259">
        <v>10.717</v>
      </c>
      <c r="I1101" s="260"/>
      <c r="J1101" s="256"/>
      <c r="K1101" s="256"/>
      <c r="L1101" s="261"/>
      <c r="M1101" s="262"/>
      <c r="N1101" s="263"/>
      <c r="O1101" s="263"/>
      <c r="P1101" s="263"/>
      <c r="Q1101" s="263"/>
      <c r="R1101" s="263"/>
      <c r="S1101" s="263"/>
      <c r="T1101" s="26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65" t="s">
        <v>202</v>
      </c>
      <c r="AU1101" s="265" t="s">
        <v>81</v>
      </c>
      <c r="AV1101" s="14" t="s">
        <v>81</v>
      </c>
      <c r="AW1101" s="14" t="s">
        <v>30</v>
      </c>
      <c r="AX1101" s="14" t="s">
        <v>73</v>
      </c>
      <c r="AY1101" s="265" t="s">
        <v>194</v>
      </c>
    </row>
    <row r="1102" spans="1:51" s="16" customFormat="1" ht="12">
      <c r="A1102" s="16"/>
      <c r="B1102" s="277"/>
      <c r="C1102" s="278"/>
      <c r="D1102" s="240" t="s">
        <v>202</v>
      </c>
      <c r="E1102" s="279" t="s">
        <v>1</v>
      </c>
      <c r="F1102" s="280" t="s">
        <v>276</v>
      </c>
      <c r="G1102" s="278"/>
      <c r="H1102" s="281">
        <v>30.146</v>
      </c>
      <c r="I1102" s="282"/>
      <c r="J1102" s="278"/>
      <c r="K1102" s="278"/>
      <c r="L1102" s="283"/>
      <c r="M1102" s="284"/>
      <c r="N1102" s="285"/>
      <c r="O1102" s="285"/>
      <c r="P1102" s="285"/>
      <c r="Q1102" s="285"/>
      <c r="R1102" s="285"/>
      <c r="S1102" s="285"/>
      <c r="T1102" s="28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T1102" s="287" t="s">
        <v>202</v>
      </c>
      <c r="AU1102" s="287" t="s">
        <v>81</v>
      </c>
      <c r="AV1102" s="16" t="s">
        <v>110</v>
      </c>
      <c r="AW1102" s="16" t="s">
        <v>30</v>
      </c>
      <c r="AX1102" s="16" t="s">
        <v>73</v>
      </c>
      <c r="AY1102" s="287" t="s">
        <v>194</v>
      </c>
    </row>
    <row r="1103" spans="1:51" s="15" customFormat="1" ht="12">
      <c r="A1103" s="15"/>
      <c r="B1103" s="266"/>
      <c r="C1103" s="267"/>
      <c r="D1103" s="240" t="s">
        <v>202</v>
      </c>
      <c r="E1103" s="268" t="s">
        <v>1</v>
      </c>
      <c r="F1103" s="269" t="s">
        <v>206</v>
      </c>
      <c r="G1103" s="267"/>
      <c r="H1103" s="270">
        <v>30.955999999999996</v>
      </c>
      <c r="I1103" s="271"/>
      <c r="J1103" s="267"/>
      <c r="K1103" s="267"/>
      <c r="L1103" s="272"/>
      <c r="M1103" s="273"/>
      <c r="N1103" s="274"/>
      <c r="O1103" s="274"/>
      <c r="P1103" s="274"/>
      <c r="Q1103" s="274"/>
      <c r="R1103" s="274"/>
      <c r="S1103" s="274"/>
      <c r="T1103" s="27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T1103" s="276" t="s">
        <v>202</v>
      </c>
      <c r="AU1103" s="276" t="s">
        <v>81</v>
      </c>
      <c r="AV1103" s="15" t="s">
        <v>115</v>
      </c>
      <c r="AW1103" s="15" t="s">
        <v>30</v>
      </c>
      <c r="AX1103" s="15" t="s">
        <v>77</v>
      </c>
      <c r="AY1103" s="276" t="s">
        <v>194</v>
      </c>
    </row>
    <row r="1104" spans="1:65" s="2" customFormat="1" ht="33" customHeight="1">
      <c r="A1104" s="39"/>
      <c r="B1104" s="40"/>
      <c r="C1104" s="227" t="s">
        <v>1210</v>
      </c>
      <c r="D1104" s="227" t="s">
        <v>196</v>
      </c>
      <c r="E1104" s="228" t="s">
        <v>1211</v>
      </c>
      <c r="F1104" s="229" t="s">
        <v>1212</v>
      </c>
      <c r="G1104" s="230" t="s">
        <v>294</v>
      </c>
      <c r="H1104" s="231">
        <v>96.71</v>
      </c>
      <c r="I1104" s="232"/>
      <c r="J1104" s="233">
        <f>ROUND(I1104*H1104,2)</f>
        <v>0</v>
      </c>
      <c r="K1104" s="229" t="s">
        <v>200</v>
      </c>
      <c r="L1104" s="45"/>
      <c r="M1104" s="234" t="s">
        <v>1</v>
      </c>
      <c r="N1104" s="235" t="s">
        <v>38</v>
      </c>
      <c r="O1104" s="92"/>
      <c r="P1104" s="236">
        <f>O1104*H1104</f>
        <v>0</v>
      </c>
      <c r="Q1104" s="236">
        <v>0</v>
      </c>
      <c r="R1104" s="236">
        <f>Q1104*H1104</f>
        <v>0</v>
      </c>
      <c r="S1104" s="236">
        <v>0</v>
      </c>
      <c r="T1104" s="237">
        <f>S1104*H1104</f>
        <v>0</v>
      </c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R1104" s="238" t="s">
        <v>239</v>
      </c>
      <c r="AT1104" s="238" t="s">
        <v>196</v>
      </c>
      <c r="AU1104" s="238" t="s">
        <v>81</v>
      </c>
      <c r="AY1104" s="18" t="s">
        <v>194</v>
      </c>
      <c r="BE1104" s="239">
        <f>IF(N1104="základní",J1104,0)</f>
        <v>0</v>
      </c>
      <c r="BF1104" s="239">
        <f>IF(N1104="snížená",J1104,0)</f>
        <v>0</v>
      </c>
      <c r="BG1104" s="239">
        <f>IF(N1104="zákl. přenesená",J1104,0)</f>
        <v>0</v>
      </c>
      <c r="BH1104" s="239">
        <f>IF(N1104="sníž. přenesená",J1104,0)</f>
        <v>0</v>
      </c>
      <c r="BI1104" s="239">
        <f>IF(N1104="nulová",J1104,0)</f>
        <v>0</v>
      </c>
      <c r="BJ1104" s="18" t="s">
        <v>77</v>
      </c>
      <c r="BK1104" s="239">
        <f>ROUND(I1104*H1104,2)</f>
        <v>0</v>
      </c>
      <c r="BL1104" s="18" t="s">
        <v>239</v>
      </c>
      <c r="BM1104" s="238" t="s">
        <v>1213</v>
      </c>
    </row>
    <row r="1105" spans="1:47" s="2" customFormat="1" ht="12">
      <c r="A1105" s="39"/>
      <c r="B1105" s="40"/>
      <c r="C1105" s="41"/>
      <c r="D1105" s="240" t="s">
        <v>201</v>
      </c>
      <c r="E1105" s="41"/>
      <c r="F1105" s="241" t="s">
        <v>1212</v>
      </c>
      <c r="G1105" s="41"/>
      <c r="H1105" s="41"/>
      <c r="I1105" s="242"/>
      <c r="J1105" s="41"/>
      <c r="K1105" s="41"/>
      <c r="L1105" s="45"/>
      <c r="M1105" s="243"/>
      <c r="N1105" s="244"/>
      <c r="O1105" s="92"/>
      <c r="P1105" s="92"/>
      <c r="Q1105" s="92"/>
      <c r="R1105" s="92"/>
      <c r="S1105" s="92"/>
      <c r="T1105" s="93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T1105" s="18" t="s">
        <v>201</v>
      </c>
      <c r="AU1105" s="18" t="s">
        <v>81</v>
      </c>
    </row>
    <row r="1106" spans="1:51" s="14" customFormat="1" ht="12">
      <c r="A1106" s="14"/>
      <c r="B1106" s="255"/>
      <c r="C1106" s="256"/>
      <c r="D1106" s="240" t="s">
        <v>202</v>
      </c>
      <c r="E1106" s="257" t="s">
        <v>1</v>
      </c>
      <c r="F1106" s="258" t="s">
        <v>1214</v>
      </c>
      <c r="G1106" s="256"/>
      <c r="H1106" s="259">
        <v>3.42</v>
      </c>
      <c r="I1106" s="260"/>
      <c r="J1106" s="256"/>
      <c r="K1106" s="256"/>
      <c r="L1106" s="261"/>
      <c r="M1106" s="262"/>
      <c r="N1106" s="263"/>
      <c r="O1106" s="263"/>
      <c r="P1106" s="263"/>
      <c r="Q1106" s="263"/>
      <c r="R1106" s="263"/>
      <c r="S1106" s="263"/>
      <c r="T1106" s="26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65" t="s">
        <v>202</v>
      </c>
      <c r="AU1106" s="265" t="s">
        <v>81</v>
      </c>
      <c r="AV1106" s="14" t="s">
        <v>81</v>
      </c>
      <c r="AW1106" s="14" t="s">
        <v>30</v>
      </c>
      <c r="AX1106" s="14" t="s">
        <v>73</v>
      </c>
      <c r="AY1106" s="265" t="s">
        <v>194</v>
      </c>
    </row>
    <row r="1107" spans="1:51" s="14" customFormat="1" ht="12">
      <c r="A1107" s="14"/>
      <c r="B1107" s="255"/>
      <c r="C1107" s="256"/>
      <c r="D1107" s="240" t="s">
        <v>202</v>
      </c>
      <c r="E1107" s="257" t="s">
        <v>1</v>
      </c>
      <c r="F1107" s="258" t="s">
        <v>1215</v>
      </c>
      <c r="G1107" s="256"/>
      <c r="H1107" s="259">
        <v>2.218</v>
      </c>
      <c r="I1107" s="260"/>
      <c r="J1107" s="256"/>
      <c r="K1107" s="256"/>
      <c r="L1107" s="261"/>
      <c r="M1107" s="262"/>
      <c r="N1107" s="263"/>
      <c r="O1107" s="263"/>
      <c r="P1107" s="263"/>
      <c r="Q1107" s="263"/>
      <c r="R1107" s="263"/>
      <c r="S1107" s="263"/>
      <c r="T1107" s="26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65" t="s">
        <v>202</v>
      </c>
      <c r="AU1107" s="265" t="s">
        <v>81</v>
      </c>
      <c r="AV1107" s="14" t="s">
        <v>81</v>
      </c>
      <c r="AW1107" s="14" t="s">
        <v>30</v>
      </c>
      <c r="AX1107" s="14" t="s">
        <v>73</v>
      </c>
      <c r="AY1107" s="265" t="s">
        <v>194</v>
      </c>
    </row>
    <row r="1108" spans="1:51" s="14" customFormat="1" ht="12">
      <c r="A1108" s="14"/>
      <c r="B1108" s="255"/>
      <c r="C1108" s="256"/>
      <c r="D1108" s="240" t="s">
        <v>202</v>
      </c>
      <c r="E1108" s="257" t="s">
        <v>1</v>
      </c>
      <c r="F1108" s="258" t="s">
        <v>756</v>
      </c>
      <c r="G1108" s="256"/>
      <c r="H1108" s="259">
        <v>38.88</v>
      </c>
      <c r="I1108" s="260"/>
      <c r="J1108" s="256"/>
      <c r="K1108" s="256"/>
      <c r="L1108" s="261"/>
      <c r="M1108" s="262"/>
      <c r="N1108" s="263"/>
      <c r="O1108" s="263"/>
      <c r="P1108" s="263"/>
      <c r="Q1108" s="263"/>
      <c r="R1108" s="263"/>
      <c r="S1108" s="263"/>
      <c r="T1108" s="26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65" t="s">
        <v>202</v>
      </c>
      <c r="AU1108" s="265" t="s">
        <v>81</v>
      </c>
      <c r="AV1108" s="14" t="s">
        <v>81</v>
      </c>
      <c r="AW1108" s="14" t="s">
        <v>30</v>
      </c>
      <c r="AX1108" s="14" t="s">
        <v>73</v>
      </c>
      <c r="AY1108" s="265" t="s">
        <v>194</v>
      </c>
    </row>
    <row r="1109" spans="1:51" s="13" customFormat="1" ht="12">
      <c r="A1109" s="13"/>
      <c r="B1109" s="245"/>
      <c r="C1109" s="246"/>
      <c r="D1109" s="240" t="s">
        <v>202</v>
      </c>
      <c r="E1109" s="247" t="s">
        <v>1</v>
      </c>
      <c r="F1109" s="248" t="s">
        <v>1207</v>
      </c>
      <c r="G1109" s="246"/>
      <c r="H1109" s="247" t="s">
        <v>1</v>
      </c>
      <c r="I1109" s="249"/>
      <c r="J1109" s="246"/>
      <c r="K1109" s="246"/>
      <c r="L1109" s="250"/>
      <c r="M1109" s="251"/>
      <c r="N1109" s="252"/>
      <c r="O1109" s="252"/>
      <c r="P1109" s="252"/>
      <c r="Q1109" s="252"/>
      <c r="R1109" s="252"/>
      <c r="S1109" s="252"/>
      <c r="T1109" s="25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54" t="s">
        <v>202</v>
      </c>
      <c r="AU1109" s="254" t="s">
        <v>81</v>
      </c>
      <c r="AV1109" s="13" t="s">
        <v>77</v>
      </c>
      <c r="AW1109" s="13" t="s">
        <v>30</v>
      </c>
      <c r="AX1109" s="13" t="s">
        <v>73</v>
      </c>
      <c r="AY1109" s="254" t="s">
        <v>194</v>
      </c>
    </row>
    <row r="1110" spans="1:51" s="14" customFormat="1" ht="12">
      <c r="A1110" s="14"/>
      <c r="B1110" s="255"/>
      <c r="C1110" s="256"/>
      <c r="D1110" s="240" t="s">
        <v>202</v>
      </c>
      <c r="E1110" s="257" t="s">
        <v>1</v>
      </c>
      <c r="F1110" s="258" t="s">
        <v>1216</v>
      </c>
      <c r="G1110" s="256"/>
      <c r="H1110" s="259">
        <v>15.168</v>
      </c>
      <c r="I1110" s="260"/>
      <c r="J1110" s="256"/>
      <c r="K1110" s="256"/>
      <c r="L1110" s="261"/>
      <c r="M1110" s="262"/>
      <c r="N1110" s="263"/>
      <c r="O1110" s="263"/>
      <c r="P1110" s="263"/>
      <c r="Q1110" s="263"/>
      <c r="R1110" s="263"/>
      <c r="S1110" s="263"/>
      <c r="T1110" s="26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65" t="s">
        <v>202</v>
      </c>
      <c r="AU1110" s="265" t="s">
        <v>81</v>
      </c>
      <c r="AV1110" s="14" t="s">
        <v>81</v>
      </c>
      <c r="AW1110" s="14" t="s">
        <v>30</v>
      </c>
      <c r="AX1110" s="14" t="s">
        <v>73</v>
      </c>
      <c r="AY1110" s="265" t="s">
        <v>194</v>
      </c>
    </row>
    <row r="1111" spans="1:51" s="14" customFormat="1" ht="12">
      <c r="A1111" s="14"/>
      <c r="B1111" s="255"/>
      <c r="C1111" s="256"/>
      <c r="D1111" s="240" t="s">
        <v>202</v>
      </c>
      <c r="E1111" s="257" t="s">
        <v>1</v>
      </c>
      <c r="F1111" s="258" t="s">
        <v>1217</v>
      </c>
      <c r="G1111" s="256"/>
      <c r="H1111" s="259">
        <v>37.024</v>
      </c>
      <c r="I1111" s="260"/>
      <c r="J1111" s="256"/>
      <c r="K1111" s="256"/>
      <c r="L1111" s="261"/>
      <c r="M1111" s="262"/>
      <c r="N1111" s="263"/>
      <c r="O1111" s="263"/>
      <c r="P1111" s="263"/>
      <c r="Q1111" s="263"/>
      <c r="R1111" s="263"/>
      <c r="S1111" s="263"/>
      <c r="T1111" s="26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65" t="s">
        <v>202</v>
      </c>
      <c r="AU1111" s="265" t="s">
        <v>81</v>
      </c>
      <c r="AV1111" s="14" t="s">
        <v>81</v>
      </c>
      <c r="AW1111" s="14" t="s">
        <v>30</v>
      </c>
      <c r="AX1111" s="14" t="s">
        <v>73</v>
      </c>
      <c r="AY1111" s="265" t="s">
        <v>194</v>
      </c>
    </row>
    <row r="1112" spans="1:51" s="15" customFormat="1" ht="12">
      <c r="A1112" s="15"/>
      <c r="B1112" s="266"/>
      <c r="C1112" s="267"/>
      <c r="D1112" s="240" t="s">
        <v>202</v>
      </c>
      <c r="E1112" s="268" t="s">
        <v>1</v>
      </c>
      <c r="F1112" s="269" t="s">
        <v>206</v>
      </c>
      <c r="G1112" s="267"/>
      <c r="H1112" s="270">
        <v>96.71000000000001</v>
      </c>
      <c r="I1112" s="271"/>
      <c r="J1112" s="267"/>
      <c r="K1112" s="267"/>
      <c r="L1112" s="272"/>
      <c r="M1112" s="273"/>
      <c r="N1112" s="274"/>
      <c r="O1112" s="274"/>
      <c r="P1112" s="274"/>
      <c r="Q1112" s="274"/>
      <c r="R1112" s="274"/>
      <c r="S1112" s="274"/>
      <c r="T1112" s="27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T1112" s="276" t="s">
        <v>202</v>
      </c>
      <c r="AU1112" s="276" t="s">
        <v>81</v>
      </c>
      <c r="AV1112" s="15" t="s">
        <v>115</v>
      </c>
      <c r="AW1112" s="15" t="s">
        <v>30</v>
      </c>
      <c r="AX1112" s="15" t="s">
        <v>77</v>
      </c>
      <c r="AY1112" s="276" t="s">
        <v>194</v>
      </c>
    </row>
    <row r="1113" spans="1:65" s="2" customFormat="1" ht="16.5" customHeight="1">
      <c r="A1113" s="39"/>
      <c r="B1113" s="40"/>
      <c r="C1113" s="288" t="s">
        <v>714</v>
      </c>
      <c r="D1113" s="288" t="s">
        <v>282</v>
      </c>
      <c r="E1113" s="289" t="s">
        <v>1218</v>
      </c>
      <c r="F1113" s="290" t="s">
        <v>1219</v>
      </c>
      <c r="G1113" s="291" t="s">
        <v>268</v>
      </c>
      <c r="H1113" s="292">
        <v>0.043</v>
      </c>
      <c r="I1113" s="293"/>
      <c r="J1113" s="294">
        <f>ROUND(I1113*H1113,2)</f>
        <v>0</v>
      </c>
      <c r="K1113" s="290" t="s">
        <v>200</v>
      </c>
      <c r="L1113" s="295"/>
      <c r="M1113" s="296" t="s">
        <v>1</v>
      </c>
      <c r="N1113" s="297" t="s">
        <v>38</v>
      </c>
      <c r="O1113" s="92"/>
      <c r="P1113" s="236">
        <f>O1113*H1113</f>
        <v>0</v>
      </c>
      <c r="Q1113" s="236">
        <v>0</v>
      </c>
      <c r="R1113" s="236">
        <f>Q1113*H1113</f>
        <v>0</v>
      </c>
      <c r="S1113" s="236">
        <v>0</v>
      </c>
      <c r="T1113" s="237">
        <f>S1113*H1113</f>
        <v>0</v>
      </c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R1113" s="238" t="s">
        <v>273</v>
      </c>
      <c r="AT1113" s="238" t="s">
        <v>282</v>
      </c>
      <c r="AU1113" s="238" t="s">
        <v>81</v>
      </c>
      <c r="AY1113" s="18" t="s">
        <v>194</v>
      </c>
      <c r="BE1113" s="239">
        <f>IF(N1113="základní",J1113,0)</f>
        <v>0</v>
      </c>
      <c r="BF1113" s="239">
        <f>IF(N1113="snížená",J1113,0)</f>
        <v>0</v>
      </c>
      <c r="BG1113" s="239">
        <f>IF(N1113="zákl. přenesená",J1113,0)</f>
        <v>0</v>
      </c>
      <c r="BH1113" s="239">
        <f>IF(N1113="sníž. přenesená",J1113,0)</f>
        <v>0</v>
      </c>
      <c r="BI1113" s="239">
        <f>IF(N1113="nulová",J1113,0)</f>
        <v>0</v>
      </c>
      <c r="BJ1113" s="18" t="s">
        <v>77</v>
      </c>
      <c r="BK1113" s="239">
        <f>ROUND(I1113*H1113,2)</f>
        <v>0</v>
      </c>
      <c r="BL1113" s="18" t="s">
        <v>239</v>
      </c>
      <c r="BM1113" s="238" t="s">
        <v>1220</v>
      </c>
    </row>
    <row r="1114" spans="1:47" s="2" customFormat="1" ht="12">
      <c r="A1114" s="39"/>
      <c r="B1114" s="40"/>
      <c r="C1114" s="41"/>
      <c r="D1114" s="240" t="s">
        <v>201</v>
      </c>
      <c r="E1114" s="41"/>
      <c r="F1114" s="241" t="s">
        <v>1219</v>
      </c>
      <c r="G1114" s="41"/>
      <c r="H1114" s="41"/>
      <c r="I1114" s="242"/>
      <c r="J1114" s="41"/>
      <c r="K1114" s="41"/>
      <c r="L1114" s="45"/>
      <c r="M1114" s="243"/>
      <c r="N1114" s="244"/>
      <c r="O1114" s="92"/>
      <c r="P1114" s="92"/>
      <c r="Q1114" s="92"/>
      <c r="R1114" s="92"/>
      <c r="S1114" s="92"/>
      <c r="T1114" s="93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T1114" s="18" t="s">
        <v>201</v>
      </c>
      <c r="AU1114" s="18" t="s">
        <v>81</v>
      </c>
    </row>
    <row r="1115" spans="1:51" s="14" customFormat="1" ht="12">
      <c r="A1115" s="14"/>
      <c r="B1115" s="255"/>
      <c r="C1115" s="256"/>
      <c r="D1115" s="240" t="s">
        <v>202</v>
      </c>
      <c r="E1115" s="257" t="s">
        <v>1</v>
      </c>
      <c r="F1115" s="258" t="s">
        <v>1221</v>
      </c>
      <c r="G1115" s="256"/>
      <c r="H1115" s="259">
        <v>0.043</v>
      </c>
      <c r="I1115" s="260"/>
      <c r="J1115" s="256"/>
      <c r="K1115" s="256"/>
      <c r="L1115" s="261"/>
      <c r="M1115" s="262"/>
      <c r="N1115" s="263"/>
      <c r="O1115" s="263"/>
      <c r="P1115" s="263"/>
      <c r="Q1115" s="263"/>
      <c r="R1115" s="263"/>
      <c r="S1115" s="263"/>
      <c r="T1115" s="26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65" t="s">
        <v>202</v>
      </c>
      <c r="AU1115" s="265" t="s">
        <v>81</v>
      </c>
      <c r="AV1115" s="14" t="s">
        <v>81</v>
      </c>
      <c r="AW1115" s="14" t="s">
        <v>30</v>
      </c>
      <c r="AX1115" s="14" t="s">
        <v>73</v>
      </c>
      <c r="AY1115" s="265" t="s">
        <v>194</v>
      </c>
    </row>
    <row r="1116" spans="1:51" s="15" customFormat="1" ht="12">
      <c r="A1116" s="15"/>
      <c r="B1116" s="266"/>
      <c r="C1116" s="267"/>
      <c r="D1116" s="240" t="s">
        <v>202</v>
      </c>
      <c r="E1116" s="268" t="s">
        <v>1</v>
      </c>
      <c r="F1116" s="269" t="s">
        <v>206</v>
      </c>
      <c r="G1116" s="267"/>
      <c r="H1116" s="270">
        <v>0.043</v>
      </c>
      <c r="I1116" s="271"/>
      <c r="J1116" s="267"/>
      <c r="K1116" s="267"/>
      <c r="L1116" s="272"/>
      <c r="M1116" s="273"/>
      <c r="N1116" s="274"/>
      <c r="O1116" s="274"/>
      <c r="P1116" s="274"/>
      <c r="Q1116" s="274"/>
      <c r="R1116" s="274"/>
      <c r="S1116" s="274"/>
      <c r="T1116" s="27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T1116" s="276" t="s">
        <v>202</v>
      </c>
      <c r="AU1116" s="276" t="s">
        <v>81</v>
      </c>
      <c r="AV1116" s="15" t="s">
        <v>115</v>
      </c>
      <c r="AW1116" s="15" t="s">
        <v>30</v>
      </c>
      <c r="AX1116" s="15" t="s">
        <v>77</v>
      </c>
      <c r="AY1116" s="276" t="s">
        <v>194</v>
      </c>
    </row>
    <row r="1117" spans="1:65" s="2" customFormat="1" ht="12">
      <c r="A1117" s="39"/>
      <c r="B1117" s="40"/>
      <c r="C1117" s="227" t="s">
        <v>1222</v>
      </c>
      <c r="D1117" s="227" t="s">
        <v>196</v>
      </c>
      <c r="E1117" s="228" t="s">
        <v>1223</v>
      </c>
      <c r="F1117" s="229" t="s">
        <v>1224</v>
      </c>
      <c r="G1117" s="230" t="s">
        <v>294</v>
      </c>
      <c r="H1117" s="231">
        <v>30.146</v>
      </c>
      <c r="I1117" s="232"/>
      <c r="J1117" s="233">
        <f>ROUND(I1117*H1117,2)</f>
        <v>0</v>
      </c>
      <c r="K1117" s="229" t="s">
        <v>200</v>
      </c>
      <c r="L1117" s="45"/>
      <c r="M1117" s="234" t="s">
        <v>1</v>
      </c>
      <c r="N1117" s="235" t="s">
        <v>38</v>
      </c>
      <c r="O1117" s="92"/>
      <c r="P1117" s="236">
        <f>O1117*H1117</f>
        <v>0</v>
      </c>
      <c r="Q1117" s="236">
        <v>0</v>
      </c>
      <c r="R1117" s="236">
        <f>Q1117*H1117</f>
        <v>0</v>
      </c>
      <c r="S1117" s="236">
        <v>0</v>
      </c>
      <c r="T1117" s="237">
        <f>S1117*H1117</f>
        <v>0</v>
      </c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R1117" s="238" t="s">
        <v>239</v>
      </c>
      <c r="AT1117" s="238" t="s">
        <v>196</v>
      </c>
      <c r="AU1117" s="238" t="s">
        <v>81</v>
      </c>
      <c r="AY1117" s="18" t="s">
        <v>194</v>
      </c>
      <c r="BE1117" s="239">
        <f>IF(N1117="základní",J1117,0)</f>
        <v>0</v>
      </c>
      <c r="BF1117" s="239">
        <f>IF(N1117="snížená",J1117,0)</f>
        <v>0</v>
      </c>
      <c r="BG1117" s="239">
        <f>IF(N1117="zákl. přenesená",J1117,0)</f>
        <v>0</v>
      </c>
      <c r="BH1117" s="239">
        <f>IF(N1117="sníž. přenesená",J1117,0)</f>
        <v>0</v>
      </c>
      <c r="BI1117" s="239">
        <f>IF(N1117="nulová",J1117,0)</f>
        <v>0</v>
      </c>
      <c r="BJ1117" s="18" t="s">
        <v>77</v>
      </c>
      <c r="BK1117" s="239">
        <f>ROUND(I1117*H1117,2)</f>
        <v>0</v>
      </c>
      <c r="BL1117" s="18" t="s">
        <v>239</v>
      </c>
      <c r="BM1117" s="238" t="s">
        <v>1225</v>
      </c>
    </row>
    <row r="1118" spans="1:47" s="2" customFormat="1" ht="12">
      <c r="A1118" s="39"/>
      <c r="B1118" s="40"/>
      <c r="C1118" s="41"/>
      <c r="D1118" s="240" t="s">
        <v>201</v>
      </c>
      <c r="E1118" s="41"/>
      <c r="F1118" s="241" t="s">
        <v>1224</v>
      </c>
      <c r="G1118" s="41"/>
      <c r="H1118" s="41"/>
      <c r="I1118" s="242"/>
      <c r="J1118" s="41"/>
      <c r="K1118" s="41"/>
      <c r="L1118" s="45"/>
      <c r="M1118" s="243"/>
      <c r="N1118" s="244"/>
      <c r="O1118" s="92"/>
      <c r="P1118" s="92"/>
      <c r="Q1118" s="92"/>
      <c r="R1118" s="92"/>
      <c r="S1118" s="92"/>
      <c r="T1118" s="93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T1118" s="18" t="s">
        <v>201</v>
      </c>
      <c r="AU1118" s="18" t="s">
        <v>81</v>
      </c>
    </row>
    <row r="1119" spans="1:51" s="13" customFormat="1" ht="12">
      <c r="A1119" s="13"/>
      <c r="B1119" s="245"/>
      <c r="C1119" s="246"/>
      <c r="D1119" s="240" t="s">
        <v>202</v>
      </c>
      <c r="E1119" s="247" t="s">
        <v>1</v>
      </c>
      <c r="F1119" s="248" t="s">
        <v>1207</v>
      </c>
      <c r="G1119" s="246"/>
      <c r="H1119" s="247" t="s">
        <v>1</v>
      </c>
      <c r="I1119" s="249"/>
      <c r="J1119" s="246"/>
      <c r="K1119" s="246"/>
      <c r="L1119" s="250"/>
      <c r="M1119" s="251"/>
      <c r="N1119" s="252"/>
      <c r="O1119" s="252"/>
      <c r="P1119" s="252"/>
      <c r="Q1119" s="252"/>
      <c r="R1119" s="252"/>
      <c r="S1119" s="252"/>
      <c r="T1119" s="25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54" t="s">
        <v>202</v>
      </c>
      <c r="AU1119" s="254" t="s">
        <v>81</v>
      </c>
      <c r="AV1119" s="13" t="s">
        <v>77</v>
      </c>
      <c r="AW1119" s="13" t="s">
        <v>30</v>
      </c>
      <c r="AX1119" s="13" t="s">
        <v>73</v>
      </c>
      <c r="AY1119" s="254" t="s">
        <v>194</v>
      </c>
    </row>
    <row r="1120" spans="1:51" s="14" customFormat="1" ht="12">
      <c r="A1120" s="14"/>
      <c r="B1120" s="255"/>
      <c r="C1120" s="256"/>
      <c r="D1120" s="240" t="s">
        <v>202</v>
      </c>
      <c r="E1120" s="257" t="s">
        <v>1</v>
      </c>
      <c r="F1120" s="258" t="s">
        <v>1208</v>
      </c>
      <c r="G1120" s="256"/>
      <c r="H1120" s="259">
        <v>19.429</v>
      </c>
      <c r="I1120" s="260"/>
      <c r="J1120" s="256"/>
      <c r="K1120" s="256"/>
      <c r="L1120" s="261"/>
      <c r="M1120" s="262"/>
      <c r="N1120" s="263"/>
      <c r="O1120" s="263"/>
      <c r="P1120" s="263"/>
      <c r="Q1120" s="263"/>
      <c r="R1120" s="263"/>
      <c r="S1120" s="263"/>
      <c r="T1120" s="26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65" t="s">
        <v>202</v>
      </c>
      <c r="AU1120" s="265" t="s">
        <v>81</v>
      </c>
      <c r="AV1120" s="14" t="s">
        <v>81</v>
      </c>
      <c r="AW1120" s="14" t="s">
        <v>30</v>
      </c>
      <c r="AX1120" s="14" t="s">
        <v>73</v>
      </c>
      <c r="AY1120" s="265" t="s">
        <v>194</v>
      </c>
    </row>
    <row r="1121" spans="1:51" s="14" customFormat="1" ht="12">
      <c r="A1121" s="14"/>
      <c r="B1121" s="255"/>
      <c r="C1121" s="256"/>
      <c r="D1121" s="240" t="s">
        <v>202</v>
      </c>
      <c r="E1121" s="257" t="s">
        <v>1</v>
      </c>
      <c r="F1121" s="258" t="s">
        <v>1209</v>
      </c>
      <c r="G1121" s="256"/>
      <c r="H1121" s="259">
        <v>10.717</v>
      </c>
      <c r="I1121" s="260"/>
      <c r="J1121" s="256"/>
      <c r="K1121" s="256"/>
      <c r="L1121" s="261"/>
      <c r="M1121" s="262"/>
      <c r="N1121" s="263"/>
      <c r="O1121" s="263"/>
      <c r="P1121" s="263"/>
      <c r="Q1121" s="263"/>
      <c r="R1121" s="263"/>
      <c r="S1121" s="263"/>
      <c r="T1121" s="26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65" t="s">
        <v>202</v>
      </c>
      <c r="AU1121" s="265" t="s">
        <v>81</v>
      </c>
      <c r="AV1121" s="14" t="s">
        <v>81</v>
      </c>
      <c r="AW1121" s="14" t="s">
        <v>30</v>
      </c>
      <c r="AX1121" s="14" t="s">
        <v>73</v>
      </c>
      <c r="AY1121" s="265" t="s">
        <v>194</v>
      </c>
    </row>
    <row r="1122" spans="1:51" s="15" customFormat="1" ht="12">
      <c r="A1122" s="15"/>
      <c r="B1122" s="266"/>
      <c r="C1122" s="267"/>
      <c r="D1122" s="240" t="s">
        <v>202</v>
      </c>
      <c r="E1122" s="268" t="s">
        <v>1</v>
      </c>
      <c r="F1122" s="269" t="s">
        <v>206</v>
      </c>
      <c r="G1122" s="267"/>
      <c r="H1122" s="270">
        <v>30.146</v>
      </c>
      <c r="I1122" s="271"/>
      <c r="J1122" s="267"/>
      <c r="K1122" s="267"/>
      <c r="L1122" s="272"/>
      <c r="M1122" s="273"/>
      <c r="N1122" s="274"/>
      <c r="O1122" s="274"/>
      <c r="P1122" s="274"/>
      <c r="Q1122" s="274"/>
      <c r="R1122" s="274"/>
      <c r="S1122" s="274"/>
      <c r="T1122" s="27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T1122" s="276" t="s">
        <v>202</v>
      </c>
      <c r="AU1122" s="276" t="s">
        <v>81</v>
      </c>
      <c r="AV1122" s="15" t="s">
        <v>115</v>
      </c>
      <c r="AW1122" s="15" t="s">
        <v>30</v>
      </c>
      <c r="AX1122" s="15" t="s">
        <v>77</v>
      </c>
      <c r="AY1122" s="276" t="s">
        <v>194</v>
      </c>
    </row>
    <row r="1123" spans="1:65" s="2" customFormat="1" ht="12">
      <c r="A1123" s="39"/>
      <c r="B1123" s="40"/>
      <c r="C1123" s="227" t="s">
        <v>718</v>
      </c>
      <c r="D1123" s="227" t="s">
        <v>196</v>
      </c>
      <c r="E1123" s="228" t="s">
        <v>1226</v>
      </c>
      <c r="F1123" s="229" t="s">
        <v>1227</v>
      </c>
      <c r="G1123" s="230" t="s">
        <v>294</v>
      </c>
      <c r="H1123" s="231">
        <v>54.41</v>
      </c>
      <c r="I1123" s="232"/>
      <c r="J1123" s="233">
        <f>ROUND(I1123*H1123,2)</f>
        <v>0</v>
      </c>
      <c r="K1123" s="229" t="s">
        <v>200</v>
      </c>
      <c r="L1123" s="45"/>
      <c r="M1123" s="234" t="s">
        <v>1</v>
      </c>
      <c r="N1123" s="235" t="s">
        <v>38</v>
      </c>
      <c r="O1123" s="92"/>
      <c r="P1123" s="236">
        <f>O1123*H1123</f>
        <v>0</v>
      </c>
      <c r="Q1123" s="236">
        <v>0</v>
      </c>
      <c r="R1123" s="236">
        <f>Q1123*H1123</f>
        <v>0</v>
      </c>
      <c r="S1123" s="236">
        <v>0</v>
      </c>
      <c r="T1123" s="237">
        <f>S1123*H1123</f>
        <v>0</v>
      </c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R1123" s="238" t="s">
        <v>239</v>
      </c>
      <c r="AT1123" s="238" t="s">
        <v>196</v>
      </c>
      <c r="AU1123" s="238" t="s">
        <v>81</v>
      </c>
      <c r="AY1123" s="18" t="s">
        <v>194</v>
      </c>
      <c r="BE1123" s="239">
        <f>IF(N1123="základní",J1123,0)</f>
        <v>0</v>
      </c>
      <c r="BF1123" s="239">
        <f>IF(N1123="snížená",J1123,0)</f>
        <v>0</v>
      </c>
      <c r="BG1123" s="239">
        <f>IF(N1123="zákl. přenesená",J1123,0)</f>
        <v>0</v>
      </c>
      <c r="BH1123" s="239">
        <f>IF(N1123="sníž. přenesená",J1123,0)</f>
        <v>0</v>
      </c>
      <c r="BI1123" s="239">
        <f>IF(N1123="nulová",J1123,0)</f>
        <v>0</v>
      </c>
      <c r="BJ1123" s="18" t="s">
        <v>77</v>
      </c>
      <c r="BK1123" s="239">
        <f>ROUND(I1123*H1123,2)</f>
        <v>0</v>
      </c>
      <c r="BL1123" s="18" t="s">
        <v>239</v>
      </c>
      <c r="BM1123" s="238" t="s">
        <v>1228</v>
      </c>
    </row>
    <row r="1124" spans="1:47" s="2" customFormat="1" ht="12">
      <c r="A1124" s="39"/>
      <c r="B1124" s="40"/>
      <c r="C1124" s="41"/>
      <c r="D1124" s="240" t="s">
        <v>201</v>
      </c>
      <c r="E1124" s="41"/>
      <c r="F1124" s="241" t="s">
        <v>1227</v>
      </c>
      <c r="G1124" s="41"/>
      <c r="H1124" s="41"/>
      <c r="I1124" s="242"/>
      <c r="J1124" s="41"/>
      <c r="K1124" s="41"/>
      <c r="L1124" s="45"/>
      <c r="M1124" s="243"/>
      <c r="N1124" s="244"/>
      <c r="O1124" s="92"/>
      <c r="P1124" s="92"/>
      <c r="Q1124" s="92"/>
      <c r="R1124" s="92"/>
      <c r="S1124" s="92"/>
      <c r="T1124" s="93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T1124" s="18" t="s">
        <v>201</v>
      </c>
      <c r="AU1124" s="18" t="s">
        <v>81</v>
      </c>
    </row>
    <row r="1125" spans="1:51" s="14" customFormat="1" ht="12">
      <c r="A1125" s="14"/>
      <c r="B1125" s="255"/>
      <c r="C1125" s="256"/>
      <c r="D1125" s="240" t="s">
        <v>202</v>
      </c>
      <c r="E1125" s="257" t="s">
        <v>1</v>
      </c>
      <c r="F1125" s="258" t="s">
        <v>1229</v>
      </c>
      <c r="G1125" s="256"/>
      <c r="H1125" s="259">
        <v>2.218</v>
      </c>
      <c r="I1125" s="260"/>
      <c r="J1125" s="256"/>
      <c r="K1125" s="256"/>
      <c r="L1125" s="261"/>
      <c r="M1125" s="262"/>
      <c r="N1125" s="263"/>
      <c r="O1125" s="263"/>
      <c r="P1125" s="263"/>
      <c r="Q1125" s="263"/>
      <c r="R1125" s="263"/>
      <c r="S1125" s="263"/>
      <c r="T1125" s="26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65" t="s">
        <v>202</v>
      </c>
      <c r="AU1125" s="265" t="s">
        <v>81</v>
      </c>
      <c r="AV1125" s="14" t="s">
        <v>81</v>
      </c>
      <c r="AW1125" s="14" t="s">
        <v>30</v>
      </c>
      <c r="AX1125" s="14" t="s">
        <v>73</v>
      </c>
      <c r="AY1125" s="265" t="s">
        <v>194</v>
      </c>
    </row>
    <row r="1126" spans="1:51" s="16" customFormat="1" ht="12">
      <c r="A1126" s="16"/>
      <c r="B1126" s="277"/>
      <c r="C1126" s="278"/>
      <c r="D1126" s="240" t="s">
        <v>202</v>
      </c>
      <c r="E1126" s="279" t="s">
        <v>1</v>
      </c>
      <c r="F1126" s="280" t="s">
        <v>276</v>
      </c>
      <c r="G1126" s="278"/>
      <c r="H1126" s="281">
        <v>2.218</v>
      </c>
      <c r="I1126" s="282"/>
      <c r="J1126" s="278"/>
      <c r="K1126" s="278"/>
      <c r="L1126" s="283"/>
      <c r="M1126" s="284"/>
      <c r="N1126" s="285"/>
      <c r="O1126" s="285"/>
      <c r="P1126" s="285"/>
      <c r="Q1126" s="285"/>
      <c r="R1126" s="285"/>
      <c r="S1126" s="285"/>
      <c r="T1126" s="28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T1126" s="287" t="s">
        <v>202</v>
      </c>
      <c r="AU1126" s="287" t="s">
        <v>81</v>
      </c>
      <c r="AV1126" s="16" t="s">
        <v>110</v>
      </c>
      <c r="AW1126" s="16" t="s">
        <v>30</v>
      </c>
      <c r="AX1126" s="16" t="s">
        <v>73</v>
      </c>
      <c r="AY1126" s="287" t="s">
        <v>194</v>
      </c>
    </row>
    <row r="1127" spans="1:51" s="13" customFormat="1" ht="12">
      <c r="A1127" s="13"/>
      <c r="B1127" s="245"/>
      <c r="C1127" s="246"/>
      <c r="D1127" s="240" t="s">
        <v>202</v>
      </c>
      <c r="E1127" s="247" t="s">
        <v>1</v>
      </c>
      <c r="F1127" s="248" t="s">
        <v>1207</v>
      </c>
      <c r="G1127" s="246"/>
      <c r="H1127" s="247" t="s">
        <v>1</v>
      </c>
      <c r="I1127" s="249"/>
      <c r="J1127" s="246"/>
      <c r="K1127" s="246"/>
      <c r="L1127" s="250"/>
      <c r="M1127" s="251"/>
      <c r="N1127" s="252"/>
      <c r="O1127" s="252"/>
      <c r="P1127" s="252"/>
      <c r="Q1127" s="252"/>
      <c r="R1127" s="252"/>
      <c r="S1127" s="252"/>
      <c r="T1127" s="25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54" t="s">
        <v>202</v>
      </c>
      <c r="AU1127" s="254" t="s">
        <v>81</v>
      </c>
      <c r="AV1127" s="13" t="s">
        <v>77</v>
      </c>
      <c r="AW1127" s="13" t="s">
        <v>30</v>
      </c>
      <c r="AX1127" s="13" t="s">
        <v>73</v>
      </c>
      <c r="AY1127" s="254" t="s">
        <v>194</v>
      </c>
    </row>
    <row r="1128" spans="1:51" s="14" customFormat="1" ht="12">
      <c r="A1128" s="14"/>
      <c r="B1128" s="255"/>
      <c r="C1128" s="256"/>
      <c r="D1128" s="240" t="s">
        <v>202</v>
      </c>
      <c r="E1128" s="257" t="s">
        <v>1</v>
      </c>
      <c r="F1128" s="258" t="s">
        <v>1216</v>
      </c>
      <c r="G1128" s="256"/>
      <c r="H1128" s="259">
        <v>15.168</v>
      </c>
      <c r="I1128" s="260"/>
      <c r="J1128" s="256"/>
      <c r="K1128" s="256"/>
      <c r="L1128" s="261"/>
      <c r="M1128" s="262"/>
      <c r="N1128" s="263"/>
      <c r="O1128" s="263"/>
      <c r="P1128" s="263"/>
      <c r="Q1128" s="263"/>
      <c r="R1128" s="263"/>
      <c r="S1128" s="263"/>
      <c r="T1128" s="26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65" t="s">
        <v>202</v>
      </c>
      <c r="AU1128" s="265" t="s">
        <v>81</v>
      </c>
      <c r="AV1128" s="14" t="s">
        <v>81</v>
      </c>
      <c r="AW1128" s="14" t="s">
        <v>30</v>
      </c>
      <c r="AX1128" s="14" t="s">
        <v>73</v>
      </c>
      <c r="AY1128" s="265" t="s">
        <v>194</v>
      </c>
    </row>
    <row r="1129" spans="1:51" s="14" customFormat="1" ht="12">
      <c r="A1129" s="14"/>
      <c r="B1129" s="255"/>
      <c r="C1129" s="256"/>
      <c r="D1129" s="240" t="s">
        <v>202</v>
      </c>
      <c r="E1129" s="257" t="s">
        <v>1</v>
      </c>
      <c r="F1129" s="258" t="s">
        <v>1217</v>
      </c>
      <c r="G1129" s="256"/>
      <c r="H1129" s="259">
        <v>37.024</v>
      </c>
      <c r="I1129" s="260"/>
      <c r="J1129" s="256"/>
      <c r="K1129" s="256"/>
      <c r="L1129" s="261"/>
      <c r="M1129" s="262"/>
      <c r="N1129" s="263"/>
      <c r="O1129" s="263"/>
      <c r="P1129" s="263"/>
      <c r="Q1129" s="263"/>
      <c r="R1129" s="263"/>
      <c r="S1129" s="263"/>
      <c r="T1129" s="26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65" t="s">
        <v>202</v>
      </c>
      <c r="AU1129" s="265" t="s">
        <v>81</v>
      </c>
      <c r="AV1129" s="14" t="s">
        <v>81</v>
      </c>
      <c r="AW1129" s="14" t="s">
        <v>30</v>
      </c>
      <c r="AX1129" s="14" t="s">
        <v>73</v>
      </c>
      <c r="AY1129" s="265" t="s">
        <v>194</v>
      </c>
    </row>
    <row r="1130" spans="1:51" s="16" customFormat="1" ht="12">
      <c r="A1130" s="16"/>
      <c r="B1130" s="277"/>
      <c r="C1130" s="278"/>
      <c r="D1130" s="240" t="s">
        <v>202</v>
      </c>
      <c r="E1130" s="279" t="s">
        <v>1</v>
      </c>
      <c r="F1130" s="280" t="s">
        <v>276</v>
      </c>
      <c r="G1130" s="278"/>
      <c r="H1130" s="281">
        <v>52.192</v>
      </c>
      <c r="I1130" s="282"/>
      <c r="J1130" s="278"/>
      <c r="K1130" s="278"/>
      <c r="L1130" s="283"/>
      <c r="M1130" s="284"/>
      <c r="N1130" s="285"/>
      <c r="O1130" s="285"/>
      <c r="P1130" s="285"/>
      <c r="Q1130" s="285"/>
      <c r="R1130" s="285"/>
      <c r="S1130" s="285"/>
      <c r="T1130" s="28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T1130" s="287" t="s">
        <v>202</v>
      </c>
      <c r="AU1130" s="287" t="s">
        <v>81</v>
      </c>
      <c r="AV1130" s="16" t="s">
        <v>110</v>
      </c>
      <c r="AW1130" s="16" t="s">
        <v>30</v>
      </c>
      <c r="AX1130" s="16" t="s">
        <v>73</v>
      </c>
      <c r="AY1130" s="287" t="s">
        <v>194</v>
      </c>
    </row>
    <row r="1131" spans="1:51" s="15" customFormat="1" ht="12">
      <c r="A1131" s="15"/>
      <c r="B1131" s="266"/>
      <c r="C1131" s="267"/>
      <c r="D1131" s="240" t="s">
        <v>202</v>
      </c>
      <c r="E1131" s="268" t="s">
        <v>1</v>
      </c>
      <c r="F1131" s="269" t="s">
        <v>206</v>
      </c>
      <c r="G1131" s="267"/>
      <c r="H1131" s="270">
        <v>54.41</v>
      </c>
      <c r="I1131" s="271"/>
      <c r="J1131" s="267"/>
      <c r="K1131" s="267"/>
      <c r="L1131" s="272"/>
      <c r="M1131" s="273"/>
      <c r="N1131" s="274"/>
      <c r="O1131" s="274"/>
      <c r="P1131" s="274"/>
      <c r="Q1131" s="274"/>
      <c r="R1131" s="274"/>
      <c r="S1131" s="274"/>
      <c r="T1131" s="27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T1131" s="276" t="s">
        <v>202</v>
      </c>
      <c r="AU1131" s="276" t="s">
        <v>81</v>
      </c>
      <c r="AV1131" s="15" t="s">
        <v>115</v>
      </c>
      <c r="AW1131" s="15" t="s">
        <v>30</v>
      </c>
      <c r="AX1131" s="15" t="s">
        <v>77</v>
      </c>
      <c r="AY1131" s="276" t="s">
        <v>194</v>
      </c>
    </row>
    <row r="1132" spans="1:65" s="2" customFormat="1" ht="16.5" customHeight="1">
      <c r="A1132" s="39"/>
      <c r="B1132" s="40"/>
      <c r="C1132" s="288" t="s">
        <v>1230</v>
      </c>
      <c r="D1132" s="288" t="s">
        <v>282</v>
      </c>
      <c r="E1132" s="289" t="s">
        <v>1231</v>
      </c>
      <c r="F1132" s="290" t="s">
        <v>1232</v>
      </c>
      <c r="G1132" s="291" t="s">
        <v>268</v>
      </c>
      <c r="H1132" s="292">
        <v>0.135</v>
      </c>
      <c r="I1132" s="293"/>
      <c r="J1132" s="294">
        <f>ROUND(I1132*H1132,2)</f>
        <v>0</v>
      </c>
      <c r="K1132" s="290" t="s">
        <v>1</v>
      </c>
      <c r="L1132" s="295"/>
      <c r="M1132" s="296" t="s">
        <v>1</v>
      </c>
      <c r="N1132" s="297" t="s">
        <v>38</v>
      </c>
      <c r="O1132" s="92"/>
      <c r="P1132" s="236">
        <f>O1132*H1132</f>
        <v>0</v>
      </c>
      <c r="Q1132" s="236">
        <v>0</v>
      </c>
      <c r="R1132" s="236">
        <f>Q1132*H1132</f>
        <v>0</v>
      </c>
      <c r="S1132" s="236">
        <v>0</v>
      </c>
      <c r="T1132" s="237">
        <f>S1132*H1132</f>
        <v>0</v>
      </c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R1132" s="238" t="s">
        <v>273</v>
      </c>
      <c r="AT1132" s="238" t="s">
        <v>282</v>
      </c>
      <c r="AU1132" s="238" t="s">
        <v>81</v>
      </c>
      <c r="AY1132" s="18" t="s">
        <v>194</v>
      </c>
      <c r="BE1132" s="239">
        <f>IF(N1132="základní",J1132,0)</f>
        <v>0</v>
      </c>
      <c r="BF1132" s="239">
        <f>IF(N1132="snížená",J1132,0)</f>
        <v>0</v>
      </c>
      <c r="BG1132" s="239">
        <f>IF(N1132="zákl. přenesená",J1132,0)</f>
        <v>0</v>
      </c>
      <c r="BH1132" s="239">
        <f>IF(N1132="sníž. přenesená",J1132,0)</f>
        <v>0</v>
      </c>
      <c r="BI1132" s="239">
        <f>IF(N1132="nulová",J1132,0)</f>
        <v>0</v>
      </c>
      <c r="BJ1132" s="18" t="s">
        <v>77</v>
      </c>
      <c r="BK1132" s="239">
        <f>ROUND(I1132*H1132,2)</f>
        <v>0</v>
      </c>
      <c r="BL1132" s="18" t="s">
        <v>239</v>
      </c>
      <c r="BM1132" s="238" t="s">
        <v>1233</v>
      </c>
    </row>
    <row r="1133" spans="1:47" s="2" customFormat="1" ht="12">
      <c r="A1133" s="39"/>
      <c r="B1133" s="40"/>
      <c r="C1133" s="41"/>
      <c r="D1133" s="240" t="s">
        <v>201</v>
      </c>
      <c r="E1133" s="41"/>
      <c r="F1133" s="241" t="s">
        <v>1232</v>
      </c>
      <c r="G1133" s="41"/>
      <c r="H1133" s="41"/>
      <c r="I1133" s="242"/>
      <c r="J1133" s="41"/>
      <c r="K1133" s="41"/>
      <c r="L1133" s="45"/>
      <c r="M1133" s="243"/>
      <c r="N1133" s="244"/>
      <c r="O1133" s="92"/>
      <c r="P1133" s="92"/>
      <c r="Q1133" s="92"/>
      <c r="R1133" s="92"/>
      <c r="S1133" s="92"/>
      <c r="T1133" s="93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T1133" s="18" t="s">
        <v>201</v>
      </c>
      <c r="AU1133" s="18" t="s">
        <v>81</v>
      </c>
    </row>
    <row r="1134" spans="1:51" s="14" customFormat="1" ht="12">
      <c r="A1134" s="14"/>
      <c r="B1134" s="255"/>
      <c r="C1134" s="256"/>
      <c r="D1134" s="240" t="s">
        <v>202</v>
      </c>
      <c r="E1134" s="257" t="s">
        <v>1</v>
      </c>
      <c r="F1134" s="258" t="s">
        <v>1234</v>
      </c>
      <c r="G1134" s="256"/>
      <c r="H1134" s="259">
        <v>0.135</v>
      </c>
      <c r="I1134" s="260"/>
      <c r="J1134" s="256"/>
      <c r="K1134" s="256"/>
      <c r="L1134" s="261"/>
      <c r="M1134" s="262"/>
      <c r="N1134" s="263"/>
      <c r="O1134" s="263"/>
      <c r="P1134" s="263"/>
      <c r="Q1134" s="263"/>
      <c r="R1134" s="263"/>
      <c r="S1134" s="263"/>
      <c r="T1134" s="26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65" t="s">
        <v>202</v>
      </c>
      <c r="AU1134" s="265" t="s">
        <v>81</v>
      </c>
      <c r="AV1134" s="14" t="s">
        <v>81</v>
      </c>
      <c r="AW1134" s="14" t="s">
        <v>30</v>
      </c>
      <c r="AX1134" s="14" t="s">
        <v>73</v>
      </c>
      <c r="AY1134" s="265" t="s">
        <v>194</v>
      </c>
    </row>
    <row r="1135" spans="1:51" s="15" customFormat="1" ht="12">
      <c r="A1135" s="15"/>
      <c r="B1135" s="266"/>
      <c r="C1135" s="267"/>
      <c r="D1135" s="240" t="s">
        <v>202</v>
      </c>
      <c r="E1135" s="268" t="s">
        <v>1</v>
      </c>
      <c r="F1135" s="269" t="s">
        <v>206</v>
      </c>
      <c r="G1135" s="267"/>
      <c r="H1135" s="270">
        <v>0.135</v>
      </c>
      <c r="I1135" s="271"/>
      <c r="J1135" s="267"/>
      <c r="K1135" s="267"/>
      <c r="L1135" s="272"/>
      <c r="M1135" s="273"/>
      <c r="N1135" s="274"/>
      <c r="O1135" s="274"/>
      <c r="P1135" s="274"/>
      <c r="Q1135" s="274"/>
      <c r="R1135" s="274"/>
      <c r="S1135" s="274"/>
      <c r="T1135" s="27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T1135" s="276" t="s">
        <v>202</v>
      </c>
      <c r="AU1135" s="276" t="s">
        <v>81</v>
      </c>
      <c r="AV1135" s="15" t="s">
        <v>115</v>
      </c>
      <c r="AW1135" s="15" t="s">
        <v>30</v>
      </c>
      <c r="AX1135" s="15" t="s">
        <v>77</v>
      </c>
      <c r="AY1135" s="276" t="s">
        <v>194</v>
      </c>
    </row>
    <row r="1136" spans="1:65" s="2" customFormat="1" ht="44.25" customHeight="1">
      <c r="A1136" s="39"/>
      <c r="B1136" s="40"/>
      <c r="C1136" s="227" t="s">
        <v>728</v>
      </c>
      <c r="D1136" s="227" t="s">
        <v>196</v>
      </c>
      <c r="E1136" s="228" t="s">
        <v>1235</v>
      </c>
      <c r="F1136" s="229" t="s">
        <v>1236</v>
      </c>
      <c r="G1136" s="230" t="s">
        <v>294</v>
      </c>
      <c r="H1136" s="231">
        <v>38.88</v>
      </c>
      <c r="I1136" s="232"/>
      <c r="J1136" s="233">
        <f>ROUND(I1136*H1136,2)</f>
        <v>0</v>
      </c>
      <c r="K1136" s="229" t="s">
        <v>200</v>
      </c>
      <c r="L1136" s="45"/>
      <c r="M1136" s="234" t="s">
        <v>1</v>
      </c>
      <c r="N1136" s="235" t="s">
        <v>38</v>
      </c>
      <c r="O1136" s="92"/>
      <c r="P1136" s="236">
        <f>O1136*H1136</f>
        <v>0</v>
      </c>
      <c r="Q1136" s="236">
        <v>0</v>
      </c>
      <c r="R1136" s="236">
        <f>Q1136*H1136</f>
        <v>0</v>
      </c>
      <c r="S1136" s="236">
        <v>0</v>
      </c>
      <c r="T1136" s="237">
        <f>S1136*H1136</f>
        <v>0</v>
      </c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R1136" s="238" t="s">
        <v>239</v>
      </c>
      <c r="AT1136" s="238" t="s">
        <v>196</v>
      </c>
      <c r="AU1136" s="238" t="s">
        <v>81</v>
      </c>
      <c r="AY1136" s="18" t="s">
        <v>194</v>
      </c>
      <c r="BE1136" s="239">
        <f>IF(N1136="základní",J1136,0)</f>
        <v>0</v>
      </c>
      <c r="BF1136" s="239">
        <f>IF(N1136="snížená",J1136,0)</f>
        <v>0</v>
      </c>
      <c r="BG1136" s="239">
        <f>IF(N1136="zákl. přenesená",J1136,0)</f>
        <v>0</v>
      </c>
      <c r="BH1136" s="239">
        <f>IF(N1136="sníž. přenesená",J1136,0)</f>
        <v>0</v>
      </c>
      <c r="BI1136" s="239">
        <f>IF(N1136="nulová",J1136,0)</f>
        <v>0</v>
      </c>
      <c r="BJ1136" s="18" t="s">
        <v>77</v>
      </c>
      <c r="BK1136" s="239">
        <f>ROUND(I1136*H1136,2)</f>
        <v>0</v>
      </c>
      <c r="BL1136" s="18" t="s">
        <v>239</v>
      </c>
      <c r="BM1136" s="238" t="s">
        <v>1237</v>
      </c>
    </row>
    <row r="1137" spans="1:47" s="2" customFormat="1" ht="12">
      <c r="A1137" s="39"/>
      <c r="B1137" s="40"/>
      <c r="C1137" s="41"/>
      <c r="D1137" s="240" t="s">
        <v>201</v>
      </c>
      <c r="E1137" s="41"/>
      <c r="F1137" s="241" t="s">
        <v>1236</v>
      </c>
      <c r="G1137" s="41"/>
      <c r="H1137" s="41"/>
      <c r="I1137" s="242"/>
      <c r="J1137" s="41"/>
      <c r="K1137" s="41"/>
      <c r="L1137" s="45"/>
      <c r="M1137" s="243"/>
      <c r="N1137" s="244"/>
      <c r="O1137" s="92"/>
      <c r="P1137" s="92"/>
      <c r="Q1137" s="92"/>
      <c r="R1137" s="92"/>
      <c r="S1137" s="92"/>
      <c r="T1137" s="93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T1137" s="18" t="s">
        <v>201</v>
      </c>
      <c r="AU1137" s="18" t="s">
        <v>81</v>
      </c>
    </row>
    <row r="1138" spans="1:51" s="14" customFormat="1" ht="12">
      <c r="A1138" s="14"/>
      <c r="B1138" s="255"/>
      <c r="C1138" s="256"/>
      <c r="D1138" s="240" t="s">
        <v>202</v>
      </c>
      <c r="E1138" s="257" t="s">
        <v>1</v>
      </c>
      <c r="F1138" s="258" t="s">
        <v>1238</v>
      </c>
      <c r="G1138" s="256"/>
      <c r="H1138" s="259">
        <v>38.88</v>
      </c>
      <c r="I1138" s="260"/>
      <c r="J1138" s="256"/>
      <c r="K1138" s="256"/>
      <c r="L1138" s="261"/>
      <c r="M1138" s="262"/>
      <c r="N1138" s="263"/>
      <c r="O1138" s="263"/>
      <c r="P1138" s="263"/>
      <c r="Q1138" s="263"/>
      <c r="R1138" s="263"/>
      <c r="S1138" s="263"/>
      <c r="T1138" s="26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65" t="s">
        <v>202</v>
      </c>
      <c r="AU1138" s="265" t="s">
        <v>81</v>
      </c>
      <c r="AV1138" s="14" t="s">
        <v>81</v>
      </c>
      <c r="AW1138" s="14" t="s">
        <v>30</v>
      </c>
      <c r="AX1138" s="14" t="s">
        <v>73</v>
      </c>
      <c r="AY1138" s="265" t="s">
        <v>194</v>
      </c>
    </row>
    <row r="1139" spans="1:51" s="15" customFormat="1" ht="12">
      <c r="A1139" s="15"/>
      <c r="B1139" s="266"/>
      <c r="C1139" s="267"/>
      <c r="D1139" s="240" t="s">
        <v>202</v>
      </c>
      <c r="E1139" s="268" t="s">
        <v>1</v>
      </c>
      <c r="F1139" s="269" t="s">
        <v>206</v>
      </c>
      <c r="G1139" s="267"/>
      <c r="H1139" s="270">
        <v>38.88</v>
      </c>
      <c r="I1139" s="271"/>
      <c r="J1139" s="267"/>
      <c r="K1139" s="267"/>
      <c r="L1139" s="272"/>
      <c r="M1139" s="273"/>
      <c r="N1139" s="274"/>
      <c r="O1139" s="274"/>
      <c r="P1139" s="274"/>
      <c r="Q1139" s="274"/>
      <c r="R1139" s="274"/>
      <c r="S1139" s="274"/>
      <c r="T1139" s="27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T1139" s="276" t="s">
        <v>202</v>
      </c>
      <c r="AU1139" s="276" t="s">
        <v>81</v>
      </c>
      <c r="AV1139" s="15" t="s">
        <v>115</v>
      </c>
      <c r="AW1139" s="15" t="s">
        <v>30</v>
      </c>
      <c r="AX1139" s="15" t="s">
        <v>77</v>
      </c>
      <c r="AY1139" s="276" t="s">
        <v>194</v>
      </c>
    </row>
    <row r="1140" spans="1:65" s="2" customFormat="1" ht="12">
      <c r="A1140" s="39"/>
      <c r="B1140" s="40"/>
      <c r="C1140" s="227" t="s">
        <v>1239</v>
      </c>
      <c r="D1140" s="227" t="s">
        <v>196</v>
      </c>
      <c r="E1140" s="228" t="s">
        <v>1240</v>
      </c>
      <c r="F1140" s="229" t="s">
        <v>1241</v>
      </c>
      <c r="G1140" s="230" t="s">
        <v>294</v>
      </c>
      <c r="H1140" s="231">
        <v>10.717</v>
      </c>
      <c r="I1140" s="232"/>
      <c r="J1140" s="233">
        <f>ROUND(I1140*H1140,2)</f>
        <v>0</v>
      </c>
      <c r="K1140" s="229" t="s">
        <v>200</v>
      </c>
      <c r="L1140" s="45"/>
      <c r="M1140" s="234" t="s">
        <v>1</v>
      </c>
      <c r="N1140" s="235" t="s">
        <v>38</v>
      </c>
      <c r="O1140" s="92"/>
      <c r="P1140" s="236">
        <f>O1140*H1140</f>
        <v>0</v>
      </c>
      <c r="Q1140" s="236">
        <v>0</v>
      </c>
      <c r="R1140" s="236">
        <f>Q1140*H1140</f>
        <v>0</v>
      </c>
      <c r="S1140" s="236">
        <v>0</v>
      </c>
      <c r="T1140" s="237">
        <f>S1140*H1140</f>
        <v>0</v>
      </c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R1140" s="238" t="s">
        <v>239</v>
      </c>
      <c r="AT1140" s="238" t="s">
        <v>196</v>
      </c>
      <c r="AU1140" s="238" t="s">
        <v>81</v>
      </c>
      <c r="AY1140" s="18" t="s">
        <v>194</v>
      </c>
      <c r="BE1140" s="239">
        <f>IF(N1140="základní",J1140,0)</f>
        <v>0</v>
      </c>
      <c r="BF1140" s="239">
        <f>IF(N1140="snížená",J1140,0)</f>
        <v>0</v>
      </c>
      <c r="BG1140" s="239">
        <f>IF(N1140="zákl. přenesená",J1140,0)</f>
        <v>0</v>
      </c>
      <c r="BH1140" s="239">
        <f>IF(N1140="sníž. přenesená",J1140,0)</f>
        <v>0</v>
      </c>
      <c r="BI1140" s="239">
        <f>IF(N1140="nulová",J1140,0)</f>
        <v>0</v>
      </c>
      <c r="BJ1140" s="18" t="s">
        <v>77</v>
      </c>
      <c r="BK1140" s="239">
        <f>ROUND(I1140*H1140,2)</f>
        <v>0</v>
      </c>
      <c r="BL1140" s="18" t="s">
        <v>239</v>
      </c>
      <c r="BM1140" s="238" t="s">
        <v>1242</v>
      </c>
    </row>
    <row r="1141" spans="1:47" s="2" customFormat="1" ht="12">
      <c r="A1141" s="39"/>
      <c r="B1141" s="40"/>
      <c r="C1141" s="41"/>
      <c r="D1141" s="240" t="s">
        <v>201</v>
      </c>
      <c r="E1141" s="41"/>
      <c r="F1141" s="241" t="s">
        <v>1241</v>
      </c>
      <c r="G1141" s="41"/>
      <c r="H1141" s="41"/>
      <c r="I1141" s="242"/>
      <c r="J1141" s="41"/>
      <c r="K1141" s="41"/>
      <c r="L1141" s="45"/>
      <c r="M1141" s="243"/>
      <c r="N1141" s="244"/>
      <c r="O1141" s="92"/>
      <c r="P1141" s="92"/>
      <c r="Q1141" s="92"/>
      <c r="R1141" s="92"/>
      <c r="S1141" s="92"/>
      <c r="T1141" s="93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T1141" s="18" t="s">
        <v>201</v>
      </c>
      <c r="AU1141" s="18" t="s">
        <v>81</v>
      </c>
    </row>
    <row r="1142" spans="1:51" s="13" customFormat="1" ht="12">
      <c r="A1142" s="13"/>
      <c r="B1142" s="245"/>
      <c r="C1142" s="246"/>
      <c r="D1142" s="240" t="s">
        <v>202</v>
      </c>
      <c r="E1142" s="247" t="s">
        <v>1</v>
      </c>
      <c r="F1142" s="248" t="s">
        <v>1243</v>
      </c>
      <c r="G1142" s="246"/>
      <c r="H1142" s="247" t="s">
        <v>1</v>
      </c>
      <c r="I1142" s="249"/>
      <c r="J1142" s="246"/>
      <c r="K1142" s="246"/>
      <c r="L1142" s="250"/>
      <c r="M1142" s="251"/>
      <c r="N1142" s="252"/>
      <c r="O1142" s="252"/>
      <c r="P1142" s="252"/>
      <c r="Q1142" s="252"/>
      <c r="R1142" s="252"/>
      <c r="S1142" s="252"/>
      <c r="T1142" s="25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54" t="s">
        <v>202</v>
      </c>
      <c r="AU1142" s="254" t="s">
        <v>81</v>
      </c>
      <c r="AV1142" s="13" t="s">
        <v>77</v>
      </c>
      <c r="AW1142" s="13" t="s">
        <v>30</v>
      </c>
      <c r="AX1142" s="13" t="s">
        <v>73</v>
      </c>
      <c r="AY1142" s="254" t="s">
        <v>194</v>
      </c>
    </row>
    <row r="1143" spans="1:51" s="14" customFormat="1" ht="12">
      <c r="A1143" s="14"/>
      <c r="B1143" s="255"/>
      <c r="C1143" s="256"/>
      <c r="D1143" s="240" t="s">
        <v>202</v>
      </c>
      <c r="E1143" s="257" t="s">
        <v>1</v>
      </c>
      <c r="F1143" s="258" t="s">
        <v>1209</v>
      </c>
      <c r="G1143" s="256"/>
      <c r="H1143" s="259">
        <v>10.717</v>
      </c>
      <c r="I1143" s="260"/>
      <c r="J1143" s="256"/>
      <c r="K1143" s="256"/>
      <c r="L1143" s="261"/>
      <c r="M1143" s="262"/>
      <c r="N1143" s="263"/>
      <c r="O1143" s="263"/>
      <c r="P1143" s="263"/>
      <c r="Q1143" s="263"/>
      <c r="R1143" s="263"/>
      <c r="S1143" s="263"/>
      <c r="T1143" s="26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65" t="s">
        <v>202</v>
      </c>
      <c r="AU1143" s="265" t="s">
        <v>81</v>
      </c>
      <c r="AV1143" s="14" t="s">
        <v>81</v>
      </c>
      <c r="AW1143" s="14" t="s">
        <v>30</v>
      </c>
      <c r="AX1143" s="14" t="s">
        <v>73</v>
      </c>
      <c r="AY1143" s="265" t="s">
        <v>194</v>
      </c>
    </row>
    <row r="1144" spans="1:51" s="15" customFormat="1" ht="12">
      <c r="A1144" s="15"/>
      <c r="B1144" s="266"/>
      <c r="C1144" s="267"/>
      <c r="D1144" s="240" t="s">
        <v>202</v>
      </c>
      <c r="E1144" s="268" t="s">
        <v>1</v>
      </c>
      <c r="F1144" s="269" t="s">
        <v>206</v>
      </c>
      <c r="G1144" s="267"/>
      <c r="H1144" s="270">
        <v>10.717</v>
      </c>
      <c r="I1144" s="271"/>
      <c r="J1144" s="267"/>
      <c r="K1144" s="267"/>
      <c r="L1144" s="272"/>
      <c r="M1144" s="273"/>
      <c r="N1144" s="274"/>
      <c r="O1144" s="274"/>
      <c r="P1144" s="274"/>
      <c r="Q1144" s="274"/>
      <c r="R1144" s="274"/>
      <c r="S1144" s="274"/>
      <c r="T1144" s="27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T1144" s="276" t="s">
        <v>202</v>
      </c>
      <c r="AU1144" s="276" t="s">
        <v>81</v>
      </c>
      <c r="AV1144" s="15" t="s">
        <v>115</v>
      </c>
      <c r="AW1144" s="15" t="s">
        <v>30</v>
      </c>
      <c r="AX1144" s="15" t="s">
        <v>77</v>
      </c>
      <c r="AY1144" s="276" t="s">
        <v>194</v>
      </c>
    </row>
    <row r="1145" spans="1:65" s="2" customFormat="1" ht="12">
      <c r="A1145" s="39"/>
      <c r="B1145" s="40"/>
      <c r="C1145" s="227" t="s">
        <v>740</v>
      </c>
      <c r="D1145" s="227" t="s">
        <v>196</v>
      </c>
      <c r="E1145" s="228" t="s">
        <v>1244</v>
      </c>
      <c r="F1145" s="229" t="s">
        <v>1245</v>
      </c>
      <c r="G1145" s="230" t="s">
        <v>294</v>
      </c>
      <c r="H1145" s="231">
        <v>52.192</v>
      </c>
      <c r="I1145" s="232"/>
      <c r="J1145" s="233">
        <f>ROUND(I1145*H1145,2)</f>
        <v>0</v>
      </c>
      <c r="K1145" s="229" t="s">
        <v>200</v>
      </c>
      <c r="L1145" s="45"/>
      <c r="M1145" s="234" t="s">
        <v>1</v>
      </c>
      <c r="N1145" s="235" t="s">
        <v>38</v>
      </c>
      <c r="O1145" s="92"/>
      <c r="P1145" s="236">
        <f>O1145*H1145</f>
        <v>0</v>
      </c>
      <c r="Q1145" s="236">
        <v>0</v>
      </c>
      <c r="R1145" s="236">
        <f>Q1145*H1145</f>
        <v>0</v>
      </c>
      <c r="S1145" s="236">
        <v>0</v>
      </c>
      <c r="T1145" s="237">
        <f>S1145*H1145</f>
        <v>0</v>
      </c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R1145" s="238" t="s">
        <v>239</v>
      </c>
      <c r="AT1145" s="238" t="s">
        <v>196</v>
      </c>
      <c r="AU1145" s="238" t="s">
        <v>81</v>
      </c>
      <c r="AY1145" s="18" t="s">
        <v>194</v>
      </c>
      <c r="BE1145" s="239">
        <f>IF(N1145="základní",J1145,0)</f>
        <v>0</v>
      </c>
      <c r="BF1145" s="239">
        <f>IF(N1145="snížená",J1145,0)</f>
        <v>0</v>
      </c>
      <c r="BG1145" s="239">
        <f>IF(N1145="zákl. přenesená",J1145,0)</f>
        <v>0</v>
      </c>
      <c r="BH1145" s="239">
        <f>IF(N1145="sníž. přenesená",J1145,0)</f>
        <v>0</v>
      </c>
      <c r="BI1145" s="239">
        <f>IF(N1145="nulová",J1145,0)</f>
        <v>0</v>
      </c>
      <c r="BJ1145" s="18" t="s">
        <v>77</v>
      </c>
      <c r="BK1145" s="239">
        <f>ROUND(I1145*H1145,2)</f>
        <v>0</v>
      </c>
      <c r="BL1145" s="18" t="s">
        <v>239</v>
      </c>
      <c r="BM1145" s="238" t="s">
        <v>1246</v>
      </c>
    </row>
    <row r="1146" spans="1:47" s="2" customFormat="1" ht="12">
      <c r="A1146" s="39"/>
      <c r="B1146" s="40"/>
      <c r="C1146" s="41"/>
      <c r="D1146" s="240" t="s">
        <v>201</v>
      </c>
      <c r="E1146" s="41"/>
      <c r="F1146" s="241" t="s">
        <v>1245</v>
      </c>
      <c r="G1146" s="41"/>
      <c r="H1146" s="41"/>
      <c r="I1146" s="242"/>
      <c r="J1146" s="41"/>
      <c r="K1146" s="41"/>
      <c r="L1146" s="45"/>
      <c r="M1146" s="243"/>
      <c r="N1146" s="244"/>
      <c r="O1146" s="92"/>
      <c r="P1146" s="92"/>
      <c r="Q1146" s="92"/>
      <c r="R1146" s="92"/>
      <c r="S1146" s="92"/>
      <c r="T1146" s="93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T1146" s="18" t="s">
        <v>201</v>
      </c>
      <c r="AU1146" s="18" t="s">
        <v>81</v>
      </c>
    </row>
    <row r="1147" spans="1:51" s="13" customFormat="1" ht="12">
      <c r="A1147" s="13"/>
      <c r="B1147" s="245"/>
      <c r="C1147" s="246"/>
      <c r="D1147" s="240" t="s">
        <v>202</v>
      </c>
      <c r="E1147" s="247" t="s">
        <v>1</v>
      </c>
      <c r="F1147" s="248" t="s">
        <v>1243</v>
      </c>
      <c r="G1147" s="246"/>
      <c r="H1147" s="247" t="s">
        <v>1</v>
      </c>
      <c r="I1147" s="249"/>
      <c r="J1147" s="246"/>
      <c r="K1147" s="246"/>
      <c r="L1147" s="250"/>
      <c r="M1147" s="251"/>
      <c r="N1147" s="252"/>
      <c r="O1147" s="252"/>
      <c r="P1147" s="252"/>
      <c r="Q1147" s="252"/>
      <c r="R1147" s="252"/>
      <c r="S1147" s="252"/>
      <c r="T1147" s="25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54" t="s">
        <v>202</v>
      </c>
      <c r="AU1147" s="254" t="s">
        <v>81</v>
      </c>
      <c r="AV1147" s="13" t="s">
        <v>77</v>
      </c>
      <c r="AW1147" s="13" t="s">
        <v>30</v>
      </c>
      <c r="AX1147" s="13" t="s">
        <v>73</v>
      </c>
      <c r="AY1147" s="254" t="s">
        <v>194</v>
      </c>
    </row>
    <row r="1148" spans="1:51" s="14" customFormat="1" ht="12">
      <c r="A1148" s="14"/>
      <c r="B1148" s="255"/>
      <c r="C1148" s="256"/>
      <c r="D1148" s="240" t="s">
        <v>202</v>
      </c>
      <c r="E1148" s="257" t="s">
        <v>1</v>
      </c>
      <c r="F1148" s="258" t="s">
        <v>1216</v>
      </c>
      <c r="G1148" s="256"/>
      <c r="H1148" s="259">
        <v>15.168</v>
      </c>
      <c r="I1148" s="260"/>
      <c r="J1148" s="256"/>
      <c r="K1148" s="256"/>
      <c r="L1148" s="261"/>
      <c r="M1148" s="262"/>
      <c r="N1148" s="263"/>
      <c r="O1148" s="263"/>
      <c r="P1148" s="263"/>
      <c r="Q1148" s="263"/>
      <c r="R1148" s="263"/>
      <c r="S1148" s="263"/>
      <c r="T1148" s="26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65" t="s">
        <v>202</v>
      </c>
      <c r="AU1148" s="265" t="s">
        <v>81</v>
      </c>
      <c r="AV1148" s="14" t="s">
        <v>81</v>
      </c>
      <c r="AW1148" s="14" t="s">
        <v>30</v>
      </c>
      <c r="AX1148" s="14" t="s">
        <v>73</v>
      </c>
      <c r="AY1148" s="265" t="s">
        <v>194</v>
      </c>
    </row>
    <row r="1149" spans="1:51" s="14" customFormat="1" ht="12">
      <c r="A1149" s="14"/>
      <c r="B1149" s="255"/>
      <c r="C1149" s="256"/>
      <c r="D1149" s="240" t="s">
        <v>202</v>
      </c>
      <c r="E1149" s="257" t="s">
        <v>1</v>
      </c>
      <c r="F1149" s="258" t="s">
        <v>1217</v>
      </c>
      <c r="G1149" s="256"/>
      <c r="H1149" s="259">
        <v>37.024</v>
      </c>
      <c r="I1149" s="260"/>
      <c r="J1149" s="256"/>
      <c r="K1149" s="256"/>
      <c r="L1149" s="261"/>
      <c r="M1149" s="262"/>
      <c r="N1149" s="263"/>
      <c r="O1149" s="263"/>
      <c r="P1149" s="263"/>
      <c r="Q1149" s="263"/>
      <c r="R1149" s="263"/>
      <c r="S1149" s="263"/>
      <c r="T1149" s="26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65" t="s">
        <v>202</v>
      </c>
      <c r="AU1149" s="265" t="s">
        <v>81</v>
      </c>
      <c r="AV1149" s="14" t="s">
        <v>81</v>
      </c>
      <c r="AW1149" s="14" t="s">
        <v>30</v>
      </c>
      <c r="AX1149" s="14" t="s">
        <v>73</v>
      </c>
      <c r="AY1149" s="265" t="s">
        <v>194</v>
      </c>
    </row>
    <row r="1150" spans="1:51" s="15" customFormat="1" ht="12">
      <c r="A1150" s="15"/>
      <c r="B1150" s="266"/>
      <c r="C1150" s="267"/>
      <c r="D1150" s="240" t="s">
        <v>202</v>
      </c>
      <c r="E1150" s="268" t="s">
        <v>1</v>
      </c>
      <c r="F1150" s="269" t="s">
        <v>206</v>
      </c>
      <c r="G1150" s="267"/>
      <c r="H1150" s="270">
        <v>52.192</v>
      </c>
      <c r="I1150" s="271"/>
      <c r="J1150" s="267"/>
      <c r="K1150" s="267"/>
      <c r="L1150" s="272"/>
      <c r="M1150" s="273"/>
      <c r="N1150" s="274"/>
      <c r="O1150" s="274"/>
      <c r="P1150" s="274"/>
      <c r="Q1150" s="274"/>
      <c r="R1150" s="274"/>
      <c r="S1150" s="274"/>
      <c r="T1150" s="27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T1150" s="276" t="s">
        <v>202</v>
      </c>
      <c r="AU1150" s="276" t="s">
        <v>81</v>
      </c>
      <c r="AV1150" s="15" t="s">
        <v>115</v>
      </c>
      <c r="AW1150" s="15" t="s">
        <v>30</v>
      </c>
      <c r="AX1150" s="15" t="s">
        <v>77</v>
      </c>
      <c r="AY1150" s="276" t="s">
        <v>194</v>
      </c>
    </row>
    <row r="1151" spans="1:65" s="2" customFormat="1" ht="12">
      <c r="A1151" s="39"/>
      <c r="B1151" s="40"/>
      <c r="C1151" s="288" t="s">
        <v>1247</v>
      </c>
      <c r="D1151" s="288" t="s">
        <v>282</v>
      </c>
      <c r="E1151" s="289" t="s">
        <v>1248</v>
      </c>
      <c r="F1151" s="290" t="s">
        <v>1249</v>
      </c>
      <c r="G1151" s="291" t="s">
        <v>294</v>
      </c>
      <c r="H1151" s="292">
        <v>74.955</v>
      </c>
      <c r="I1151" s="293"/>
      <c r="J1151" s="294">
        <f>ROUND(I1151*H1151,2)</f>
        <v>0</v>
      </c>
      <c r="K1151" s="290" t="s">
        <v>200</v>
      </c>
      <c r="L1151" s="295"/>
      <c r="M1151" s="296" t="s">
        <v>1</v>
      </c>
      <c r="N1151" s="297" t="s">
        <v>38</v>
      </c>
      <c r="O1151" s="92"/>
      <c r="P1151" s="236">
        <f>O1151*H1151</f>
        <v>0</v>
      </c>
      <c r="Q1151" s="236">
        <v>0</v>
      </c>
      <c r="R1151" s="236">
        <f>Q1151*H1151</f>
        <v>0</v>
      </c>
      <c r="S1151" s="236">
        <v>0</v>
      </c>
      <c r="T1151" s="237">
        <f>S1151*H1151</f>
        <v>0</v>
      </c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R1151" s="238" t="s">
        <v>273</v>
      </c>
      <c r="AT1151" s="238" t="s">
        <v>282</v>
      </c>
      <c r="AU1151" s="238" t="s">
        <v>81</v>
      </c>
      <c r="AY1151" s="18" t="s">
        <v>194</v>
      </c>
      <c r="BE1151" s="239">
        <f>IF(N1151="základní",J1151,0)</f>
        <v>0</v>
      </c>
      <c r="BF1151" s="239">
        <f>IF(N1151="snížená",J1151,0)</f>
        <v>0</v>
      </c>
      <c r="BG1151" s="239">
        <f>IF(N1151="zákl. přenesená",J1151,0)</f>
        <v>0</v>
      </c>
      <c r="BH1151" s="239">
        <f>IF(N1151="sníž. přenesená",J1151,0)</f>
        <v>0</v>
      </c>
      <c r="BI1151" s="239">
        <f>IF(N1151="nulová",J1151,0)</f>
        <v>0</v>
      </c>
      <c r="BJ1151" s="18" t="s">
        <v>77</v>
      </c>
      <c r="BK1151" s="239">
        <f>ROUND(I1151*H1151,2)</f>
        <v>0</v>
      </c>
      <c r="BL1151" s="18" t="s">
        <v>239</v>
      </c>
      <c r="BM1151" s="238" t="s">
        <v>1250</v>
      </c>
    </row>
    <row r="1152" spans="1:47" s="2" customFormat="1" ht="12">
      <c r="A1152" s="39"/>
      <c r="B1152" s="40"/>
      <c r="C1152" s="41"/>
      <c r="D1152" s="240" t="s">
        <v>201</v>
      </c>
      <c r="E1152" s="41"/>
      <c r="F1152" s="241" t="s">
        <v>1249</v>
      </c>
      <c r="G1152" s="41"/>
      <c r="H1152" s="41"/>
      <c r="I1152" s="242"/>
      <c r="J1152" s="41"/>
      <c r="K1152" s="41"/>
      <c r="L1152" s="45"/>
      <c r="M1152" s="243"/>
      <c r="N1152" s="244"/>
      <c r="O1152" s="92"/>
      <c r="P1152" s="92"/>
      <c r="Q1152" s="92"/>
      <c r="R1152" s="92"/>
      <c r="S1152" s="92"/>
      <c r="T1152" s="93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T1152" s="18" t="s">
        <v>201</v>
      </c>
      <c r="AU1152" s="18" t="s">
        <v>81</v>
      </c>
    </row>
    <row r="1153" spans="1:51" s="14" customFormat="1" ht="12">
      <c r="A1153" s="14"/>
      <c r="B1153" s="255"/>
      <c r="C1153" s="256"/>
      <c r="D1153" s="240" t="s">
        <v>202</v>
      </c>
      <c r="E1153" s="257" t="s">
        <v>1</v>
      </c>
      <c r="F1153" s="258" t="s">
        <v>1251</v>
      </c>
      <c r="G1153" s="256"/>
      <c r="H1153" s="259">
        <v>74.955</v>
      </c>
      <c r="I1153" s="260"/>
      <c r="J1153" s="256"/>
      <c r="K1153" s="256"/>
      <c r="L1153" s="261"/>
      <c r="M1153" s="262"/>
      <c r="N1153" s="263"/>
      <c r="O1153" s="263"/>
      <c r="P1153" s="263"/>
      <c r="Q1153" s="263"/>
      <c r="R1153" s="263"/>
      <c r="S1153" s="263"/>
      <c r="T1153" s="26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65" t="s">
        <v>202</v>
      </c>
      <c r="AU1153" s="265" t="s">
        <v>81</v>
      </c>
      <c r="AV1153" s="14" t="s">
        <v>81</v>
      </c>
      <c r="AW1153" s="14" t="s">
        <v>30</v>
      </c>
      <c r="AX1153" s="14" t="s">
        <v>73</v>
      </c>
      <c r="AY1153" s="265" t="s">
        <v>194</v>
      </c>
    </row>
    <row r="1154" spans="1:51" s="15" customFormat="1" ht="12">
      <c r="A1154" s="15"/>
      <c r="B1154" s="266"/>
      <c r="C1154" s="267"/>
      <c r="D1154" s="240" t="s">
        <v>202</v>
      </c>
      <c r="E1154" s="268" t="s">
        <v>1</v>
      </c>
      <c r="F1154" s="269" t="s">
        <v>206</v>
      </c>
      <c r="G1154" s="267"/>
      <c r="H1154" s="270">
        <v>74.955</v>
      </c>
      <c r="I1154" s="271"/>
      <c r="J1154" s="267"/>
      <c r="K1154" s="267"/>
      <c r="L1154" s="272"/>
      <c r="M1154" s="273"/>
      <c r="N1154" s="274"/>
      <c r="O1154" s="274"/>
      <c r="P1154" s="274"/>
      <c r="Q1154" s="274"/>
      <c r="R1154" s="274"/>
      <c r="S1154" s="274"/>
      <c r="T1154" s="27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T1154" s="276" t="s">
        <v>202</v>
      </c>
      <c r="AU1154" s="276" t="s">
        <v>81</v>
      </c>
      <c r="AV1154" s="15" t="s">
        <v>115</v>
      </c>
      <c r="AW1154" s="15" t="s">
        <v>30</v>
      </c>
      <c r="AX1154" s="15" t="s">
        <v>77</v>
      </c>
      <c r="AY1154" s="276" t="s">
        <v>194</v>
      </c>
    </row>
    <row r="1155" spans="1:65" s="2" customFormat="1" ht="12">
      <c r="A1155" s="39"/>
      <c r="B1155" s="40"/>
      <c r="C1155" s="227" t="s">
        <v>750</v>
      </c>
      <c r="D1155" s="227" t="s">
        <v>196</v>
      </c>
      <c r="E1155" s="228" t="s">
        <v>1252</v>
      </c>
      <c r="F1155" s="229" t="s">
        <v>1253</v>
      </c>
      <c r="G1155" s="230" t="s">
        <v>294</v>
      </c>
      <c r="H1155" s="231">
        <v>2.43</v>
      </c>
      <c r="I1155" s="232"/>
      <c r="J1155" s="233">
        <f>ROUND(I1155*H1155,2)</f>
        <v>0</v>
      </c>
      <c r="K1155" s="229" t="s">
        <v>200</v>
      </c>
      <c r="L1155" s="45"/>
      <c r="M1155" s="234" t="s">
        <v>1</v>
      </c>
      <c r="N1155" s="235" t="s">
        <v>38</v>
      </c>
      <c r="O1155" s="92"/>
      <c r="P1155" s="236">
        <f>O1155*H1155</f>
        <v>0</v>
      </c>
      <c r="Q1155" s="236">
        <v>0</v>
      </c>
      <c r="R1155" s="236">
        <f>Q1155*H1155</f>
        <v>0</v>
      </c>
      <c r="S1155" s="236">
        <v>0</v>
      </c>
      <c r="T1155" s="237">
        <f>S1155*H1155</f>
        <v>0</v>
      </c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R1155" s="238" t="s">
        <v>239</v>
      </c>
      <c r="AT1155" s="238" t="s">
        <v>196</v>
      </c>
      <c r="AU1155" s="238" t="s">
        <v>81</v>
      </c>
      <c r="AY1155" s="18" t="s">
        <v>194</v>
      </c>
      <c r="BE1155" s="239">
        <f>IF(N1155="základní",J1155,0)</f>
        <v>0</v>
      </c>
      <c r="BF1155" s="239">
        <f>IF(N1155="snížená",J1155,0)</f>
        <v>0</v>
      </c>
      <c r="BG1155" s="239">
        <f>IF(N1155="zákl. přenesená",J1155,0)</f>
        <v>0</v>
      </c>
      <c r="BH1155" s="239">
        <f>IF(N1155="sníž. přenesená",J1155,0)</f>
        <v>0</v>
      </c>
      <c r="BI1155" s="239">
        <f>IF(N1155="nulová",J1155,0)</f>
        <v>0</v>
      </c>
      <c r="BJ1155" s="18" t="s">
        <v>77</v>
      </c>
      <c r="BK1155" s="239">
        <f>ROUND(I1155*H1155,2)</f>
        <v>0</v>
      </c>
      <c r="BL1155" s="18" t="s">
        <v>239</v>
      </c>
      <c r="BM1155" s="238" t="s">
        <v>1254</v>
      </c>
    </row>
    <row r="1156" spans="1:47" s="2" customFormat="1" ht="12">
      <c r="A1156" s="39"/>
      <c r="B1156" s="40"/>
      <c r="C1156" s="41"/>
      <c r="D1156" s="240" t="s">
        <v>201</v>
      </c>
      <c r="E1156" s="41"/>
      <c r="F1156" s="241" t="s">
        <v>1253</v>
      </c>
      <c r="G1156" s="41"/>
      <c r="H1156" s="41"/>
      <c r="I1156" s="242"/>
      <c r="J1156" s="41"/>
      <c r="K1156" s="41"/>
      <c r="L1156" s="45"/>
      <c r="M1156" s="243"/>
      <c r="N1156" s="244"/>
      <c r="O1156" s="92"/>
      <c r="P1156" s="92"/>
      <c r="Q1156" s="92"/>
      <c r="R1156" s="92"/>
      <c r="S1156" s="92"/>
      <c r="T1156" s="93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T1156" s="18" t="s">
        <v>201</v>
      </c>
      <c r="AU1156" s="18" t="s">
        <v>81</v>
      </c>
    </row>
    <row r="1157" spans="1:51" s="14" customFormat="1" ht="12">
      <c r="A1157" s="14"/>
      <c r="B1157" s="255"/>
      <c r="C1157" s="256"/>
      <c r="D1157" s="240" t="s">
        <v>202</v>
      </c>
      <c r="E1157" s="257" t="s">
        <v>1</v>
      </c>
      <c r="F1157" s="258" t="s">
        <v>1255</v>
      </c>
      <c r="G1157" s="256"/>
      <c r="H1157" s="259">
        <v>2.43</v>
      </c>
      <c r="I1157" s="260"/>
      <c r="J1157" s="256"/>
      <c r="K1157" s="256"/>
      <c r="L1157" s="261"/>
      <c r="M1157" s="262"/>
      <c r="N1157" s="263"/>
      <c r="O1157" s="263"/>
      <c r="P1157" s="263"/>
      <c r="Q1157" s="263"/>
      <c r="R1157" s="263"/>
      <c r="S1157" s="263"/>
      <c r="T1157" s="26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65" t="s">
        <v>202</v>
      </c>
      <c r="AU1157" s="265" t="s">
        <v>81</v>
      </c>
      <c r="AV1157" s="14" t="s">
        <v>81</v>
      </c>
      <c r="AW1157" s="14" t="s">
        <v>30</v>
      </c>
      <c r="AX1157" s="14" t="s">
        <v>73</v>
      </c>
      <c r="AY1157" s="265" t="s">
        <v>194</v>
      </c>
    </row>
    <row r="1158" spans="1:51" s="15" customFormat="1" ht="12">
      <c r="A1158" s="15"/>
      <c r="B1158" s="266"/>
      <c r="C1158" s="267"/>
      <c r="D1158" s="240" t="s">
        <v>202</v>
      </c>
      <c r="E1158" s="268" t="s">
        <v>1</v>
      </c>
      <c r="F1158" s="269" t="s">
        <v>206</v>
      </c>
      <c r="G1158" s="267"/>
      <c r="H1158" s="270">
        <v>2.43</v>
      </c>
      <c r="I1158" s="271"/>
      <c r="J1158" s="267"/>
      <c r="K1158" s="267"/>
      <c r="L1158" s="272"/>
      <c r="M1158" s="273"/>
      <c r="N1158" s="274"/>
      <c r="O1158" s="274"/>
      <c r="P1158" s="274"/>
      <c r="Q1158" s="274"/>
      <c r="R1158" s="274"/>
      <c r="S1158" s="274"/>
      <c r="T1158" s="27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T1158" s="276" t="s">
        <v>202</v>
      </c>
      <c r="AU1158" s="276" t="s">
        <v>81</v>
      </c>
      <c r="AV1158" s="15" t="s">
        <v>115</v>
      </c>
      <c r="AW1158" s="15" t="s">
        <v>30</v>
      </c>
      <c r="AX1158" s="15" t="s">
        <v>77</v>
      </c>
      <c r="AY1158" s="276" t="s">
        <v>194</v>
      </c>
    </row>
    <row r="1159" spans="1:65" s="2" customFormat="1" ht="12">
      <c r="A1159" s="39"/>
      <c r="B1159" s="40"/>
      <c r="C1159" s="227" t="s">
        <v>1256</v>
      </c>
      <c r="D1159" s="227" t="s">
        <v>196</v>
      </c>
      <c r="E1159" s="228" t="s">
        <v>1257</v>
      </c>
      <c r="F1159" s="229" t="s">
        <v>1258</v>
      </c>
      <c r="G1159" s="230" t="s">
        <v>294</v>
      </c>
      <c r="H1159" s="231">
        <v>10.26</v>
      </c>
      <c r="I1159" s="232"/>
      <c r="J1159" s="233">
        <f>ROUND(I1159*H1159,2)</f>
        <v>0</v>
      </c>
      <c r="K1159" s="229" t="s">
        <v>200</v>
      </c>
      <c r="L1159" s="45"/>
      <c r="M1159" s="234" t="s">
        <v>1</v>
      </c>
      <c r="N1159" s="235" t="s">
        <v>38</v>
      </c>
      <c r="O1159" s="92"/>
      <c r="P1159" s="236">
        <f>O1159*H1159</f>
        <v>0</v>
      </c>
      <c r="Q1159" s="236">
        <v>0</v>
      </c>
      <c r="R1159" s="236">
        <f>Q1159*H1159</f>
        <v>0</v>
      </c>
      <c r="S1159" s="236">
        <v>0</v>
      </c>
      <c r="T1159" s="237">
        <f>S1159*H1159</f>
        <v>0</v>
      </c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R1159" s="238" t="s">
        <v>239</v>
      </c>
      <c r="AT1159" s="238" t="s">
        <v>196</v>
      </c>
      <c r="AU1159" s="238" t="s">
        <v>81</v>
      </c>
      <c r="AY1159" s="18" t="s">
        <v>194</v>
      </c>
      <c r="BE1159" s="239">
        <f>IF(N1159="základní",J1159,0)</f>
        <v>0</v>
      </c>
      <c r="BF1159" s="239">
        <f>IF(N1159="snížená",J1159,0)</f>
        <v>0</v>
      </c>
      <c r="BG1159" s="239">
        <f>IF(N1159="zákl. přenesená",J1159,0)</f>
        <v>0</v>
      </c>
      <c r="BH1159" s="239">
        <f>IF(N1159="sníž. přenesená",J1159,0)</f>
        <v>0</v>
      </c>
      <c r="BI1159" s="239">
        <f>IF(N1159="nulová",J1159,0)</f>
        <v>0</v>
      </c>
      <c r="BJ1159" s="18" t="s">
        <v>77</v>
      </c>
      <c r="BK1159" s="239">
        <f>ROUND(I1159*H1159,2)</f>
        <v>0</v>
      </c>
      <c r="BL1159" s="18" t="s">
        <v>239</v>
      </c>
      <c r="BM1159" s="238" t="s">
        <v>1259</v>
      </c>
    </row>
    <row r="1160" spans="1:47" s="2" customFormat="1" ht="12">
      <c r="A1160" s="39"/>
      <c r="B1160" s="40"/>
      <c r="C1160" s="41"/>
      <c r="D1160" s="240" t="s">
        <v>201</v>
      </c>
      <c r="E1160" s="41"/>
      <c r="F1160" s="241" t="s">
        <v>1258</v>
      </c>
      <c r="G1160" s="41"/>
      <c r="H1160" s="41"/>
      <c r="I1160" s="242"/>
      <c r="J1160" s="41"/>
      <c r="K1160" s="41"/>
      <c r="L1160" s="45"/>
      <c r="M1160" s="243"/>
      <c r="N1160" s="244"/>
      <c r="O1160" s="92"/>
      <c r="P1160" s="92"/>
      <c r="Q1160" s="92"/>
      <c r="R1160" s="92"/>
      <c r="S1160" s="92"/>
      <c r="T1160" s="93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T1160" s="18" t="s">
        <v>201</v>
      </c>
      <c r="AU1160" s="18" t="s">
        <v>81</v>
      </c>
    </row>
    <row r="1161" spans="1:51" s="14" customFormat="1" ht="12">
      <c r="A1161" s="14"/>
      <c r="B1161" s="255"/>
      <c r="C1161" s="256"/>
      <c r="D1161" s="240" t="s">
        <v>202</v>
      </c>
      <c r="E1161" s="257" t="s">
        <v>1</v>
      </c>
      <c r="F1161" s="258" t="s">
        <v>1260</v>
      </c>
      <c r="G1161" s="256"/>
      <c r="H1161" s="259">
        <v>10.26</v>
      </c>
      <c r="I1161" s="260"/>
      <c r="J1161" s="256"/>
      <c r="K1161" s="256"/>
      <c r="L1161" s="261"/>
      <c r="M1161" s="262"/>
      <c r="N1161" s="263"/>
      <c r="O1161" s="263"/>
      <c r="P1161" s="263"/>
      <c r="Q1161" s="263"/>
      <c r="R1161" s="263"/>
      <c r="S1161" s="263"/>
      <c r="T1161" s="26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65" t="s">
        <v>202</v>
      </c>
      <c r="AU1161" s="265" t="s">
        <v>81</v>
      </c>
      <c r="AV1161" s="14" t="s">
        <v>81</v>
      </c>
      <c r="AW1161" s="14" t="s">
        <v>30</v>
      </c>
      <c r="AX1161" s="14" t="s">
        <v>73</v>
      </c>
      <c r="AY1161" s="265" t="s">
        <v>194</v>
      </c>
    </row>
    <row r="1162" spans="1:51" s="15" customFormat="1" ht="12">
      <c r="A1162" s="15"/>
      <c r="B1162" s="266"/>
      <c r="C1162" s="267"/>
      <c r="D1162" s="240" t="s">
        <v>202</v>
      </c>
      <c r="E1162" s="268" t="s">
        <v>1</v>
      </c>
      <c r="F1162" s="269" t="s">
        <v>206</v>
      </c>
      <c r="G1162" s="267"/>
      <c r="H1162" s="270">
        <v>10.26</v>
      </c>
      <c r="I1162" s="271"/>
      <c r="J1162" s="267"/>
      <c r="K1162" s="267"/>
      <c r="L1162" s="272"/>
      <c r="M1162" s="273"/>
      <c r="N1162" s="274"/>
      <c r="O1162" s="274"/>
      <c r="P1162" s="274"/>
      <c r="Q1162" s="274"/>
      <c r="R1162" s="274"/>
      <c r="S1162" s="274"/>
      <c r="T1162" s="275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T1162" s="276" t="s">
        <v>202</v>
      </c>
      <c r="AU1162" s="276" t="s">
        <v>81</v>
      </c>
      <c r="AV1162" s="15" t="s">
        <v>115</v>
      </c>
      <c r="AW1162" s="15" t="s">
        <v>30</v>
      </c>
      <c r="AX1162" s="15" t="s">
        <v>77</v>
      </c>
      <c r="AY1162" s="276" t="s">
        <v>194</v>
      </c>
    </row>
    <row r="1163" spans="1:65" s="2" customFormat="1" ht="12">
      <c r="A1163" s="39"/>
      <c r="B1163" s="40"/>
      <c r="C1163" s="288" t="s">
        <v>754</v>
      </c>
      <c r="D1163" s="288" t="s">
        <v>282</v>
      </c>
      <c r="E1163" s="289" t="s">
        <v>1261</v>
      </c>
      <c r="F1163" s="290" t="s">
        <v>1262</v>
      </c>
      <c r="G1163" s="291" t="s">
        <v>294</v>
      </c>
      <c r="H1163" s="292">
        <v>15.107</v>
      </c>
      <c r="I1163" s="293"/>
      <c r="J1163" s="294">
        <f>ROUND(I1163*H1163,2)</f>
        <v>0</v>
      </c>
      <c r="K1163" s="290" t="s">
        <v>200</v>
      </c>
      <c r="L1163" s="295"/>
      <c r="M1163" s="296" t="s">
        <v>1</v>
      </c>
      <c r="N1163" s="297" t="s">
        <v>38</v>
      </c>
      <c r="O1163" s="92"/>
      <c r="P1163" s="236">
        <f>O1163*H1163</f>
        <v>0</v>
      </c>
      <c r="Q1163" s="236">
        <v>0</v>
      </c>
      <c r="R1163" s="236">
        <f>Q1163*H1163</f>
        <v>0</v>
      </c>
      <c r="S1163" s="236">
        <v>0</v>
      </c>
      <c r="T1163" s="237">
        <f>S1163*H1163</f>
        <v>0</v>
      </c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R1163" s="238" t="s">
        <v>273</v>
      </c>
      <c r="AT1163" s="238" t="s">
        <v>282</v>
      </c>
      <c r="AU1163" s="238" t="s">
        <v>81</v>
      </c>
      <c r="AY1163" s="18" t="s">
        <v>194</v>
      </c>
      <c r="BE1163" s="239">
        <f>IF(N1163="základní",J1163,0)</f>
        <v>0</v>
      </c>
      <c r="BF1163" s="239">
        <f>IF(N1163="snížená",J1163,0)</f>
        <v>0</v>
      </c>
      <c r="BG1163" s="239">
        <f>IF(N1163="zákl. přenesená",J1163,0)</f>
        <v>0</v>
      </c>
      <c r="BH1163" s="239">
        <f>IF(N1163="sníž. přenesená",J1163,0)</f>
        <v>0</v>
      </c>
      <c r="BI1163" s="239">
        <f>IF(N1163="nulová",J1163,0)</f>
        <v>0</v>
      </c>
      <c r="BJ1163" s="18" t="s">
        <v>77</v>
      </c>
      <c r="BK1163" s="239">
        <f>ROUND(I1163*H1163,2)</f>
        <v>0</v>
      </c>
      <c r="BL1163" s="18" t="s">
        <v>239</v>
      </c>
      <c r="BM1163" s="238" t="s">
        <v>1263</v>
      </c>
    </row>
    <row r="1164" spans="1:47" s="2" customFormat="1" ht="12">
      <c r="A1164" s="39"/>
      <c r="B1164" s="40"/>
      <c r="C1164" s="41"/>
      <c r="D1164" s="240" t="s">
        <v>201</v>
      </c>
      <c r="E1164" s="41"/>
      <c r="F1164" s="241" t="s">
        <v>1262</v>
      </c>
      <c r="G1164" s="41"/>
      <c r="H1164" s="41"/>
      <c r="I1164" s="242"/>
      <c r="J1164" s="41"/>
      <c r="K1164" s="41"/>
      <c r="L1164" s="45"/>
      <c r="M1164" s="243"/>
      <c r="N1164" s="244"/>
      <c r="O1164" s="92"/>
      <c r="P1164" s="92"/>
      <c r="Q1164" s="92"/>
      <c r="R1164" s="92"/>
      <c r="S1164" s="92"/>
      <c r="T1164" s="93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T1164" s="18" t="s">
        <v>201</v>
      </c>
      <c r="AU1164" s="18" t="s">
        <v>81</v>
      </c>
    </row>
    <row r="1165" spans="1:51" s="14" customFormat="1" ht="12">
      <c r="A1165" s="14"/>
      <c r="B1165" s="255"/>
      <c r="C1165" s="256"/>
      <c r="D1165" s="240" t="s">
        <v>202</v>
      </c>
      <c r="E1165" s="257" t="s">
        <v>1</v>
      </c>
      <c r="F1165" s="258" t="s">
        <v>1264</v>
      </c>
      <c r="G1165" s="256"/>
      <c r="H1165" s="259">
        <v>15.107</v>
      </c>
      <c r="I1165" s="260"/>
      <c r="J1165" s="256"/>
      <c r="K1165" s="256"/>
      <c r="L1165" s="261"/>
      <c r="M1165" s="262"/>
      <c r="N1165" s="263"/>
      <c r="O1165" s="263"/>
      <c r="P1165" s="263"/>
      <c r="Q1165" s="263"/>
      <c r="R1165" s="263"/>
      <c r="S1165" s="263"/>
      <c r="T1165" s="26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65" t="s">
        <v>202</v>
      </c>
      <c r="AU1165" s="265" t="s">
        <v>81</v>
      </c>
      <c r="AV1165" s="14" t="s">
        <v>81</v>
      </c>
      <c r="AW1165" s="14" t="s">
        <v>30</v>
      </c>
      <c r="AX1165" s="14" t="s">
        <v>73</v>
      </c>
      <c r="AY1165" s="265" t="s">
        <v>194</v>
      </c>
    </row>
    <row r="1166" spans="1:51" s="15" customFormat="1" ht="12">
      <c r="A1166" s="15"/>
      <c r="B1166" s="266"/>
      <c r="C1166" s="267"/>
      <c r="D1166" s="240" t="s">
        <v>202</v>
      </c>
      <c r="E1166" s="268" t="s">
        <v>1</v>
      </c>
      <c r="F1166" s="269" t="s">
        <v>206</v>
      </c>
      <c r="G1166" s="267"/>
      <c r="H1166" s="270">
        <v>15.107</v>
      </c>
      <c r="I1166" s="271"/>
      <c r="J1166" s="267"/>
      <c r="K1166" s="267"/>
      <c r="L1166" s="272"/>
      <c r="M1166" s="273"/>
      <c r="N1166" s="274"/>
      <c r="O1166" s="274"/>
      <c r="P1166" s="274"/>
      <c r="Q1166" s="274"/>
      <c r="R1166" s="274"/>
      <c r="S1166" s="274"/>
      <c r="T1166" s="27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T1166" s="276" t="s">
        <v>202</v>
      </c>
      <c r="AU1166" s="276" t="s">
        <v>81</v>
      </c>
      <c r="AV1166" s="15" t="s">
        <v>115</v>
      </c>
      <c r="AW1166" s="15" t="s">
        <v>30</v>
      </c>
      <c r="AX1166" s="15" t="s">
        <v>77</v>
      </c>
      <c r="AY1166" s="276" t="s">
        <v>194</v>
      </c>
    </row>
    <row r="1167" spans="1:65" s="2" customFormat="1" ht="12">
      <c r="A1167" s="39"/>
      <c r="B1167" s="40"/>
      <c r="C1167" s="227" t="s">
        <v>1265</v>
      </c>
      <c r="D1167" s="227" t="s">
        <v>196</v>
      </c>
      <c r="E1167" s="228" t="s">
        <v>1266</v>
      </c>
      <c r="F1167" s="229" t="s">
        <v>1267</v>
      </c>
      <c r="G1167" s="230" t="s">
        <v>294</v>
      </c>
      <c r="H1167" s="231">
        <v>35.28</v>
      </c>
      <c r="I1167" s="232"/>
      <c r="J1167" s="233">
        <f>ROUND(I1167*H1167,2)</f>
        <v>0</v>
      </c>
      <c r="K1167" s="229" t="s">
        <v>200</v>
      </c>
      <c r="L1167" s="45"/>
      <c r="M1167" s="234" t="s">
        <v>1</v>
      </c>
      <c r="N1167" s="235" t="s">
        <v>38</v>
      </c>
      <c r="O1167" s="92"/>
      <c r="P1167" s="236">
        <f>O1167*H1167</f>
        <v>0</v>
      </c>
      <c r="Q1167" s="236">
        <v>0</v>
      </c>
      <c r="R1167" s="236">
        <f>Q1167*H1167</f>
        <v>0</v>
      </c>
      <c r="S1167" s="236">
        <v>0</v>
      </c>
      <c r="T1167" s="237">
        <f>S1167*H1167</f>
        <v>0</v>
      </c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R1167" s="238" t="s">
        <v>239</v>
      </c>
      <c r="AT1167" s="238" t="s">
        <v>196</v>
      </c>
      <c r="AU1167" s="238" t="s">
        <v>81</v>
      </c>
      <c r="AY1167" s="18" t="s">
        <v>194</v>
      </c>
      <c r="BE1167" s="239">
        <f>IF(N1167="základní",J1167,0)</f>
        <v>0</v>
      </c>
      <c r="BF1167" s="239">
        <f>IF(N1167="snížená",J1167,0)</f>
        <v>0</v>
      </c>
      <c r="BG1167" s="239">
        <f>IF(N1167="zákl. přenesená",J1167,0)</f>
        <v>0</v>
      </c>
      <c r="BH1167" s="239">
        <f>IF(N1167="sníž. přenesená",J1167,0)</f>
        <v>0</v>
      </c>
      <c r="BI1167" s="239">
        <f>IF(N1167="nulová",J1167,0)</f>
        <v>0</v>
      </c>
      <c r="BJ1167" s="18" t="s">
        <v>77</v>
      </c>
      <c r="BK1167" s="239">
        <f>ROUND(I1167*H1167,2)</f>
        <v>0</v>
      </c>
      <c r="BL1167" s="18" t="s">
        <v>239</v>
      </c>
      <c r="BM1167" s="238" t="s">
        <v>1268</v>
      </c>
    </row>
    <row r="1168" spans="1:47" s="2" customFormat="1" ht="12">
      <c r="A1168" s="39"/>
      <c r="B1168" s="40"/>
      <c r="C1168" s="41"/>
      <c r="D1168" s="240" t="s">
        <v>201</v>
      </c>
      <c r="E1168" s="41"/>
      <c r="F1168" s="241" t="s">
        <v>1267</v>
      </c>
      <c r="G1168" s="41"/>
      <c r="H1168" s="41"/>
      <c r="I1168" s="242"/>
      <c r="J1168" s="41"/>
      <c r="K1168" s="41"/>
      <c r="L1168" s="45"/>
      <c r="M1168" s="243"/>
      <c r="N1168" s="244"/>
      <c r="O1168" s="92"/>
      <c r="P1168" s="92"/>
      <c r="Q1168" s="92"/>
      <c r="R1168" s="92"/>
      <c r="S1168" s="92"/>
      <c r="T1168" s="93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T1168" s="18" t="s">
        <v>201</v>
      </c>
      <c r="AU1168" s="18" t="s">
        <v>81</v>
      </c>
    </row>
    <row r="1169" spans="1:51" s="14" customFormat="1" ht="12">
      <c r="A1169" s="14"/>
      <c r="B1169" s="255"/>
      <c r="C1169" s="256"/>
      <c r="D1169" s="240" t="s">
        <v>202</v>
      </c>
      <c r="E1169" s="257" t="s">
        <v>1</v>
      </c>
      <c r="F1169" s="258" t="s">
        <v>1269</v>
      </c>
      <c r="G1169" s="256"/>
      <c r="H1169" s="259">
        <v>35.28</v>
      </c>
      <c r="I1169" s="260"/>
      <c r="J1169" s="256"/>
      <c r="K1169" s="256"/>
      <c r="L1169" s="261"/>
      <c r="M1169" s="262"/>
      <c r="N1169" s="263"/>
      <c r="O1169" s="263"/>
      <c r="P1169" s="263"/>
      <c r="Q1169" s="263"/>
      <c r="R1169" s="263"/>
      <c r="S1169" s="263"/>
      <c r="T1169" s="26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65" t="s">
        <v>202</v>
      </c>
      <c r="AU1169" s="265" t="s">
        <v>81</v>
      </c>
      <c r="AV1169" s="14" t="s">
        <v>81</v>
      </c>
      <c r="AW1169" s="14" t="s">
        <v>30</v>
      </c>
      <c r="AX1169" s="14" t="s">
        <v>73</v>
      </c>
      <c r="AY1169" s="265" t="s">
        <v>194</v>
      </c>
    </row>
    <row r="1170" spans="1:51" s="15" customFormat="1" ht="12">
      <c r="A1170" s="15"/>
      <c r="B1170" s="266"/>
      <c r="C1170" s="267"/>
      <c r="D1170" s="240" t="s">
        <v>202</v>
      </c>
      <c r="E1170" s="268" t="s">
        <v>1</v>
      </c>
      <c r="F1170" s="269" t="s">
        <v>206</v>
      </c>
      <c r="G1170" s="267"/>
      <c r="H1170" s="270">
        <v>35.28</v>
      </c>
      <c r="I1170" s="271"/>
      <c r="J1170" s="267"/>
      <c r="K1170" s="267"/>
      <c r="L1170" s="272"/>
      <c r="M1170" s="273"/>
      <c r="N1170" s="274"/>
      <c r="O1170" s="274"/>
      <c r="P1170" s="274"/>
      <c r="Q1170" s="274"/>
      <c r="R1170" s="274"/>
      <c r="S1170" s="274"/>
      <c r="T1170" s="27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T1170" s="276" t="s">
        <v>202</v>
      </c>
      <c r="AU1170" s="276" t="s">
        <v>81</v>
      </c>
      <c r="AV1170" s="15" t="s">
        <v>115</v>
      </c>
      <c r="AW1170" s="15" t="s">
        <v>30</v>
      </c>
      <c r="AX1170" s="15" t="s">
        <v>77</v>
      </c>
      <c r="AY1170" s="276" t="s">
        <v>194</v>
      </c>
    </row>
    <row r="1171" spans="1:65" s="2" customFormat="1" ht="55.5" customHeight="1">
      <c r="A1171" s="39"/>
      <c r="B1171" s="40"/>
      <c r="C1171" s="227" t="s">
        <v>760</v>
      </c>
      <c r="D1171" s="227" t="s">
        <v>196</v>
      </c>
      <c r="E1171" s="228" t="s">
        <v>1270</v>
      </c>
      <c r="F1171" s="229" t="s">
        <v>1271</v>
      </c>
      <c r="G1171" s="230" t="s">
        <v>294</v>
      </c>
      <c r="H1171" s="231">
        <v>48.6</v>
      </c>
      <c r="I1171" s="232"/>
      <c r="J1171" s="233">
        <f>ROUND(I1171*H1171,2)</f>
        <v>0</v>
      </c>
      <c r="K1171" s="229" t="s">
        <v>200</v>
      </c>
      <c r="L1171" s="45"/>
      <c r="M1171" s="234" t="s">
        <v>1</v>
      </c>
      <c r="N1171" s="235" t="s">
        <v>38</v>
      </c>
      <c r="O1171" s="92"/>
      <c r="P1171" s="236">
        <f>O1171*H1171</f>
        <v>0</v>
      </c>
      <c r="Q1171" s="236">
        <v>0</v>
      </c>
      <c r="R1171" s="236">
        <f>Q1171*H1171</f>
        <v>0</v>
      </c>
      <c r="S1171" s="236">
        <v>0</v>
      </c>
      <c r="T1171" s="237">
        <f>S1171*H1171</f>
        <v>0</v>
      </c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R1171" s="238" t="s">
        <v>239</v>
      </c>
      <c r="AT1171" s="238" t="s">
        <v>196</v>
      </c>
      <c r="AU1171" s="238" t="s">
        <v>81</v>
      </c>
      <c r="AY1171" s="18" t="s">
        <v>194</v>
      </c>
      <c r="BE1171" s="239">
        <f>IF(N1171="základní",J1171,0)</f>
        <v>0</v>
      </c>
      <c r="BF1171" s="239">
        <f>IF(N1171="snížená",J1171,0)</f>
        <v>0</v>
      </c>
      <c r="BG1171" s="239">
        <f>IF(N1171="zákl. přenesená",J1171,0)</f>
        <v>0</v>
      </c>
      <c r="BH1171" s="239">
        <f>IF(N1171="sníž. přenesená",J1171,0)</f>
        <v>0</v>
      </c>
      <c r="BI1171" s="239">
        <f>IF(N1171="nulová",J1171,0)</f>
        <v>0</v>
      </c>
      <c r="BJ1171" s="18" t="s">
        <v>77</v>
      </c>
      <c r="BK1171" s="239">
        <f>ROUND(I1171*H1171,2)</f>
        <v>0</v>
      </c>
      <c r="BL1171" s="18" t="s">
        <v>239</v>
      </c>
      <c r="BM1171" s="238" t="s">
        <v>1272</v>
      </c>
    </row>
    <row r="1172" spans="1:47" s="2" customFormat="1" ht="12">
      <c r="A1172" s="39"/>
      <c r="B1172" s="40"/>
      <c r="C1172" s="41"/>
      <c r="D1172" s="240" t="s">
        <v>201</v>
      </c>
      <c r="E1172" s="41"/>
      <c r="F1172" s="241" t="s">
        <v>1271</v>
      </c>
      <c r="G1172" s="41"/>
      <c r="H1172" s="41"/>
      <c r="I1172" s="242"/>
      <c r="J1172" s="41"/>
      <c r="K1172" s="41"/>
      <c r="L1172" s="45"/>
      <c r="M1172" s="243"/>
      <c r="N1172" s="244"/>
      <c r="O1172" s="92"/>
      <c r="P1172" s="92"/>
      <c r="Q1172" s="92"/>
      <c r="R1172" s="92"/>
      <c r="S1172" s="92"/>
      <c r="T1172" s="93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T1172" s="18" t="s">
        <v>201</v>
      </c>
      <c r="AU1172" s="18" t="s">
        <v>81</v>
      </c>
    </row>
    <row r="1173" spans="1:51" s="14" customFormat="1" ht="12">
      <c r="A1173" s="14"/>
      <c r="B1173" s="255"/>
      <c r="C1173" s="256"/>
      <c r="D1173" s="240" t="s">
        <v>202</v>
      </c>
      <c r="E1173" s="257" t="s">
        <v>1</v>
      </c>
      <c r="F1173" s="258" t="s">
        <v>1273</v>
      </c>
      <c r="G1173" s="256"/>
      <c r="H1173" s="259">
        <v>48.6</v>
      </c>
      <c r="I1173" s="260"/>
      <c r="J1173" s="256"/>
      <c r="K1173" s="256"/>
      <c r="L1173" s="261"/>
      <c r="M1173" s="262"/>
      <c r="N1173" s="263"/>
      <c r="O1173" s="263"/>
      <c r="P1173" s="263"/>
      <c r="Q1173" s="263"/>
      <c r="R1173" s="263"/>
      <c r="S1173" s="263"/>
      <c r="T1173" s="26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65" t="s">
        <v>202</v>
      </c>
      <c r="AU1173" s="265" t="s">
        <v>81</v>
      </c>
      <c r="AV1173" s="14" t="s">
        <v>81</v>
      </c>
      <c r="AW1173" s="14" t="s">
        <v>30</v>
      </c>
      <c r="AX1173" s="14" t="s">
        <v>73</v>
      </c>
      <c r="AY1173" s="265" t="s">
        <v>194</v>
      </c>
    </row>
    <row r="1174" spans="1:51" s="15" customFormat="1" ht="12">
      <c r="A1174" s="15"/>
      <c r="B1174" s="266"/>
      <c r="C1174" s="267"/>
      <c r="D1174" s="240" t="s">
        <v>202</v>
      </c>
      <c r="E1174" s="268" t="s">
        <v>1</v>
      </c>
      <c r="F1174" s="269" t="s">
        <v>206</v>
      </c>
      <c r="G1174" s="267"/>
      <c r="H1174" s="270">
        <v>48.6</v>
      </c>
      <c r="I1174" s="271"/>
      <c r="J1174" s="267"/>
      <c r="K1174" s="267"/>
      <c r="L1174" s="272"/>
      <c r="M1174" s="273"/>
      <c r="N1174" s="274"/>
      <c r="O1174" s="274"/>
      <c r="P1174" s="274"/>
      <c r="Q1174" s="274"/>
      <c r="R1174" s="274"/>
      <c r="S1174" s="274"/>
      <c r="T1174" s="27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T1174" s="276" t="s">
        <v>202</v>
      </c>
      <c r="AU1174" s="276" t="s">
        <v>81</v>
      </c>
      <c r="AV1174" s="15" t="s">
        <v>115</v>
      </c>
      <c r="AW1174" s="15" t="s">
        <v>30</v>
      </c>
      <c r="AX1174" s="15" t="s">
        <v>77</v>
      </c>
      <c r="AY1174" s="276" t="s">
        <v>194</v>
      </c>
    </row>
    <row r="1175" spans="1:65" s="2" customFormat="1" ht="12">
      <c r="A1175" s="39"/>
      <c r="B1175" s="40"/>
      <c r="C1175" s="227" t="s">
        <v>1274</v>
      </c>
      <c r="D1175" s="227" t="s">
        <v>196</v>
      </c>
      <c r="E1175" s="228" t="s">
        <v>1275</v>
      </c>
      <c r="F1175" s="229" t="s">
        <v>1276</v>
      </c>
      <c r="G1175" s="230" t="s">
        <v>294</v>
      </c>
      <c r="H1175" s="231">
        <v>6.448</v>
      </c>
      <c r="I1175" s="232"/>
      <c r="J1175" s="233">
        <f>ROUND(I1175*H1175,2)</f>
        <v>0</v>
      </c>
      <c r="K1175" s="229" t="s">
        <v>200</v>
      </c>
      <c r="L1175" s="45"/>
      <c r="M1175" s="234" t="s">
        <v>1</v>
      </c>
      <c r="N1175" s="235" t="s">
        <v>38</v>
      </c>
      <c r="O1175" s="92"/>
      <c r="P1175" s="236">
        <f>O1175*H1175</f>
        <v>0</v>
      </c>
      <c r="Q1175" s="236">
        <v>0</v>
      </c>
      <c r="R1175" s="236">
        <f>Q1175*H1175</f>
        <v>0</v>
      </c>
      <c r="S1175" s="236">
        <v>0</v>
      </c>
      <c r="T1175" s="237">
        <f>S1175*H1175</f>
        <v>0</v>
      </c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R1175" s="238" t="s">
        <v>239</v>
      </c>
      <c r="AT1175" s="238" t="s">
        <v>196</v>
      </c>
      <c r="AU1175" s="238" t="s">
        <v>81</v>
      </c>
      <c r="AY1175" s="18" t="s">
        <v>194</v>
      </c>
      <c r="BE1175" s="239">
        <f>IF(N1175="základní",J1175,0)</f>
        <v>0</v>
      </c>
      <c r="BF1175" s="239">
        <f>IF(N1175="snížená",J1175,0)</f>
        <v>0</v>
      </c>
      <c r="BG1175" s="239">
        <f>IF(N1175="zákl. přenesená",J1175,0)</f>
        <v>0</v>
      </c>
      <c r="BH1175" s="239">
        <f>IF(N1175="sníž. přenesená",J1175,0)</f>
        <v>0</v>
      </c>
      <c r="BI1175" s="239">
        <f>IF(N1175="nulová",J1175,0)</f>
        <v>0</v>
      </c>
      <c r="BJ1175" s="18" t="s">
        <v>77</v>
      </c>
      <c r="BK1175" s="239">
        <f>ROUND(I1175*H1175,2)</f>
        <v>0</v>
      </c>
      <c r="BL1175" s="18" t="s">
        <v>239</v>
      </c>
      <c r="BM1175" s="238" t="s">
        <v>1277</v>
      </c>
    </row>
    <row r="1176" spans="1:47" s="2" customFormat="1" ht="12">
      <c r="A1176" s="39"/>
      <c r="B1176" s="40"/>
      <c r="C1176" s="41"/>
      <c r="D1176" s="240" t="s">
        <v>201</v>
      </c>
      <c r="E1176" s="41"/>
      <c r="F1176" s="241" t="s">
        <v>1276</v>
      </c>
      <c r="G1176" s="41"/>
      <c r="H1176" s="41"/>
      <c r="I1176" s="242"/>
      <c r="J1176" s="41"/>
      <c r="K1176" s="41"/>
      <c r="L1176" s="45"/>
      <c r="M1176" s="243"/>
      <c r="N1176" s="244"/>
      <c r="O1176" s="92"/>
      <c r="P1176" s="92"/>
      <c r="Q1176" s="92"/>
      <c r="R1176" s="92"/>
      <c r="S1176" s="92"/>
      <c r="T1176" s="93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T1176" s="18" t="s">
        <v>201</v>
      </c>
      <c r="AU1176" s="18" t="s">
        <v>81</v>
      </c>
    </row>
    <row r="1177" spans="1:51" s="14" customFormat="1" ht="12">
      <c r="A1177" s="14"/>
      <c r="B1177" s="255"/>
      <c r="C1177" s="256"/>
      <c r="D1177" s="240" t="s">
        <v>202</v>
      </c>
      <c r="E1177" s="257" t="s">
        <v>1</v>
      </c>
      <c r="F1177" s="258" t="s">
        <v>1278</v>
      </c>
      <c r="G1177" s="256"/>
      <c r="H1177" s="259">
        <v>6.448</v>
      </c>
      <c r="I1177" s="260"/>
      <c r="J1177" s="256"/>
      <c r="K1177" s="256"/>
      <c r="L1177" s="261"/>
      <c r="M1177" s="262"/>
      <c r="N1177" s="263"/>
      <c r="O1177" s="263"/>
      <c r="P1177" s="263"/>
      <c r="Q1177" s="263"/>
      <c r="R1177" s="263"/>
      <c r="S1177" s="263"/>
      <c r="T1177" s="26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65" t="s">
        <v>202</v>
      </c>
      <c r="AU1177" s="265" t="s">
        <v>81</v>
      </c>
      <c r="AV1177" s="14" t="s">
        <v>81</v>
      </c>
      <c r="AW1177" s="14" t="s">
        <v>30</v>
      </c>
      <c r="AX1177" s="14" t="s">
        <v>73</v>
      </c>
      <c r="AY1177" s="265" t="s">
        <v>194</v>
      </c>
    </row>
    <row r="1178" spans="1:51" s="15" customFormat="1" ht="12">
      <c r="A1178" s="15"/>
      <c r="B1178" s="266"/>
      <c r="C1178" s="267"/>
      <c r="D1178" s="240" t="s">
        <v>202</v>
      </c>
      <c r="E1178" s="268" t="s">
        <v>1</v>
      </c>
      <c r="F1178" s="269" t="s">
        <v>206</v>
      </c>
      <c r="G1178" s="267"/>
      <c r="H1178" s="270">
        <v>6.448</v>
      </c>
      <c r="I1178" s="271"/>
      <c r="J1178" s="267"/>
      <c r="K1178" s="267"/>
      <c r="L1178" s="272"/>
      <c r="M1178" s="273"/>
      <c r="N1178" s="274"/>
      <c r="O1178" s="274"/>
      <c r="P1178" s="274"/>
      <c r="Q1178" s="274"/>
      <c r="R1178" s="274"/>
      <c r="S1178" s="274"/>
      <c r="T1178" s="27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T1178" s="276" t="s">
        <v>202</v>
      </c>
      <c r="AU1178" s="276" t="s">
        <v>81</v>
      </c>
      <c r="AV1178" s="15" t="s">
        <v>115</v>
      </c>
      <c r="AW1178" s="15" t="s">
        <v>30</v>
      </c>
      <c r="AX1178" s="15" t="s">
        <v>77</v>
      </c>
      <c r="AY1178" s="276" t="s">
        <v>194</v>
      </c>
    </row>
    <row r="1179" spans="1:65" s="2" customFormat="1" ht="12">
      <c r="A1179" s="39"/>
      <c r="B1179" s="40"/>
      <c r="C1179" s="227" t="s">
        <v>767</v>
      </c>
      <c r="D1179" s="227" t="s">
        <v>196</v>
      </c>
      <c r="E1179" s="228" t="s">
        <v>1279</v>
      </c>
      <c r="F1179" s="229" t="s">
        <v>1280</v>
      </c>
      <c r="G1179" s="230" t="s">
        <v>294</v>
      </c>
      <c r="H1179" s="231">
        <v>12.69</v>
      </c>
      <c r="I1179" s="232"/>
      <c r="J1179" s="233">
        <f>ROUND(I1179*H1179,2)</f>
        <v>0</v>
      </c>
      <c r="K1179" s="229" t="s">
        <v>200</v>
      </c>
      <c r="L1179" s="45"/>
      <c r="M1179" s="234" t="s">
        <v>1</v>
      </c>
      <c r="N1179" s="235" t="s">
        <v>38</v>
      </c>
      <c r="O1179" s="92"/>
      <c r="P1179" s="236">
        <f>O1179*H1179</f>
        <v>0</v>
      </c>
      <c r="Q1179" s="236">
        <v>0</v>
      </c>
      <c r="R1179" s="236">
        <f>Q1179*H1179</f>
        <v>0</v>
      </c>
      <c r="S1179" s="236">
        <v>0</v>
      </c>
      <c r="T1179" s="237">
        <f>S1179*H1179</f>
        <v>0</v>
      </c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R1179" s="238" t="s">
        <v>239</v>
      </c>
      <c r="AT1179" s="238" t="s">
        <v>196</v>
      </c>
      <c r="AU1179" s="238" t="s">
        <v>81</v>
      </c>
      <c r="AY1179" s="18" t="s">
        <v>194</v>
      </c>
      <c r="BE1179" s="239">
        <f>IF(N1179="základní",J1179,0)</f>
        <v>0</v>
      </c>
      <c r="BF1179" s="239">
        <f>IF(N1179="snížená",J1179,0)</f>
        <v>0</v>
      </c>
      <c r="BG1179" s="239">
        <f>IF(N1179="zákl. přenesená",J1179,0)</f>
        <v>0</v>
      </c>
      <c r="BH1179" s="239">
        <f>IF(N1179="sníž. přenesená",J1179,0)</f>
        <v>0</v>
      </c>
      <c r="BI1179" s="239">
        <f>IF(N1179="nulová",J1179,0)</f>
        <v>0</v>
      </c>
      <c r="BJ1179" s="18" t="s">
        <v>77</v>
      </c>
      <c r="BK1179" s="239">
        <f>ROUND(I1179*H1179,2)</f>
        <v>0</v>
      </c>
      <c r="BL1179" s="18" t="s">
        <v>239</v>
      </c>
      <c r="BM1179" s="238" t="s">
        <v>1281</v>
      </c>
    </row>
    <row r="1180" spans="1:47" s="2" customFormat="1" ht="12">
      <c r="A1180" s="39"/>
      <c r="B1180" s="40"/>
      <c r="C1180" s="41"/>
      <c r="D1180" s="240" t="s">
        <v>201</v>
      </c>
      <c r="E1180" s="41"/>
      <c r="F1180" s="241" t="s">
        <v>1280</v>
      </c>
      <c r="G1180" s="41"/>
      <c r="H1180" s="41"/>
      <c r="I1180" s="242"/>
      <c r="J1180" s="41"/>
      <c r="K1180" s="41"/>
      <c r="L1180" s="45"/>
      <c r="M1180" s="243"/>
      <c r="N1180" s="244"/>
      <c r="O1180" s="92"/>
      <c r="P1180" s="92"/>
      <c r="Q1180" s="92"/>
      <c r="R1180" s="92"/>
      <c r="S1180" s="92"/>
      <c r="T1180" s="93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T1180" s="18" t="s">
        <v>201</v>
      </c>
      <c r="AU1180" s="18" t="s">
        <v>81</v>
      </c>
    </row>
    <row r="1181" spans="1:51" s="14" customFormat="1" ht="12">
      <c r="A1181" s="14"/>
      <c r="B1181" s="255"/>
      <c r="C1181" s="256"/>
      <c r="D1181" s="240" t="s">
        <v>202</v>
      </c>
      <c r="E1181" s="257" t="s">
        <v>1</v>
      </c>
      <c r="F1181" s="258" t="s">
        <v>1282</v>
      </c>
      <c r="G1181" s="256"/>
      <c r="H1181" s="259">
        <v>12.69</v>
      </c>
      <c r="I1181" s="260"/>
      <c r="J1181" s="256"/>
      <c r="K1181" s="256"/>
      <c r="L1181" s="261"/>
      <c r="M1181" s="262"/>
      <c r="N1181" s="263"/>
      <c r="O1181" s="263"/>
      <c r="P1181" s="263"/>
      <c r="Q1181" s="263"/>
      <c r="R1181" s="263"/>
      <c r="S1181" s="263"/>
      <c r="T1181" s="26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65" t="s">
        <v>202</v>
      </c>
      <c r="AU1181" s="265" t="s">
        <v>81</v>
      </c>
      <c r="AV1181" s="14" t="s">
        <v>81</v>
      </c>
      <c r="AW1181" s="14" t="s">
        <v>30</v>
      </c>
      <c r="AX1181" s="14" t="s">
        <v>73</v>
      </c>
      <c r="AY1181" s="265" t="s">
        <v>194</v>
      </c>
    </row>
    <row r="1182" spans="1:51" s="15" customFormat="1" ht="12">
      <c r="A1182" s="15"/>
      <c r="B1182" s="266"/>
      <c r="C1182" s="267"/>
      <c r="D1182" s="240" t="s">
        <v>202</v>
      </c>
      <c r="E1182" s="268" t="s">
        <v>1</v>
      </c>
      <c r="F1182" s="269" t="s">
        <v>206</v>
      </c>
      <c r="G1182" s="267"/>
      <c r="H1182" s="270">
        <v>12.69</v>
      </c>
      <c r="I1182" s="271"/>
      <c r="J1182" s="267"/>
      <c r="K1182" s="267"/>
      <c r="L1182" s="272"/>
      <c r="M1182" s="273"/>
      <c r="N1182" s="274"/>
      <c r="O1182" s="274"/>
      <c r="P1182" s="274"/>
      <c r="Q1182" s="274"/>
      <c r="R1182" s="274"/>
      <c r="S1182" s="274"/>
      <c r="T1182" s="27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T1182" s="276" t="s">
        <v>202</v>
      </c>
      <c r="AU1182" s="276" t="s">
        <v>81</v>
      </c>
      <c r="AV1182" s="15" t="s">
        <v>115</v>
      </c>
      <c r="AW1182" s="15" t="s">
        <v>30</v>
      </c>
      <c r="AX1182" s="15" t="s">
        <v>77</v>
      </c>
      <c r="AY1182" s="276" t="s">
        <v>194</v>
      </c>
    </row>
    <row r="1183" spans="1:65" s="2" customFormat="1" ht="12">
      <c r="A1183" s="39"/>
      <c r="B1183" s="40"/>
      <c r="C1183" s="227" t="s">
        <v>1283</v>
      </c>
      <c r="D1183" s="227" t="s">
        <v>196</v>
      </c>
      <c r="E1183" s="228" t="s">
        <v>1284</v>
      </c>
      <c r="F1183" s="229" t="s">
        <v>1285</v>
      </c>
      <c r="G1183" s="230" t="s">
        <v>268</v>
      </c>
      <c r="H1183" s="231">
        <v>0.58</v>
      </c>
      <c r="I1183" s="232"/>
      <c r="J1183" s="233">
        <f>ROUND(I1183*H1183,2)</f>
        <v>0</v>
      </c>
      <c r="K1183" s="229" t="s">
        <v>200</v>
      </c>
      <c r="L1183" s="45"/>
      <c r="M1183" s="234" t="s">
        <v>1</v>
      </c>
      <c r="N1183" s="235" t="s">
        <v>38</v>
      </c>
      <c r="O1183" s="92"/>
      <c r="P1183" s="236">
        <f>O1183*H1183</f>
        <v>0</v>
      </c>
      <c r="Q1183" s="236">
        <v>0</v>
      </c>
      <c r="R1183" s="236">
        <f>Q1183*H1183</f>
        <v>0</v>
      </c>
      <c r="S1183" s="236">
        <v>0</v>
      </c>
      <c r="T1183" s="237">
        <f>S1183*H1183</f>
        <v>0</v>
      </c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R1183" s="238" t="s">
        <v>239</v>
      </c>
      <c r="AT1183" s="238" t="s">
        <v>196</v>
      </c>
      <c r="AU1183" s="238" t="s">
        <v>81</v>
      </c>
      <c r="AY1183" s="18" t="s">
        <v>194</v>
      </c>
      <c r="BE1183" s="239">
        <f>IF(N1183="základní",J1183,0)</f>
        <v>0</v>
      </c>
      <c r="BF1183" s="239">
        <f>IF(N1183="snížená",J1183,0)</f>
        <v>0</v>
      </c>
      <c r="BG1183" s="239">
        <f>IF(N1183="zákl. přenesená",J1183,0)</f>
        <v>0</v>
      </c>
      <c r="BH1183" s="239">
        <f>IF(N1183="sníž. přenesená",J1183,0)</f>
        <v>0</v>
      </c>
      <c r="BI1183" s="239">
        <f>IF(N1183="nulová",J1183,0)</f>
        <v>0</v>
      </c>
      <c r="BJ1183" s="18" t="s">
        <v>77</v>
      </c>
      <c r="BK1183" s="239">
        <f>ROUND(I1183*H1183,2)</f>
        <v>0</v>
      </c>
      <c r="BL1183" s="18" t="s">
        <v>239</v>
      </c>
      <c r="BM1183" s="238" t="s">
        <v>1286</v>
      </c>
    </row>
    <row r="1184" spans="1:47" s="2" customFormat="1" ht="12">
      <c r="A1184" s="39"/>
      <c r="B1184" s="40"/>
      <c r="C1184" s="41"/>
      <c r="D1184" s="240" t="s">
        <v>201</v>
      </c>
      <c r="E1184" s="41"/>
      <c r="F1184" s="241" t="s">
        <v>1285</v>
      </c>
      <c r="G1184" s="41"/>
      <c r="H1184" s="41"/>
      <c r="I1184" s="242"/>
      <c r="J1184" s="41"/>
      <c r="K1184" s="41"/>
      <c r="L1184" s="45"/>
      <c r="M1184" s="243"/>
      <c r="N1184" s="244"/>
      <c r="O1184" s="92"/>
      <c r="P1184" s="92"/>
      <c r="Q1184" s="92"/>
      <c r="R1184" s="92"/>
      <c r="S1184" s="92"/>
      <c r="T1184" s="93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T1184" s="18" t="s">
        <v>201</v>
      </c>
      <c r="AU1184" s="18" t="s">
        <v>81</v>
      </c>
    </row>
    <row r="1185" spans="1:65" s="2" customFormat="1" ht="55.5" customHeight="1">
      <c r="A1185" s="39"/>
      <c r="B1185" s="40"/>
      <c r="C1185" s="227" t="s">
        <v>773</v>
      </c>
      <c r="D1185" s="227" t="s">
        <v>196</v>
      </c>
      <c r="E1185" s="228" t="s">
        <v>1287</v>
      </c>
      <c r="F1185" s="229" t="s">
        <v>1288</v>
      </c>
      <c r="G1185" s="230" t="s">
        <v>268</v>
      </c>
      <c r="H1185" s="231">
        <v>0.58</v>
      </c>
      <c r="I1185" s="232"/>
      <c r="J1185" s="233">
        <f>ROUND(I1185*H1185,2)</f>
        <v>0</v>
      </c>
      <c r="K1185" s="229" t="s">
        <v>200</v>
      </c>
      <c r="L1185" s="45"/>
      <c r="M1185" s="234" t="s">
        <v>1</v>
      </c>
      <c r="N1185" s="235" t="s">
        <v>38</v>
      </c>
      <c r="O1185" s="92"/>
      <c r="P1185" s="236">
        <f>O1185*H1185</f>
        <v>0</v>
      </c>
      <c r="Q1185" s="236">
        <v>0</v>
      </c>
      <c r="R1185" s="236">
        <f>Q1185*H1185</f>
        <v>0</v>
      </c>
      <c r="S1185" s="236">
        <v>0</v>
      </c>
      <c r="T1185" s="237">
        <f>S1185*H1185</f>
        <v>0</v>
      </c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R1185" s="238" t="s">
        <v>239</v>
      </c>
      <c r="AT1185" s="238" t="s">
        <v>196</v>
      </c>
      <c r="AU1185" s="238" t="s">
        <v>81</v>
      </c>
      <c r="AY1185" s="18" t="s">
        <v>194</v>
      </c>
      <c r="BE1185" s="239">
        <f>IF(N1185="základní",J1185,0)</f>
        <v>0</v>
      </c>
      <c r="BF1185" s="239">
        <f>IF(N1185="snížená",J1185,0)</f>
        <v>0</v>
      </c>
      <c r="BG1185" s="239">
        <f>IF(N1185="zákl. přenesená",J1185,0)</f>
        <v>0</v>
      </c>
      <c r="BH1185" s="239">
        <f>IF(N1185="sníž. přenesená",J1185,0)</f>
        <v>0</v>
      </c>
      <c r="BI1185" s="239">
        <f>IF(N1185="nulová",J1185,0)</f>
        <v>0</v>
      </c>
      <c r="BJ1185" s="18" t="s">
        <v>77</v>
      </c>
      <c r="BK1185" s="239">
        <f>ROUND(I1185*H1185,2)</f>
        <v>0</v>
      </c>
      <c r="BL1185" s="18" t="s">
        <v>239</v>
      </c>
      <c r="BM1185" s="238" t="s">
        <v>1289</v>
      </c>
    </row>
    <row r="1186" spans="1:47" s="2" customFormat="1" ht="12">
      <c r="A1186" s="39"/>
      <c r="B1186" s="40"/>
      <c r="C1186" s="41"/>
      <c r="D1186" s="240" t="s">
        <v>201</v>
      </c>
      <c r="E1186" s="41"/>
      <c r="F1186" s="241" t="s">
        <v>1288</v>
      </c>
      <c r="G1186" s="41"/>
      <c r="H1186" s="41"/>
      <c r="I1186" s="242"/>
      <c r="J1186" s="41"/>
      <c r="K1186" s="41"/>
      <c r="L1186" s="45"/>
      <c r="M1186" s="243"/>
      <c r="N1186" s="244"/>
      <c r="O1186" s="92"/>
      <c r="P1186" s="92"/>
      <c r="Q1186" s="92"/>
      <c r="R1186" s="92"/>
      <c r="S1186" s="92"/>
      <c r="T1186" s="93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T1186" s="18" t="s">
        <v>201</v>
      </c>
      <c r="AU1186" s="18" t="s">
        <v>81</v>
      </c>
    </row>
    <row r="1187" spans="1:63" s="12" customFormat="1" ht="22.8" customHeight="1">
      <c r="A1187" s="12"/>
      <c r="B1187" s="211"/>
      <c r="C1187" s="212"/>
      <c r="D1187" s="213" t="s">
        <v>72</v>
      </c>
      <c r="E1187" s="225" t="s">
        <v>1290</v>
      </c>
      <c r="F1187" s="225" t="s">
        <v>1291</v>
      </c>
      <c r="G1187" s="212"/>
      <c r="H1187" s="212"/>
      <c r="I1187" s="215"/>
      <c r="J1187" s="226">
        <f>BK1187</f>
        <v>0</v>
      </c>
      <c r="K1187" s="212"/>
      <c r="L1187" s="217"/>
      <c r="M1187" s="218"/>
      <c r="N1187" s="219"/>
      <c r="O1187" s="219"/>
      <c r="P1187" s="220">
        <f>SUM(P1188:P1214)</f>
        <v>0</v>
      </c>
      <c r="Q1187" s="219"/>
      <c r="R1187" s="220">
        <f>SUM(R1188:R1214)</f>
        <v>0</v>
      </c>
      <c r="S1187" s="219"/>
      <c r="T1187" s="221">
        <f>SUM(T1188:T1214)</f>
        <v>0</v>
      </c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R1187" s="222" t="s">
        <v>81</v>
      </c>
      <c r="AT1187" s="223" t="s">
        <v>72</v>
      </c>
      <c r="AU1187" s="223" t="s">
        <v>77</v>
      </c>
      <c r="AY1187" s="222" t="s">
        <v>194</v>
      </c>
      <c r="BK1187" s="224">
        <f>SUM(BK1188:BK1214)</f>
        <v>0</v>
      </c>
    </row>
    <row r="1188" spans="1:65" s="2" customFormat="1" ht="12">
      <c r="A1188" s="39"/>
      <c r="B1188" s="40"/>
      <c r="C1188" s="227" t="s">
        <v>1292</v>
      </c>
      <c r="D1188" s="227" t="s">
        <v>196</v>
      </c>
      <c r="E1188" s="228" t="s">
        <v>1293</v>
      </c>
      <c r="F1188" s="229" t="s">
        <v>1294</v>
      </c>
      <c r="G1188" s="230" t="s">
        <v>294</v>
      </c>
      <c r="H1188" s="231">
        <v>59.42</v>
      </c>
      <c r="I1188" s="232"/>
      <c r="J1188" s="233">
        <f>ROUND(I1188*H1188,2)</f>
        <v>0</v>
      </c>
      <c r="K1188" s="229" t="s">
        <v>200</v>
      </c>
      <c r="L1188" s="45"/>
      <c r="M1188" s="234" t="s">
        <v>1</v>
      </c>
      <c r="N1188" s="235" t="s">
        <v>38</v>
      </c>
      <c r="O1188" s="92"/>
      <c r="P1188" s="236">
        <f>O1188*H1188</f>
        <v>0</v>
      </c>
      <c r="Q1188" s="236">
        <v>0</v>
      </c>
      <c r="R1188" s="236">
        <f>Q1188*H1188</f>
        <v>0</v>
      </c>
      <c r="S1188" s="236">
        <v>0</v>
      </c>
      <c r="T1188" s="237">
        <f>S1188*H1188</f>
        <v>0</v>
      </c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R1188" s="238" t="s">
        <v>239</v>
      </c>
      <c r="AT1188" s="238" t="s">
        <v>196</v>
      </c>
      <c r="AU1188" s="238" t="s">
        <v>81</v>
      </c>
      <c r="AY1188" s="18" t="s">
        <v>194</v>
      </c>
      <c r="BE1188" s="239">
        <f>IF(N1188="základní",J1188,0)</f>
        <v>0</v>
      </c>
      <c r="BF1188" s="239">
        <f>IF(N1188="snížená",J1188,0)</f>
        <v>0</v>
      </c>
      <c r="BG1188" s="239">
        <f>IF(N1188="zákl. přenesená",J1188,0)</f>
        <v>0</v>
      </c>
      <c r="BH1188" s="239">
        <f>IF(N1188="sníž. přenesená",J1188,0)</f>
        <v>0</v>
      </c>
      <c r="BI1188" s="239">
        <f>IF(N1188="nulová",J1188,0)</f>
        <v>0</v>
      </c>
      <c r="BJ1188" s="18" t="s">
        <v>77</v>
      </c>
      <c r="BK1188" s="239">
        <f>ROUND(I1188*H1188,2)</f>
        <v>0</v>
      </c>
      <c r="BL1188" s="18" t="s">
        <v>239</v>
      </c>
      <c r="BM1188" s="238" t="s">
        <v>1295</v>
      </c>
    </row>
    <row r="1189" spans="1:47" s="2" customFormat="1" ht="12">
      <c r="A1189" s="39"/>
      <c r="B1189" s="40"/>
      <c r="C1189" s="41"/>
      <c r="D1189" s="240" t="s">
        <v>201</v>
      </c>
      <c r="E1189" s="41"/>
      <c r="F1189" s="241" t="s">
        <v>1294</v>
      </c>
      <c r="G1189" s="41"/>
      <c r="H1189" s="41"/>
      <c r="I1189" s="242"/>
      <c r="J1189" s="41"/>
      <c r="K1189" s="41"/>
      <c r="L1189" s="45"/>
      <c r="M1189" s="243"/>
      <c r="N1189" s="244"/>
      <c r="O1189" s="92"/>
      <c r="P1189" s="92"/>
      <c r="Q1189" s="92"/>
      <c r="R1189" s="92"/>
      <c r="S1189" s="92"/>
      <c r="T1189" s="93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T1189" s="18" t="s">
        <v>201</v>
      </c>
      <c r="AU1189" s="18" t="s">
        <v>81</v>
      </c>
    </row>
    <row r="1190" spans="1:51" s="14" customFormat="1" ht="12">
      <c r="A1190" s="14"/>
      <c r="B1190" s="255"/>
      <c r="C1190" s="256"/>
      <c r="D1190" s="240" t="s">
        <v>202</v>
      </c>
      <c r="E1190" s="257" t="s">
        <v>1</v>
      </c>
      <c r="F1190" s="258" t="s">
        <v>1296</v>
      </c>
      <c r="G1190" s="256"/>
      <c r="H1190" s="259">
        <v>36.32</v>
      </c>
      <c r="I1190" s="260"/>
      <c r="J1190" s="256"/>
      <c r="K1190" s="256"/>
      <c r="L1190" s="261"/>
      <c r="M1190" s="262"/>
      <c r="N1190" s="263"/>
      <c r="O1190" s="263"/>
      <c r="P1190" s="263"/>
      <c r="Q1190" s="263"/>
      <c r="R1190" s="263"/>
      <c r="S1190" s="263"/>
      <c r="T1190" s="26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65" t="s">
        <v>202</v>
      </c>
      <c r="AU1190" s="265" t="s">
        <v>81</v>
      </c>
      <c r="AV1190" s="14" t="s">
        <v>81</v>
      </c>
      <c r="AW1190" s="14" t="s">
        <v>30</v>
      </c>
      <c r="AX1190" s="14" t="s">
        <v>73</v>
      </c>
      <c r="AY1190" s="265" t="s">
        <v>194</v>
      </c>
    </row>
    <row r="1191" spans="1:51" s="14" customFormat="1" ht="12">
      <c r="A1191" s="14"/>
      <c r="B1191" s="255"/>
      <c r="C1191" s="256"/>
      <c r="D1191" s="240" t="s">
        <v>202</v>
      </c>
      <c r="E1191" s="257" t="s">
        <v>1</v>
      </c>
      <c r="F1191" s="258" t="s">
        <v>1297</v>
      </c>
      <c r="G1191" s="256"/>
      <c r="H1191" s="259">
        <v>23.1</v>
      </c>
      <c r="I1191" s="260"/>
      <c r="J1191" s="256"/>
      <c r="K1191" s="256"/>
      <c r="L1191" s="261"/>
      <c r="M1191" s="262"/>
      <c r="N1191" s="263"/>
      <c r="O1191" s="263"/>
      <c r="P1191" s="263"/>
      <c r="Q1191" s="263"/>
      <c r="R1191" s="263"/>
      <c r="S1191" s="263"/>
      <c r="T1191" s="26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65" t="s">
        <v>202</v>
      </c>
      <c r="AU1191" s="265" t="s">
        <v>81</v>
      </c>
      <c r="AV1191" s="14" t="s">
        <v>81</v>
      </c>
      <c r="AW1191" s="14" t="s">
        <v>30</v>
      </c>
      <c r="AX1191" s="14" t="s">
        <v>73</v>
      </c>
      <c r="AY1191" s="265" t="s">
        <v>194</v>
      </c>
    </row>
    <row r="1192" spans="1:51" s="15" customFormat="1" ht="12">
      <c r="A1192" s="15"/>
      <c r="B1192" s="266"/>
      <c r="C1192" s="267"/>
      <c r="D1192" s="240" t="s">
        <v>202</v>
      </c>
      <c r="E1192" s="268" t="s">
        <v>1</v>
      </c>
      <c r="F1192" s="269" t="s">
        <v>206</v>
      </c>
      <c r="G1192" s="267"/>
      <c r="H1192" s="270">
        <v>59.42</v>
      </c>
      <c r="I1192" s="271"/>
      <c r="J1192" s="267"/>
      <c r="K1192" s="267"/>
      <c r="L1192" s="272"/>
      <c r="M1192" s="273"/>
      <c r="N1192" s="274"/>
      <c r="O1192" s="274"/>
      <c r="P1192" s="274"/>
      <c r="Q1192" s="274"/>
      <c r="R1192" s="274"/>
      <c r="S1192" s="274"/>
      <c r="T1192" s="27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T1192" s="276" t="s">
        <v>202</v>
      </c>
      <c r="AU1192" s="276" t="s">
        <v>81</v>
      </c>
      <c r="AV1192" s="15" t="s">
        <v>115</v>
      </c>
      <c r="AW1192" s="15" t="s">
        <v>30</v>
      </c>
      <c r="AX1192" s="15" t="s">
        <v>77</v>
      </c>
      <c r="AY1192" s="276" t="s">
        <v>194</v>
      </c>
    </row>
    <row r="1193" spans="1:65" s="2" customFormat="1" ht="12">
      <c r="A1193" s="39"/>
      <c r="B1193" s="40"/>
      <c r="C1193" s="288" t="s">
        <v>780</v>
      </c>
      <c r="D1193" s="288" t="s">
        <v>282</v>
      </c>
      <c r="E1193" s="289" t="s">
        <v>1298</v>
      </c>
      <c r="F1193" s="290" t="s">
        <v>1299</v>
      </c>
      <c r="G1193" s="291" t="s">
        <v>294</v>
      </c>
      <c r="H1193" s="292">
        <v>68.333</v>
      </c>
      <c r="I1193" s="293"/>
      <c r="J1193" s="294">
        <f>ROUND(I1193*H1193,2)</f>
        <v>0</v>
      </c>
      <c r="K1193" s="290" t="s">
        <v>200</v>
      </c>
      <c r="L1193" s="295"/>
      <c r="M1193" s="296" t="s">
        <v>1</v>
      </c>
      <c r="N1193" s="297" t="s">
        <v>38</v>
      </c>
      <c r="O1193" s="92"/>
      <c r="P1193" s="236">
        <f>O1193*H1193</f>
        <v>0</v>
      </c>
      <c r="Q1193" s="236">
        <v>0</v>
      </c>
      <c r="R1193" s="236">
        <f>Q1193*H1193</f>
        <v>0</v>
      </c>
      <c r="S1193" s="236">
        <v>0</v>
      </c>
      <c r="T1193" s="237">
        <f>S1193*H1193</f>
        <v>0</v>
      </c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R1193" s="238" t="s">
        <v>273</v>
      </c>
      <c r="AT1193" s="238" t="s">
        <v>282</v>
      </c>
      <c r="AU1193" s="238" t="s">
        <v>81</v>
      </c>
      <c r="AY1193" s="18" t="s">
        <v>194</v>
      </c>
      <c r="BE1193" s="239">
        <f>IF(N1193="základní",J1193,0)</f>
        <v>0</v>
      </c>
      <c r="BF1193" s="239">
        <f>IF(N1193="snížená",J1193,0)</f>
        <v>0</v>
      </c>
      <c r="BG1193" s="239">
        <f>IF(N1193="zákl. přenesená",J1193,0)</f>
        <v>0</v>
      </c>
      <c r="BH1193" s="239">
        <f>IF(N1193="sníž. přenesená",J1193,0)</f>
        <v>0</v>
      </c>
      <c r="BI1193" s="239">
        <f>IF(N1193="nulová",J1193,0)</f>
        <v>0</v>
      </c>
      <c r="BJ1193" s="18" t="s">
        <v>77</v>
      </c>
      <c r="BK1193" s="239">
        <f>ROUND(I1193*H1193,2)</f>
        <v>0</v>
      </c>
      <c r="BL1193" s="18" t="s">
        <v>239</v>
      </c>
      <c r="BM1193" s="238" t="s">
        <v>1300</v>
      </c>
    </row>
    <row r="1194" spans="1:47" s="2" customFormat="1" ht="12">
      <c r="A1194" s="39"/>
      <c r="B1194" s="40"/>
      <c r="C1194" s="41"/>
      <c r="D1194" s="240" t="s">
        <v>201</v>
      </c>
      <c r="E1194" s="41"/>
      <c r="F1194" s="241" t="s">
        <v>1299</v>
      </c>
      <c r="G1194" s="41"/>
      <c r="H1194" s="41"/>
      <c r="I1194" s="242"/>
      <c r="J1194" s="41"/>
      <c r="K1194" s="41"/>
      <c r="L1194" s="45"/>
      <c r="M1194" s="243"/>
      <c r="N1194" s="244"/>
      <c r="O1194" s="92"/>
      <c r="P1194" s="92"/>
      <c r="Q1194" s="92"/>
      <c r="R1194" s="92"/>
      <c r="S1194" s="92"/>
      <c r="T1194" s="93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T1194" s="18" t="s">
        <v>201</v>
      </c>
      <c r="AU1194" s="18" t="s">
        <v>81</v>
      </c>
    </row>
    <row r="1195" spans="1:51" s="14" customFormat="1" ht="12">
      <c r="A1195" s="14"/>
      <c r="B1195" s="255"/>
      <c r="C1195" s="256"/>
      <c r="D1195" s="240" t="s">
        <v>202</v>
      </c>
      <c r="E1195" s="257" t="s">
        <v>1</v>
      </c>
      <c r="F1195" s="258" t="s">
        <v>1301</v>
      </c>
      <c r="G1195" s="256"/>
      <c r="H1195" s="259">
        <v>68.333</v>
      </c>
      <c r="I1195" s="260"/>
      <c r="J1195" s="256"/>
      <c r="K1195" s="256"/>
      <c r="L1195" s="261"/>
      <c r="M1195" s="262"/>
      <c r="N1195" s="263"/>
      <c r="O1195" s="263"/>
      <c r="P1195" s="263"/>
      <c r="Q1195" s="263"/>
      <c r="R1195" s="263"/>
      <c r="S1195" s="263"/>
      <c r="T1195" s="26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65" t="s">
        <v>202</v>
      </c>
      <c r="AU1195" s="265" t="s">
        <v>81</v>
      </c>
      <c r="AV1195" s="14" t="s">
        <v>81</v>
      </c>
      <c r="AW1195" s="14" t="s">
        <v>30</v>
      </c>
      <c r="AX1195" s="14" t="s">
        <v>73</v>
      </c>
      <c r="AY1195" s="265" t="s">
        <v>194</v>
      </c>
    </row>
    <row r="1196" spans="1:51" s="15" customFormat="1" ht="12">
      <c r="A1196" s="15"/>
      <c r="B1196" s="266"/>
      <c r="C1196" s="267"/>
      <c r="D1196" s="240" t="s">
        <v>202</v>
      </c>
      <c r="E1196" s="268" t="s">
        <v>1</v>
      </c>
      <c r="F1196" s="269" t="s">
        <v>206</v>
      </c>
      <c r="G1196" s="267"/>
      <c r="H1196" s="270">
        <v>68.333</v>
      </c>
      <c r="I1196" s="271"/>
      <c r="J1196" s="267"/>
      <c r="K1196" s="267"/>
      <c r="L1196" s="272"/>
      <c r="M1196" s="273"/>
      <c r="N1196" s="274"/>
      <c r="O1196" s="274"/>
      <c r="P1196" s="274"/>
      <c r="Q1196" s="274"/>
      <c r="R1196" s="274"/>
      <c r="S1196" s="274"/>
      <c r="T1196" s="27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T1196" s="276" t="s">
        <v>202</v>
      </c>
      <c r="AU1196" s="276" t="s">
        <v>81</v>
      </c>
      <c r="AV1196" s="15" t="s">
        <v>115</v>
      </c>
      <c r="AW1196" s="15" t="s">
        <v>30</v>
      </c>
      <c r="AX1196" s="15" t="s">
        <v>77</v>
      </c>
      <c r="AY1196" s="276" t="s">
        <v>194</v>
      </c>
    </row>
    <row r="1197" spans="1:65" s="2" customFormat="1" ht="12">
      <c r="A1197" s="39"/>
      <c r="B1197" s="40"/>
      <c r="C1197" s="227" t="s">
        <v>1302</v>
      </c>
      <c r="D1197" s="227" t="s">
        <v>196</v>
      </c>
      <c r="E1197" s="228" t="s">
        <v>1303</v>
      </c>
      <c r="F1197" s="229" t="s">
        <v>1304</v>
      </c>
      <c r="G1197" s="230" t="s">
        <v>294</v>
      </c>
      <c r="H1197" s="231">
        <v>23.1</v>
      </c>
      <c r="I1197" s="232"/>
      <c r="J1197" s="233">
        <f>ROUND(I1197*H1197,2)</f>
        <v>0</v>
      </c>
      <c r="K1197" s="229" t="s">
        <v>200</v>
      </c>
      <c r="L1197" s="45"/>
      <c r="M1197" s="234" t="s">
        <v>1</v>
      </c>
      <c r="N1197" s="235" t="s">
        <v>38</v>
      </c>
      <c r="O1197" s="92"/>
      <c r="P1197" s="236">
        <f>O1197*H1197</f>
        <v>0</v>
      </c>
      <c r="Q1197" s="236">
        <v>0</v>
      </c>
      <c r="R1197" s="236">
        <f>Q1197*H1197</f>
        <v>0</v>
      </c>
      <c r="S1197" s="236">
        <v>0</v>
      </c>
      <c r="T1197" s="237">
        <f>S1197*H1197</f>
        <v>0</v>
      </c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R1197" s="238" t="s">
        <v>239</v>
      </c>
      <c r="AT1197" s="238" t="s">
        <v>196</v>
      </c>
      <c r="AU1197" s="238" t="s">
        <v>81</v>
      </c>
      <c r="AY1197" s="18" t="s">
        <v>194</v>
      </c>
      <c r="BE1197" s="239">
        <f>IF(N1197="základní",J1197,0)</f>
        <v>0</v>
      </c>
      <c r="BF1197" s="239">
        <f>IF(N1197="snížená",J1197,0)</f>
        <v>0</v>
      </c>
      <c r="BG1197" s="239">
        <f>IF(N1197="zákl. přenesená",J1197,0)</f>
        <v>0</v>
      </c>
      <c r="BH1197" s="239">
        <f>IF(N1197="sníž. přenesená",J1197,0)</f>
        <v>0</v>
      </c>
      <c r="BI1197" s="239">
        <f>IF(N1197="nulová",J1197,0)</f>
        <v>0</v>
      </c>
      <c r="BJ1197" s="18" t="s">
        <v>77</v>
      </c>
      <c r="BK1197" s="239">
        <f>ROUND(I1197*H1197,2)</f>
        <v>0</v>
      </c>
      <c r="BL1197" s="18" t="s">
        <v>239</v>
      </c>
      <c r="BM1197" s="238" t="s">
        <v>1305</v>
      </c>
    </row>
    <row r="1198" spans="1:47" s="2" customFormat="1" ht="12">
      <c r="A1198" s="39"/>
      <c r="B1198" s="40"/>
      <c r="C1198" s="41"/>
      <c r="D1198" s="240" t="s">
        <v>201</v>
      </c>
      <c r="E1198" s="41"/>
      <c r="F1198" s="241" t="s">
        <v>1304</v>
      </c>
      <c r="G1198" s="41"/>
      <c r="H1198" s="41"/>
      <c r="I1198" s="242"/>
      <c r="J1198" s="41"/>
      <c r="K1198" s="41"/>
      <c r="L1198" s="45"/>
      <c r="M1198" s="243"/>
      <c r="N1198" s="244"/>
      <c r="O1198" s="92"/>
      <c r="P1198" s="92"/>
      <c r="Q1198" s="92"/>
      <c r="R1198" s="92"/>
      <c r="S1198" s="92"/>
      <c r="T1198" s="93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T1198" s="18" t="s">
        <v>201</v>
      </c>
      <c r="AU1198" s="18" t="s">
        <v>81</v>
      </c>
    </row>
    <row r="1199" spans="1:51" s="14" customFormat="1" ht="12">
      <c r="A1199" s="14"/>
      <c r="B1199" s="255"/>
      <c r="C1199" s="256"/>
      <c r="D1199" s="240" t="s">
        <v>202</v>
      </c>
      <c r="E1199" s="257" t="s">
        <v>1</v>
      </c>
      <c r="F1199" s="258" t="s">
        <v>1306</v>
      </c>
      <c r="G1199" s="256"/>
      <c r="H1199" s="259">
        <v>23.1</v>
      </c>
      <c r="I1199" s="260"/>
      <c r="J1199" s="256"/>
      <c r="K1199" s="256"/>
      <c r="L1199" s="261"/>
      <c r="M1199" s="262"/>
      <c r="N1199" s="263"/>
      <c r="O1199" s="263"/>
      <c r="P1199" s="263"/>
      <c r="Q1199" s="263"/>
      <c r="R1199" s="263"/>
      <c r="S1199" s="263"/>
      <c r="T1199" s="26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65" t="s">
        <v>202</v>
      </c>
      <c r="AU1199" s="265" t="s">
        <v>81</v>
      </c>
      <c r="AV1199" s="14" t="s">
        <v>81</v>
      </c>
      <c r="AW1199" s="14" t="s">
        <v>30</v>
      </c>
      <c r="AX1199" s="14" t="s">
        <v>73</v>
      </c>
      <c r="AY1199" s="265" t="s">
        <v>194</v>
      </c>
    </row>
    <row r="1200" spans="1:51" s="15" customFormat="1" ht="12">
      <c r="A1200" s="15"/>
      <c r="B1200" s="266"/>
      <c r="C1200" s="267"/>
      <c r="D1200" s="240" t="s">
        <v>202</v>
      </c>
      <c r="E1200" s="268" t="s">
        <v>1</v>
      </c>
      <c r="F1200" s="269" t="s">
        <v>206</v>
      </c>
      <c r="G1200" s="267"/>
      <c r="H1200" s="270">
        <v>23.1</v>
      </c>
      <c r="I1200" s="271"/>
      <c r="J1200" s="267"/>
      <c r="K1200" s="267"/>
      <c r="L1200" s="272"/>
      <c r="M1200" s="273"/>
      <c r="N1200" s="274"/>
      <c r="O1200" s="274"/>
      <c r="P1200" s="274"/>
      <c r="Q1200" s="274"/>
      <c r="R1200" s="274"/>
      <c r="S1200" s="274"/>
      <c r="T1200" s="27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T1200" s="276" t="s">
        <v>202</v>
      </c>
      <c r="AU1200" s="276" t="s">
        <v>81</v>
      </c>
      <c r="AV1200" s="15" t="s">
        <v>115</v>
      </c>
      <c r="AW1200" s="15" t="s">
        <v>30</v>
      </c>
      <c r="AX1200" s="15" t="s">
        <v>77</v>
      </c>
      <c r="AY1200" s="276" t="s">
        <v>194</v>
      </c>
    </row>
    <row r="1201" spans="1:65" s="2" customFormat="1" ht="44.25" customHeight="1">
      <c r="A1201" s="39"/>
      <c r="B1201" s="40"/>
      <c r="C1201" s="288" t="s">
        <v>785</v>
      </c>
      <c r="D1201" s="288" t="s">
        <v>282</v>
      </c>
      <c r="E1201" s="289" t="s">
        <v>1307</v>
      </c>
      <c r="F1201" s="290" t="s">
        <v>1308</v>
      </c>
      <c r="G1201" s="291" t="s">
        <v>294</v>
      </c>
      <c r="H1201" s="292">
        <v>26.565</v>
      </c>
      <c r="I1201" s="293"/>
      <c r="J1201" s="294">
        <f>ROUND(I1201*H1201,2)</f>
        <v>0</v>
      </c>
      <c r="K1201" s="290" t="s">
        <v>200</v>
      </c>
      <c r="L1201" s="295"/>
      <c r="M1201" s="296" t="s">
        <v>1</v>
      </c>
      <c r="N1201" s="297" t="s">
        <v>38</v>
      </c>
      <c r="O1201" s="92"/>
      <c r="P1201" s="236">
        <f>O1201*H1201</f>
        <v>0</v>
      </c>
      <c r="Q1201" s="236">
        <v>0</v>
      </c>
      <c r="R1201" s="236">
        <f>Q1201*H1201</f>
        <v>0</v>
      </c>
      <c r="S1201" s="236">
        <v>0</v>
      </c>
      <c r="T1201" s="237">
        <f>S1201*H1201</f>
        <v>0</v>
      </c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R1201" s="238" t="s">
        <v>273</v>
      </c>
      <c r="AT1201" s="238" t="s">
        <v>282</v>
      </c>
      <c r="AU1201" s="238" t="s">
        <v>81</v>
      </c>
      <c r="AY1201" s="18" t="s">
        <v>194</v>
      </c>
      <c r="BE1201" s="239">
        <f>IF(N1201="základní",J1201,0)</f>
        <v>0</v>
      </c>
      <c r="BF1201" s="239">
        <f>IF(N1201="snížená",J1201,0)</f>
        <v>0</v>
      </c>
      <c r="BG1201" s="239">
        <f>IF(N1201="zákl. přenesená",J1201,0)</f>
        <v>0</v>
      </c>
      <c r="BH1201" s="239">
        <f>IF(N1201="sníž. přenesená",J1201,0)</f>
        <v>0</v>
      </c>
      <c r="BI1201" s="239">
        <f>IF(N1201="nulová",J1201,0)</f>
        <v>0</v>
      </c>
      <c r="BJ1201" s="18" t="s">
        <v>77</v>
      </c>
      <c r="BK1201" s="239">
        <f>ROUND(I1201*H1201,2)</f>
        <v>0</v>
      </c>
      <c r="BL1201" s="18" t="s">
        <v>239</v>
      </c>
      <c r="BM1201" s="238" t="s">
        <v>1309</v>
      </c>
    </row>
    <row r="1202" spans="1:47" s="2" customFormat="1" ht="12">
      <c r="A1202" s="39"/>
      <c r="B1202" s="40"/>
      <c r="C1202" s="41"/>
      <c r="D1202" s="240" t="s">
        <v>201</v>
      </c>
      <c r="E1202" s="41"/>
      <c r="F1202" s="241" t="s">
        <v>1308</v>
      </c>
      <c r="G1202" s="41"/>
      <c r="H1202" s="41"/>
      <c r="I1202" s="242"/>
      <c r="J1202" s="41"/>
      <c r="K1202" s="41"/>
      <c r="L1202" s="45"/>
      <c r="M1202" s="243"/>
      <c r="N1202" s="244"/>
      <c r="O1202" s="92"/>
      <c r="P1202" s="92"/>
      <c r="Q1202" s="92"/>
      <c r="R1202" s="92"/>
      <c r="S1202" s="92"/>
      <c r="T1202" s="93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T1202" s="18" t="s">
        <v>201</v>
      </c>
      <c r="AU1202" s="18" t="s">
        <v>81</v>
      </c>
    </row>
    <row r="1203" spans="1:51" s="14" customFormat="1" ht="12">
      <c r="A1203" s="14"/>
      <c r="B1203" s="255"/>
      <c r="C1203" s="256"/>
      <c r="D1203" s="240" t="s">
        <v>202</v>
      </c>
      <c r="E1203" s="257" t="s">
        <v>1</v>
      </c>
      <c r="F1203" s="258" t="s">
        <v>1310</v>
      </c>
      <c r="G1203" s="256"/>
      <c r="H1203" s="259">
        <v>26.565</v>
      </c>
      <c r="I1203" s="260"/>
      <c r="J1203" s="256"/>
      <c r="K1203" s="256"/>
      <c r="L1203" s="261"/>
      <c r="M1203" s="262"/>
      <c r="N1203" s="263"/>
      <c r="O1203" s="263"/>
      <c r="P1203" s="263"/>
      <c r="Q1203" s="263"/>
      <c r="R1203" s="263"/>
      <c r="S1203" s="263"/>
      <c r="T1203" s="26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65" t="s">
        <v>202</v>
      </c>
      <c r="AU1203" s="265" t="s">
        <v>81</v>
      </c>
      <c r="AV1203" s="14" t="s">
        <v>81</v>
      </c>
      <c r="AW1203" s="14" t="s">
        <v>30</v>
      </c>
      <c r="AX1203" s="14" t="s">
        <v>73</v>
      </c>
      <c r="AY1203" s="265" t="s">
        <v>194</v>
      </c>
    </row>
    <row r="1204" spans="1:51" s="15" customFormat="1" ht="12">
      <c r="A1204" s="15"/>
      <c r="B1204" s="266"/>
      <c r="C1204" s="267"/>
      <c r="D1204" s="240" t="s">
        <v>202</v>
      </c>
      <c r="E1204" s="268" t="s">
        <v>1</v>
      </c>
      <c r="F1204" s="269" t="s">
        <v>206</v>
      </c>
      <c r="G1204" s="267"/>
      <c r="H1204" s="270">
        <v>26.565</v>
      </c>
      <c r="I1204" s="271"/>
      <c r="J1204" s="267"/>
      <c r="K1204" s="267"/>
      <c r="L1204" s="272"/>
      <c r="M1204" s="273"/>
      <c r="N1204" s="274"/>
      <c r="O1204" s="274"/>
      <c r="P1204" s="274"/>
      <c r="Q1204" s="274"/>
      <c r="R1204" s="274"/>
      <c r="S1204" s="274"/>
      <c r="T1204" s="27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T1204" s="276" t="s">
        <v>202</v>
      </c>
      <c r="AU1204" s="276" t="s">
        <v>81</v>
      </c>
      <c r="AV1204" s="15" t="s">
        <v>115</v>
      </c>
      <c r="AW1204" s="15" t="s">
        <v>30</v>
      </c>
      <c r="AX1204" s="15" t="s">
        <v>77</v>
      </c>
      <c r="AY1204" s="276" t="s">
        <v>194</v>
      </c>
    </row>
    <row r="1205" spans="1:65" s="2" customFormat="1" ht="12">
      <c r="A1205" s="39"/>
      <c r="B1205" s="40"/>
      <c r="C1205" s="227" t="s">
        <v>1311</v>
      </c>
      <c r="D1205" s="227" t="s">
        <v>196</v>
      </c>
      <c r="E1205" s="228" t="s">
        <v>1312</v>
      </c>
      <c r="F1205" s="229" t="s">
        <v>1313</v>
      </c>
      <c r="G1205" s="230" t="s">
        <v>294</v>
      </c>
      <c r="H1205" s="231">
        <v>59.42</v>
      </c>
      <c r="I1205" s="232"/>
      <c r="J1205" s="233">
        <f>ROUND(I1205*H1205,2)</f>
        <v>0</v>
      </c>
      <c r="K1205" s="229" t="s">
        <v>200</v>
      </c>
      <c r="L1205" s="45"/>
      <c r="M1205" s="234" t="s">
        <v>1</v>
      </c>
      <c r="N1205" s="235" t="s">
        <v>38</v>
      </c>
      <c r="O1205" s="92"/>
      <c r="P1205" s="236">
        <f>O1205*H1205</f>
        <v>0</v>
      </c>
      <c r="Q1205" s="236">
        <v>0</v>
      </c>
      <c r="R1205" s="236">
        <f>Q1205*H1205</f>
        <v>0</v>
      </c>
      <c r="S1205" s="236">
        <v>0</v>
      </c>
      <c r="T1205" s="237">
        <f>S1205*H1205</f>
        <v>0</v>
      </c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R1205" s="238" t="s">
        <v>239</v>
      </c>
      <c r="AT1205" s="238" t="s">
        <v>196</v>
      </c>
      <c r="AU1205" s="238" t="s">
        <v>81</v>
      </c>
      <c r="AY1205" s="18" t="s">
        <v>194</v>
      </c>
      <c r="BE1205" s="239">
        <f>IF(N1205="základní",J1205,0)</f>
        <v>0</v>
      </c>
      <c r="BF1205" s="239">
        <f>IF(N1205="snížená",J1205,0)</f>
        <v>0</v>
      </c>
      <c r="BG1205" s="239">
        <f>IF(N1205="zákl. přenesená",J1205,0)</f>
        <v>0</v>
      </c>
      <c r="BH1205" s="239">
        <f>IF(N1205="sníž. přenesená",J1205,0)</f>
        <v>0</v>
      </c>
      <c r="BI1205" s="239">
        <f>IF(N1205="nulová",J1205,0)</f>
        <v>0</v>
      </c>
      <c r="BJ1205" s="18" t="s">
        <v>77</v>
      </c>
      <c r="BK1205" s="239">
        <f>ROUND(I1205*H1205,2)</f>
        <v>0</v>
      </c>
      <c r="BL1205" s="18" t="s">
        <v>239</v>
      </c>
      <c r="BM1205" s="238" t="s">
        <v>1314</v>
      </c>
    </row>
    <row r="1206" spans="1:47" s="2" customFormat="1" ht="12">
      <c r="A1206" s="39"/>
      <c r="B1206" s="40"/>
      <c r="C1206" s="41"/>
      <c r="D1206" s="240" t="s">
        <v>201</v>
      </c>
      <c r="E1206" s="41"/>
      <c r="F1206" s="241" t="s">
        <v>1313</v>
      </c>
      <c r="G1206" s="41"/>
      <c r="H1206" s="41"/>
      <c r="I1206" s="242"/>
      <c r="J1206" s="41"/>
      <c r="K1206" s="41"/>
      <c r="L1206" s="45"/>
      <c r="M1206" s="243"/>
      <c r="N1206" s="244"/>
      <c r="O1206" s="92"/>
      <c r="P1206" s="92"/>
      <c r="Q1206" s="92"/>
      <c r="R1206" s="92"/>
      <c r="S1206" s="92"/>
      <c r="T1206" s="93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T1206" s="18" t="s">
        <v>201</v>
      </c>
      <c r="AU1206" s="18" t="s">
        <v>81</v>
      </c>
    </row>
    <row r="1207" spans="1:65" s="2" customFormat="1" ht="16.5" customHeight="1">
      <c r="A1207" s="39"/>
      <c r="B1207" s="40"/>
      <c r="C1207" s="288" t="s">
        <v>788</v>
      </c>
      <c r="D1207" s="288" t="s">
        <v>282</v>
      </c>
      <c r="E1207" s="289" t="s">
        <v>1315</v>
      </c>
      <c r="F1207" s="290" t="s">
        <v>1316</v>
      </c>
      <c r="G1207" s="291" t="s">
        <v>311</v>
      </c>
      <c r="H1207" s="292">
        <v>2.377</v>
      </c>
      <c r="I1207" s="293"/>
      <c r="J1207" s="294">
        <f>ROUND(I1207*H1207,2)</f>
        <v>0</v>
      </c>
      <c r="K1207" s="290" t="s">
        <v>200</v>
      </c>
      <c r="L1207" s="295"/>
      <c r="M1207" s="296" t="s">
        <v>1</v>
      </c>
      <c r="N1207" s="297" t="s">
        <v>38</v>
      </c>
      <c r="O1207" s="92"/>
      <c r="P1207" s="236">
        <f>O1207*H1207</f>
        <v>0</v>
      </c>
      <c r="Q1207" s="236">
        <v>0</v>
      </c>
      <c r="R1207" s="236">
        <f>Q1207*H1207</f>
        <v>0</v>
      </c>
      <c r="S1207" s="236">
        <v>0</v>
      </c>
      <c r="T1207" s="237">
        <f>S1207*H1207</f>
        <v>0</v>
      </c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R1207" s="238" t="s">
        <v>273</v>
      </c>
      <c r="AT1207" s="238" t="s">
        <v>282</v>
      </c>
      <c r="AU1207" s="238" t="s">
        <v>81</v>
      </c>
      <c r="AY1207" s="18" t="s">
        <v>194</v>
      </c>
      <c r="BE1207" s="239">
        <f>IF(N1207="základní",J1207,0)</f>
        <v>0</v>
      </c>
      <c r="BF1207" s="239">
        <f>IF(N1207="snížená",J1207,0)</f>
        <v>0</v>
      </c>
      <c r="BG1207" s="239">
        <f>IF(N1207="zákl. přenesená",J1207,0)</f>
        <v>0</v>
      </c>
      <c r="BH1207" s="239">
        <f>IF(N1207="sníž. přenesená",J1207,0)</f>
        <v>0</v>
      </c>
      <c r="BI1207" s="239">
        <f>IF(N1207="nulová",J1207,0)</f>
        <v>0</v>
      </c>
      <c r="BJ1207" s="18" t="s">
        <v>77</v>
      </c>
      <c r="BK1207" s="239">
        <f>ROUND(I1207*H1207,2)</f>
        <v>0</v>
      </c>
      <c r="BL1207" s="18" t="s">
        <v>239</v>
      </c>
      <c r="BM1207" s="238" t="s">
        <v>1317</v>
      </c>
    </row>
    <row r="1208" spans="1:47" s="2" customFormat="1" ht="12">
      <c r="A1208" s="39"/>
      <c r="B1208" s="40"/>
      <c r="C1208" s="41"/>
      <c r="D1208" s="240" t="s">
        <v>201</v>
      </c>
      <c r="E1208" s="41"/>
      <c r="F1208" s="241" t="s">
        <v>1316</v>
      </c>
      <c r="G1208" s="41"/>
      <c r="H1208" s="41"/>
      <c r="I1208" s="242"/>
      <c r="J1208" s="41"/>
      <c r="K1208" s="41"/>
      <c r="L1208" s="45"/>
      <c r="M1208" s="243"/>
      <c r="N1208" s="244"/>
      <c r="O1208" s="92"/>
      <c r="P1208" s="92"/>
      <c r="Q1208" s="92"/>
      <c r="R1208" s="92"/>
      <c r="S1208" s="92"/>
      <c r="T1208" s="93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T1208" s="18" t="s">
        <v>201</v>
      </c>
      <c r="AU1208" s="18" t="s">
        <v>81</v>
      </c>
    </row>
    <row r="1209" spans="1:51" s="14" customFormat="1" ht="12">
      <c r="A1209" s="14"/>
      <c r="B1209" s="255"/>
      <c r="C1209" s="256"/>
      <c r="D1209" s="240" t="s">
        <v>202</v>
      </c>
      <c r="E1209" s="257" t="s">
        <v>1</v>
      </c>
      <c r="F1209" s="258" t="s">
        <v>1318</v>
      </c>
      <c r="G1209" s="256"/>
      <c r="H1209" s="259">
        <v>2.377</v>
      </c>
      <c r="I1209" s="260"/>
      <c r="J1209" s="256"/>
      <c r="K1209" s="256"/>
      <c r="L1209" s="261"/>
      <c r="M1209" s="262"/>
      <c r="N1209" s="263"/>
      <c r="O1209" s="263"/>
      <c r="P1209" s="263"/>
      <c r="Q1209" s="263"/>
      <c r="R1209" s="263"/>
      <c r="S1209" s="263"/>
      <c r="T1209" s="26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65" t="s">
        <v>202</v>
      </c>
      <c r="AU1209" s="265" t="s">
        <v>81</v>
      </c>
      <c r="AV1209" s="14" t="s">
        <v>81</v>
      </c>
      <c r="AW1209" s="14" t="s">
        <v>30</v>
      </c>
      <c r="AX1209" s="14" t="s">
        <v>73</v>
      </c>
      <c r="AY1209" s="265" t="s">
        <v>194</v>
      </c>
    </row>
    <row r="1210" spans="1:51" s="15" customFormat="1" ht="12">
      <c r="A1210" s="15"/>
      <c r="B1210" s="266"/>
      <c r="C1210" s="267"/>
      <c r="D1210" s="240" t="s">
        <v>202</v>
      </c>
      <c r="E1210" s="268" t="s">
        <v>1</v>
      </c>
      <c r="F1210" s="269" t="s">
        <v>206</v>
      </c>
      <c r="G1210" s="267"/>
      <c r="H1210" s="270">
        <v>2.377</v>
      </c>
      <c r="I1210" s="271"/>
      <c r="J1210" s="267"/>
      <c r="K1210" s="267"/>
      <c r="L1210" s="272"/>
      <c r="M1210" s="273"/>
      <c r="N1210" s="274"/>
      <c r="O1210" s="274"/>
      <c r="P1210" s="274"/>
      <c r="Q1210" s="274"/>
      <c r="R1210" s="274"/>
      <c r="S1210" s="274"/>
      <c r="T1210" s="27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T1210" s="276" t="s">
        <v>202</v>
      </c>
      <c r="AU1210" s="276" t="s">
        <v>81</v>
      </c>
      <c r="AV1210" s="15" t="s">
        <v>115</v>
      </c>
      <c r="AW1210" s="15" t="s">
        <v>30</v>
      </c>
      <c r="AX1210" s="15" t="s">
        <v>77</v>
      </c>
      <c r="AY1210" s="276" t="s">
        <v>194</v>
      </c>
    </row>
    <row r="1211" spans="1:65" s="2" customFormat="1" ht="12">
      <c r="A1211" s="39"/>
      <c r="B1211" s="40"/>
      <c r="C1211" s="227" t="s">
        <v>1319</v>
      </c>
      <c r="D1211" s="227" t="s">
        <v>196</v>
      </c>
      <c r="E1211" s="228" t="s">
        <v>1320</v>
      </c>
      <c r="F1211" s="229" t="s">
        <v>1321</v>
      </c>
      <c r="G1211" s="230" t="s">
        <v>268</v>
      </c>
      <c r="H1211" s="231">
        <v>0.273</v>
      </c>
      <c r="I1211" s="232"/>
      <c r="J1211" s="233">
        <f>ROUND(I1211*H1211,2)</f>
        <v>0</v>
      </c>
      <c r="K1211" s="229" t="s">
        <v>200</v>
      </c>
      <c r="L1211" s="45"/>
      <c r="M1211" s="234" t="s">
        <v>1</v>
      </c>
      <c r="N1211" s="235" t="s">
        <v>38</v>
      </c>
      <c r="O1211" s="92"/>
      <c r="P1211" s="236">
        <f>O1211*H1211</f>
        <v>0</v>
      </c>
      <c r="Q1211" s="236">
        <v>0</v>
      </c>
      <c r="R1211" s="236">
        <f>Q1211*H1211</f>
        <v>0</v>
      </c>
      <c r="S1211" s="236">
        <v>0</v>
      </c>
      <c r="T1211" s="237">
        <f>S1211*H1211</f>
        <v>0</v>
      </c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R1211" s="238" t="s">
        <v>239</v>
      </c>
      <c r="AT1211" s="238" t="s">
        <v>196</v>
      </c>
      <c r="AU1211" s="238" t="s">
        <v>81</v>
      </c>
      <c r="AY1211" s="18" t="s">
        <v>194</v>
      </c>
      <c r="BE1211" s="239">
        <f>IF(N1211="základní",J1211,0)</f>
        <v>0</v>
      </c>
      <c r="BF1211" s="239">
        <f>IF(N1211="snížená",J1211,0)</f>
        <v>0</v>
      </c>
      <c r="BG1211" s="239">
        <f>IF(N1211="zákl. přenesená",J1211,0)</f>
        <v>0</v>
      </c>
      <c r="BH1211" s="239">
        <f>IF(N1211="sníž. přenesená",J1211,0)</f>
        <v>0</v>
      </c>
      <c r="BI1211" s="239">
        <f>IF(N1211="nulová",J1211,0)</f>
        <v>0</v>
      </c>
      <c r="BJ1211" s="18" t="s">
        <v>77</v>
      </c>
      <c r="BK1211" s="239">
        <f>ROUND(I1211*H1211,2)</f>
        <v>0</v>
      </c>
      <c r="BL1211" s="18" t="s">
        <v>239</v>
      </c>
      <c r="BM1211" s="238" t="s">
        <v>1322</v>
      </c>
    </row>
    <row r="1212" spans="1:47" s="2" customFormat="1" ht="12">
      <c r="A1212" s="39"/>
      <c r="B1212" s="40"/>
      <c r="C1212" s="41"/>
      <c r="D1212" s="240" t="s">
        <v>201</v>
      </c>
      <c r="E1212" s="41"/>
      <c r="F1212" s="241" t="s">
        <v>1321</v>
      </c>
      <c r="G1212" s="41"/>
      <c r="H1212" s="41"/>
      <c r="I1212" s="242"/>
      <c r="J1212" s="41"/>
      <c r="K1212" s="41"/>
      <c r="L1212" s="45"/>
      <c r="M1212" s="243"/>
      <c r="N1212" s="244"/>
      <c r="O1212" s="92"/>
      <c r="P1212" s="92"/>
      <c r="Q1212" s="92"/>
      <c r="R1212" s="92"/>
      <c r="S1212" s="92"/>
      <c r="T1212" s="93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T1212" s="18" t="s">
        <v>201</v>
      </c>
      <c r="AU1212" s="18" t="s">
        <v>81</v>
      </c>
    </row>
    <row r="1213" spans="1:65" s="2" customFormat="1" ht="12">
      <c r="A1213" s="39"/>
      <c r="B1213" s="40"/>
      <c r="C1213" s="227" t="s">
        <v>792</v>
      </c>
      <c r="D1213" s="227" t="s">
        <v>196</v>
      </c>
      <c r="E1213" s="228" t="s">
        <v>1323</v>
      </c>
      <c r="F1213" s="229" t="s">
        <v>1324</v>
      </c>
      <c r="G1213" s="230" t="s">
        <v>268</v>
      </c>
      <c r="H1213" s="231">
        <v>0.273</v>
      </c>
      <c r="I1213" s="232"/>
      <c r="J1213" s="233">
        <f>ROUND(I1213*H1213,2)</f>
        <v>0</v>
      </c>
      <c r="K1213" s="229" t="s">
        <v>200</v>
      </c>
      <c r="L1213" s="45"/>
      <c r="M1213" s="234" t="s">
        <v>1</v>
      </c>
      <c r="N1213" s="235" t="s">
        <v>38</v>
      </c>
      <c r="O1213" s="92"/>
      <c r="P1213" s="236">
        <f>O1213*H1213</f>
        <v>0</v>
      </c>
      <c r="Q1213" s="236">
        <v>0</v>
      </c>
      <c r="R1213" s="236">
        <f>Q1213*H1213</f>
        <v>0</v>
      </c>
      <c r="S1213" s="236">
        <v>0</v>
      </c>
      <c r="T1213" s="237">
        <f>S1213*H1213</f>
        <v>0</v>
      </c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R1213" s="238" t="s">
        <v>239</v>
      </c>
      <c r="AT1213" s="238" t="s">
        <v>196</v>
      </c>
      <c r="AU1213" s="238" t="s">
        <v>81</v>
      </c>
      <c r="AY1213" s="18" t="s">
        <v>194</v>
      </c>
      <c r="BE1213" s="239">
        <f>IF(N1213="základní",J1213,0)</f>
        <v>0</v>
      </c>
      <c r="BF1213" s="239">
        <f>IF(N1213="snížená",J1213,0)</f>
        <v>0</v>
      </c>
      <c r="BG1213" s="239">
        <f>IF(N1213="zákl. přenesená",J1213,0)</f>
        <v>0</v>
      </c>
      <c r="BH1213" s="239">
        <f>IF(N1213="sníž. přenesená",J1213,0)</f>
        <v>0</v>
      </c>
      <c r="BI1213" s="239">
        <f>IF(N1213="nulová",J1213,0)</f>
        <v>0</v>
      </c>
      <c r="BJ1213" s="18" t="s">
        <v>77</v>
      </c>
      <c r="BK1213" s="239">
        <f>ROUND(I1213*H1213,2)</f>
        <v>0</v>
      </c>
      <c r="BL1213" s="18" t="s">
        <v>239</v>
      </c>
      <c r="BM1213" s="238" t="s">
        <v>1325</v>
      </c>
    </row>
    <row r="1214" spans="1:47" s="2" customFormat="1" ht="12">
      <c r="A1214" s="39"/>
      <c r="B1214" s="40"/>
      <c r="C1214" s="41"/>
      <c r="D1214" s="240" t="s">
        <v>201</v>
      </c>
      <c r="E1214" s="41"/>
      <c r="F1214" s="241" t="s">
        <v>1324</v>
      </c>
      <c r="G1214" s="41"/>
      <c r="H1214" s="41"/>
      <c r="I1214" s="242"/>
      <c r="J1214" s="41"/>
      <c r="K1214" s="41"/>
      <c r="L1214" s="45"/>
      <c r="M1214" s="243"/>
      <c r="N1214" s="244"/>
      <c r="O1214" s="92"/>
      <c r="P1214" s="92"/>
      <c r="Q1214" s="92"/>
      <c r="R1214" s="92"/>
      <c r="S1214" s="92"/>
      <c r="T1214" s="93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T1214" s="18" t="s">
        <v>201</v>
      </c>
      <c r="AU1214" s="18" t="s">
        <v>81</v>
      </c>
    </row>
    <row r="1215" spans="1:63" s="12" customFormat="1" ht="22.8" customHeight="1">
      <c r="A1215" s="12"/>
      <c r="B1215" s="211"/>
      <c r="C1215" s="212"/>
      <c r="D1215" s="213" t="s">
        <v>72</v>
      </c>
      <c r="E1215" s="225" t="s">
        <v>1326</v>
      </c>
      <c r="F1215" s="225" t="s">
        <v>1327</v>
      </c>
      <c r="G1215" s="212"/>
      <c r="H1215" s="212"/>
      <c r="I1215" s="215"/>
      <c r="J1215" s="226">
        <f>BK1215</f>
        <v>0</v>
      </c>
      <c r="K1215" s="212"/>
      <c r="L1215" s="217"/>
      <c r="M1215" s="218"/>
      <c r="N1215" s="219"/>
      <c r="O1215" s="219"/>
      <c r="P1215" s="220">
        <f>SUM(P1216:P1219)</f>
        <v>0</v>
      </c>
      <c r="Q1215" s="219"/>
      <c r="R1215" s="220">
        <f>SUM(R1216:R1219)</f>
        <v>0</v>
      </c>
      <c r="S1215" s="219"/>
      <c r="T1215" s="221">
        <f>SUM(T1216:T1219)</f>
        <v>0</v>
      </c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R1215" s="222" t="s">
        <v>77</v>
      </c>
      <c r="AT1215" s="223" t="s">
        <v>72</v>
      </c>
      <c r="AU1215" s="223" t="s">
        <v>77</v>
      </c>
      <c r="AY1215" s="222" t="s">
        <v>194</v>
      </c>
      <c r="BK1215" s="224">
        <f>SUM(BK1216:BK1219)</f>
        <v>0</v>
      </c>
    </row>
    <row r="1216" spans="1:65" s="2" customFormat="1" ht="12">
      <c r="A1216" s="39"/>
      <c r="B1216" s="40"/>
      <c r="C1216" s="227" t="s">
        <v>1328</v>
      </c>
      <c r="D1216" s="227" t="s">
        <v>196</v>
      </c>
      <c r="E1216" s="228" t="s">
        <v>1329</v>
      </c>
      <c r="F1216" s="229" t="s">
        <v>1330</v>
      </c>
      <c r="G1216" s="230" t="s">
        <v>294</v>
      </c>
      <c r="H1216" s="231">
        <v>23.1</v>
      </c>
      <c r="I1216" s="232"/>
      <c r="J1216" s="233">
        <f>ROUND(I1216*H1216,2)</f>
        <v>0</v>
      </c>
      <c r="K1216" s="229" t="s">
        <v>200</v>
      </c>
      <c r="L1216" s="45"/>
      <c r="M1216" s="234" t="s">
        <v>1</v>
      </c>
      <c r="N1216" s="235" t="s">
        <v>38</v>
      </c>
      <c r="O1216" s="92"/>
      <c r="P1216" s="236">
        <f>O1216*H1216</f>
        <v>0</v>
      </c>
      <c r="Q1216" s="236">
        <v>0</v>
      </c>
      <c r="R1216" s="236">
        <f>Q1216*H1216</f>
        <v>0</v>
      </c>
      <c r="S1216" s="236">
        <v>0</v>
      </c>
      <c r="T1216" s="237">
        <f>S1216*H1216</f>
        <v>0</v>
      </c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R1216" s="238" t="s">
        <v>115</v>
      </c>
      <c r="AT1216" s="238" t="s">
        <v>196</v>
      </c>
      <c r="AU1216" s="238" t="s">
        <v>81</v>
      </c>
      <c r="AY1216" s="18" t="s">
        <v>194</v>
      </c>
      <c r="BE1216" s="239">
        <f>IF(N1216="základní",J1216,0)</f>
        <v>0</v>
      </c>
      <c r="BF1216" s="239">
        <f>IF(N1216="snížená",J1216,0)</f>
        <v>0</v>
      </c>
      <c r="BG1216" s="239">
        <f>IF(N1216="zákl. přenesená",J1216,0)</f>
        <v>0</v>
      </c>
      <c r="BH1216" s="239">
        <f>IF(N1216="sníž. přenesená",J1216,0)</f>
        <v>0</v>
      </c>
      <c r="BI1216" s="239">
        <f>IF(N1216="nulová",J1216,0)</f>
        <v>0</v>
      </c>
      <c r="BJ1216" s="18" t="s">
        <v>77</v>
      </c>
      <c r="BK1216" s="239">
        <f>ROUND(I1216*H1216,2)</f>
        <v>0</v>
      </c>
      <c r="BL1216" s="18" t="s">
        <v>115</v>
      </c>
      <c r="BM1216" s="238" t="s">
        <v>1331</v>
      </c>
    </row>
    <row r="1217" spans="1:47" s="2" customFormat="1" ht="12">
      <c r="A1217" s="39"/>
      <c r="B1217" s="40"/>
      <c r="C1217" s="41"/>
      <c r="D1217" s="240" t="s">
        <v>201</v>
      </c>
      <c r="E1217" s="41"/>
      <c r="F1217" s="241" t="s">
        <v>1330</v>
      </c>
      <c r="G1217" s="41"/>
      <c r="H1217" s="41"/>
      <c r="I1217" s="242"/>
      <c r="J1217" s="41"/>
      <c r="K1217" s="41"/>
      <c r="L1217" s="45"/>
      <c r="M1217" s="243"/>
      <c r="N1217" s="244"/>
      <c r="O1217" s="92"/>
      <c r="P1217" s="92"/>
      <c r="Q1217" s="92"/>
      <c r="R1217" s="92"/>
      <c r="S1217" s="92"/>
      <c r="T1217" s="93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T1217" s="18" t="s">
        <v>201</v>
      </c>
      <c r="AU1217" s="18" t="s">
        <v>81</v>
      </c>
    </row>
    <row r="1218" spans="1:51" s="14" customFormat="1" ht="12">
      <c r="A1218" s="14"/>
      <c r="B1218" s="255"/>
      <c r="C1218" s="256"/>
      <c r="D1218" s="240" t="s">
        <v>202</v>
      </c>
      <c r="E1218" s="257" t="s">
        <v>1</v>
      </c>
      <c r="F1218" s="258" t="s">
        <v>1332</v>
      </c>
      <c r="G1218" s="256"/>
      <c r="H1218" s="259">
        <v>23.1</v>
      </c>
      <c r="I1218" s="260"/>
      <c r="J1218" s="256"/>
      <c r="K1218" s="256"/>
      <c r="L1218" s="261"/>
      <c r="M1218" s="262"/>
      <c r="N1218" s="263"/>
      <c r="O1218" s="263"/>
      <c r="P1218" s="263"/>
      <c r="Q1218" s="263"/>
      <c r="R1218" s="263"/>
      <c r="S1218" s="263"/>
      <c r="T1218" s="26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65" t="s">
        <v>202</v>
      </c>
      <c r="AU1218" s="265" t="s">
        <v>81</v>
      </c>
      <c r="AV1218" s="14" t="s">
        <v>81</v>
      </c>
      <c r="AW1218" s="14" t="s">
        <v>30</v>
      </c>
      <c r="AX1218" s="14" t="s">
        <v>73</v>
      </c>
      <c r="AY1218" s="265" t="s">
        <v>194</v>
      </c>
    </row>
    <row r="1219" spans="1:51" s="15" customFormat="1" ht="12">
      <c r="A1219" s="15"/>
      <c r="B1219" s="266"/>
      <c r="C1219" s="267"/>
      <c r="D1219" s="240" t="s">
        <v>202</v>
      </c>
      <c r="E1219" s="268" t="s">
        <v>1</v>
      </c>
      <c r="F1219" s="269" t="s">
        <v>206</v>
      </c>
      <c r="G1219" s="267"/>
      <c r="H1219" s="270">
        <v>23.1</v>
      </c>
      <c r="I1219" s="271"/>
      <c r="J1219" s="267"/>
      <c r="K1219" s="267"/>
      <c r="L1219" s="272"/>
      <c r="M1219" s="273"/>
      <c r="N1219" s="274"/>
      <c r="O1219" s="274"/>
      <c r="P1219" s="274"/>
      <c r="Q1219" s="274"/>
      <c r="R1219" s="274"/>
      <c r="S1219" s="274"/>
      <c r="T1219" s="27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T1219" s="276" t="s">
        <v>202</v>
      </c>
      <c r="AU1219" s="276" t="s">
        <v>81</v>
      </c>
      <c r="AV1219" s="15" t="s">
        <v>115</v>
      </c>
      <c r="AW1219" s="15" t="s">
        <v>30</v>
      </c>
      <c r="AX1219" s="15" t="s">
        <v>77</v>
      </c>
      <c r="AY1219" s="276" t="s">
        <v>194</v>
      </c>
    </row>
    <row r="1220" spans="1:63" s="12" customFormat="1" ht="22.8" customHeight="1">
      <c r="A1220" s="12"/>
      <c r="B1220" s="211"/>
      <c r="C1220" s="212"/>
      <c r="D1220" s="213" t="s">
        <v>72</v>
      </c>
      <c r="E1220" s="225" t="s">
        <v>1333</v>
      </c>
      <c r="F1220" s="225" t="s">
        <v>1334</v>
      </c>
      <c r="G1220" s="212"/>
      <c r="H1220" s="212"/>
      <c r="I1220" s="215"/>
      <c r="J1220" s="226">
        <f>BK1220</f>
        <v>0</v>
      </c>
      <c r="K1220" s="212"/>
      <c r="L1220" s="217"/>
      <c r="M1220" s="218"/>
      <c r="N1220" s="219"/>
      <c r="O1220" s="219"/>
      <c r="P1220" s="220">
        <f>SUM(P1221:P1259)</f>
        <v>0</v>
      </c>
      <c r="Q1220" s="219"/>
      <c r="R1220" s="220">
        <f>SUM(R1221:R1259)</f>
        <v>0</v>
      </c>
      <c r="S1220" s="219"/>
      <c r="T1220" s="221">
        <f>SUM(T1221:T1259)</f>
        <v>0</v>
      </c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R1220" s="222" t="s">
        <v>81</v>
      </c>
      <c r="AT1220" s="223" t="s">
        <v>72</v>
      </c>
      <c r="AU1220" s="223" t="s">
        <v>77</v>
      </c>
      <c r="AY1220" s="222" t="s">
        <v>194</v>
      </c>
      <c r="BK1220" s="224">
        <f>SUM(BK1221:BK1259)</f>
        <v>0</v>
      </c>
    </row>
    <row r="1221" spans="1:65" s="2" customFormat="1" ht="12">
      <c r="A1221" s="39"/>
      <c r="B1221" s="40"/>
      <c r="C1221" s="227" t="s">
        <v>796</v>
      </c>
      <c r="D1221" s="227" t="s">
        <v>196</v>
      </c>
      <c r="E1221" s="228" t="s">
        <v>1335</v>
      </c>
      <c r="F1221" s="229" t="s">
        <v>1336</v>
      </c>
      <c r="G1221" s="230" t="s">
        <v>294</v>
      </c>
      <c r="H1221" s="231">
        <v>77</v>
      </c>
      <c r="I1221" s="232"/>
      <c r="J1221" s="233">
        <f>ROUND(I1221*H1221,2)</f>
        <v>0</v>
      </c>
      <c r="K1221" s="229" t="s">
        <v>200</v>
      </c>
      <c r="L1221" s="45"/>
      <c r="M1221" s="234" t="s">
        <v>1</v>
      </c>
      <c r="N1221" s="235" t="s">
        <v>38</v>
      </c>
      <c r="O1221" s="92"/>
      <c r="P1221" s="236">
        <f>O1221*H1221</f>
        <v>0</v>
      </c>
      <c r="Q1221" s="236">
        <v>0</v>
      </c>
      <c r="R1221" s="236">
        <f>Q1221*H1221</f>
        <v>0</v>
      </c>
      <c r="S1221" s="236">
        <v>0</v>
      </c>
      <c r="T1221" s="237">
        <f>S1221*H1221</f>
        <v>0</v>
      </c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R1221" s="238" t="s">
        <v>239</v>
      </c>
      <c r="AT1221" s="238" t="s">
        <v>196</v>
      </c>
      <c r="AU1221" s="238" t="s">
        <v>81</v>
      </c>
      <c r="AY1221" s="18" t="s">
        <v>194</v>
      </c>
      <c r="BE1221" s="239">
        <f>IF(N1221="základní",J1221,0)</f>
        <v>0</v>
      </c>
      <c r="BF1221" s="239">
        <f>IF(N1221="snížená",J1221,0)</f>
        <v>0</v>
      </c>
      <c r="BG1221" s="239">
        <f>IF(N1221="zákl. přenesená",J1221,0)</f>
        <v>0</v>
      </c>
      <c r="BH1221" s="239">
        <f>IF(N1221="sníž. přenesená",J1221,0)</f>
        <v>0</v>
      </c>
      <c r="BI1221" s="239">
        <f>IF(N1221="nulová",J1221,0)</f>
        <v>0</v>
      </c>
      <c r="BJ1221" s="18" t="s">
        <v>77</v>
      </c>
      <c r="BK1221" s="239">
        <f>ROUND(I1221*H1221,2)</f>
        <v>0</v>
      </c>
      <c r="BL1221" s="18" t="s">
        <v>239</v>
      </c>
      <c r="BM1221" s="238" t="s">
        <v>1337</v>
      </c>
    </row>
    <row r="1222" spans="1:47" s="2" customFormat="1" ht="12">
      <c r="A1222" s="39"/>
      <c r="B1222" s="40"/>
      <c r="C1222" s="41"/>
      <c r="D1222" s="240" t="s">
        <v>201</v>
      </c>
      <c r="E1222" s="41"/>
      <c r="F1222" s="241" t="s">
        <v>1336</v>
      </c>
      <c r="G1222" s="41"/>
      <c r="H1222" s="41"/>
      <c r="I1222" s="242"/>
      <c r="J1222" s="41"/>
      <c r="K1222" s="41"/>
      <c r="L1222" s="45"/>
      <c r="M1222" s="243"/>
      <c r="N1222" s="244"/>
      <c r="O1222" s="92"/>
      <c r="P1222" s="92"/>
      <c r="Q1222" s="92"/>
      <c r="R1222" s="92"/>
      <c r="S1222" s="92"/>
      <c r="T1222" s="93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T1222" s="18" t="s">
        <v>201</v>
      </c>
      <c r="AU1222" s="18" t="s">
        <v>81</v>
      </c>
    </row>
    <row r="1223" spans="1:51" s="13" customFormat="1" ht="12">
      <c r="A1223" s="13"/>
      <c r="B1223" s="245"/>
      <c r="C1223" s="246"/>
      <c r="D1223" s="240" t="s">
        <v>202</v>
      </c>
      <c r="E1223" s="247" t="s">
        <v>1</v>
      </c>
      <c r="F1223" s="248" t="s">
        <v>1338</v>
      </c>
      <c r="G1223" s="246"/>
      <c r="H1223" s="247" t="s">
        <v>1</v>
      </c>
      <c r="I1223" s="249"/>
      <c r="J1223" s="246"/>
      <c r="K1223" s="246"/>
      <c r="L1223" s="250"/>
      <c r="M1223" s="251"/>
      <c r="N1223" s="252"/>
      <c r="O1223" s="252"/>
      <c r="P1223" s="252"/>
      <c r="Q1223" s="252"/>
      <c r="R1223" s="252"/>
      <c r="S1223" s="252"/>
      <c r="T1223" s="25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54" t="s">
        <v>202</v>
      </c>
      <c r="AU1223" s="254" t="s">
        <v>81</v>
      </c>
      <c r="AV1223" s="13" t="s">
        <v>77</v>
      </c>
      <c r="AW1223" s="13" t="s">
        <v>30</v>
      </c>
      <c r="AX1223" s="13" t="s">
        <v>73</v>
      </c>
      <c r="AY1223" s="254" t="s">
        <v>194</v>
      </c>
    </row>
    <row r="1224" spans="1:51" s="14" customFormat="1" ht="12">
      <c r="A1224" s="14"/>
      <c r="B1224" s="255"/>
      <c r="C1224" s="256"/>
      <c r="D1224" s="240" t="s">
        <v>202</v>
      </c>
      <c r="E1224" s="257" t="s">
        <v>1</v>
      </c>
      <c r="F1224" s="258" t="s">
        <v>808</v>
      </c>
      <c r="G1224" s="256"/>
      <c r="H1224" s="259">
        <v>77</v>
      </c>
      <c r="I1224" s="260"/>
      <c r="J1224" s="256"/>
      <c r="K1224" s="256"/>
      <c r="L1224" s="261"/>
      <c r="M1224" s="262"/>
      <c r="N1224" s="263"/>
      <c r="O1224" s="263"/>
      <c r="P1224" s="263"/>
      <c r="Q1224" s="263"/>
      <c r="R1224" s="263"/>
      <c r="S1224" s="263"/>
      <c r="T1224" s="26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65" t="s">
        <v>202</v>
      </c>
      <c r="AU1224" s="265" t="s">
        <v>81</v>
      </c>
      <c r="AV1224" s="14" t="s">
        <v>81</v>
      </c>
      <c r="AW1224" s="14" t="s">
        <v>30</v>
      </c>
      <c r="AX1224" s="14" t="s">
        <v>73</v>
      </c>
      <c r="AY1224" s="265" t="s">
        <v>194</v>
      </c>
    </row>
    <row r="1225" spans="1:51" s="15" customFormat="1" ht="12">
      <c r="A1225" s="15"/>
      <c r="B1225" s="266"/>
      <c r="C1225" s="267"/>
      <c r="D1225" s="240" t="s">
        <v>202</v>
      </c>
      <c r="E1225" s="268" t="s">
        <v>1</v>
      </c>
      <c r="F1225" s="269" t="s">
        <v>206</v>
      </c>
      <c r="G1225" s="267"/>
      <c r="H1225" s="270">
        <v>77</v>
      </c>
      <c r="I1225" s="271"/>
      <c r="J1225" s="267"/>
      <c r="K1225" s="267"/>
      <c r="L1225" s="272"/>
      <c r="M1225" s="273"/>
      <c r="N1225" s="274"/>
      <c r="O1225" s="274"/>
      <c r="P1225" s="274"/>
      <c r="Q1225" s="274"/>
      <c r="R1225" s="274"/>
      <c r="S1225" s="274"/>
      <c r="T1225" s="27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T1225" s="276" t="s">
        <v>202</v>
      </c>
      <c r="AU1225" s="276" t="s">
        <v>81</v>
      </c>
      <c r="AV1225" s="15" t="s">
        <v>115</v>
      </c>
      <c r="AW1225" s="15" t="s">
        <v>30</v>
      </c>
      <c r="AX1225" s="15" t="s">
        <v>77</v>
      </c>
      <c r="AY1225" s="276" t="s">
        <v>194</v>
      </c>
    </row>
    <row r="1226" spans="1:65" s="2" customFormat="1" ht="12">
      <c r="A1226" s="39"/>
      <c r="B1226" s="40"/>
      <c r="C1226" s="288" t="s">
        <v>1339</v>
      </c>
      <c r="D1226" s="288" t="s">
        <v>282</v>
      </c>
      <c r="E1226" s="289" t="s">
        <v>1340</v>
      </c>
      <c r="F1226" s="290" t="s">
        <v>1341</v>
      </c>
      <c r="G1226" s="291" t="s">
        <v>294</v>
      </c>
      <c r="H1226" s="292">
        <v>78.54</v>
      </c>
      <c r="I1226" s="293"/>
      <c r="J1226" s="294">
        <f>ROUND(I1226*H1226,2)</f>
        <v>0</v>
      </c>
      <c r="K1226" s="290" t="s">
        <v>200</v>
      </c>
      <c r="L1226" s="295"/>
      <c r="M1226" s="296" t="s">
        <v>1</v>
      </c>
      <c r="N1226" s="297" t="s">
        <v>38</v>
      </c>
      <c r="O1226" s="92"/>
      <c r="P1226" s="236">
        <f>O1226*H1226</f>
        <v>0</v>
      </c>
      <c r="Q1226" s="236">
        <v>0</v>
      </c>
      <c r="R1226" s="236">
        <f>Q1226*H1226</f>
        <v>0</v>
      </c>
      <c r="S1226" s="236">
        <v>0</v>
      </c>
      <c r="T1226" s="237">
        <f>S1226*H1226</f>
        <v>0</v>
      </c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R1226" s="238" t="s">
        <v>273</v>
      </c>
      <c r="AT1226" s="238" t="s">
        <v>282</v>
      </c>
      <c r="AU1226" s="238" t="s">
        <v>81</v>
      </c>
      <c r="AY1226" s="18" t="s">
        <v>194</v>
      </c>
      <c r="BE1226" s="239">
        <f>IF(N1226="základní",J1226,0)</f>
        <v>0</v>
      </c>
      <c r="BF1226" s="239">
        <f>IF(N1226="snížená",J1226,0)</f>
        <v>0</v>
      </c>
      <c r="BG1226" s="239">
        <f>IF(N1226="zákl. přenesená",J1226,0)</f>
        <v>0</v>
      </c>
      <c r="BH1226" s="239">
        <f>IF(N1226="sníž. přenesená",J1226,0)</f>
        <v>0</v>
      </c>
      <c r="BI1226" s="239">
        <f>IF(N1226="nulová",J1226,0)</f>
        <v>0</v>
      </c>
      <c r="BJ1226" s="18" t="s">
        <v>77</v>
      </c>
      <c r="BK1226" s="239">
        <f>ROUND(I1226*H1226,2)</f>
        <v>0</v>
      </c>
      <c r="BL1226" s="18" t="s">
        <v>239</v>
      </c>
      <c r="BM1226" s="238" t="s">
        <v>1342</v>
      </c>
    </row>
    <row r="1227" spans="1:47" s="2" customFormat="1" ht="12">
      <c r="A1227" s="39"/>
      <c r="B1227" s="40"/>
      <c r="C1227" s="41"/>
      <c r="D1227" s="240" t="s">
        <v>201</v>
      </c>
      <c r="E1227" s="41"/>
      <c r="F1227" s="241" t="s">
        <v>1341</v>
      </c>
      <c r="G1227" s="41"/>
      <c r="H1227" s="41"/>
      <c r="I1227" s="242"/>
      <c r="J1227" s="41"/>
      <c r="K1227" s="41"/>
      <c r="L1227" s="45"/>
      <c r="M1227" s="243"/>
      <c r="N1227" s="244"/>
      <c r="O1227" s="92"/>
      <c r="P1227" s="92"/>
      <c r="Q1227" s="92"/>
      <c r="R1227" s="92"/>
      <c r="S1227" s="92"/>
      <c r="T1227" s="93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T1227" s="18" t="s">
        <v>201</v>
      </c>
      <c r="AU1227" s="18" t="s">
        <v>81</v>
      </c>
    </row>
    <row r="1228" spans="1:51" s="14" customFormat="1" ht="12">
      <c r="A1228" s="14"/>
      <c r="B1228" s="255"/>
      <c r="C1228" s="256"/>
      <c r="D1228" s="240" t="s">
        <v>202</v>
      </c>
      <c r="E1228" s="257" t="s">
        <v>1</v>
      </c>
      <c r="F1228" s="258" t="s">
        <v>1343</v>
      </c>
      <c r="G1228" s="256"/>
      <c r="H1228" s="259">
        <v>78.54</v>
      </c>
      <c r="I1228" s="260"/>
      <c r="J1228" s="256"/>
      <c r="K1228" s="256"/>
      <c r="L1228" s="261"/>
      <c r="M1228" s="262"/>
      <c r="N1228" s="263"/>
      <c r="O1228" s="263"/>
      <c r="P1228" s="263"/>
      <c r="Q1228" s="263"/>
      <c r="R1228" s="263"/>
      <c r="S1228" s="263"/>
      <c r="T1228" s="26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65" t="s">
        <v>202</v>
      </c>
      <c r="AU1228" s="265" t="s">
        <v>81</v>
      </c>
      <c r="AV1228" s="14" t="s">
        <v>81</v>
      </c>
      <c r="AW1228" s="14" t="s">
        <v>30</v>
      </c>
      <c r="AX1228" s="14" t="s">
        <v>73</v>
      </c>
      <c r="AY1228" s="265" t="s">
        <v>194</v>
      </c>
    </row>
    <row r="1229" spans="1:51" s="15" customFormat="1" ht="12">
      <c r="A1229" s="15"/>
      <c r="B1229" s="266"/>
      <c r="C1229" s="267"/>
      <c r="D1229" s="240" t="s">
        <v>202</v>
      </c>
      <c r="E1229" s="268" t="s">
        <v>1</v>
      </c>
      <c r="F1229" s="269" t="s">
        <v>206</v>
      </c>
      <c r="G1229" s="267"/>
      <c r="H1229" s="270">
        <v>78.54</v>
      </c>
      <c r="I1229" s="271"/>
      <c r="J1229" s="267"/>
      <c r="K1229" s="267"/>
      <c r="L1229" s="272"/>
      <c r="M1229" s="273"/>
      <c r="N1229" s="274"/>
      <c r="O1229" s="274"/>
      <c r="P1229" s="274"/>
      <c r="Q1229" s="274"/>
      <c r="R1229" s="274"/>
      <c r="S1229" s="274"/>
      <c r="T1229" s="27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T1229" s="276" t="s">
        <v>202</v>
      </c>
      <c r="AU1229" s="276" t="s">
        <v>81</v>
      </c>
      <c r="AV1229" s="15" t="s">
        <v>115</v>
      </c>
      <c r="AW1229" s="15" t="s">
        <v>30</v>
      </c>
      <c r="AX1229" s="15" t="s">
        <v>77</v>
      </c>
      <c r="AY1229" s="276" t="s">
        <v>194</v>
      </c>
    </row>
    <row r="1230" spans="1:65" s="2" customFormat="1" ht="12">
      <c r="A1230" s="39"/>
      <c r="B1230" s="40"/>
      <c r="C1230" s="227" t="s">
        <v>806</v>
      </c>
      <c r="D1230" s="227" t="s">
        <v>196</v>
      </c>
      <c r="E1230" s="228" t="s">
        <v>1344</v>
      </c>
      <c r="F1230" s="229" t="s">
        <v>1345</v>
      </c>
      <c r="G1230" s="230" t="s">
        <v>357</v>
      </c>
      <c r="H1230" s="231">
        <v>86.394</v>
      </c>
      <c r="I1230" s="232"/>
      <c r="J1230" s="233">
        <f>ROUND(I1230*H1230,2)</f>
        <v>0</v>
      </c>
      <c r="K1230" s="229" t="s">
        <v>200</v>
      </c>
      <c r="L1230" s="45"/>
      <c r="M1230" s="234" t="s">
        <v>1</v>
      </c>
      <c r="N1230" s="235" t="s">
        <v>38</v>
      </c>
      <c r="O1230" s="92"/>
      <c r="P1230" s="236">
        <f>O1230*H1230</f>
        <v>0</v>
      </c>
      <c r="Q1230" s="236">
        <v>0</v>
      </c>
      <c r="R1230" s="236">
        <f>Q1230*H1230</f>
        <v>0</v>
      </c>
      <c r="S1230" s="236">
        <v>0</v>
      </c>
      <c r="T1230" s="237">
        <f>S1230*H1230</f>
        <v>0</v>
      </c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R1230" s="238" t="s">
        <v>239</v>
      </c>
      <c r="AT1230" s="238" t="s">
        <v>196</v>
      </c>
      <c r="AU1230" s="238" t="s">
        <v>81</v>
      </c>
      <c r="AY1230" s="18" t="s">
        <v>194</v>
      </c>
      <c r="BE1230" s="239">
        <f>IF(N1230="základní",J1230,0)</f>
        <v>0</v>
      </c>
      <c r="BF1230" s="239">
        <f>IF(N1230="snížená",J1230,0)</f>
        <v>0</v>
      </c>
      <c r="BG1230" s="239">
        <f>IF(N1230="zákl. přenesená",J1230,0)</f>
        <v>0</v>
      </c>
      <c r="BH1230" s="239">
        <f>IF(N1230="sníž. přenesená",J1230,0)</f>
        <v>0</v>
      </c>
      <c r="BI1230" s="239">
        <f>IF(N1230="nulová",J1230,0)</f>
        <v>0</v>
      </c>
      <c r="BJ1230" s="18" t="s">
        <v>77</v>
      </c>
      <c r="BK1230" s="239">
        <f>ROUND(I1230*H1230,2)</f>
        <v>0</v>
      </c>
      <c r="BL1230" s="18" t="s">
        <v>239</v>
      </c>
      <c r="BM1230" s="238" t="s">
        <v>1346</v>
      </c>
    </row>
    <row r="1231" spans="1:47" s="2" customFormat="1" ht="12">
      <c r="A1231" s="39"/>
      <c r="B1231" s="40"/>
      <c r="C1231" s="41"/>
      <c r="D1231" s="240" t="s">
        <v>201</v>
      </c>
      <c r="E1231" s="41"/>
      <c r="F1231" s="241" t="s">
        <v>1345</v>
      </c>
      <c r="G1231" s="41"/>
      <c r="H1231" s="41"/>
      <c r="I1231" s="242"/>
      <c r="J1231" s="41"/>
      <c r="K1231" s="41"/>
      <c r="L1231" s="45"/>
      <c r="M1231" s="243"/>
      <c r="N1231" s="244"/>
      <c r="O1231" s="92"/>
      <c r="P1231" s="92"/>
      <c r="Q1231" s="92"/>
      <c r="R1231" s="92"/>
      <c r="S1231" s="92"/>
      <c r="T1231" s="93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T1231" s="18" t="s">
        <v>201</v>
      </c>
      <c r="AU1231" s="18" t="s">
        <v>81</v>
      </c>
    </row>
    <row r="1232" spans="1:51" s="14" customFormat="1" ht="12">
      <c r="A1232" s="14"/>
      <c r="B1232" s="255"/>
      <c r="C1232" s="256"/>
      <c r="D1232" s="240" t="s">
        <v>202</v>
      </c>
      <c r="E1232" s="257" t="s">
        <v>1</v>
      </c>
      <c r="F1232" s="258" t="s">
        <v>1347</v>
      </c>
      <c r="G1232" s="256"/>
      <c r="H1232" s="259">
        <v>86.394</v>
      </c>
      <c r="I1232" s="260"/>
      <c r="J1232" s="256"/>
      <c r="K1232" s="256"/>
      <c r="L1232" s="261"/>
      <c r="M1232" s="262"/>
      <c r="N1232" s="263"/>
      <c r="O1232" s="263"/>
      <c r="P1232" s="263"/>
      <c r="Q1232" s="263"/>
      <c r="R1232" s="263"/>
      <c r="S1232" s="263"/>
      <c r="T1232" s="26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65" t="s">
        <v>202</v>
      </c>
      <c r="AU1232" s="265" t="s">
        <v>81</v>
      </c>
      <c r="AV1232" s="14" t="s">
        <v>81</v>
      </c>
      <c r="AW1232" s="14" t="s">
        <v>30</v>
      </c>
      <c r="AX1232" s="14" t="s">
        <v>73</v>
      </c>
      <c r="AY1232" s="265" t="s">
        <v>194</v>
      </c>
    </row>
    <row r="1233" spans="1:51" s="15" customFormat="1" ht="12">
      <c r="A1233" s="15"/>
      <c r="B1233" s="266"/>
      <c r="C1233" s="267"/>
      <c r="D1233" s="240" t="s">
        <v>202</v>
      </c>
      <c r="E1233" s="268" t="s">
        <v>1</v>
      </c>
      <c r="F1233" s="269" t="s">
        <v>206</v>
      </c>
      <c r="G1233" s="267"/>
      <c r="H1233" s="270">
        <v>86.394</v>
      </c>
      <c r="I1233" s="271"/>
      <c r="J1233" s="267"/>
      <c r="K1233" s="267"/>
      <c r="L1233" s="272"/>
      <c r="M1233" s="273"/>
      <c r="N1233" s="274"/>
      <c r="O1233" s="274"/>
      <c r="P1233" s="274"/>
      <c r="Q1233" s="274"/>
      <c r="R1233" s="274"/>
      <c r="S1233" s="274"/>
      <c r="T1233" s="275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T1233" s="276" t="s">
        <v>202</v>
      </c>
      <c r="AU1233" s="276" t="s">
        <v>81</v>
      </c>
      <c r="AV1233" s="15" t="s">
        <v>115</v>
      </c>
      <c r="AW1233" s="15" t="s">
        <v>30</v>
      </c>
      <c r="AX1233" s="15" t="s">
        <v>77</v>
      </c>
      <c r="AY1233" s="276" t="s">
        <v>194</v>
      </c>
    </row>
    <row r="1234" spans="1:65" s="2" customFormat="1" ht="16.5" customHeight="1">
      <c r="A1234" s="39"/>
      <c r="B1234" s="40"/>
      <c r="C1234" s="288" t="s">
        <v>1348</v>
      </c>
      <c r="D1234" s="288" t="s">
        <v>282</v>
      </c>
      <c r="E1234" s="289" t="s">
        <v>1349</v>
      </c>
      <c r="F1234" s="290" t="s">
        <v>1350</v>
      </c>
      <c r="G1234" s="291" t="s">
        <v>294</v>
      </c>
      <c r="H1234" s="292">
        <v>1.996</v>
      </c>
      <c r="I1234" s="293"/>
      <c r="J1234" s="294">
        <f>ROUND(I1234*H1234,2)</f>
        <v>0</v>
      </c>
      <c r="K1234" s="290" t="s">
        <v>200</v>
      </c>
      <c r="L1234" s="295"/>
      <c r="M1234" s="296" t="s">
        <v>1</v>
      </c>
      <c r="N1234" s="297" t="s">
        <v>38</v>
      </c>
      <c r="O1234" s="92"/>
      <c r="P1234" s="236">
        <f>O1234*H1234</f>
        <v>0</v>
      </c>
      <c r="Q1234" s="236">
        <v>0</v>
      </c>
      <c r="R1234" s="236">
        <f>Q1234*H1234</f>
        <v>0</v>
      </c>
      <c r="S1234" s="236">
        <v>0</v>
      </c>
      <c r="T1234" s="237">
        <f>S1234*H1234</f>
        <v>0</v>
      </c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R1234" s="238" t="s">
        <v>273</v>
      </c>
      <c r="AT1234" s="238" t="s">
        <v>282</v>
      </c>
      <c r="AU1234" s="238" t="s">
        <v>81</v>
      </c>
      <c r="AY1234" s="18" t="s">
        <v>194</v>
      </c>
      <c r="BE1234" s="239">
        <f>IF(N1234="základní",J1234,0)</f>
        <v>0</v>
      </c>
      <c r="BF1234" s="239">
        <f>IF(N1234="snížená",J1234,0)</f>
        <v>0</v>
      </c>
      <c r="BG1234" s="239">
        <f>IF(N1234="zákl. přenesená",J1234,0)</f>
        <v>0</v>
      </c>
      <c r="BH1234" s="239">
        <f>IF(N1234="sníž. přenesená",J1234,0)</f>
        <v>0</v>
      </c>
      <c r="BI1234" s="239">
        <f>IF(N1234="nulová",J1234,0)</f>
        <v>0</v>
      </c>
      <c r="BJ1234" s="18" t="s">
        <v>77</v>
      </c>
      <c r="BK1234" s="239">
        <f>ROUND(I1234*H1234,2)</f>
        <v>0</v>
      </c>
      <c r="BL1234" s="18" t="s">
        <v>239</v>
      </c>
      <c r="BM1234" s="238" t="s">
        <v>1351</v>
      </c>
    </row>
    <row r="1235" spans="1:47" s="2" customFormat="1" ht="12">
      <c r="A1235" s="39"/>
      <c r="B1235" s="40"/>
      <c r="C1235" s="41"/>
      <c r="D1235" s="240" t="s">
        <v>201</v>
      </c>
      <c r="E1235" s="41"/>
      <c r="F1235" s="241" t="s">
        <v>1350</v>
      </c>
      <c r="G1235" s="41"/>
      <c r="H1235" s="41"/>
      <c r="I1235" s="242"/>
      <c r="J1235" s="41"/>
      <c r="K1235" s="41"/>
      <c r="L1235" s="45"/>
      <c r="M1235" s="243"/>
      <c r="N1235" s="244"/>
      <c r="O1235" s="92"/>
      <c r="P1235" s="92"/>
      <c r="Q1235" s="92"/>
      <c r="R1235" s="92"/>
      <c r="S1235" s="92"/>
      <c r="T1235" s="93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T1235" s="18" t="s">
        <v>201</v>
      </c>
      <c r="AU1235" s="18" t="s">
        <v>81</v>
      </c>
    </row>
    <row r="1236" spans="1:51" s="14" customFormat="1" ht="12">
      <c r="A1236" s="14"/>
      <c r="B1236" s="255"/>
      <c r="C1236" s="256"/>
      <c r="D1236" s="240" t="s">
        <v>202</v>
      </c>
      <c r="E1236" s="257" t="s">
        <v>1</v>
      </c>
      <c r="F1236" s="258" t="s">
        <v>1352</v>
      </c>
      <c r="G1236" s="256"/>
      <c r="H1236" s="259">
        <v>1.996</v>
      </c>
      <c r="I1236" s="260"/>
      <c r="J1236" s="256"/>
      <c r="K1236" s="256"/>
      <c r="L1236" s="261"/>
      <c r="M1236" s="262"/>
      <c r="N1236" s="263"/>
      <c r="O1236" s="263"/>
      <c r="P1236" s="263"/>
      <c r="Q1236" s="263"/>
      <c r="R1236" s="263"/>
      <c r="S1236" s="263"/>
      <c r="T1236" s="26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65" t="s">
        <v>202</v>
      </c>
      <c r="AU1236" s="265" t="s">
        <v>81</v>
      </c>
      <c r="AV1236" s="14" t="s">
        <v>81</v>
      </c>
      <c r="AW1236" s="14" t="s">
        <v>30</v>
      </c>
      <c r="AX1236" s="14" t="s">
        <v>73</v>
      </c>
      <c r="AY1236" s="265" t="s">
        <v>194</v>
      </c>
    </row>
    <row r="1237" spans="1:51" s="15" customFormat="1" ht="12">
      <c r="A1237" s="15"/>
      <c r="B1237" s="266"/>
      <c r="C1237" s="267"/>
      <c r="D1237" s="240" t="s">
        <v>202</v>
      </c>
      <c r="E1237" s="268" t="s">
        <v>1</v>
      </c>
      <c r="F1237" s="269" t="s">
        <v>206</v>
      </c>
      <c r="G1237" s="267"/>
      <c r="H1237" s="270">
        <v>1.996</v>
      </c>
      <c r="I1237" s="271"/>
      <c r="J1237" s="267"/>
      <c r="K1237" s="267"/>
      <c r="L1237" s="272"/>
      <c r="M1237" s="273"/>
      <c r="N1237" s="274"/>
      <c r="O1237" s="274"/>
      <c r="P1237" s="274"/>
      <c r="Q1237" s="274"/>
      <c r="R1237" s="274"/>
      <c r="S1237" s="274"/>
      <c r="T1237" s="275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T1237" s="276" t="s">
        <v>202</v>
      </c>
      <c r="AU1237" s="276" t="s">
        <v>81</v>
      </c>
      <c r="AV1237" s="15" t="s">
        <v>115</v>
      </c>
      <c r="AW1237" s="15" t="s">
        <v>30</v>
      </c>
      <c r="AX1237" s="15" t="s">
        <v>77</v>
      </c>
      <c r="AY1237" s="276" t="s">
        <v>194</v>
      </c>
    </row>
    <row r="1238" spans="1:65" s="2" customFormat="1" ht="12">
      <c r="A1238" s="39"/>
      <c r="B1238" s="40"/>
      <c r="C1238" s="227" t="s">
        <v>811</v>
      </c>
      <c r="D1238" s="227" t="s">
        <v>196</v>
      </c>
      <c r="E1238" s="228" t="s">
        <v>1353</v>
      </c>
      <c r="F1238" s="229" t="s">
        <v>1354</v>
      </c>
      <c r="G1238" s="230" t="s">
        <v>294</v>
      </c>
      <c r="H1238" s="231">
        <v>1.76</v>
      </c>
      <c r="I1238" s="232"/>
      <c r="J1238" s="233">
        <f>ROUND(I1238*H1238,2)</f>
        <v>0</v>
      </c>
      <c r="K1238" s="229" t="s">
        <v>200</v>
      </c>
      <c r="L1238" s="45"/>
      <c r="M1238" s="234" t="s">
        <v>1</v>
      </c>
      <c r="N1238" s="235" t="s">
        <v>38</v>
      </c>
      <c r="O1238" s="92"/>
      <c r="P1238" s="236">
        <f>O1238*H1238</f>
        <v>0</v>
      </c>
      <c r="Q1238" s="236">
        <v>0</v>
      </c>
      <c r="R1238" s="236">
        <f>Q1238*H1238</f>
        <v>0</v>
      </c>
      <c r="S1238" s="236">
        <v>0</v>
      </c>
      <c r="T1238" s="237">
        <f>S1238*H1238</f>
        <v>0</v>
      </c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R1238" s="238" t="s">
        <v>239</v>
      </c>
      <c r="AT1238" s="238" t="s">
        <v>196</v>
      </c>
      <c r="AU1238" s="238" t="s">
        <v>81</v>
      </c>
      <c r="AY1238" s="18" t="s">
        <v>194</v>
      </c>
      <c r="BE1238" s="239">
        <f>IF(N1238="základní",J1238,0)</f>
        <v>0</v>
      </c>
      <c r="BF1238" s="239">
        <f>IF(N1238="snížená",J1238,0)</f>
        <v>0</v>
      </c>
      <c r="BG1238" s="239">
        <f>IF(N1238="zákl. přenesená",J1238,0)</f>
        <v>0</v>
      </c>
      <c r="BH1238" s="239">
        <f>IF(N1238="sníž. přenesená",J1238,0)</f>
        <v>0</v>
      </c>
      <c r="BI1238" s="239">
        <f>IF(N1238="nulová",J1238,0)</f>
        <v>0</v>
      </c>
      <c r="BJ1238" s="18" t="s">
        <v>77</v>
      </c>
      <c r="BK1238" s="239">
        <f>ROUND(I1238*H1238,2)</f>
        <v>0</v>
      </c>
      <c r="BL1238" s="18" t="s">
        <v>239</v>
      </c>
      <c r="BM1238" s="238" t="s">
        <v>1355</v>
      </c>
    </row>
    <row r="1239" spans="1:47" s="2" customFormat="1" ht="12">
      <c r="A1239" s="39"/>
      <c r="B1239" s="40"/>
      <c r="C1239" s="41"/>
      <c r="D1239" s="240" t="s">
        <v>201</v>
      </c>
      <c r="E1239" s="41"/>
      <c r="F1239" s="241" t="s">
        <v>1354</v>
      </c>
      <c r="G1239" s="41"/>
      <c r="H1239" s="41"/>
      <c r="I1239" s="242"/>
      <c r="J1239" s="41"/>
      <c r="K1239" s="41"/>
      <c r="L1239" s="45"/>
      <c r="M1239" s="243"/>
      <c r="N1239" s="244"/>
      <c r="O1239" s="92"/>
      <c r="P1239" s="92"/>
      <c r="Q1239" s="92"/>
      <c r="R1239" s="92"/>
      <c r="S1239" s="92"/>
      <c r="T1239" s="93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T1239" s="18" t="s">
        <v>201</v>
      </c>
      <c r="AU1239" s="18" t="s">
        <v>81</v>
      </c>
    </row>
    <row r="1240" spans="1:51" s="13" customFormat="1" ht="12">
      <c r="A1240" s="13"/>
      <c r="B1240" s="245"/>
      <c r="C1240" s="246"/>
      <c r="D1240" s="240" t="s">
        <v>202</v>
      </c>
      <c r="E1240" s="247" t="s">
        <v>1</v>
      </c>
      <c r="F1240" s="248" t="s">
        <v>1356</v>
      </c>
      <c r="G1240" s="246"/>
      <c r="H1240" s="247" t="s">
        <v>1</v>
      </c>
      <c r="I1240" s="249"/>
      <c r="J1240" s="246"/>
      <c r="K1240" s="246"/>
      <c r="L1240" s="250"/>
      <c r="M1240" s="251"/>
      <c r="N1240" s="252"/>
      <c r="O1240" s="252"/>
      <c r="P1240" s="252"/>
      <c r="Q1240" s="252"/>
      <c r="R1240" s="252"/>
      <c r="S1240" s="252"/>
      <c r="T1240" s="25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54" t="s">
        <v>202</v>
      </c>
      <c r="AU1240" s="254" t="s">
        <v>81</v>
      </c>
      <c r="AV1240" s="13" t="s">
        <v>77</v>
      </c>
      <c r="AW1240" s="13" t="s">
        <v>30</v>
      </c>
      <c r="AX1240" s="13" t="s">
        <v>73</v>
      </c>
      <c r="AY1240" s="254" t="s">
        <v>194</v>
      </c>
    </row>
    <row r="1241" spans="1:51" s="14" customFormat="1" ht="12">
      <c r="A1241" s="14"/>
      <c r="B1241" s="255"/>
      <c r="C1241" s="256"/>
      <c r="D1241" s="240" t="s">
        <v>202</v>
      </c>
      <c r="E1241" s="257" t="s">
        <v>1</v>
      </c>
      <c r="F1241" s="258" t="s">
        <v>1357</v>
      </c>
      <c r="G1241" s="256"/>
      <c r="H1241" s="259">
        <v>1.76</v>
      </c>
      <c r="I1241" s="260"/>
      <c r="J1241" s="256"/>
      <c r="K1241" s="256"/>
      <c r="L1241" s="261"/>
      <c r="M1241" s="262"/>
      <c r="N1241" s="263"/>
      <c r="O1241" s="263"/>
      <c r="P1241" s="263"/>
      <c r="Q1241" s="263"/>
      <c r="R1241" s="263"/>
      <c r="S1241" s="263"/>
      <c r="T1241" s="26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65" t="s">
        <v>202</v>
      </c>
      <c r="AU1241" s="265" t="s">
        <v>81</v>
      </c>
      <c r="AV1241" s="14" t="s">
        <v>81</v>
      </c>
      <c r="AW1241" s="14" t="s">
        <v>30</v>
      </c>
      <c r="AX1241" s="14" t="s">
        <v>73</v>
      </c>
      <c r="AY1241" s="265" t="s">
        <v>194</v>
      </c>
    </row>
    <row r="1242" spans="1:51" s="15" customFormat="1" ht="12">
      <c r="A1242" s="15"/>
      <c r="B1242" s="266"/>
      <c r="C1242" s="267"/>
      <c r="D1242" s="240" t="s">
        <v>202</v>
      </c>
      <c r="E1242" s="268" t="s">
        <v>1</v>
      </c>
      <c r="F1242" s="269" t="s">
        <v>206</v>
      </c>
      <c r="G1242" s="267"/>
      <c r="H1242" s="270">
        <v>1.76</v>
      </c>
      <c r="I1242" s="271"/>
      <c r="J1242" s="267"/>
      <c r="K1242" s="267"/>
      <c r="L1242" s="272"/>
      <c r="M1242" s="273"/>
      <c r="N1242" s="274"/>
      <c r="O1242" s="274"/>
      <c r="P1242" s="274"/>
      <c r="Q1242" s="274"/>
      <c r="R1242" s="274"/>
      <c r="S1242" s="274"/>
      <c r="T1242" s="275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T1242" s="276" t="s">
        <v>202</v>
      </c>
      <c r="AU1242" s="276" t="s">
        <v>81</v>
      </c>
      <c r="AV1242" s="15" t="s">
        <v>115</v>
      </c>
      <c r="AW1242" s="15" t="s">
        <v>30</v>
      </c>
      <c r="AX1242" s="15" t="s">
        <v>77</v>
      </c>
      <c r="AY1242" s="276" t="s">
        <v>194</v>
      </c>
    </row>
    <row r="1243" spans="1:65" s="2" customFormat="1" ht="12">
      <c r="A1243" s="39"/>
      <c r="B1243" s="40"/>
      <c r="C1243" s="288" t="s">
        <v>1358</v>
      </c>
      <c r="D1243" s="288" t="s">
        <v>282</v>
      </c>
      <c r="E1243" s="289" t="s">
        <v>1359</v>
      </c>
      <c r="F1243" s="290" t="s">
        <v>1360</v>
      </c>
      <c r="G1243" s="291" t="s">
        <v>294</v>
      </c>
      <c r="H1243" s="292">
        <v>1.936</v>
      </c>
      <c r="I1243" s="293"/>
      <c r="J1243" s="294">
        <f>ROUND(I1243*H1243,2)</f>
        <v>0</v>
      </c>
      <c r="K1243" s="290" t="s">
        <v>200</v>
      </c>
      <c r="L1243" s="295"/>
      <c r="M1243" s="296" t="s">
        <v>1</v>
      </c>
      <c r="N1243" s="297" t="s">
        <v>38</v>
      </c>
      <c r="O1243" s="92"/>
      <c r="P1243" s="236">
        <f>O1243*H1243</f>
        <v>0</v>
      </c>
      <c r="Q1243" s="236">
        <v>0</v>
      </c>
      <c r="R1243" s="236">
        <f>Q1243*H1243</f>
        <v>0</v>
      </c>
      <c r="S1243" s="236">
        <v>0</v>
      </c>
      <c r="T1243" s="237">
        <f>S1243*H1243</f>
        <v>0</v>
      </c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R1243" s="238" t="s">
        <v>273</v>
      </c>
      <c r="AT1243" s="238" t="s">
        <v>282</v>
      </c>
      <c r="AU1243" s="238" t="s">
        <v>81</v>
      </c>
      <c r="AY1243" s="18" t="s">
        <v>194</v>
      </c>
      <c r="BE1243" s="239">
        <f>IF(N1243="základní",J1243,0)</f>
        <v>0</v>
      </c>
      <c r="BF1243" s="239">
        <f>IF(N1243="snížená",J1243,0)</f>
        <v>0</v>
      </c>
      <c r="BG1243" s="239">
        <f>IF(N1243="zákl. přenesená",J1243,0)</f>
        <v>0</v>
      </c>
      <c r="BH1243" s="239">
        <f>IF(N1243="sníž. přenesená",J1243,0)</f>
        <v>0</v>
      </c>
      <c r="BI1243" s="239">
        <f>IF(N1243="nulová",J1243,0)</f>
        <v>0</v>
      </c>
      <c r="BJ1243" s="18" t="s">
        <v>77</v>
      </c>
      <c r="BK1243" s="239">
        <f>ROUND(I1243*H1243,2)</f>
        <v>0</v>
      </c>
      <c r="BL1243" s="18" t="s">
        <v>239</v>
      </c>
      <c r="BM1243" s="238" t="s">
        <v>1361</v>
      </c>
    </row>
    <row r="1244" spans="1:47" s="2" customFormat="1" ht="12">
      <c r="A1244" s="39"/>
      <c r="B1244" s="40"/>
      <c r="C1244" s="41"/>
      <c r="D1244" s="240" t="s">
        <v>201</v>
      </c>
      <c r="E1244" s="41"/>
      <c r="F1244" s="241" t="s">
        <v>1360</v>
      </c>
      <c r="G1244" s="41"/>
      <c r="H1244" s="41"/>
      <c r="I1244" s="242"/>
      <c r="J1244" s="41"/>
      <c r="K1244" s="41"/>
      <c r="L1244" s="45"/>
      <c r="M1244" s="243"/>
      <c r="N1244" s="244"/>
      <c r="O1244" s="92"/>
      <c r="P1244" s="92"/>
      <c r="Q1244" s="92"/>
      <c r="R1244" s="92"/>
      <c r="S1244" s="92"/>
      <c r="T1244" s="93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T1244" s="18" t="s">
        <v>201</v>
      </c>
      <c r="AU1244" s="18" t="s">
        <v>81</v>
      </c>
    </row>
    <row r="1245" spans="1:51" s="14" customFormat="1" ht="12">
      <c r="A1245" s="14"/>
      <c r="B1245" s="255"/>
      <c r="C1245" s="256"/>
      <c r="D1245" s="240" t="s">
        <v>202</v>
      </c>
      <c r="E1245" s="257" t="s">
        <v>1</v>
      </c>
      <c r="F1245" s="258" t="s">
        <v>1362</v>
      </c>
      <c r="G1245" s="256"/>
      <c r="H1245" s="259">
        <v>1.936</v>
      </c>
      <c r="I1245" s="260"/>
      <c r="J1245" s="256"/>
      <c r="K1245" s="256"/>
      <c r="L1245" s="261"/>
      <c r="M1245" s="262"/>
      <c r="N1245" s="263"/>
      <c r="O1245" s="263"/>
      <c r="P1245" s="263"/>
      <c r="Q1245" s="263"/>
      <c r="R1245" s="263"/>
      <c r="S1245" s="263"/>
      <c r="T1245" s="26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65" t="s">
        <v>202</v>
      </c>
      <c r="AU1245" s="265" t="s">
        <v>81</v>
      </c>
      <c r="AV1245" s="14" t="s">
        <v>81</v>
      </c>
      <c r="AW1245" s="14" t="s">
        <v>30</v>
      </c>
      <c r="AX1245" s="14" t="s">
        <v>73</v>
      </c>
      <c r="AY1245" s="265" t="s">
        <v>194</v>
      </c>
    </row>
    <row r="1246" spans="1:51" s="15" customFormat="1" ht="12">
      <c r="A1246" s="15"/>
      <c r="B1246" s="266"/>
      <c r="C1246" s="267"/>
      <c r="D1246" s="240" t="s">
        <v>202</v>
      </c>
      <c r="E1246" s="268" t="s">
        <v>1</v>
      </c>
      <c r="F1246" s="269" t="s">
        <v>206</v>
      </c>
      <c r="G1246" s="267"/>
      <c r="H1246" s="270">
        <v>1.936</v>
      </c>
      <c r="I1246" s="271"/>
      <c r="J1246" s="267"/>
      <c r="K1246" s="267"/>
      <c r="L1246" s="272"/>
      <c r="M1246" s="273"/>
      <c r="N1246" s="274"/>
      <c r="O1246" s="274"/>
      <c r="P1246" s="274"/>
      <c r="Q1246" s="274"/>
      <c r="R1246" s="274"/>
      <c r="S1246" s="274"/>
      <c r="T1246" s="27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T1246" s="276" t="s">
        <v>202</v>
      </c>
      <c r="AU1246" s="276" t="s">
        <v>81</v>
      </c>
      <c r="AV1246" s="15" t="s">
        <v>115</v>
      </c>
      <c r="AW1246" s="15" t="s">
        <v>30</v>
      </c>
      <c r="AX1246" s="15" t="s">
        <v>77</v>
      </c>
      <c r="AY1246" s="276" t="s">
        <v>194</v>
      </c>
    </row>
    <row r="1247" spans="1:65" s="2" customFormat="1" ht="44.25" customHeight="1">
      <c r="A1247" s="39"/>
      <c r="B1247" s="40"/>
      <c r="C1247" s="227" t="s">
        <v>816</v>
      </c>
      <c r="D1247" s="227" t="s">
        <v>196</v>
      </c>
      <c r="E1247" s="228" t="s">
        <v>1363</v>
      </c>
      <c r="F1247" s="229" t="s">
        <v>1364</v>
      </c>
      <c r="G1247" s="230" t="s">
        <v>294</v>
      </c>
      <c r="H1247" s="231">
        <v>77</v>
      </c>
      <c r="I1247" s="232"/>
      <c r="J1247" s="233">
        <f>ROUND(I1247*H1247,2)</f>
        <v>0</v>
      </c>
      <c r="K1247" s="229" t="s">
        <v>200</v>
      </c>
      <c r="L1247" s="45"/>
      <c r="M1247" s="234" t="s">
        <v>1</v>
      </c>
      <c r="N1247" s="235" t="s">
        <v>38</v>
      </c>
      <c r="O1247" s="92"/>
      <c r="P1247" s="236">
        <f>O1247*H1247</f>
        <v>0</v>
      </c>
      <c r="Q1247" s="236">
        <v>0</v>
      </c>
      <c r="R1247" s="236">
        <f>Q1247*H1247</f>
        <v>0</v>
      </c>
      <c r="S1247" s="236">
        <v>0</v>
      </c>
      <c r="T1247" s="237">
        <f>S1247*H1247</f>
        <v>0</v>
      </c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R1247" s="238" t="s">
        <v>239</v>
      </c>
      <c r="AT1247" s="238" t="s">
        <v>196</v>
      </c>
      <c r="AU1247" s="238" t="s">
        <v>81</v>
      </c>
      <c r="AY1247" s="18" t="s">
        <v>194</v>
      </c>
      <c r="BE1247" s="239">
        <f>IF(N1247="základní",J1247,0)</f>
        <v>0</v>
      </c>
      <c r="BF1247" s="239">
        <f>IF(N1247="snížená",J1247,0)</f>
        <v>0</v>
      </c>
      <c r="BG1247" s="239">
        <f>IF(N1247="zákl. přenesená",J1247,0)</f>
        <v>0</v>
      </c>
      <c r="BH1247" s="239">
        <f>IF(N1247="sníž. přenesená",J1247,0)</f>
        <v>0</v>
      </c>
      <c r="BI1247" s="239">
        <f>IF(N1247="nulová",J1247,0)</f>
        <v>0</v>
      </c>
      <c r="BJ1247" s="18" t="s">
        <v>77</v>
      </c>
      <c r="BK1247" s="239">
        <f>ROUND(I1247*H1247,2)</f>
        <v>0</v>
      </c>
      <c r="BL1247" s="18" t="s">
        <v>239</v>
      </c>
      <c r="BM1247" s="238" t="s">
        <v>1365</v>
      </c>
    </row>
    <row r="1248" spans="1:47" s="2" customFormat="1" ht="12">
      <c r="A1248" s="39"/>
      <c r="B1248" s="40"/>
      <c r="C1248" s="41"/>
      <c r="D1248" s="240" t="s">
        <v>201</v>
      </c>
      <c r="E1248" s="41"/>
      <c r="F1248" s="241" t="s">
        <v>1364</v>
      </c>
      <c r="G1248" s="41"/>
      <c r="H1248" s="41"/>
      <c r="I1248" s="242"/>
      <c r="J1248" s="41"/>
      <c r="K1248" s="41"/>
      <c r="L1248" s="45"/>
      <c r="M1248" s="243"/>
      <c r="N1248" s="244"/>
      <c r="O1248" s="92"/>
      <c r="P1248" s="92"/>
      <c r="Q1248" s="92"/>
      <c r="R1248" s="92"/>
      <c r="S1248" s="92"/>
      <c r="T1248" s="93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T1248" s="18" t="s">
        <v>201</v>
      </c>
      <c r="AU1248" s="18" t="s">
        <v>81</v>
      </c>
    </row>
    <row r="1249" spans="1:51" s="13" customFormat="1" ht="12">
      <c r="A1249" s="13"/>
      <c r="B1249" s="245"/>
      <c r="C1249" s="246"/>
      <c r="D1249" s="240" t="s">
        <v>202</v>
      </c>
      <c r="E1249" s="247" t="s">
        <v>1</v>
      </c>
      <c r="F1249" s="248" t="s">
        <v>1366</v>
      </c>
      <c r="G1249" s="246"/>
      <c r="H1249" s="247" t="s">
        <v>1</v>
      </c>
      <c r="I1249" s="249"/>
      <c r="J1249" s="246"/>
      <c r="K1249" s="246"/>
      <c r="L1249" s="250"/>
      <c r="M1249" s="251"/>
      <c r="N1249" s="252"/>
      <c r="O1249" s="252"/>
      <c r="P1249" s="252"/>
      <c r="Q1249" s="252"/>
      <c r="R1249" s="252"/>
      <c r="S1249" s="252"/>
      <c r="T1249" s="25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54" t="s">
        <v>202</v>
      </c>
      <c r="AU1249" s="254" t="s">
        <v>81</v>
      </c>
      <c r="AV1249" s="13" t="s">
        <v>77</v>
      </c>
      <c r="AW1249" s="13" t="s">
        <v>30</v>
      </c>
      <c r="AX1249" s="13" t="s">
        <v>73</v>
      </c>
      <c r="AY1249" s="254" t="s">
        <v>194</v>
      </c>
    </row>
    <row r="1250" spans="1:51" s="14" customFormat="1" ht="12">
      <c r="A1250" s="14"/>
      <c r="B1250" s="255"/>
      <c r="C1250" s="256"/>
      <c r="D1250" s="240" t="s">
        <v>202</v>
      </c>
      <c r="E1250" s="257" t="s">
        <v>1</v>
      </c>
      <c r="F1250" s="258" t="s">
        <v>808</v>
      </c>
      <c r="G1250" s="256"/>
      <c r="H1250" s="259">
        <v>77</v>
      </c>
      <c r="I1250" s="260"/>
      <c r="J1250" s="256"/>
      <c r="K1250" s="256"/>
      <c r="L1250" s="261"/>
      <c r="M1250" s="262"/>
      <c r="N1250" s="263"/>
      <c r="O1250" s="263"/>
      <c r="P1250" s="263"/>
      <c r="Q1250" s="263"/>
      <c r="R1250" s="263"/>
      <c r="S1250" s="263"/>
      <c r="T1250" s="26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65" t="s">
        <v>202</v>
      </c>
      <c r="AU1250" s="265" t="s">
        <v>81</v>
      </c>
      <c r="AV1250" s="14" t="s">
        <v>81</v>
      </c>
      <c r="AW1250" s="14" t="s">
        <v>30</v>
      </c>
      <c r="AX1250" s="14" t="s">
        <v>73</v>
      </c>
      <c r="AY1250" s="265" t="s">
        <v>194</v>
      </c>
    </row>
    <row r="1251" spans="1:51" s="15" customFormat="1" ht="12">
      <c r="A1251" s="15"/>
      <c r="B1251" s="266"/>
      <c r="C1251" s="267"/>
      <c r="D1251" s="240" t="s">
        <v>202</v>
      </c>
      <c r="E1251" s="268" t="s">
        <v>1</v>
      </c>
      <c r="F1251" s="269" t="s">
        <v>206</v>
      </c>
      <c r="G1251" s="267"/>
      <c r="H1251" s="270">
        <v>77</v>
      </c>
      <c r="I1251" s="271"/>
      <c r="J1251" s="267"/>
      <c r="K1251" s="267"/>
      <c r="L1251" s="272"/>
      <c r="M1251" s="273"/>
      <c r="N1251" s="274"/>
      <c r="O1251" s="274"/>
      <c r="P1251" s="274"/>
      <c r="Q1251" s="274"/>
      <c r="R1251" s="274"/>
      <c r="S1251" s="274"/>
      <c r="T1251" s="27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T1251" s="276" t="s">
        <v>202</v>
      </c>
      <c r="AU1251" s="276" t="s">
        <v>81</v>
      </c>
      <c r="AV1251" s="15" t="s">
        <v>115</v>
      </c>
      <c r="AW1251" s="15" t="s">
        <v>30</v>
      </c>
      <c r="AX1251" s="15" t="s">
        <v>77</v>
      </c>
      <c r="AY1251" s="276" t="s">
        <v>194</v>
      </c>
    </row>
    <row r="1252" spans="1:65" s="2" customFormat="1" ht="16.5" customHeight="1">
      <c r="A1252" s="39"/>
      <c r="B1252" s="40"/>
      <c r="C1252" s="288" t="s">
        <v>1367</v>
      </c>
      <c r="D1252" s="288" t="s">
        <v>282</v>
      </c>
      <c r="E1252" s="289" t="s">
        <v>1368</v>
      </c>
      <c r="F1252" s="290" t="s">
        <v>1369</v>
      </c>
      <c r="G1252" s="291" t="s">
        <v>294</v>
      </c>
      <c r="H1252" s="292">
        <v>84.7</v>
      </c>
      <c r="I1252" s="293"/>
      <c r="J1252" s="294">
        <f>ROUND(I1252*H1252,2)</f>
        <v>0</v>
      </c>
      <c r="K1252" s="290" t="s">
        <v>200</v>
      </c>
      <c r="L1252" s="295"/>
      <c r="M1252" s="296" t="s">
        <v>1</v>
      </c>
      <c r="N1252" s="297" t="s">
        <v>38</v>
      </c>
      <c r="O1252" s="92"/>
      <c r="P1252" s="236">
        <f>O1252*H1252</f>
        <v>0</v>
      </c>
      <c r="Q1252" s="236">
        <v>0</v>
      </c>
      <c r="R1252" s="236">
        <f>Q1252*H1252</f>
        <v>0</v>
      </c>
      <c r="S1252" s="236">
        <v>0</v>
      </c>
      <c r="T1252" s="237">
        <f>S1252*H1252</f>
        <v>0</v>
      </c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R1252" s="238" t="s">
        <v>273</v>
      </c>
      <c r="AT1252" s="238" t="s">
        <v>282</v>
      </c>
      <c r="AU1252" s="238" t="s">
        <v>81</v>
      </c>
      <c r="AY1252" s="18" t="s">
        <v>194</v>
      </c>
      <c r="BE1252" s="239">
        <f>IF(N1252="základní",J1252,0)</f>
        <v>0</v>
      </c>
      <c r="BF1252" s="239">
        <f>IF(N1252="snížená",J1252,0)</f>
        <v>0</v>
      </c>
      <c r="BG1252" s="239">
        <f>IF(N1252="zákl. přenesená",J1252,0)</f>
        <v>0</v>
      </c>
      <c r="BH1252" s="239">
        <f>IF(N1252="sníž. přenesená",J1252,0)</f>
        <v>0</v>
      </c>
      <c r="BI1252" s="239">
        <f>IF(N1252="nulová",J1252,0)</f>
        <v>0</v>
      </c>
      <c r="BJ1252" s="18" t="s">
        <v>77</v>
      </c>
      <c r="BK1252" s="239">
        <f>ROUND(I1252*H1252,2)</f>
        <v>0</v>
      </c>
      <c r="BL1252" s="18" t="s">
        <v>239</v>
      </c>
      <c r="BM1252" s="238" t="s">
        <v>1370</v>
      </c>
    </row>
    <row r="1253" spans="1:47" s="2" customFormat="1" ht="12">
      <c r="A1253" s="39"/>
      <c r="B1253" s="40"/>
      <c r="C1253" s="41"/>
      <c r="D1253" s="240" t="s">
        <v>201</v>
      </c>
      <c r="E1253" s="41"/>
      <c r="F1253" s="241" t="s">
        <v>1369</v>
      </c>
      <c r="G1253" s="41"/>
      <c r="H1253" s="41"/>
      <c r="I1253" s="242"/>
      <c r="J1253" s="41"/>
      <c r="K1253" s="41"/>
      <c r="L1253" s="45"/>
      <c r="M1253" s="243"/>
      <c r="N1253" s="244"/>
      <c r="O1253" s="92"/>
      <c r="P1253" s="92"/>
      <c r="Q1253" s="92"/>
      <c r="R1253" s="92"/>
      <c r="S1253" s="92"/>
      <c r="T1253" s="93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T1253" s="18" t="s">
        <v>201</v>
      </c>
      <c r="AU1253" s="18" t="s">
        <v>81</v>
      </c>
    </row>
    <row r="1254" spans="1:51" s="14" customFormat="1" ht="12">
      <c r="A1254" s="14"/>
      <c r="B1254" s="255"/>
      <c r="C1254" s="256"/>
      <c r="D1254" s="240" t="s">
        <v>202</v>
      </c>
      <c r="E1254" s="257" t="s">
        <v>1</v>
      </c>
      <c r="F1254" s="258" t="s">
        <v>1371</v>
      </c>
      <c r="G1254" s="256"/>
      <c r="H1254" s="259">
        <v>84.7</v>
      </c>
      <c r="I1254" s="260"/>
      <c r="J1254" s="256"/>
      <c r="K1254" s="256"/>
      <c r="L1254" s="261"/>
      <c r="M1254" s="262"/>
      <c r="N1254" s="263"/>
      <c r="O1254" s="263"/>
      <c r="P1254" s="263"/>
      <c r="Q1254" s="263"/>
      <c r="R1254" s="263"/>
      <c r="S1254" s="263"/>
      <c r="T1254" s="26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65" t="s">
        <v>202</v>
      </c>
      <c r="AU1254" s="265" t="s">
        <v>81</v>
      </c>
      <c r="AV1254" s="14" t="s">
        <v>81</v>
      </c>
      <c r="AW1254" s="14" t="s">
        <v>30</v>
      </c>
      <c r="AX1254" s="14" t="s">
        <v>73</v>
      </c>
      <c r="AY1254" s="265" t="s">
        <v>194</v>
      </c>
    </row>
    <row r="1255" spans="1:51" s="15" customFormat="1" ht="12">
      <c r="A1255" s="15"/>
      <c r="B1255" s="266"/>
      <c r="C1255" s="267"/>
      <c r="D1255" s="240" t="s">
        <v>202</v>
      </c>
      <c r="E1255" s="268" t="s">
        <v>1</v>
      </c>
      <c r="F1255" s="269" t="s">
        <v>206</v>
      </c>
      <c r="G1255" s="267"/>
      <c r="H1255" s="270">
        <v>84.7</v>
      </c>
      <c r="I1255" s="271"/>
      <c r="J1255" s="267"/>
      <c r="K1255" s="267"/>
      <c r="L1255" s="272"/>
      <c r="M1255" s="273"/>
      <c r="N1255" s="274"/>
      <c r="O1255" s="274"/>
      <c r="P1255" s="274"/>
      <c r="Q1255" s="274"/>
      <c r="R1255" s="274"/>
      <c r="S1255" s="274"/>
      <c r="T1255" s="27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T1255" s="276" t="s">
        <v>202</v>
      </c>
      <c r="AU1255" s="276" t="s">
        <v>81</v>
      </c>
      <c r="AV1255" s="15" t="s">
        <v>115</v>
      </c>
      <c r="AW1255" s="15" t="s">
        <v>30</v>
      </c>
      <c r="AX1255" s="15" t="s">
        <v>77</v>
      </c>
      <c r="AY1255" s="276" t="s">
        <v>194</v>
      </c>
    </row>
    <row r="1256" spans="1:65" s="2" customFormat="1" ht="44.25" customHeight="1">
      <c r="A1256" s="39"/>
      <c r="B1256" s="40"/>
      <c r="C1256" s="227" t="s">
        <v>820</v>
      </c>
      <c r="D1256" s="227" t="s">
        <v>196</v>
      </c>
      <c r="E1256" s="228" t="s">
        <v>1372</v>
      </c>
      <c r="F1256" s="229" t="s">
        <v>1373</v>
      </c>
      <c r="G1256" s="230" t="s">
        <v>268</v>
      </c>
      <c r="H1256" s="231">
        <v>0.319</v>
      </c>
      <c r="I1256" s="232"/>
      <c r="J1256" s="233">
        <f>ROUND(I1256*H1256,2)</f>
        <v>0</v>
      </c>
      <c r="K1256" s="229" t="s">
        <v>200</v>
      </c>
      <c r="L1256" s="45"/>
      <c r="M1256" s="234" t="s">
        <v>1</v>
      </c>
      <c r="N1256" s="235" t="s">
        <v>38</v>
      </c>
      <c r="O1256" s="92"/>
      <c r="P1256" s="236">
        <f>O1256*H1256</f>
        <v>0</v>
      </c>
      <c r="Q1256" s="236">
        <v>0</v>
      </c>
      <c r="R1256" s="236">
        <f>Q1256*H1256</f>
        <v>0</v>
      </c>
      <c r="S1256" s="236">
        <v>0</v>
      </c>
      <c r="T1256" s="237">
        <f>S1256*H1256</f>
        <v>0</v>
      </c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R1256" s="238" t="s">
        <v>239</v>
      </c>
      <c r="AT1256" s="238" t="s">
        <v>196</v>
      </c>
      <c r="AU1256" s="238" t="s">
        <v>81</v>
      </c>
      <c r="AY1256" s="18" t="s">
        <v>194</v>
      </c>
      <c r="BE1256" s="239">
        <f>IF(N1256="základní",J1256,0)</f>
        <v>0</v>
      </c>
      <c r="BF1256" s="239">
        <f>IF(N1256="snížená",J1256,0)</f>
        <v>0</v>
      </c>
      <c r="BG1256" s="239">
        <f>IF(N1256="zákl. přenesená",J1256,0)</f>
        <v>0</v>
      </c>
      <c r="BH1256" s="239">
        <f>IF(N1256="sníž. přenesená",J1256,0)</f>
        <v>0</v>
      </c>
      <c r="BI1256" s="239">
        <f>IF(N1256="nulová",J1256,0)</f>
        <v>0</v>
      </c>
      <c r="BJ1256" s="18" t="s">
        <v>77</v>
      </c>
      <c r="BK1256" s="239">
        <f>ROUND(I1256*H1256,2)</f>
        <v>0</v>
      </c>
      <c r="BL1256" s="18" t="s">
        <v>239</v>
      </c>
      <c r="BM1256" s="238" t="s">
        <v>1374</v>
      </c>
    </row>
    <row r="1257" spans="1:47" s="2" customFormat="1" ht="12">
      <c r="A1257" s="39"/>
      <c r="B1257" s="40"/>
      <c r="C1257" s="41"/>
      <c r="D1257" s="240" t="s">
        <v>201</v>
      </c>
      <c r="E1257" s="41"/>
      <c r="F1257" s="241" t="s">
        <v>1373</v>
      </c>
      <c r="G1257" s="41"/>
      <c r="H1257" s="41"/>
      <c r="I1257" s="242"/>
      <c r="J1257" s="41"/>
      <c r="K1257" s="41"/>
      <c r="L1257" s="45"/>
      <c r="M1257" s="243"/>
      <c r="N1257" s="244"/>
      <c r="O1257" s="92"/>
      <c r="P1257" s="92"/>
      <c r="Q1257" s="92"/>
      <c r="R1257" s="92"/>
      <c r="S1257" s="92"/>
      <c r="T1257" s="93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T1257" s="18" t="s">
        <v>201</v>
      </c>
      <c r="AU1257" s="18" t="s">
        <v>81</v>
      </c>
    </row>
    <row r="1258" spans="1:65" s="2" customFormat="1" ht="12">
      <c r="A1258" s="39"/>
      <c r="B1258" s="40"/>
      <c r="C1258" s="227" t="s">
        <v>1375</v>
      </c>
      <c r="D1258" s="227" t="s">
        <v>196</v>
      </c>
      <c r="E1258" s="228" t="s">
        <v>1376</v>
      </c>
      <c r="F1258" s="229" t="s">
        <v>1377</v>
      </c>
      <c r="G1258" s="230" t="s">
        <v>268</v>
      </c>
      <c r="H1258" s="231">
        <v>0.319</v>
      </c>
      <c r="I1258" s="232"/>
      <c r="J1258" s="233">
        <f>ROUND(I1258*H1258,2)</f>
        <v>0</v>
      </c>
      <c r="K1258" s="229" t="s">
        <v>200</v>
      </c>
      <c r="L1258" s="45"/>
      <c r="M1258" s="234" t="s">
        <v>1</v>
      </c>
      <c r="N1258" s="235" t="s">
        <v>38</v>
      </c>
      <c r="O1258" s="92"/>
      <c r="P1258" s="236">
        <f>O1258*H1258</f>
        <v>0</v>
      </c>
      <c r="Q1258" s="236">
        <v>0</v>
      </c>
      <c r="R1258" s="236">
        <f>Q1258*H1258</f>
        <v>0</v>
      </c>
      <c r="S1258" s="236">
        <v>0</v>
      </c>
      <c r="T1258" s="237">
        <f>S1258*H1258</f>
        <v>0</v>
      </c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R1258" s="238" t="s">
        <v>239</v>
      </c>
      <c r="AT1258" s="238" t="s">
        <v>196</v>
      </c>
      <c r="AU1258" s="238" t="s">
        <v>81</v>
      </c>
      <c r="AY1258" s="18" t="s">
        <v>194</v>
      </c>
      <c r="BE1258" s="239">
        <f>IF(N1258="základní",J1258,0)</f>
        <v>0</v>
      </c>
      <c r="BF1258" s="239">
        <f>IF(N1258="snížená",J1258,0)</f>
        <v>0</v>
      </c>
      <c r="BG1258" s="239">
        <f>IF(N1258="zákl. přenesená",J1258,0)</f>
        <v>0</v>
      </c>
      <c r="BH1258" s="239">
        <f>IF(N1258="sníž. přenesená",J1258,0)</f>
        <v>0</v>
      </c>
      <c r="BI1258" s="239">
        <f>IF(N1258="nulová",J1258,0)</f>
        <v>0</v>
      </c>
      <c r="BJ1258" s="18" t="s">
        <v>77</v>
      </c>
      <c r="BK1258" s="239">
        <f>ROUND(I1258*H1258,2)</f>
        <v>0</v>
      </c>
      <c r="BL1258" s="18" t="s">
        <v>239</v>
      </c>
      <c r="BM1258" s="238" t="s">
        <v>1378</v>
      </c>
    </row>
    <row r="1259" spans="1:47" s="2" customFormat="1" ht="12">
      <c r="A1259" s="39"/>
      <c r="B1259" s="40"/>
      <c r="C1259" s="41"/>
      <c r="D1259" s="240" t="s">
        <v>201</v>
      </c>
      <c r="E1259" s="41"/>
      <c r="F1259" s="241" t="s">
        <v>1377</v>
      </c>
      <c r="G1259" s="41"/>
      <c r="H1259" s="41"/>
      <c r="I1259" s="242"/>
      <c r="J1259" s="41"/>
      <c r="K1259" s="41"/>
      <c r="L1259" s="45"/>
      <c r="M1259" s="243"/>
      <c r="N1259" s="244"/>
      <c r="O1259" s="92"/>
      <c r="P1259" s="92"/>
      <c r="Q1259" s="92"/>
      <c r="R1259" s="92"/>
      <c r="S1259" s="92"/>
      <c r="T1259" s="93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T1259" s="18" t="s">
        <v>201</v>
      </c>
      <c r="AU1259" s="18" t="s">
        <v>81</v>
      </c>
    </row>
    <row r="1260" spans="1:63" s="12" customFormat="1" ht="22.8" customHeight="1">
      <c r="A1260" s="12"/>
      <c r="B1260" s="211"/>
      <c r="C1260" s="212"/>
      <c r="D1260" s="213" t="s">
        <v>72</v>
      </c>
      <c r="E1260" s="225" t="s">
        <v>1379</v>
      </c>
      <c r="F1260" s="225" t="s">
        <v>1380</v>
      </c>
      <c r="G1260" s="212"/>
      <c r="H1260" s="212"/>
      <c r="I1260" s="215"/>
      <c r="J1260" s="226">
        <f>BK1260</f>
        <v>0</v>
      </c>
      <c r="K1260" s="212"/>
      <c r="L1260" s="217"/>
      <c r="M1260" s="218"/>
      <c r="N1260" s="219"/>
      <c r="O1260" s="219"/>
      <c r="P1260" s="220">
        <f>SUM(P1261:P1277)</f>
        <v>0</v>
      </c>
      <c r="Q1260" s="219"/>
      <c r="R1260" s="220">
        <f>SUM(R1261:R1277)</f>
        <v>0</v>
      </c>
      <c r="S1260" s="219"/>
      <c r="T1260" s="221">
        <f>SUM(T1261:T1277)</f>
        <v>0</v>
      </c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R1260" s="222" t="s">
        <v>81</v>
      </c>
      <c r="AT1260" s="223" t="s">
        <v>72</v>
      </c>
      <c r="AU1260" s="223" t="s">
        <v>77</v>
      </c>
      <c r="AY1260" s="222" t="s">
        <v>194</v>
      </c>
      <c r="BK1260" s="224">
        <f>SUM(BK1261:BK1277)</f>
        <v>0</v>
      </c>
    </row>
    <row r="1261" spans="1:65" s="2" customFormat="1" ht="21.75" customHeight="1">
      <c r="A1261" s="39"/>
      <c r="B1261" s="40"/>
      <c r="C1261" s="227" t="s">
        <v>826</v>
      </c>
      <c r="D1261" s="227" t="s">
        <v>196</v>
      </c>
      <c r="E1261" s="228" t="s">
        <v>1381</v>
      </c>
      <c r="F1261" s="229" t="s">
        <v>1382</v>
      </c>
      <c r="G1261" s="230" t="s">
        <v>357</v>
      </c>
      <c r="H1261" s="231">
        <v>1</v>
      </c>
      <c r="I1261" s="232"/>
      <c r="J1261" s="233">
        <f>ROUND(I1261*H1261,2)</f>
        <v>0</v>
      </c>
      <c r="K1261" s="229" t="s">
        <v>200</v>
      </c>
      <c r="L1261" s="45"/>
      <c r="M1261" s="234" t="s">
        <v>1</v>
      </c>
      <c r="N1261" s="235" t="s">
        <v>38</v>
      </c>
      <c r="O1261" s="92"/>
      <c r="P1261" s="236">
        <f>O1261*H1261</f>
        <v>0</v>
      </c>
      <c r="Q1261" s="236">
        <v>0</v>
      </c>
      <c r="R1261" s="236">
        <f>Q1261*H1261</f>
        <v>0</v>
      </c>
      <c r="S1261" s="236">
        <v>0</v>
      </c>
      <c r="T1261" s="237">
        <f>S1261*H1261</f>
        <v>0</v>
      </c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R1261" s="238" t="s">
        <v>239</v>
      </c>
      <c r="AT1261" s="238" t="s">
        <v>196</v>
      </c>
      <c r="AU1261" s="238" t="s">
        <v>81</v>
      </c>
      <c r="AY1261" s="18" t="s">
        <v>194</v>
      </c>
      <c r="BE1261" s="239">
        <f>IF(N1261="základní",J1261,0)</f>
        <v>0</v>
      </c>
      <c r="BF1261" s="239">
        <f>IF(N1261="snížená",J1261,0)</f>
        <v>0</v>
      </c>
      <c r="BG1261" s="239">
        <f>IF(N1261="zákl. přenesená",J1261,0)</f>
        <v>0</v>
      </c>
      <c r="BH1261" s="239">
        <f>IF(N1261="sníž. přenesená",J1261,0)</f>
        <v>0</v>
      </c>
      <c r="BI1261" s="239">
        <f>IF(N1261="nulová",J1261,0)</f>
        <v>0</v>
      </c>
      <c r="BJ1261" s="18" t="s">
        <v>77</v>
      </c>
      <c r="BK1261" s="239">
        <f>ROUND(I1261*H1261,2)</f>
        <v>0</v>
      </c>
      <c r="BL1261" s="18" t="s">
        <v>239</v>
      </c>
      <c r="BM1261" s="238" t="s">
        <v>1383</v>
      </c>
    </row>
    <row r="1262" spans="1:47" s="2" customFormat="1" ht="12">
      <c r="A1262" s="39"/>
      <c r="B1262" s="40"/>
      <c r="C1262" s="41"/>
      <c r="D1262" s="240" t="s">
        <v>201</v>
      </c>
      <c r="E1262" s="41"/>
      <c r="F1262" s="241" t="s">
        <v>1382</v>
      </c>
      <c r="G1262" s="41"/>
      <c r="H1262" s="41"/>
      <c r="I1262" s="242"/>
      <c r="J1262" s="41"/>
      <c r="K1262" s="41"/>
      <c r="L1262" s="45"/>
      <c r="M1262" s="243"/>
      <c r="N1262" s="244"/>
      <c r="O1262" s="92"/>
      <c r="P1262" s="92"/>
      <c r="Q1262" s="92"/>
      <c r="R1262" s="92"/>
      <c r="S1262" s="92"/>
      <c r="T1262" s="93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T1262" s="18" t="s">
        <v>201</v>
      </c>
      <c r="AU1262" s="18" t="s">
        <v>81</v>
      </c>
    </row>
    <row r="1263" spans="1:51" s="14" customFormat="1" ht="12">
      <c r="A1263" s="14"/>
      <c r="B1263" s="255"/>
      <c r="C1263" s="256"/>
      <c r="D1263" s="240" t="s">
        <v>202</v>
      </c>
      <c r="E1263" s="257" t="s">
        <v>1</v>
      </c>
      <c r="F1263" s="258" t="s">
        <v>1384</v>
      </c>
      <c r="G1263" s="256"/>
      <c r="H1263" s="259">
        <v>1</v>
      </c>
      <c r="I1263" s="260"/>
      <c r="J1263" s="256"/>
      <c r="K1263" s="256"/>
      <c r="L1263" s="261"/>
      <c r="M1263" s="262"/>
      <c r="N1263" s="263"/>
      <c r="O1263" s="263"/>
      <c r="P1263" s="263"/>
      <c r="Q1263" s="263"/>
      <c r="R1263" s="263"/>
      <c r="S1263" s="263"/>
      <c r="T1263" s="26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65" t="s">
        <v>202</v>
      </c>
      <c r="AU1263" s="265" t="s">
        <v>81</v>
      </c>
      <c r="AV1263" s="14" t="s">
        <v>81</v>
      </c>
      <c r="AW1263" s="14" t="s">
        <v>30</v>
      </c>
      <c r="AX1263" s="14" t="s">
        <v>73</v>
      </c>
      <c r="AY1263" s="265" t="s">
        <v>194</v>
      </c>
    </row>
    <row r="1264" spans="1:51" s="15" customFormat="1" ht="12">
      <c r="A1264" s="15"/>
      <c r="B1264" s="266"/>
      <c r="C1264" s="267"/>
      <c r="D1264" s="240" t="s">
        <v>202</v>
      </c>
      <c r="E1264" s="268" t="s">
        <v>1</v>
      </c>
      <c r="F1264" s="269" t="s">
        <v>206</v>
      </c>
      <c r="G1264" s="267"/>
      <c r="H1264" s="270">
        <v>1</v>
      </c>
      <c r="I1264" s="271"/>
      <c r="J1264" s="267"/>
      <c r="K1264" s="267"/>
      <c r="L1264" s="272"/>
      <c r="M1264" s="273"/>
      <c r="N1264" s="274"/>
      <c r="O1264" s="274"/>
      <c r="P1264" s="274"/>
      <c r="Q1264" s="274"/>
      <c r="R1264" s="274"/>
      <c r="S1264" s="274"/>
      <c r="T1264" s="27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T1264" s="276" t="s">
        <v>202</v>
      </c>
      <c r="AU1264" s="276" t="s">
        <v>81</v>
      </c>
      <c r="AV1264" s="15" t="s">
        <v>115</v>
      </c>
      <c r="AW1264" s="15" t="s">
        <v>30</v>
      </c>
      <c r="AX1264" s="15" t="s">
        <v>77</v>
      </c>
      <c r="AY1264" s="276" t="s">
        <v>194</v>
      </c>
    </row>
    <row r="1265" spans="1:65" s="2" customFormat="1" ht="16.5" customHeight="1">
      <c r="A1265" s="39"/>
      <c r="B1265" s="40"/>
      <c r="C1265" s="227" t="s">
        <v>1385</v>
      </c>
      <c r="D1265" s="227" t="s">
        <v>196</v>
      </c>
      <c r="E1265" s="228" t="s">
        <v>1386</v>
      </c>
      <c r="F1265" s="229" t="s">
        <v>1387</v>
      </c>
      <c r="G1265" s="230" t="s">
        <v>357</v>
      </c>
      <c r="H1265" s="231">
        <v>22.7</v>
      </c>
      <c r="I1265" s="232"/>
      <c r="J1265" s="233">
        <f>ROUND(I1265*H1265,2)</f>
        <v>0</v>
      </c>
      <c r="K1265" s="229" t="s">
        <v>200</v>
      </c>
      <c r="L1265" s="45"/>
      <c r="M1265" s="234" t="s">
        <v>1</v>
      </c>
      <c r="N1265" s="235" t="s">
        <v>38</v>
      </c>
      <c r="O1265" s="92"/>
      <c r="P1265" s="236">
        <f>O1265*H1265</f>
        <v>0</v>
      </c>
      <c r="Q1265" s="236">
        <v>0</v>
      </c>
      <c r="R1265" s="236">
        <f>Q1265*H1265</f>
        <v>0</v>
      </c>
      <c r="S1265" s="236">
        <v>0</v>
      </c>
      <c r="T1265" s="237">
        <f>S1265*H1265</f>
        <v>0</v>
      </c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R1265" s="238" t="s">
        <v>239</v>
      </c>
      <c r="AT1265" s="238" t="s">
        <v>196</v>
      </c>
      <c r="AU1265" s="238" t="s">
        <v>81</v>
      </c>
      <c r="AY1265" s="18" t="s">
        <v>194</v>
      </c>
      <c r="BE1265" s="239">
        <f>IF(N1265="základní",J1265,0)</f>
        <v>0</v>
      </c>
      <c r="BF1265" s="239">
        <f>IF(N1265="snížená",J1265,0)</f>
        <v>0</v>
      </c>
      <c r="BG1265" s="239">
        <f>IF(N1265="zákl. přenesená",J1265,0)</f>
        <v>0</v>
      </c>
      <c r="BH1265" s="239">
        <f>IF(N1265="sníž. přenesená",J1265,0)</f>
        <v>0</v>
      </c>
      <c r="BI1265" s="239">
        <f>IF(N1265="nulová",J1265,0)</f>
        <v>0</v>
      </c>
      <c r="BJ1265" s="18" t="s">
        <v>77</v>
      </c>
      <c r="BK1265" s="239">
        <f>ROUND(I1265*H1265,2)</f>
        <v>0</v>
      </c>
      <c r="BL1265" s="18" t="s">
        <v>239</v>
      </c>
      <c r="BM1265" s="238" t="s">
        <v>1388</v>
      </c>
    </row>
    <row r="1266" spans="1:47" s="2" customFormat="1" ht="12">
      <c r="A1266" s="39"/>
      <c r="B1266" s="40"/>
      <c r="C1266" s="41"/>
      <c r="D1266" s="240" t="s">
        <v>201</v>
      </c>
      <c r="E1266" s="41"/>
      <c r="F1266" s="241" t="s">
        <v>1387</v>
      </c>
      <c r="G1266" s="41"/>
      <c r="H1266" s="41"/>
      <c r="I1266" s="242"/>
      <c r="J1266" s="41"/>
      <c r="K1266" s="41"/>
      <c r="L1266" s="45"/>
      <c r="M1266" s="243"/>
      <c r="N1266" s="244"/>
      <c r="O1266" s="92"/>
      <c r="P1266" s="92"/>
      <c r="Q1266" s="92"/>
      <c r="R1266" s="92"/>
      <c r="S1266" s="92"/>
      <c r="T1266" s="93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T1266" s="18" t="s">
        <v>201</v>
      </c>
      <c r="AU1266" s="18" t="s">
        <v>81</v>
      </c>
    </row>
    <row r="1267" spans="1:51" s="14" customFormat="1" ht="12">
      <c r="A1267" s="14"/>
      <c r="B1267" s="255"/>
      <c r="C1267" s="256"/>
      <c r="D1267" s="240" t="s">
        <v>202</v>
      </c>
      <c r="E1267" s="257" t="s">
        <v>1</v>
      </c>
      <c r="F1267" s="258" t="s">
        <v>1389</v>
      </c>
      <c r="G1267" s="256"/>
      <c r="H1267" s="259">
        <v>18.7</v>
      </c>
      <c r="I1267" s="260"/>
      <c r="J1267" s="256"/>
      <c r="K1267" s="256"/>
      <c r="L1267" s="261"/>
      <c r="M1267" s="262"/>
      <c r="N1267" s="263"/>
      <c r="O1267" s="263"/>
      <c r="P1267" s="263"/>
      <c r="Q1267" s="263"/>
      <c r="R1267" s="263"/>
      <c r="S1267" s="263"/>
      <c r="T1267" s="26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65" t="s">
        <v>202</v>
      </c>
      <c r="AU1267" s="265" t="s">
        <v>81</v>
      </c>
      <c r="AV1267" s="14" t="s">
        <v>81</v>
      </c>
      <c r="AW1267" s="14" t="s">
        <v>30</v>
      </c>
      <c r="AX1267" s="14" t="s">
        <v>73</v>
      </c>
      <c r="AY1267" s="265" t="s">
        <v>194</v>
      </c>
    </row>
    <row r="1268" spans="1:51" s="14" customFormat="1" ht="12">
      <c r="A1268" s="14"/>
      <c r="B1268" s="255"/>
      <c r="C1268" s="256"/>
      <c r="D1268" s="240" t="s">
        <v>202</v>
      </c>
      <c r="E1268" s="257" t="s">
        <v>1</v>
      </c>
      <c r="F1268" s="258" t="s">
        <v>1390</v>
      </c>
      <c r="G1268" s="256"/>
      <c r="H1268" s="259">
        <v>4</v>
      </c>
      <c r="I1268" s="260"/>
      <c r="J1268" s="256"/>
      <c r="K1268" s="256"/>
      <c r="L1268" s="261"/>
      <c r="M1268" s="262"/>
      <c r="N1268" s="263"/>
      <c r="O1268" s="263"/>
      <c r="P1268" s="263"/>
      <c r="Q1268" s="263"/>
      <c r="R1268" s="263"/>
      <c r="S1268" s="263"/>
      <c r="T1268" s="26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65" t="s">
        <v>202</v>
      </c>
      <c r="AU1268" s="265" t="s">
        <v>81</v>
      </c>
      <c r="AV1268" s="14" t="s">
        <v>81</v>
      </c>
      <c r="AW1268" s="14" t="s">
        <v>30</v>
      </c>
      <c r="AX1268" s="14" t="s">
        <v>73</v>
      </c>
      <c r="AY1268" s="265" t="s">
        <v>194</v>
      </c>
    </row>
    <row r="1269" spans="1:51" s="15" customFormat="1" ht="12">
      <c r="A1269" s="15"/>
      <c r="B1269" s="266"/>
      <c r="C1269" s="267"/>
      <c r="D1269" s="240" t="s">
        <v>202</v>
      </c>
      <c r="E1269" s="268" t="s">
        <v>1</v>
      </c>
      <c r="F1269" s="269" t="s">
        <v>206</v>
      </c>
      <c r="G1269" s="267"/>
      <c r="H1269" s="270">
        <v>22.7</v>
      </c>
      <c r="I1269" s="271"/>
      <c r="J1269" s="267"/>
      <c r="K1269" s="267"/>
      <c r="L1269" s="272"/>
      <c r="M1269" s="273"/>
      <c r="N1269" s="274"/>
      <c r="O1269" s="274"/>
      <c r="P1269" s="274"/>
      <c r="Q1269" s="274"/>
      <c r="R1269" s="274"/>
      <c r="S1269" s="274"/>
      <c r="T1269" s="275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T1269" s="276" t="s">
        <v>202</v>
      </c>
      <c r="AU1269" s="276" t="s">
        <v>81</v>
      </c>
      <c r="AV1269" s="15" t="s">
        <v>115</v>
      </c>
      <c r="AW1269" s="15" t="s">
        <v>30</v>
      </c>
      <c r="AX1269" s="15" t="s">
        <v>77</v>
      </c>
      <c r="AY1269" s="276" t="s">
        <v>194</v>
      </c>
    </row>
    <row r="1270" spans="1:65" s="2" customFormat="1" ht="16.5" customHeight="1">
      <c r="A1270" s="39"/>
      <c r="B1270" s="40"/>
      <c r="C1270" s="227" t="s">
        <v>830</v>
      </c>
      <c r="D1270" s="227" t="s">
        <v>196</v>
      </c>
      <c r="E1270" s="228" t="s">
        <v>1391</v>
      </c>
      <c r="F1270" s="229" t="s">
        <v>1392</v>
      </c>
      <c r="G1270" s="230" t="s">
        <v>357</v>
      </c>
      <c r="H1270" s="231">
        <v>1.5</v>
      </c>
      <c r="I1270" s="232"/>
      <c r="J1270" s="233">
        <f>ROUND(I1270*H1270,2)</f>
        <v>0</v>
      </c>
      <c r="K1270" s="229" t="s">
        <v>200</v>
      </c>
      <c r="L1270" s="45"/>
      <c r="M1270" s="234" t="s">
        <v>1</v>
      </c>
      <c r="N1270" s="235" t="s">
        <v>38</v>
      </c>
      <c r="O1270" s="92"/>
      <c r="P1270" s="236">
        <f>O1270*H1270</f>
        <v>0</v>
      </c>
      <c r="Q1270" s="236">
        <v>0</v>
      </c>
      <c r="R1270" s="236">
        <f>Q1270*H1270</f>
        <v>0</v>
      </c>
      <c r="S1270" s="236">
        <v>0</v>
      </c>
      <c r="T1270" s="237">
        <f>S1270*H1270</f>
        <v>0</v>
      </c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R1270" s="238" t="s">
        <v>239</v>
      </c>
      <c r="AT1270" s="238" t="s">
        <v>196</v>
      </c>
      <c r="AU1270" s="238" t="s">
        <v>81</v>
      </c>
      <c r="AY1270" s="18" t="s">
        <v>194</v>
      </c>
      <c r="BE1270" s="239">
        <f>IF(N1270="základní",J1270,0)</f>
        <v>0</v>
      </c>
      <c r="BF1270" s="239">
        <f>IF(N1270="snížená",J1270,0)</f>
        <v>0</v>
      </c>
      <c r="BG1270" s="239">
        <f>IF(N1270="zákl. přenesená",J1270,0)</f>
        <v>0</v>
      </c>
      <c r="BH1270" s="239">
        <f>IF(N1270="sníž. přenesená",J1270,0)</f>
        <v>0</v>
      </c>
      <c r="BI1270" s="239">
        <f>IF(N1270="nulová",J1270,0)</f>
        <v>0</v>
      </c>
      <c r="BJ1270" s="18" t="s">
        <v>77</v>
      </c>
      <c r="BK1270" s="239">
        <f>ROUND(I1270*H1270,2)</f>
        <v>0</v>
      </c>
      <c r="BL1270" s="18" t="s">
        <v>239</v>
      </c>
      <c r="BM1270" s="238" t="s">
        <v>1393</v>
      </c>
    </row>
    <row r="1271" spans="1:47" s="2" customFormat="1" ht="12">
      <c r="A1271" s="39"/>
      <c r="B1271" s="40"/>
      <c r="C1271" s="41"/>
      <c r="D1271" s="240" t="s">
        <v>201</v>
      </c>
      <c r="E1271" s="41"/>
      <c r="F1271" s="241" t="s">
        <v>1392</v>
      </c>
      <c r="G1271" s="41"/>
      <c r="H1271" s="41"/>
      <c r="I1271" s="242"/>
      <c r="J1271" s="41"/>
      <c r="K1271" s="41"/>
      <c r="L1271" s="45"/>
      <c r="M1271" s="243"/>
      <c r="N1271" s="244"/>
      <c r="O1271" s="92"/>
      <c r="P1271" s="92"/>
      <c r="Q1271" s="92"/>
      <c r="R1271" s="92"/>
      <c r="S1271" s="92"/>
      <c r="T1271" s="93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T1271" s="18" t="s">
        <v>201</v>
      </c>
      <c r="AU1271" s="18" t="s">
        <v>81</v>
      </c>
    </row>
    <row r="1272" spans="1:51" s="14" customFormat="1" ht="12">
      <c r="A1272" s="14"/>
      <c r="B1272" s="255"/>
      <c r="C1272" s="256"/>
      <c r="D1272" s="240" t="s">
        <v>202</v>
      </c>
      <c r="E1272" s="257" t="s">
        <v>1</v>
      </c>
      <c r="F1272" s="258" t="s">
        <v>1394</v>
      </c>
      <c r="G1272" s="256"/>
      <c r="H1272" s="259">
        <v>1.5</v>
      </c>
      <c r="I1272" s="260"/>
      <c r="J1272" s="256"/>
      <c r="K1272" s="256"/>
      <c r="L1272" s="261"/>
      <c r="M1272" s="262"/>
      <c r="N1272" s="263"/>
      <c r="O1272" s="263"/>
      <c r="P1272" s="263"/>
      <c r="Q1272" s="263"/>
      <c r="R1272" s="263"/>
      <c r="S1272" s="263"/>
      <c r="T1272" s="26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65" t="s">
        <v>202</v>
      </c>
      <c r="AU1272" s="265" t="s">
        <v>81</v>
      </c>
      <c r="AV1272" s="14" t="s">
        <v>81</v>
      </c>
      <c r="AW1272" s="14" t="s">
        <v>30</v>
      </c>
      <c r="AX1272" s="14" t="s">
        <v>73</v>
      </c>
      <c r="AY1272" s="265" t="s">
        <v>194</v>
      </c>
    </row>
    <row r="1273" spans="1:51" s="15" customFormat="1" ht="12">
      <c r="A1273" s="15"/>
      <c r="B1273" s="266"/>
      <c r="C1273" s="267"/>
      <c r="D1273" s="240" t="s">
        <v>202</v>
      </c>
      <c r="E1273" s="268" t="s">
        <v>1</v>
      </c>
      <c r="F1273" s="269" t="s">
        <v>206</v>
      </c>
      <c r="G1273" s="267"/>
      <c r="H1273" s="270">
        <v>1.5</v>
      </c>
      <c r="I1273" s="271"/>
      <c r="J1273" s="267"/>
      <c r="K1273" s="267"/>
      <c r="L1273" s="272"/>
      <c r="M1273" s="273"/>
      <c r="N1273" s="274"/>
      <c r="O1273" s="274"/>
      <c r="P1273" s="274"/>
      <c r="Q1273" s="274"/>
      <c r="R1273" s="274"/>
      <c r="S1273" s="274"/>
      <c r="T1273" s="27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T1273" s="276" t="s">
        <v>202</v>
      </c>
      <c r="AU1273" s="276" t="s">
        <v>81</v>
      </c>
      <c r="AV1273" s="15" t="s">
        <v>115</v>
      </c>
      <c r="AW1273" s="15" t="s">
        <v>30</v>
      </c>
      <c r="AX1273" s="15" t="s">
        <v>77</v>
      </c>
      <c r="AY1273" s="276" t="s">
        <v>194</v>
      </c>
    </row>
    <row r="1274" spans="1:65" s="2" customFormat="1" ht="44.25" customHeight="1">
      <c r="A1274" s="39"/>
      <c r="B1274" s="40"/>
      <c r="C1274" s="227" t="s">
        <v>1395</v>
      </c>
      <c r="D1274" s="227" t="s">
        <v>196</v>
      </c>
      <c r="E1274" s="228" t="s">
        <v>1396</v>
      </c>
      <c r="F1274" s="229" t="s">
        <v>1397</v>
      </c>
      <c r="G1274" s="230" t="s">
        <v>268</v>
      </c>
      <c r="H1274" s="231">
        <v>0.046</v>
      </c>
      <c r="I1274" s="232"/>
      <c r="J1274" s="233">
        <f>ROUND(I1274*H1274,2)</f>
        <v>0</v>
      </c>
      <c r="K1274" s="229" t="s">
        <v>200</v>
      </c>
      <c r="L1274" s="45"/>
      <c r="M1274" s="234" t="s">
        <v>1</v>
      </c>
      <c r="N1274" s="235" t="s">
        <v>38</v>
      </c>
      <c r="O1274" s="92"/>
      <c r="P1274" s="236">
        <f>O1274*H1274</f>
        <v>0</v>
      </c>
      <c r="Q1274" s="236">
        <v>0</v>
      </c>
      <c r="R1274" s="236">
        <f>Q1274*H1274</f>
        <v>0</v>
      </c>
      <c r="S1274" s="236">
        <v>0</v>
      </c>
      <c r="T1274" s="237">
        <f>S1274*H1274</f>
        <v>0</v>
      </c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R1274" s="238" t="s">
        <v>239</v>
      </c>
      <c r="AT1274" s="238" t="s">
        <v>196</v>
      </c>
      <c r="AU1274" s="238" t="s">
        <v>81</v>
      </c>
      <c r="AY1274" s="18" t="s">
        <v>194</v>
      </c>
      <c r="BE1274" s="239">
        <f>IF(N1274="základní",J1274,0)</f>
        <v>0</v>
      </c>
      <c r="BF1274" s="239">
        <f>IF(N1274="snížená",J1274,0)</f>
        <v>0</v>
      </c>
      <c r="BG1274" s="239">
        <f>IF(N1274="zákl. přenesená",J1274,0)</f>
        <v>0</v>
      </c>
      <c r="BH1274" s="239">
        <f>IF(N1274="sníž. přenesená",J1274,0)</f>
        <v>0</v>
      </c>
      <c r="BI1274" s="239">
        <f>IF(N1274="nulová",J1274,0)</f>
        <v>0</v>
      </c>
      <c r="BJ1274" s="18" t="s">
        <v>77</v>
      </c>
      <c r="BK1274" s="239">
        <f>ROUND(I1274*H1274,2)</f>
        <v>0</v>
      </c>
      <c r="BL1274" s="18" t="s">
        <v>239</v>
      </c>
      <c r="BM1274" s="238" t="s">
        <v>1398</v>
      </c>
    </row>
    <row r="1275" spans="1:47" s="2" customFormat="1" ht="12">
      <c r="A1275" s="39"/>
      <c r="B1275" s="40"/>
      <c r="C1275" s="41"/>
      <c r="D1275" s="240" t="s">
        <v>201</v>
      </c>
      <c r="E1275" s="41"/>
      <c r="F1275" s="241" t="s">
        <v>1397</v>
      </c>
      <c r="G1275" s="41"/>
      <c r="H1275" s="41"/>
      <c r="I1275" s="242"/>
      <c r="J1275" s="41"/>
      <c r="K1275" s="41"/>
      <c r="L1275" s="45"/>
      <c r="M1275" s="243"/>
      <c r="N1275" s="244"/>
      <c r="O1275" s="92"/>
      <c r="P1275" s="92"/>
      <c r="Q1275" s="92"/>
      <c r="R1275" s="92"/>
      <c r="S1275" s="92"/>
      <c r="T1275" s="93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T1275" s="18" t="s">
        <v>201</v>
      </c>
      <c r="AU1275" s="18" t="s">
        <v>81</v>
      </c>
    </row>
    <row r="1276" spans="1:65" s="2" customFormat="1" ht="12">
      <c r="A1276" s="39"/>
      <c r="B1276" s="40"/>
      <c r="C1276" s="227" t="s">
        <v>835</v>
      </c>
      <c r="D1276" s="227" t="s">
        <v>196</v>
      </c>
      <c r="E1276" s="228" t="s">
        <v>1399</v>
      </c>
      <c r="F1276" s="229" t="s">
        <v>1400</v>
      </c>
      <c r="G1276" s="230" t="s">
        <v>268</v>
      </c>
      <c r="H1276" s="231">
        <v>0.046</v>
      </c>
      <c r="I1276" s="232"/>
      <c r="J1276" s="233">
        <f>ROUND(I1276*H1276,2)</f>
        <v>0</v>
      </c>
      <c r="K1276" s="229" t="s">
        <v>200</v>
      </c>
      <c r="L1276" s="45"/>
      <c r="M1276" s="234" t="s">
        <v>1</v>
      </c>
      <c r="N1276" s="235" t="s">
        <v>38</v>
      </c>
      <c r="O1276" s="92"/>
      <c r="P1276" s="236">
        <f>O1276*H1276</f>
        <v>0</v>
      </c>
      <c r="Q1276" s="236">
        <v>0</v>
      </c>
      <c r="R1276" s="236">
        <f>Q1276*H1276</f>
        <v>0</v>
      </c>
      <c r="S1276" s="236">
        <v>0</v>
      </c>
      <c r="T1276" s="237">
        <f>S1276*H1276</f>
        <v>0</v>
      </c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R1276" s="238" t="s">
        <v>239</v>
      </c>
      <c r="AT1276" s="238" t="s">
        <v>196</v>
      </c>
      <c r="AU1276" s="238" t="s">
        <v>81</v>
      </c>
      <c r="AY1276" s="18" t="s">
        <v>194</v>
      </c>
      <c r="BE1276" s="239">
        <f>IF(N1276="základní",J1276,0)</f>
        <v>0</v>
      </c>
      <c r="BF1276" s="239">
        <f>IF(N1276="snížená",J1276,0)</f>
        <v>0</v>
      </c>
      <c r="BG1276" s="239">
        <f>IF(N1276="zákl. přenesená",J1276,0)</f>
        <v>0</v>
      </c>
      <c r="BH1276" s="239">
        <f>IF(N1276="sníž. přenesená",J1276,0)</f>
        <v>0</v>
      </c>
      <c r="BI1276" s="239">
        <f>IF(N1276="nulová",J1276,0)</f>
        <v>0</v>
      </c>
      <c r="BJ1276" s="18" t="s">
        <v>77</v>
      </c>
      <c r="BK1276" s="239">
        <f>ROUND(I1276*H1276,2)</f>
        <v>0</v>
      </c>
      <c r="BL1276" s="18" t="s">
        <v>239</v>
      </c>
      <c r="BM1276" s="238" t="s">
        <v>1401</v>
      </c>
    </row>
    <row r="1277" spans="1:47" s="2" customFormat="1" ht="12">
      <c r="A1277" s="39"/>
      <c r="B1277" s="40"/>
      <c r="C1277" s="41"/>
      <c r="D1277" s="240" t="s">
        <v>201</v>
      </c>
      <c r="E1277" s="41"/>
      <c r="F1277" s="241" t="s">
        <v>1400</v>
      </c>
      <c r="G1277" s="41"/>
      <c r="H1277" s="41"/>
      <c r="I1277" s="242"/>
      <c r="J1277" s="41"/>
      <c r="K1277" s="41"/>
      <c r="L1277" s="45"/>
      <c r="M1277" s="243"/>
      <c r="N1277" s="244"/>
      <c r="O1277" s="92"/>
      <c r="P1277" s="92"/>
      <c r="Q1277" s="92"/>
      <c r="R1277" s="92"/>
      <c r="S1277" s="92"/>
      <c r="T1277" s="93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T1277" s="18" t="s">
        <v>201</v>
      </c>
      <c r="AU1277" s="18" t="s">
        <v>81</v>
      </c>
    </row>
    <row r="1278" spans="1:63" s="12" customFormat="1" ht="22.8" customHeight="1">
      <c r="A1278" s="12"/>
      <c r="B1278" s="211"/>
      <c r="C1278" s="212"/>
      <c r="D1278" s="213" t="s">
        <v>72</v>
      </c>
      <c r="E1278" s="225" t="s">
        <v>1402</v>
      </c>
      <c r="F1278" s="225" t="s">
        <v>1403</v>
      </c>
      <c r="G1278" s="212"/>
      <c r="H1278" s="212"/>
      <c r="I1278" s="215"/>
      <c r="J1278" s="226">
        <f>BK1278</f>
        <v>0</v>
      </c>
      <c r="K1278" s="212"/>
      <c r="L1278" s="217"/>
      <c r="M1278" s="218"/>
      <c r="N1278" s="219"/>
      <c r="O1278" s="219"/>
      <c r="P1278" s="220">
        <f>SUM(P1279:P1302)</f>
        <v>0</v>
      </c>
      <c r="Q1278" s="219"/>
      <c r="R1278" s="220">
        <f>SUM(R1279:R1302)</f>
        <v>0</v>
      </c>
      <c r="S1278" s="219"/>
      <c r="T1278" s="221">
        <f>SUM(T1279:T1302)</f>
        <v>0</v>
      </c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R1278" s="222" t="s">
        <v>81</v>
      </c>
      <c r="AT1278" s="223" t="s">
        <v>72</v>
      </c>
      <c r="AU1278" s="223" t="s">
        <v>77</v>
      </c>
      <c r="AY1278" s="222" t="s">
        <v>194</v>
      </c>
      <c r="BK1278" s="224">
        <f>SUM(BK1279:BK1302)</f>
        <v>0</v>
      </c>
    </row>
    <row r="1279" spans="1:65" s="2" customFormat="1" ht="12">
      <c r="A1279" s="39"/>
      <c r="B1279" s="40"/>
      <c r="C1279" s="227" t="s">
        <v>1404</v>
      </c>
      <c r="D1279" s="227" t="s">
        <v>196</v>
      </c>
      <c r="E1279" s="228" t="s">
        <v>1405</v>
      </c>
      <c r="F1279" s="229" t="s">
        <v>1406</v>
      </c>
      <c r="G1279" s="230" t="s">
        <v>397</v>
      </c>
      <c r="H1279" s="231">
        <v>2</v>
      </c>
      <c r="I1279" s="232"/>
      <c r="J1279" s="233">
        <f>ROUND(I1279*H1279,2)</f>
        <v>0</v>
      </c>
      <c r="K1279" s="229" t="s">
        <v>1</v>
      </c>
      <c r="L1279" s="45"/>
      <c r="M1279" s="234" t="s">
        <v>1</v>
      </c>
      <c r="N1279" s="235" t="s">
        <v>38</v>
      </c>
      <c r="O1279" s="92"/>
      <c r="P1279" s="236">
        <f>O1279*H1279</f>
        <v>0</v>
      </c>
      <c r="Q1279" s="236">
        <v>0</v>
      </c>
      <c r="R1279" s="236">
        <f>Q1279*H1279</f>
        <v>0</v>
      </c>
      <c r="S1279" s="236">
        <v>0</v>
      </c>
      <c r="T1279" s="237">
        <f>S1279*H1279</f>
        <v>0</v>
      </c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R1279" s="238" t="s">
        <v>239</v>
      </c>
      <c r="AT1279" s="238" t="s">
        <v>196</v>
      </c>
      <c r="AU1279" s="238" t="s">
        <v>81</v>
      </c>
      <c r="AY1279" s="18" t="s">
        <v>194</v>
      </c>
      <c r="BE1279" s="239">
        <f>IF(N1279="základní",J1279,0)</f>
        <v>0</v>
      </c>
      <c r="BF1279" s="239">
        <f>IF(N1279="snížená",J1279,0)</f>
        <v>0</v>
      </c>
      <c r="BG1279" s="239">
        <f>IF(N1279="zákl. přenesená",J1279,0)</f>
        <v>0</v>
      </c>
      <c r="BH1279" s="239">
        <f>IF(N1279="sníž. přenesená",J1279,0)</f>
        <v>0</v>
      </c>
      <c r="BI1279" s="239">
        <f>IF(N1279="nulová",J1279,0)</f>
        <v>0</v>
      </c>
      <c r="BJ1279" s="18" t="s">
        <v>77</v>
      </c>
      <c r="BK1279" s="239">
        <f>ROUND(I1279*H1279,2)</f>
        <v>0</v>
      </c>
      <c r="BL1279" s="18" t="s">
        <v>239</v>
      </c>
      <c r="BM1279" s="238" t="s">
        <v>1407</v>
      </c>
    </row>
    <row r="1280" spans="1:47" s="2" customFormat="1" ht="12">
      <c r="A1280" s="39"/>
      <c r="B1280" s="40"/>
      <c r="C1280" s="41"/>
      <c r="D1280" s="240" t="s">
        <v>201</v>
      </c>
      <c r="E1280" s="41"/>
      <c r="F1280" s="241" t="s">
        <v>1406</v>
      </c>
      <c r="G1280" s="41"/>
      <c r="H1280" s="41"/>
      <c r="I1280" s="242"/>
      <c r="J1280" s="41"/>
      <c r="K1280" s="41"/>
      <c r="L1280" s="45"/>
      <c r="M1280" s="243"/>
      <c r="N1280" s="244"/>
      <c r="O1280" s="92"/>
      <c r="P1280" s="92"/>
      <c r="Q1280" s="92"/>
      <c r="R1280" s="92"/>
      <c r="S1280" s="92"/>
      <c r="T1280" s="93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T1280" s="18" t="s">
        <v>201</v>
      </c>
      <c r="AU1280" s="18" t="s">
        <v>81</v>
      </c>
    </row>
    <row r="1281" spans="1:51" s="14" customFormat="1" ht="12">
      <c r="A1281" s="14"/>
      <c r="B1281" s="255"/>
      <c r="C1281" s="256"/>
      <c r="D1281" s="240" t="s">
        <v>202</v>
      </c>
      <c r="E1281" s="257" t="s">
        <v>1</v>
      </c>
      <c r="F1281" s="258" t="s">
        <v>1408</v>
      </c>
      <c r="G1281" s="256"/>
      <c r="H1281" s="259">
        <v>2</v>
      </c>
      <c r="I1281" s="260"/>
      <c r="J1281" s="256"/>
      <c r="K1281" s="256"/>
      <c r="L1281" s="261"/>
      <c r="M1281" s="262"/>
      <c r="N1281" s="263"/>
      <c r="O1281" s="263"/>
      <c r="P1281" s="263"/>
      <c r="Q1281" s="263"/>
      <c r="R1281" s="263"/>
      <c r="S1281" s="263"/>
      <c r="T1281" s="26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65" t="s">
        <v>202</v>
      </c>
      <c r="AU1281" s="265" t="s">
        <v>81</v>
      </c>
      <c r="AV1281" s="14" t="s">
        <v>81</v>
      </c>
      <c r="AW1281" s="14" t="s">
        <v>30</v>
      </c>
      <c r="AX1281" s="14" t="s">
        <v>73</v>
      </c>
      <c r="AY1281" s="265" t="s">
        <v>194</v>
      </c>
    </row>
    <row r="1282" spans="1:51" s="15" customFormat="1" ht="12">
      <c r="A1282" s="15"/>
      <c r="B1282" s="266"/>
      <c r="C1282" s="267"/>
      <c r="D1282" s="240" t="s">
        <v>202</v>
      </c>
      <c r="E1282" s="268" t="s">
        <v>1</v>
      </c>
      <c r="F1282" s="269" t="s">
        <v>206</v>
      </c>
      <c r="G1282" s="267"/>
      <c r="H1282" s="270">
        <v>2</v>
      </c>
      <c r="I1282" s="271"/>
      <c r="J1282" s="267"/>
      <c r="K1282" s="267"/>
      <c r="L1282" s="272"/>
      <c r="M1282" s="273"/>
      <c r="N1282" s="274"/>
      <c r="O1282" s="274"/>
      <c r="P1282" s="274"/>
      <c r="Q1282" s="274"/>
      <c r="R1282" s="274"/>
      <c r="S1282" s="274"/>
      <c r="T1282" s="275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T1282" s="276" t="s">
        <v>202</v>
      </c>
      <c r="AU1282" s="276" t="s">
        <v>81</v>
      </c>
      <c r="AV1282" s="15" t="s">
        <v>115</v>
      </c>
      <c r="AW1282" s="15" t="s">
        <v>30</v>
      </c>
      <c r="AX1282" s="15" t="s">
        <v>77</v>
      </c>
      <c r="AY1282" s="276" t="s">
        <v>194</v>
      </c>
    </row>
    <row r="1283" spans="1:65" s="2" customFormat="1" ht="12">
      <c r="A1283" s="39"/>
      <c r="B1283" s="40"/>
      <c r="C1283" s="227" t="s">
        <v>841</v>
      </c>
      <c r="D1283" s="227" t="s">
        <v>196</v>
      </c>
      <c r="E1283" s="228" t="s">
        <v>1409</v>
      </c>
      <c r="F1283" s="229" t="s">
        <v>1410</v>
      </c>
      <c r="G1283" s="230" t="s">
        <v>397</v>
      </c>
      <c r="H1283" s="231">
        <v>1</v>
      </c>
      <c r="I1283" s="232"/>
      <c r="J1283" s="233">
        <f>ROUND(I1283*H1283,2)</f>
        <v>0</v>
      </c>
      <c r="K1283" s="229" t="s">
        <v>1</v>
      </c>
      <c r="L1283" s="45"/>
      <c r="M1283" s="234" t="s">
        <v>1</v>
      </c>
      <c r="N1283" s="235" t="s">
        <v>38</v>
      </c>
      <c r="O1283" s="92"/>
      <c r="P1283" s="236">
        <f>O1283*H1283</f>
        <v>0</v>
      </c>
      <c r="Q1283" s="236">
        <v>0</v>
      </c>
      <c r="R1283" s="236">
        <f>Q1283*H1283</f>
        <v>0</v>
      </c>
      <c r="S1283" s="236">
        <v>0</v>
      </c>
      <c r="T1283" s="237">
        <f>S1283*H1283</f>
        <v>0</v>
      </c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R1283" s="238" t="s">
        <v>239</v>
      </c>
      <c r="AT1283" s="238" t="s">
        <v>196</v>
      </c>
      <c r="AU1283" s="238" t="s">
        <v>81</v>
      </c>
      <c r="AY1283" s="18" t="s">
        <v>194</v>
      </c>
      <c r="BE1283" s="239">
        <f>IF(N1283="základní",J1283,0)</f>
        <v>0</v>
      </c>
      <c r="BF1283" s="239">
        <f>IF(N1283="snížená",J1283,0)</f>
        <v>0</v>
      </c>
      <c r="BG1283" s="239">
        <f>IF(N1283="zákl. přenesená",J1283,0)</f>
        <v>0</v>
      </c>
      <c r="BH1283" s="239">
        <f>IF(N1283="sníž. přenesená",J1283,0)</f>
        <v>0</v>
      </c>
      <c r="BI1283" s="239">
        <f>IF(N1283="nulová",J1283,0)</f>
        <v>0</v>
      </c>
      <c r="BJ1283" s="18" t="s">
        <v>77</v>
      </c>
      <c r="BK1283" s="239">
        <f>ROUND(I1283*H1283,2)</f>
        <v>0</v>
      </c>
      <c r="BL1283" s="18" t="s">
        <v>239</v>
      </c>
      <c r="BM1283" s="238" t="s">
        <v>1411</v>
      </c>
    </row>
    <row r="1284" spans="1:47" s="2" customFormat="1" ht="12">
      <c r="A1284" s="39"/>
      <c r="B1284" s="40"/>
      <c r="C1284" s="41"/>
      <c r="D1284" s="240" t="s">
        <v>201</v>
      </c>
      <c r="E1284" s="41"/>
      <c r="F1284" s="241" t="s">
        <v>1410</v>
      </c>
      <c r="G1284" s="41"/>
      <c r="H1284" s="41"/>
      <c r="I1284" s="242"/>
      <c r="J1284" s="41"/>
      <c r="K1284" s="41"/>
      <c r="L1284" s="45"/>
      <c r="M1284" s="243"/>
      <c r="N1284" s="244"/>
      <c r="O1284" s="92"/>
      <c r="P1284" s="92"/>
      <c r="Q1284" s="92"/>
      <c r="R1284" s="92"/>
      <c r="S1284" s="92"/>
      <c r="T1284" s="93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T1284" s="18" t="s">
        <v>201</v>
      </c>
      <c r="AU1284" s="18" t="s">
        <v>81</v>
      </c>
    </row>
    <row r="1285" spans="1:51" s="14" customFormat="1" ht="12">
      <c r="A1285" s="14"/>
      <c r="B1285" s="255"/>
      <c r="C1285" s="256"/>
      <c r="D1285" s="240" t="s">
        <v>202</v>
      </c>
      <c r="E1285" s="257" t="s">
        <v>1</v>
      </c>
      <c r="F1285" s="258" t="s">
        <v>1412</v>
      </c>
      <c r="G1285" s="256"/>
      <c r="H1285" s="259">
        <v>1</v>
      </c>
      <c r="I1285" s="260"/>
      <c r="J1285" s="256"/>
      <c r="K1285" s="256"/>
      <c r="L1285" s="261"/>
      <c r="M1285" s="262"/>
      <c r="N1285" s="263"/>
      <c r="O1285" s="263"/>
      <c r="P1285" s="263"/>
      <c r="Q1285" s="263"/>
      <c r="R1285" s="263"/>
      <c r="S1285" s="263"/>
      <c r="T1285" s="26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65" t="s">
        <v>202</v>
      </c>
      <c r="AU1285" s="265" t="s">
        <v>81</v>
      </c>
      <c r="AV1285" s="14" t="s">
        <v>81</v>
      </c>
      <c r="AW1285" s="14" t="s">
        <v>30</v>
      </c>
      <c r="AX1285" s="14" t="s">
        <v>73</v>
      </c>
      <c r="AY1285" s="265" t="s">
        <v>194</v>
      </c>
    </row>
    <row r="1286" spans="1:51" s="15" customFormat="1" ht="12">
      <c r="A1286" s="15"/>
      <c r="B1286" s="266"/>
      <c r="C1286" s="267"/>
      <c r="D1286" s="240" t="s">
        <v>202</v>
      </c>
      <c r="E1286" s="268" t="s">
        <v>1</v>
      </c>
      <c r="F1286" s="269" t="s">
        <v>206</v>
      </c>
      <c r="G1286" s="267"/>
      <c r="H1286" s="270">
        <v>1</v>
      </c>
      <c r="I1286" s="271"/>
      <c r="J1286" s="267"/>
      <c r="K1286" s="267"/>
      <c r="L1286" s="272"/>
      <c r="M1286" s="273"/>
      <c r="N1286" s="274"/>
      <c r="O1286" s="274"/>
      <c r="P1286" s="274"/>
      <c r="Q1286" s="274"/>
      <c r="R1286" s="274"/>
      <c r="S1286" s="274"/>
      <c r="T1286" s="275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T1286" s="276" t="s">
        <v>202</v>
      </c>
      <c r="AU1286" s="276" t="s">
        <v>81</v>
      </c>
      <c r="AV1286" s="15" t="s">
        <v>115</v>
      </c>
      <c r="AW1286" s="15" t="s">
        <v>30</v>
      </c>
      <c r="AX1286" s="15" t="s">
        <v>77</v>
      </c>
      <c r="AY1286" s="276" t="s">
        <v>194</v>
      </c>
    </row>
    <row r="1287" spans="1:65" s="2" customFormat="1" ht="55.5" customHeight="1">
      <c r="A1287" s="39"/>
      <c r="B1287" s="40"/>
      <c r="C1287" s="227" t="s">
        <v>1413</v>
      </c>
      <c r="D1287" s="227" t="s">
        <v>196</v>
      </c>
      <c r="E1287" s="228" t="s">
        <v>1414</v>
      </c>
      <c r="F1287" s="229" t="s">
        <v>1415</v>
      </c>
      <c r="G1287" s="230" t="s">
        <v>397</v>
      </c>
      <c r="H1287" s="231">
        <v>1</v>
      </c>
      <c r="I1287" s="232"/>
      <c r="J1287" s="233">
        <f>ROUND(I1287*H1287,2)</f>
        <v>0</v>
      </c>
      <c r="K1287" s="229" t="s">
        <v>1</v>
      </c>
      <c r="L1287" s="45"/>
      <c r="M1287" s="234" t="s">
        <v>1</v>
      </c>
      <c r="N1287" s="235" t="s">
        <v>38</v>
      </c>
      <c r="O1287" s="92"/>
      <c r="P1287" s="236">
        <f>O1287*H1287</f>
        <v>0</v>
      </c>
      <c r="Q1287" s="236">
        <v>0</v>
      </c>
      <c r="R1287" s="236">
        <f>Q1287*H1287</f>
        <v>0</v>
      </c>
      <c r="S1287" s="236">
        <v>0</v>
      </c>
      <c r="T1287" s="237">
        <f>S1287*H1287</f>
        <v>0</v>
      </c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R1287" s="238" t="s">
        <v>239</v>
      </c>
      <c r="AT1287" s="238" t="s">
        <v>196</v>
      </c>
      <c r="AU1287" s="238" t="s">
        <v>81</v>
      </c>
      <c r="AY1287" s="18" t="s">
        <v>194</v>
      </c>
      <c r="BE1287" s="239">
        <f>IF(N1287="základní",J1287,0)</f>
        <v>0</v>
      </c>
      <c r="BF1287" s="239">
        <f>IF(N1287="snížená",J1287,0)</f>
        <v>0</v>
      </c>
      <c r="BG1287" s="239">
        <f>IF(N1287="zákl. přenesená",J1287,0)</f>
        <v>0</v>
      </c>
      <c r="BH1287" s="239">
        <f>IF(N1287="sníž. přenesená",J1287,0)</f>
        <v>0</v>
      </c>
      <c r="BI1287" s="239">
        <f>IF(N1287="nulová",J1287,0)</f>
        <v>0</v>
      </c>
      <c r="BJ1287" s="18" t="s">
        <v>77</v>
      </c>
      <c r="BK1287" s="239">
        <f>ROUND(I1287*H1287,2)</f>
        <v>0</v>
      </c>
      <c r="BL1287" s="18" t="s">
        <v>239</v>
      </c>
      <c r="BM1287" s="238" t="s">
        <v>1416</v>
      </c>
    </row>
    <row r="1288" spans="1:47" s="2" customFormat="1" ht="12">
      <c r="A1288" s="39"/>
      <c r="B1288" s="40"/>
      <c r="C1288" s="41"/>
      <c r="D1288" s="240" t="s">
        <v>201</v>
      </c>
      <c r="E1288" s="41"/>
      <c r="F1288" s="241" t="s">
        <v>1415</v>
      </c>
      <c r="G1288" s="41"/>
      <c r="H1288" s="41"/>
      <c r="I1288" s="242"/>
      <c r="J1288" s="41"/>
      <c r="K1288" s="41"/>
      <c r="L1288" s="45"/>
      <c r="M1288" s="243"/>
      <c r="N1288" s="244"/>
      <c r="O1288" s="92"/>
      <c r="P1288" s="92"/>
      <c r="Q1288" s="92"/>
      <c r="R1288" s="92"/>
      <c r="S1288" s="92"/>
      <c r="T1288" s="93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T1288" s="18" t="s">
        <v>201</v>
      </c>
      <c r="AU1288" s="18" t="s">
        <v>81</v>
      </c>
    </row>
    <row r="1289" spans="1:51" s="14" customFormat="1" ht="12">
      <c r="A1289" s="14"/>
      <c r="B1289" s="255"/>
      <c r="C1289" s="256"/>
      <c r="D1289" s="240" t="s">
        <v>202</v>
      </c>
      <c r="E1289" s="257" t="s">
        <v>1</v>
      </c>
      <c r="F1289" s="258" t="s">
        <v>1412</v>
      </c>
      <c r="G1289" s="256"/>
      <c r="H1289" s="259">
        <v>1</v>
      </c>
      <c r="I1289" s="260"/>
      <c r="J1289" s="256"/>
      <c r="K1289" s="256"/>
      <c r="L1289" s="261"/>
      <c r="M1289" s="262"/>
      <c r="N1289" s="263"/>
      <c r="O1289" s="263"/>
      <c r="P1289" s="263"/>
      <c r="Q1289" s="263"/>
      <c r="R1289" s="263"/>
      <c r="S1289" s="263"/>
      <c r="T1289" s="26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65" t="s">
        <v>202</v>
      </c>
      <c r="AU1289" s="265" t="s">
        <v>81</v>
      </c>
      <c r="AV1289" s="14" t="s">
        <v>81</v>
      </c>
      <c r="AW1289" s="14" t="s">
        <v>30</v>
      </c>
      <c r="AX1289" s="14" t="s">
        <v>73</v>
      </c>
      <c r="AY1289" s="265" t="s">
        <v>194</v>
      </c>
    </row>
    <row r="1290" spans="1:51" s="15" customFormat="1" ht="12">
      <c r="A1290" s="15"/>
      <c r="B1290" s="266"/>
      <c r="C1290" s="267"/>
      <c r="D1290" s="240" t="s">
        <v>202</v>
      </c>
      <c r="E1290" s="268" t="s">
        <v>1</v>
      </c>
      <c r="F1290" s="269" t="s">
        <v>206</v>
      </c>
      <c r="G1290" s="267"/>
      <c r="H1290" s="270">
        <v>1</v>
      </c>
      <c r="I1290" s="271"/>
      <c r="J1290" s="267"/>
      <c r="K1290" s="267"/>
      <c r="L1290" s="272"/>
      <c r="M1290" s="273"/>
      <c r="N1290" s="274"/>
      <c r="O1290" s="274"/>
      <c r="P1290" s="274"/>
      <c r="Q1290" s="274"/>
      <c r="R1290" s="274"/>
      <c r="S1290" s="274"/>
      <c r="T1290" s="275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T1290" s="276" t="s">
        <v>202</v>
      </c>
      <c r="AU1290" s="276" t="s">
        <v>81</v>
      </c>
      <c r="AV1290" s="15" t="s">
        <v>115</v>
      </c>
      <c r="AW1290" s="15" t="s">
        <v>30</v>
      </c>
      <c r="AX1290" s="15" t="s">
        <v>77</v>
      </c>
      <c r="AY1290" s="276" t="s">
        <v>194</v>
      </c>
    </row>
    <row r="1291" spans="1:65" s="2" customFormat="1" ht="66.75" customHeight="1">
      <c r="A1291" s="39"/>
      <c r="B1291" s="40"/>
      <c r="C1291" s="227" t="s">
        <v>845</v>
      </c>
      <c r="D1291" s="227" t="s">
        <v>196</v>
      </c>
      <c r="E1291" s="228" t="s">
        <v>1417</v>
      </c>
      <c r="F1291" s="229" t="s">
        <v>1418</v>
      </c>
      <c r="G1291" s="230" t="s">
        <v>397</v>
      </c>
      <c r="H1291" s="231">
        <v>1</v>
      </c>
      <c r="I1291" s="232"/>
      <c r="J1291" s="233">
        <f>ROUND(I1291*H1291,2)</f>
        <v>0</v>
      </c>
      <c r="K1291" s="229" t="s">
        <v>1</v>
      </c>
      <c r="L1291" s="45"/>
      <c r="M1291" s="234" t="s">
        <v>1</v>
      </c>
      <c r="N1291" s="235" t="s">
        <v>38</v>
      </c>
      <c r="O1291" s="92"/>
      <c r="P1291" s="236">
        <f>O1291*H1291</f>
        <v>0</v>
      </c>
      <c r="Q1291" s="236">
        <v>0</v>
      </c>
      <c r="R1291" s="236">
        <f>Q1291*H1291</f>
        <v>0</v>
      </c>
      <c r="S1291" s="236">
        <v>0</v>
      </c>
      <c r="T1291" s="237">
        <f>S1291*H1291</f>
        <v>0</v>
      </c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R1291" s="238" t="s">
        <v>239</v>
      </c>
      <c r="AT1291" s="238" t="s">
        <v>196</v>
      </c>
      <c r="AU1291" s="238" t="s">
        <v>81</v>
      </c>
      <c r="AY1291" s="18" t="s">
        <v>194</v>
      </c>
      <c r="BE1291" s="239">
        <f>IF(N1291="základní",J1291,0)</f>
        <v>0</v>
      </c>
      <c r="BF1291" s="239">
        <f>IF(N1291="snížená",J1291,0)</f>
        <v>0</v>
      </c>
      <c r="BG1291" s="239">
        <f>IF(N1291="zákl. přenesená",J1291,0)</f>
        <v>0</v>
      </c>
      <c r="BH1291" s="239">
        <f>IF(N1291="sníž. přenesená",J1291,0)</f>
        <v>0</v>
      </c>
      <c r="BI1291" s="239">
        <f>IF(N1291="nulová",J1291,0)</f>
        <v>0</v>
      </c>
      <c r="BJ1291" s="18" t="s">
        <v>77</v>
      </c>
      <c r="BK1291" s="239">
        <f>ROUND(I1291*H1291,2)</f>
        <v>0</v>
      </c>
      <c r="BL1291" s="18" t="s">
        <v>239</v>
      </c>
      <c r="BM1291" s="238" t="s">
        <v>1419</v>
      </c>
    </row>
    <row r="1292" spans="1:47" s="2" customFormat="1" ht="12">
      <c r="A1292" s="39"/>
      <c r="B1292" s="40"/>
      <c r="C1292" s="41"/>
      <c r="D1292" s="240" t="s">
        <v>201</v>
      </c>
      <c r="E1292" s="41"/>
      <c r="F1292" s="241" t="s">
        <v>1420</v>
      </c>
      <c r="G1292" s="41"/>
      <c r="H1292" s="41"/>
      <c r="I1292" s="242"/>
      <c r="J1292" s="41"/>
      <c r="K1292" s="41"/>
      <c r="L1292" s="45"/>
      <c r="M1292" s="243"/>
      <c r="N1292" s="244"/>
      <c r="O1292" s="92"/>
      <c r="P1292" s="92"/>
      <c r="Q1292" s="92"/>
      <c r="R1292" s="92"/>
      <c r="S1292" s="92"/>
      <c r="T1292" s="93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T1292" s="18" t="s">
        <v>201</v>
      </c>
      <c r="AU1292" s="18" t="s">
        <v>81</v>
      </c>
    </row>
    <row r="1293" spans="1:51" s="14" customFormat="1" ht="12">
      <c r="A1293" s="14"/>
      <c r="B1293" s="255"/>
      <c r="C1293" s="256"/>
      <c r="D1293" s="240" t="s">
        <v>202</v>
      </c>
      <c r="E1293" s="257" t="s">
        <v>1</v>
      </c>
      <c r="F1293" s="258" t="s">
        <v>1412</v>
      </c>
      <c r="G1293" s="256"/>
      <c r="H1293" s="259">
        <v>1</v>
      </c>
      <c r="I1293" s="260"/>
      <c r="J1293" s="256"/>
      <c r="K1293" s="256"/>
      <c r="L1293" s="261"/>
      <c r="M1293" s="262"/>
      <c r="N1293" s="263"/>
      <c r="O1293" s="263"/>
      <c r="P1293" s="263"/>
      <c r="Q1293" s="263"/>
      <c r="R1293" s="263"/>
      <c r="S1293" s="263"/>
      <c r="T1293" s="26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65" t="s">
        <v>202</v>
      </c>
      <c r="AU1293" s="265" t="s">
        <v>81</v>
      </c>
      <c r="AV1293" s="14" t="s">
        <v>81</v>
      </c>
      <c r="AW1293" s="14" t="s">
        <v>30</v>
      </c>
      <c r="AX1293" s="14" t="s">
        <v>73</v>
      </c>
      <c r="AY1293" s="265" t="s">
        <v>194</v>
      </c>
    </row>
    <row r="1294" spans="1:51" s="15" customFormat="1" ht="12">
      <c r="A1294" s="15"/>
      <c r="B1294" s="266"/>
      <c r="C1294" s="267"/>
      <c r="D1294" s="240" t="s">
        <v>202</v>
      </c>
      <c r="E1294" s="268" t="s">
        <v>1</v>
      </c>
      <c r="F1294" s="269" t="s">
        <v>206</v>
      </c>
      <c r="G1294" s="267"/>
      <c r="H1294" s="270">
        <v>1</v>
      </c>
      <c r="I1294" s="271"/>
      <c r="J1294" s="267"/>
      <c r="K1294" s="267"/>
      <c r="L1294" s="272"/>
      <c r="M1294" s="273"/>
      <c r="N1294" s="274"/>
      <c r="O1294" s="274"/>
      <c r="P1294" s="274"/>
      <c r="Q1294" s="274"/>
      <c r="R1294" s="274"/>
      <c r="S1294" s="274"/>
      <c r="T1294" s="275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T1294" s="276" t="s">
        <v>202</v>
      </c>
      <c r="AU1294" s="276" t="s">
        <v>81</v>
      </c>
      <c r="AV1294" s="15" t="s">
        <v>115</v>
      </c>
      <c r="AW1294" s="15" t="s">
        <v>30</v>
      </c>
      <c r="AX1294" s="15" t="s">
        <v>77</v>
      </c>
      <c r="AY1294" s="276" t="s">
        <v>194</v>
      </c>
    </row>
    <row r="1295" spans="1:65" s="2" customFormat="1" ht="12">
      <c r="A1295" s="39"/>
      <c r="B1295" s="40"/>
      <c r="C1295" s="227" t="s">
        <v>1421</v>
      </c>
      <c r="D1295" s="227" t="s">
        <v>196</v>
      </c>
      <c r="E1295" s="228" t="s">
        <v>1422</v>
      </c>
      <c r="F1295" s="229" t="s">
        <v>1423</v>
      </c>
      <c r="G1295" s="230" t="s">
        <v>397</v>
      </c>
      <c r="H1295" s="231">
        <v>2</v>
      </c>
      <c r="I1295" s="232"/>
      <c r="J1295" s="233">
        <f>ROUND(I1295*H1295,2)</f>
        <v>0</v>
      </c>
      <c r="K1295" s="229" t="s">
        <v>1</v>
      </c>
      <c r="L1295" s="45"/>
      <c r="M1295" s="234" t="s">
        <v>1</v>
      </c>
      <c r="N1295" s="235" t="s">
        <v>38</v>
      </c>
      <c r="O1295" s="92"/>
      <c r="P1295" s="236">
        <f>O1295*H1295</f>
        <v>0</v>
      </c>
      <c r="Q1295" s="236">
        <v>0</v>
      </c>
      <c r="R1295" s="236">
        <f>Q1295*H1295</f>
        <v>0</v>
      </c>
      <c r="S1295" s="236">
        <v>0</v>
      </c>
      <c r="T1295" s="237">
        <f>S1295*H1295</f>
        <v>0</v>
      </c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R1295" s="238" t="s">
        <v>239</v>
      </c>
      <c r="AT1295" s="238" t="s">
        <v>196</v>
      </c>
      <c r="AU1295" s="238" t="s">
        <v>81</v>
      </c>
      <c r="AY1295" s="18" t="s">
        <v>194</v>
      </c>
      <c r="BE1295" s="239">
        <f>IF(N1295="základní",J1295,0)</f>
        <v>0</v>
      </c>
      <c r="BF1295" s="239">
        <f>IF(N1295="snížená",J1295,0)</f>
        <v>0</v>
      </c>
      <c r="BG1295" s="239">
        <f>IF(N1295="zákl. přenesená",J1295,0)</f>
        <v>0</v>
      </c>
      <c r="BH1295" s="239">
        <f>IF(N1295="sníž. přenesená",J1295,0)</f>
        <v>0</v>
      </c>
      <c r="BI1295" s="239">
        <f>IF(N1295="nulová",J1295,0)</f>
        <v>0</v>
      </c>
      <c r="BJ1295" s="18" t="s">
        <v>77</v>
      </c>
      <c r="BK1295" s="239">
        <f>ROUND(I1295*H1295,2)</f>
        <v>0</v>
      </c>
      <c r="BL1295" s="18" t="s">
        <v>239</v>
      </c>
      <c r="BM1295" s="238" t="s">
        <v>1424</v>
      </c>
    </row>
    <row r="1296" spans="1:47" s="2" customFormat="1" ht="12">
      <c r="A1296" s="39"/>
      <c r="B1296" s="40"/>
      <c r="C1296" s="41"/>
      <c r="D1296" s="240" t="s">
        <v>201</v>
      </c>
      <c r="E1296" s="41"/>
      <c r="F1296" s="241" t="s">
        <v>1423</v>
      </c>
      <c r="G1296" s="41"/>
      <c r="H1296" s="41"/>
      <c r="I1296" s="242"/>
      <c r="J1296" s="41"/>
      <c r="K1296" s="41"/>
      <c r="L1296" s="45"/>
      <c r="M1296" s="243"/>
      <c r="N1296" s="244"/>
      <c r="O1296" s="92"/>
      <c r="P1296" s="92"/>
      <c r="Q1296" s="92"/>
      <c r="R1296" s="92"/>
      <c r="S1296" s="92"/>
      <c r="T1296" s="93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T1296" s="18" t="s">
        <v>201</v>
      </c>
      <c r="AU1296" s="18" t="s">
        <v>81</v>
      </c>
    </row>
    <row r="1297" spans="1:51" s="14" customFormat="1" ht="12">
      <c r="A1297" s="14"/>
      <c r="B1297" s="255"/>
      <c r="C1297" s="256"/>
      <c r="D1297" s="240" t="s">
        <v>202</v>
      </c>
      <c r="E1297" s="257" t="s">
        <v>1</v>
      </c>
      <c r="F1297" s="258" t="s">
        <v>1425</v>
      </c>
      <c r="G1297" s="256"/>
      <c r="H1297" s="259">
        <v>2</v>
      </c>
      <c r="I1297" s="260"/>
      <c r="J1297" s="256"/>
      <c r="K1297" s="256"/>
      <c r="L1297" s="261"/>
      <c r="M1297" s="262"/>
      <c r="N1297" s="263"/>
      <c r="O1297" s="263"/>
      <c r="P1297" s="263"/>
      <c r="Q1297" s="263"/>
      <c r="R1297" s="263"/>
      <c r="S1297" s="263"/>
      <c r="T1297" s="26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65" t="s">
        <v>202</v>
      </c>
      <c r="AU1297" s="265" t="s">
        <v>81</v>
      </c>
      <c r="AV1297" s="14" t="s">
        <v>81</v>
      </c>
      <c r="AW1297" s="14" t="s">
        <v>30</v>
      </c>
      <c r="AX1297" s="14" t="s">
        <v>73</v>
      </c>
      <c r="AY1297" s="265" t="s">
        <v>194</v>
      </c>
    </row>
    <row r="1298" spans="1:51" s="15" customFormat="1" ht="12">
      <c r="A1298" s="15"/>
      <c r="B1298" s="266"/>
      <c r="C1298" s="267"/>
      <c r="D1298" s="240" t="s">
        <v>202</v>
      </c>
      <c r="E1298" s="268" t="s">
        <v>1</v>
      </c>
      <c r="F1298" s="269" t="s">
        <v>206</v>
      </c>
      <c r="G1298" s="267"/>
      <c r="H1298" s="270">
        <v>2</v>
      </c>
      <c r="I1298" s="271"/>
      <c r="J1298" s="267"/>
      <c r="K1298" s="267"/>
      <c r="L1298" s="272"/>
      <c r="M1298" s="273"/>
      <c r="N1298" s="274"/>
      <c r="O1298" s="274"/>
      <c r="P1298" s="274"/>
      <c r="Q1298" s="274"/>
      <c r="R1298" s="274"/>
      <c r="S1298" s="274"/>
      <c r="T1298" s="27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T1298" s="276" t="s">
        <v>202</v>
      </c>
      <c r="AU1298" s="276" t="s">
        <v>81</v>
      </c>
      <c r="AV1298" s="15" t="s">
        <v>115</v>
      </c>
      <c r="AW1298" s="15" t="s">
        <v>30</v>
      </c>
      <c r="AX1298" s="15" t="s">
        <v>77</v>
      </c>
      <c r="AY1298" s="276" t="s">
        <v>194</v>
      </c>
    </row>
    <row r="1299" spans="1:65" s="2" customFormat="1" ht="12">
      <c r="A1299" s="39"/>
      <c r="B1299" s="40"/>
      <c r="C1299" s="227" t="s">
        <v>849</v>
      </c>
      <c r="D1299" s="227" t="s">
        <v>196</v>
      </c>
      <c r="E1299" s="228" t="s">
        <v>1426</v>
      </c>
      <c r="F1299" s="229" t="s">
        <v>1427</v>
      </c>
      <c r="G1299" s="230" t="s">
        <v>397</v>
      </c>
      <c r="H1299" s="231">
        <v>4</v>
      </c>
      <c r="I1299" s="232"/>
      <c r="J1299" s="233">
        <f>ROUND(I1299*H1299,2)</f>
        <v>0</v>
      </c>
      <c r="K1299" s="229" t="s">
        <v>1</v>
      </c>
      <c r="L1299" s="45"/>
      <c r="M1299" s="234" t="s">
        <v>1</v>
      </c>
      <c r="N1299" s="235" t="s">
        <v>38</v>
      </c>
      <c r="O1299" s="92"/>
      <c r="P1299" s="236">
        <f>O1299*H1299</f>
        <v>0</v>
      </c>
      <c r="Q1299" s="236">
        <v>0</v>
      </c>
      <c r="R1299" s="236">
        <f>Q1299*H1299</f>
        <v>0</v>
      </c>
      <c r="S1299" s="236">
        <v>0</v>
      </c>
      <c r="T1299" s="237">
        <f>S1299*H1299</f>
        <v>0</v>
      </c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R1299" s="238" t="s">
        <v>239</v>
      </c>
      <c r="AT1299" s="238" t="s">
        <v>196</v>
      </c>
      <c r="AU1299" s="238" t="s">
        <v>81</v>
      </c>
      <c r="AY1299" s="18" t="s">
        <v>194</v>
      </c>
      <c r="BE1299" s="239">
        <f>IF(N1299="základní",J1299,0)</f>
        <v>0</v>
      </c>
      <c r="BF1299" s="239">
        <f>IF(N1299="snížená",J1299,0)</f>
        <v>0</v>
      </c>
      <c r="BG1299" s="239">
        <f>IF(N1299="zákl. přenesená",J1299,0)</f>
        <v>0</v>
      </c>
      <c r="BH1299" s="239">
        <f>IF(N1299="sníž. přenesená",J1299,0)</f>
        <v>0</v>
      </c>
      <c r="BI1299" s="239">
        <f>IF(N1299="nulová",J1299,0)</f>
        <v>0</v>
      </c>
      <c r="BJ1299" s="18" t="s">
        <v>77</v>
      </c>
      <c r="BK1299" s="239">
        <f>ROUND(I1299*H1299,2)</f>
        <v>0</v>
      </c>
      <c r="BL1299" s="18" t="s">
        <v>239</v>
      </c>
      <c r="BM1299" s="238" t="s">
        <v>1428</v>
      </c>
    </row>
    <row r="1300" spans="1:47" s="2" customFormat="1" ht="12">
      <c r="A1300" s="39"/>
      <c r="B1300" s="40"/>
      <c r="C1300" s="41"/>
      <c r="D1300" s="240" t="s">
        <v>201</v>
      </c>
      <c r="E1300" s="41"/>
      <c r="F1300" s="241" t="s">
        <v>1427</v>
      </c>
      <c r="G1300" s="41"/>
      <c r="H1300" s="41"/>
      <c r="I1300" s="242"/>
      <c r="J1300" s="41"/>
      <c r="K1300" s="41"/>
      <c r="L1300" s="45"/>
      <c r="M1300" s="243"/>
      <c r="N1300" s="244"/>
      <c r="O1300" s="92"/>
      <c r="P1300" s="92"/>
      <c r="Q1300" s="92"/>
      <c r="R1300" s="92"/>
      <c r="S1300" s="92"/>
      <c r="T1300" s="93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T1300" s="18" t="s">
        <v>201</v>
      </c>
      <c r="AU1300" s="18" t="s">
        <v>81</v>
      </c>
    </row>
    <row r="1301" spans="1:51" s="14" customFormat="1" ht="12">
      <c r="A1301" s="14"/>
      <c r="B1301" s="255"/>
      <c r="C1301" s="256"/>
      <c r="D1301" s="240" t="s">
        <v>202</v>
      </c>
      <c r="E1301" s="257" t="s">
        <v>1</v>
      </c>
      <c r="F1301" s="258" t="s">
        <v>1429</v>
      </c>
      <c r="G1301" s="256"/>
      <c r="H1301" s="259">
        <v>4</v>
      </c>
      <c r="I1301" s="260"/>
      <c r="J1301" s="256"/>
      <c r="K1301" s="256"/>
      <c r="L1301" s="261"/>
      <c r="M1301" s="262"/>
      <c r="N1301" s="263"/>
      <c r="O1301" s="263"/>
      <c r="P1301" s="263"/>
      <c r="Q1301" s="263"/>
      <c r="R1301" s="263"/>
      <c r="S1301" s="263"/>
      <c r="T1301" s="26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65" t="s">
        <v>202</v>
      </c>
      <c r="AU1301" s="265" t="s">
        <v>81</v>
      </c>
      <c r="AV1301" s="14" t="s">
        <v>81</v>
      </c>
      <c r="AW1301" s="14" t="s">
        <v>30</v>
      </c>
      <c r="AX1301" s="14" t="s">
        <v>73</v>
      </c>
      <c r="AY1301" s="265" t="s">
        <v>194</v>
      </c>
    </row>
    <row r="1302" spans="1:51" s="15" customFormat="1" ht="12">
      <c r="A1302" s="15"/>
      <c r="B1302" s="266"/>
      <c r="C1302" s="267"/>
      <c r="D1302" s="240" t="s">
        <v>202</v>
      </c>
      <c r="E1302" s="268" t="s">
        <v>1</v>
      </c>
      <c r="F1302" s="269" t="s">
        <v>206</v>
      </c>
      <c r="G1302" s="267"/>
      <c r="H1302" s="270">
        <v>4</v>
      </c>
      <c r="I1302" s="271"/>
      <c r="J1302" s="267"/>
      <c r="K1302" s="267"/>
      <c r="L1302" s="272"/>
      <c r="M1302" s="273"/>
      <c r="N1302" s="274"/>
      <c r="O1302" s="274"/>
      <c r="P1302" s="274"/>
      <c r="Q1302" s="274"/>
      <c r="R1302" s="274"/>
      <c r="S1302" s="274"/>
      <c r="T1302" s="275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T1302" s="276" t="s">
        <v>202</v>
      </c>
      <c r="AU1302" s="276" t="s">
        <v>81</v>
      </c>
      <c r="AV1302" s="15" t="s">
        <v>115</v>
      </c>
      <c r="AW1302" s="15" t="s">
        <v>30</v>
      </c>
      <c r="AX1302" s="15" t="s">
        <v>77</v>
      </c>
      <c r="AY1302" s="276" t="s">
        <v>194</v>
      </c>
    </row>
    <row r="1303" spans="1:63" s="12" customFormat="1" ht="22.8" customHeight="1">
      <c r="A1303" s="12"/>
      <c r="B1303" s="211"/>
      <c r="C1303" s="212"/>
      <c r="D1303" s="213" t="s">
        <v>72</v>
      </c>
      <c r="E1303" s="225" t="s">
        <v>1430</v>
      </c>
      <c r="F1303" s="225" t="s">
        <v>1431</v>
      </c>
      <c r="G1303" s="212"/>
      <c r="H1303" s="212"/>
      <c r="I1303" s="215"/>
      <c r="J1303" s="226">
        <f>BK1303</f>
        <v>0</v>
      </c>
      <c r="K1303" s="212"/>
      <c r="L1303" s="217"/>
      <c r="M1303" s="218"/>
      <c r="N1303" s="219"/>
      <c r="O1303" s="219"/>
      <c r="P1303" s="220">
        <f>SUM(P1304:P1321)</f>
        <v>0</v>
      </c>
      <c r="Q1303" s="219"/>
      <c r="R1303" s="220">
        <f>SUM(R1304:R1321)</f>
        <v>0</v>
      </c>
      <c r="S1303" s="219"/>
      <c r="T1303" s="221">
        <f>SUM(T1304:T1321)</f>
        <v>0</v>
      </c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R1303" s="222" t="s">
        <v>81</v>
      </c>
      <c r="AT1303" s="223" t="s">
        <v>72</v>
      </c>
      <c r="AU1303" s="223" t="s">
        <v>77</v>
      </c>
      <c r="AY1303" s="222" t="s">
        <v>194</v>
      </c>
      <c r="BK1303" s="224">
        <f>SUM(BK1304:BK1321)</f>
        <v>0</v>
      </c>
    </row>
    <row r="1304" spans="1:65" s="2" customFormat="1" ht="12">
      <c r="A1304" s="39"/>
      <c r="B1304" s="40"/>
      <c r="C1304" s="227" t="s">
        <v>1432</v>
      </c>
      <c r="D1304" s="227" t="s">
        <v>196</v>
      </c>
      <c r="E1304" s="228" t="s">
        <v>1433</v>
      </c>
      <c r="F1304" s="229" t="s">
        <v>1434</v>
      </c>
      <c r="G1304" s="230" t="s">
        <v>397</v>
      </c>
      <c r="H1304" s="231">
        <v>2</v>
      </c>
      <c r="I1304" s="232"/>
      <c r="J1304" s="233">
        <f>ROUND(I1304*H1304,2)</f>
        <v>0</v>
      </c>
      <c r="K1304" s="229" t="s">
        <v>200</v>
      </c>
      <c r="L1304" s="45"/>
      <c r="M1304" s="234" t="s">
        <v>1</v>
      </c>
      <c r="N1304" s="235" t="s">
        <v>38</v>
      </c>
      <c r="O1304" s="92"/>
      <c r="P1304" s="236">
        <f>O1304*H1304</f>
        <v>0</v>
      </c>
      <c r="Q1304" s="236">
        <v>0</v>
      </c>
      <c r="R1304" s="236">
        <f>Q1304*H1304</f>
        <v>0</v>
      </c>
      <c r="S1304" s="236">
        <v>0</v>
      </c>
      <c r="T1304" s="237">
        <f>S1304*H1304</f>
        <v>0</v>
      </c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R1304" s="238" t="s">
        <v>239</v>
      </c>
      <c r="AT1304" s="238" t="s">
        <v>196</v>
      </c>
      <c r="AU1304" s="238" t="s">
        <v>81</v>
      </c>
      <c r="AY1304" s="18" t="s">
        <v>194</v>
      </c>
      <c r="BE1304" s="239">
        <f>IF(N1304="základní",J1304,0)</f>
        <v>0</v>
      </c>
      <c r="BF1304" s="239">
        <f>IF(N1304="snížená",J1304,0)</f>
        <v>0</v>
      </c>
      <c r="BG1304" s="239">
        <f>IF(N1304="zákl. přenesená",J1304,0)</f>
        <v>0</v>
      </c>
      <c r="BH1304" s="239">
        <f>IF(N1304="sníž. přenesená",J1304,0)</f>
        <v>0</v>
      </c>
      <c r="BI1304" s="239">
        <f>IF(N1304="nulová",J1304,0)</f>
        <v>0</v>
      </c>
      <c r="BJ1304" s="18" t="s">
        <v>77</v>
      </c>
      <c r="BK1304" s="239">
        <f>ROUND(I1304*H1304,2)</f>
        <v>0</v>
      </c>
      <c r="BL1304" s="18" t="s">
        <v>239</v>
      </c>
      <c r="BM1304" s="238" t="s">
        <v>1435</v>
      </c>
    </row>
    <row r="1305" spans="1:47" s="2" customFormat="1" ht="12">
      <c r="A1305" s="39"/>
      <c r="B1305" s="40"/>
      <c r="C1305" s="41"/>
      <c r="D1305" s="240" t="s">
        <v>201</v>
      </c>
      <c r="E1305" s="41"/>
      <c r="F1305" s="241" t="s">
        <v>1434</v>
      </c>
      <c r="G1305" s="41"/>
      <c r="H1305" s="41"/>
      <c r="I1305" s="242"/>
      <c r="J1305" s="41"/>
      <c r="K1305" s="41"/>
      <c r="L1305" s="45"/>
      <c r="M1305" s="243"/>
      <c r="N1305" s="244"/>
      <c r="O1305" s="92"/>
      <c r="P1305" s="92"/>
      <c r="Q1305" s="92"/>
      <c r="R1305" s="92"/>
      <c r="S1305" s="92"/>
      <c r="T1305" s="93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T1305" s="18" t="s">
        <v>201</v>
      </c>
      <c r="AU1305" s="18" t="s">
        <v>81</v>
      </c>
    </row>
    <row r="1306" spans="1:65" s="2" customFormat="1" ht="12">
      <c r="A1306" s="39"/>
      <c r="B1306" s="40"/>
      <c r="C1306" s="288" t="s">
        <v>853</v>
      </c>
      <c r="D1306" s="288" t="s">
        <v>282</v>
      </c>
      <c r="E1306" s="289" t="s">
        <v>1436</v>
      </c>
      <c r="F1306" s="290" t="s">
        <v>1437</v>
      </c>
      <c r="G1306" s="291" t="s">
        <v>397</v>
      </c>
      <c r="H1306" s="292">
        <v>2</v>
      </c>
      <c r="I1306" s="293"/>
      <c r="J1306" s="294">
        <f>ROUND(I1306*H1306,2)</f>
        <v>0</v>
      </c>
      <c r="K1306" s="290" t="s">
        <v>200</v>
      </c>
      <c r="L1306" s="295"/>
      <c r="M1306" s="296" t="s">
        <v>1</v>
      </c>
      <c r="N1306" s="297" t="s">
        <v>38</v>
      </c>
      <c r="O1306" s="92"/>
      <c r="P1306" s="236">
        <f>O1306*H1306</f>
        <v>0</v>
      </c>
      <c r="Q1306" s="236">
        <v>0</v>
      </c>
      <c r="R1306" s="236">
        <f>Q1306*H1306</f>
        <v>0</v>
      </c>
      <c r="S1306" s="236">
        <v>0</v>
      </c>
      <c r="T1306" s="237">
        <f>S1306*H1306</f>
        <v>0</v>
      </c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R1306" s="238" t="s">
        <v>273</v>
      </c>
      <c r="AT1306" s="238" t="s">
        <v>282</v>
      </c>
      <c r="AU1306" s="238" t="s">
        <v>81</v>
      </c>
      <c r="AY1306" s="18" t="s">
        <v>194</v>
      </c>
      <c r="BE1306" s="239">
        <f>IF(N1306="základní",J1306,0)</f>
        <v>0</v>
      </c>
      <c r="BF1306" s="239">
        <f>IF(N1306="snížená",J1306,0)</f>
        <v>0</v>
      </c>
      <c r="BG1306" s="239">
        <f>IF(N1306="zákl. přenesená",J1306,0)</f>
        <v>0</v>
      </c>
      <c r="BH1306" s="239">
        <f>IF(N1306="sníž. přenesená",J1306,0)</f>
        <v>0</v>
      </c>
      <c r="BI1306" s="239">
        <f>IF(N1306="nulová",J1306,0)</f>
        <v>0</v>
      </c>
      <c r="BJ1306" s="18" t="s">
        <v>77</v>
      </c>
      <c r="BK1306" s="239">
        <f>ROUND(I1306*H1306,2)</f>
        <v>0</v>
      </c>
      <c r="BL1306" s="18" t="s">
        <v>239</v>
      </c>
      <c r="BM1306" s="238" t="s">
        <v>1438</v>
      </c>
    </row>
    <row r="1307" spans="1:47" s="2" customFormat="1" ht="12">
      <c r="A1307" s="39"/>
      <c r="B1307" s="40"/>
      <c r="C1307" s="41"/>
      <c r="D1307" s="240" t="s">
        <v>201</v>
      </c>
      <c r="E1307" s="41"/>
      <c r="F1307" s="241" t="s">
        <v>1437</v>
      </c>
      <c r="G1307" s="41"/>
      <c r="H1307" s="41"/>
      <c r="I1307" s="242"/>
      <c r="J1307" s="41"/>
      <c r="K1307" s="41"/>
      <c r="L1307" s="45"/>
      <c r="M1307" s="243"/>
      <c r="N1307" s="244"/>
      <c r="O1307" s="92"/>
      <c r="P1307" s="92"/>
      <c r="Q1307" s="92"/>
      <c r="R1307" s="92"/>
      <c r="S1307" s="92"/>
      <c r="T1307" s="93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T1307" s="18" t="s">
        <v>201</v>
      </c>
      <c r="AU1307" s="18" t="s">
        <v>81</v>
      </c>
    </row>
    <row r="1308" spans="1:51" s="14" customFormat="1" ht="12">
      <c r="A1308" s="14"/>
      <c r="B1308" s="255"/>
      <c r="C1308" s="256"/>
      <c r="D1308" s="240" t="s">
        <v>202</v>
      </c>
      <c r="E1308" s="257" t="s">
        <v>1</v>
      </c>
      <c r="F1308" s="258" t="s">
        <v>1439</v>
      </c>
      <c r="G1308" s="256"/>
      <c r="H1308" s="259">
        <v>2</v>
      </c>
      <c r="I1308" s="260"/>
      <c r="J1308" s="256"/>
      <c r="K1308" s="256"/>
      <c r="L1308" s="261"/>
      <c r="M1308" s="262"/>
      <c r="N1308" s="263"/>
      <c r="O1308" s="263"/>
      <c r="P1308" s="263"/>
      <c r="Q1308" s="263"/>
      <c r="R1308" s="263"/>
      <c r="S1308" s="263"/>
      <c r="T1308" s="26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65" t="s">
        <v>202</v>
      </c>
      <c r="AU1308" s="265" t="s">
        <v>81</v>
      </c>
      <c r="AV1308" s="14" t="s">
        <v>81</v>
      </c>
      <c r="AW1308" s="14" t="s">
        <v>30</v>
      </c>
      <c r="AX1308" s="14" t="s">
        <v>73</v>
      </c>
      <c r="AY1308" s="265" t="s">
        <v>194</v>
      </c>
    </row>
    <row r="1309" spans="1:51" s="15" customFormat="1" ht="12">
      <c r="A1309" s="15"/>
      <c r="B1309" s="266"/>
      <c r="C1309" s="267"/>
      <c r="D1309" s="240" t="s">
        <v>202</v>
      </c>
      <c r="E1309" s="268" t="s">
        <v>1</v>
      </c>
      <c r="F1309" s="269" t="s">
        <v>206</v>
      </c>
      <c r="G1309" s="267"/>
      <c r="H1309" s="270">
        <v>2</v>
      </c>
      <c r="I1309" s="271"/>
      <c r="J1309" s="267"/>
      <c r="K1309" s="267"/>
      <c r="L1309" s="272"/>
      <c r="M1309" s="273"/>
      <c r="N1309" s="274"/>
      <c r="O1309" s="274"/>
      <c r="P1309" s="274"/>
      <c r="Q1309" s="274"/>
      <c r="R1309" s="274"/>
      <c r="S1309" s="274"/>
      <c r="T1309" s="275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T1309" s="276" t="s">
        <v>202</v>
      </c>
      <c r="AU1309" s="276" t="s">
        <v>81</v>
      </c>
      <c r="AV1309" s="15" t="s">
        <v>115</v>
      </c>
      <c r="AW1309" s="15" t="s">
        <v>30</v>
      </c>
      <c r="AX1309" s="15" t="s">
        <v>77</v>
      </c>
      <c r="AY1309" s="276" t="s">
        <v>194</v>
      </c>
    </row>
    <row r="1310" spans="1:65" s="2" customFormat="1" ht="12">
      <c r="A1310" s="39"/>
      <c r="B1310" s="40"/>
      <c r="C1310" s="227" t="s">
        <v>1440</v>
      </c>
      <c r="D1310" s="227" t="s">
        <v>196</v>
      </c>
      <c r="E1310" s="228" t="s">
        <v>1441</v>
      </c>
      <c r="F1310" s="229" t="s">
        <v>1442</v>
      </c>
      <c r="G1310" s="230" t="s">
        <v>397</v>
      </c>
      <c r="H1310" s="231">
        <v>2</v>
      </c>
      <c r="I1310" s="232"/>
      <c r="J1310" s="233">
        <f>ROUND(I1310*H1310,2)</f>
        <v>0</v>
      </c>
      <c r="K1310" s="229" t="s">
        <v>200</v>
      </c>
      <c r="L1310" s="45"/>
      <c r="M1310" s="234" t="s">
        <v>1</v>
      </c>
      <c r="N1310" s="235" t="s">
        <v>38</v>
      </c>
      <c r="O1310" s="92"/>
      <c r="P1310" s="236">
        <f>O1310*H1310</f>
        <v>0</v>
      </c>
      <c r="Q1310" s="236">
        <v>0</v>
      </c>
      <c r="R1310" s="236">
        <f>Q1310*H1310</f>
        <v>0</v>
      </c>
      <c r="S1310" s="236">
        <v>0</v>
      </c>
      <c r="T1310" s="237">
        <f>S1310*H1310</f>
        <v>0</v>
      </c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R1310" s="238" t="s">
        <v>239</v>
      </c>
      <c r="AT1310" s="238" t="s">
        <v>196</v>
      </c>
      <c r="AU1310" s="238" t="s">
        <v>81</v>
      </c>
      <c r="AY1310" s="18" t="s">
        <v>194</v>
      </c>
      <c r="BE1310" s="239">
        <f>IF(N1310="základní",J1310,0)</f>
        <v>0</v>
      </c>
      <c r="BF1310" s="239">
        <f>IF(N1310="snížená",J1310,0)</f>
        <v>0</v>
      </c>
      <c r="BG1310" s="239">
        <f>IF(N1310="zákl. přenesená",J1310,0)</f>
        <v>0</v>
      </c>
      <c r="BH1310" s="239">
        <f>IF(N1310="sníž. přenesená",J1310,0)</f>
        <v>0</v>
      </c>
      <c r="BI1310" s="239">
        <f>IF(N1310="nulová",J1310,0)</f>
        <v>0</v>
      </c>
      <c r="BJ1310" s="18" t="s">
        <v>77</v>
      </c>
      <c r="BK1310" s="239">
        <f>ROUND(I1310*H1310,2)</f>
        <v>0</v>
      </c>
      <c r="BL1310" s="18" t="s">
        <v>239</v>
      </c>
      <c r="BM1310" s="238" t="s">
        <v>1443</v>
      </c>
    </row>
    <row r="1311" spans="1:47" s="2" customFormat="1" ht="12">
      <c r="A1311" s="39"/>
      <c r="B1311" s="40"/>
      <c r="C1311" s="41"/>
      <c r="D1311" s="240" t="s">
        <v>201</v>
      </c>
      <c r="E1311" s="41"/>
      <c r="F1311" s="241" t="s">
        <v>1442</v>
      </c>
      <c r="G1311" s="41"/>
      <c r="H1311" s="41"/>
      <c r="I1311" s="242"/>
      <c r="J1311" s="41"/>
      <c r="K1311" s="41"/>
      <c r="L1311" s="45"/>
      <c r="M1311" s="243"/>
      <c r="N1311" s="244"/>
      <c r="O1311" s="92"/>
      <c r="P1311" s="92"/>
      <c r="Q1311" s="92"/>
      <c r="R1311" s="92"/>
      <c r="S1311" s="92"/>
      <c r="T1311" s="93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T1311" s="18" t="s">
        <v>201</v>
      </c>
      <c r="AU1311" s="18" t="s">
        <v>81</v>
      </c>
    </row>
    <row r="1312" spans="1:65" s="2" customFormat="1" ht="12">
      <c r="A1312" s="39"/>
      <c r="B1312" s="40"/>
      <c r="C1312" s="288" t="s">
        <v>857</v>
      </c>
      <c r="D1312" s="288" t="s">
        <v>282</v>
      </c>
      <c r="E1312" s="289" t="s">
        <v>1444</v>
      </c>
      <c r="F1312" s="290" t="s">
        <v>1445</v>
      </c>
      <c r="G1312" s="291" t="s">
        <v>397</v>
      </c>
      <c r="H1312" s="292">
        <v>2</v>
      </c>
      <c r="I1312" s="293"/>
      <c r="J1312" s="294">
        <f>ROUND(I1312*H1312,2)</f>
        <v>0</v>
      </c>
      <c r="K1312" s="290" t="s">
        <v>200</v>
      </c>
      <c r="L1312" s="295"/>
      <c r="M1312" s="296" t="s">
        <v>1</v>
      </c>
      <c r="N1312" s="297" t="s">
        <v>38</v>
      </c>
      <c r="O1312" s="92"/>
      <c r="P1312" s="236">
        <f>O1312*H1312</f>
        <v>0</v>
      </c>
      <c r="Q1312" s="236">
        <v>0</v>
      </c>
      <c r="R1312" s="236">
        <f>Q1312*H1312</f>
        <v>0</v>
      </c>
      <c r="S1312" s="236">
        <v>0</v>
      </c>
      <c r="T1312" s="237">
        <f>S1312*H1312</f>
        <v>0</v>
      </c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R1312" s="238" t="s">
        <v>273</v>
      </c>
      <c r="AT1312" s="238" t="s">
        <v>282</v>
      </c>
      <c r="AU1312" s="238" t="s">
        <v>81</v>
      </c>
      <c r="AY1312" s="18" t="s">
        <v>194</v>
      </c>
      <c r="BE1312" s="239">
        <f>IF(N1312="základní",J1312,0)</f>
        <v>0</v>
      </c>
      <c r="BF1312" s="239">
        <f>IF(N1312="snížená",J1312,0)</f>
        <v>0</v>
      </c>
      <c r="BG1312" s="239">
        <f>IF(N1312="zákl. přenesená",J1312,0)</f>
        <v>0</v>
      </c>
      <c r="BH1312" s="239">
        <f>IF(N1312="sníž. přenesená",J1312,0)</f>
        <v>0</v>
      </c>
      <c r="BI1312" s="239">
        <f>IF(N1312="nulová",J1312,0)</f>
        <v>0</v>
      </c>
      <c r="BJ1312" s="18" t="s">
        <v>77</v>
      </c>
      <c r="BK1312" s="239">
        <f>ROUND(I1312*H1312,2)</f>
        <v>0</v>
      </c>
      <c r="BL1312" s="18" t="s">
        <v>239</v>
      </c>
      <c r="BM1312" s="238" t="s">
        <v>1446</v>
      </c>
    </row>
    <row r="1313" spans="1:47" s="2" customFormat="1" ht="12">
      <c r="A1313" s="39"/>
      <c r="B1313" s="40"/>
      <c r="C1313" s="41"/>
      <c r="D1313" s="240" t="s">
        <v>201</v>
      </c>
      <c r="E1313" s="41"/>
      <c r="F1313" s="241" t="s">
        <v>1445</v>
      </c>
      <c r="G1313" s="41"/>
      <c r="H1313" s="41"/>
      <c r="I1313" s="242"/>
      <c r="J1313" s="41"/>
      <c r="K1313" s="41"/>
      <c r="L1313" s="45"/>
      <c r="M1313" s="243"/>
      <c r="N1313" s="244"/>
      <c r="O1313" s="92"/>
      <c r="P1313" s="92"/>
      <c r="Q1313" s="92"/>
      <c r="R1313" s="92"/>
      <c r="S1313" s="92"/>
      <c r="T1313" s="93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T1313" s="18" t="s">
        <v>201</v>
      </c>
      <c r="AU1313" s="18" t="s">
        <v>81</v>
      </c>
    </row>
    <row r="1314" spans="1:65" s="2" customFormat="1" ht="12">
      <c r="A1314" s="39"/>
      <c r="B1314" s="40"/>
      <c r="C1314" s="227" t="s">
        <v>1447</v>
      </c>
      <c r="D1314" s="227" t="s">
        <v>196</v>
      </c>
      <c r="E1314" s="228" t="s">
        <v>1448</v>
      </c>
      <c r="F1314" s="229" t="s">
        <v>1449</v>
      </c>
      <c r="G1314" s="230" t="s">
        <v>397</v>
      </c>
      <c r="H1314" s="231">
        <v>2</v>
      </c>
      <c r="I1314" s="232"/>
      <c r="J1314" s="233">
        <f>ROUND(I1314*H1314,2)</f>
        <v>0</v>
      </c>
      <c r="K1314" s="229" t="s">
        <v>1</v>
      </c>
      <c r="L1314" s="45"/>
      <c r="M1314" s="234" t="s">
        <v>1</v>
      </c>
      <c r="N1314" s="235" t="s">
        <v>38</v>
      </c>
      <c r="O1314" s="92"/>
      <c r="P1314" s="236">
        <f>O1314*H1314</f>
        <v>0</v>
      </c>
      <c r="Q1314" s="236">
        <v>0</v>
      </c>
      <c r="R1314" s="236">
        <f>Q1314*H1314</f>
        <v>0</v>
      </c>
      <c r="S1314" s="236">
        <v>0</v>
      </c>
      <c r="T1314" s="237">
        <f>S1314*H1314</f>
        <v>0</v>
      </c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R1314" s="238" t="s">
        <v>239</v>
      </c>
      <c r="AT1314" s="238" t="s">
        <v>196</v>
      </c>
      <c r="AU1314" s="238" t="s">
        <v>81</v>
      </c>
      <c r="AY1314" s="18" t="s">
        <v>194</v>
      </c>
      <c r="BE1314" s="239">
        <f>IF(N1314="základní",J1314,0)</f>
        <v>0</v>
      </c>
      <c r="BF1314" s="239">
        <f>IF(N1314="snížená",J1314,0)</f>
        <v>0</v>
      </c>
      <c r="BG1314" s="239">
        <f>IF(N1314="zákl. přenesená",J1314,0)</f>
        <v>0</v>
      </c>
      <c r="BH1314" s="239">
        <f>IF(N1314="sníž. přenesená",J1314,0)</f>
        <v>0</v>
      </c>
      <c r="BI1314" s="239">
        <f>IF(N1314="nulová",J1314,0)</f>
        <v>0</v>
      </c>
      <c r="BJ1314" s="18" t="s">
        <v>77</v>
      </c>
      <c r="BK1314" s="239">
        <f>ROUND(I1314*H1314,2)</f>
        <v>0</v>
      </c>
      <c r="BL1314" s="18" t="s">
        <v>239</v>
      </c>
      <c r="BM1314" s="238" t="s">
        <v>1450</v>
      </c>
    </row>
    <row r="1315" spans="1:47" s="2" customFormat="1" ht="12">
      <c r="A1315" s="39"/>
      <c r="B1315" s="40"/>
      <c r="C1315" s="41"/>
      <c r="D1315" s="240" t="s">
        <v>201</v>
      </c>
      <c r="E1315" s="41"/>
      <c r="F1315" s="241" t="s">
        <v>1449</v>
      </c>
      <c r="G1315" s="41"/>
      <c r="H1315" s="41"/>
      <c r="I1315" s="242"/>
      <c r="J1315" s="41"/>
      <c r="K1315" s="41"/>
      <c r="L1315" s="45"/>
      <c r="M1315" s="243"/>
      <c r="N1315" s="244"/>
      <c r="O1315" s="92"/>
      <c r="P1315" s="92"/>
      <c r="Q1315" s="92"/>
      <c r="R1315" s="92"/>
      <c r="S1315" s="92"/>
      <c r="T1315" s="93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T1315" s="18" t="s">
        <v>201</v>
      </c>
      <c r="AU1315" s="18" t="s">
        <v>81</v>
      </c>
    </row>
    <row r="1316" spans="1:65" s="2" customFormat="1" ht="12">
      <c r="A1316" s="39"/>
      <c r="B1316" s="40"/>
      <c r="C1316" s="288" t="s">
        <v>861</v>
      </c>
      <c r="D1316" s="288" t="s">
        <v>282</v>
      </c>
      <c r="E1316" s="289" t="s">
        <v>1451</v>
      </c>
      <c r="F1316" s="290" t="s">
        <v>1452</v>
      </c>
      <c r="G1316" s="291" t="s">
        <v>397</v>
      </c>
      <c r="H1316" s="292">
        <v>2</v>
      </c>
      <c r="I1316" s="293"/>
      <c r="J1316" s="294">
        <f>ROUND(I1316*H1316,2)</f>
        <v>0</v>
      </c>
      <c r="K1316" s="290" t="s">
        <v>1</v>
      </c>
      <c r="L1316" s="295"/>
      <c r="M1316" s="296" t="s">
        <v>1</v>
      </c>
      <c r="N1316" s="297" t="s">
        <v>38</v>
      </c>
      <c r="O1316" s="92"/>
      <c r="P1316" s="236">
        <f>O1316*H1316</f>
        <v>0</v>
      </c>
      <c r="Q1316" s="236">
        <v>0</v>
      </c>
      <c r="R1316" s="236">
        <f>Q1316*H1316</f>
        <v>0</v>
      </c>
      <c r="S1316" s="236">
        <v>0</v>
      </c>
      <c r="T1316" s="237">
        <f>S1316*H1316</f>
        <v>0</v>
      </c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R1316" s="238" t="s">
        <v>273</v>
      </c>
      <c r="AT1316" s="238" t="s">
        <v>282</v>
      </c>
      <c r="AU1316" s="238" t="s">
        <v>81</v>
      </c>
      <c r="AY1316" s="18" t="s">
        <v>194</v>
      </c>
      <c r="BE1316" s="239">
        <f>IF(N1316="základní",J1316,0)</f>
        <v>0</v>
      </c>
      <c r="BF1316" s="239">
        <f>IF(N1316="snížená",J1316,0)</f>
        <v>0</v>
      </c>
      <c r="BG1316" s="239">
        <f>IF(N1316="zákl. přenesená",J1316,0)</f>
        <v>0</v>
      </c>
      <c r="BH1316" s="239">
        <f>IF(N1316="sníž. přenesená",J1316,0)</f>
        <v>0</v>
      </c>
      <c r="BI1316" s="239">
        <f>IF(N1316="nulová",J1316,0)</f>
        <v>0</v>
      </c>
      <c r="BJ1316" s="18" t="s">
        <v>77</v>
      </c>
      <c r="BK1316" s="239">
        <f>ROUND(I1316*H1316,2)</f>
        <v>0</v>
      </c>
      <c r="BL1316" s="18" t="s">
        <v>239</v>
      </c>
      <c r="BM1316" s="238" t="s">
        <v>1453</v>
      </c>
    </row>
    <row r="1317" spans="1:47" s="2" customFormat="1" ht="12">
      <c r="A1317" s="39"/>
      <c r="B1317" s="40"/>
      <c r="C1317" s="41"/>
      <c r="D1317" s="240" t="s">
        <v>201</v>
      </c>
      <c r="E1317" s="41"/>
      <c r="F1317" s="241" t="s">
        <v>1452</v>
      </c>
      <c r="G1317" s="41"/>
      <c r="H1317" s="41"/>
      <c r="I1317" s="242"/>
      <c r="J1317" s="41"/>
      <c r="K1317" s="41"/>
      <c r="L1317" s="45"/>
      <c r="M1317" s="243"/>
      <c r="N1317" s="244"/>
      <c r="O1317" s="92"/>
      <c r="P1317" s="92"/>
      <c r="Q1317" s="92"/>
      <c r="R1317" s="92"/>
      <c r="S1317" s="92"/>
      <c r="T1317" s="93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T1317" s="18" t="s">
        <v>201</v>
      </c>
      <c r="AU1317" s="18" t="s">
        <v>81</v>
      </c>
    </row>
    <row r="1318" spans="1:65" s="2" customFormat="1" ht="44.25" customHeight="1">
      <c r="A1318" s="39"/>
      <c r="B1318" s="40"/>
      <c r="C1318" s="227" t="s">
        <v>1454</v>
      </c>
      <c r="D1318" s="227" t="s">
        <v>196</v>
      </c>
      <c r="E1318" s="228" t="s">
        <v>1455</v>
      </c>
      <c r="F1318" s="229" t="s">
        <v>1456</v>
      </c>
      <c r="G1318" s="230" t="s">
        <v>268</v>
      </c>
      <c r="H1318" s="231">
        <v>0.022</v>
      </c>
      <c r="I1318" s="232"/>
      <c r="J1318" s="233">
        <f>ROUND(I1318*H1318,2)</f>
        <v>0</v>
      </c>
      <c r="K1318" s="229" t="s">
        <v>200</v>
      </c>
      <c r="L1318" s="45"/>
      <c r="M1318" s="234" t="s">
        <v>1</v>
      </c>
      <c r="N1318" s="235" t="s">
        <v>38</v>
      </c>
      <c r="O1318" s="92"/>
      <c r="P1318" s="236">
        <f>O1318*H1318</f>
        <v>0</v>
      </c>
      <c r="Q1318" s="236">
        <v>0</v>
      </c>
      <c r="R1318" s="236">
        <f>Q1318*H1318</f>
        <v>0</v>
      </c>
      <c r="S1318" s="236">
        <v>0</v>
      </c>
      <c r="T1318" s="237">
        <f>S1318*H1318</f>
        <v>0</v>
      </c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R1318" s="238" t="s">
        <v>239</v>
      </c>
      <c r="AT1318" s="238" t="s">
        <v>196</v>
      </c>
      <c r="AU1318" s="238" t="s">
        <v>81</v>
      </c>
      <c r="AY1318" s="18" t="s">
        <v>194</v>
      </c>
      <c r="BE1318" s="239">
        <f>IF(N1318="základní",J1318,0)</f>
        <v>0</v>
      </c>
      <c r="BF1318" s="239">
        <f>IF(N1318="snížená",J1318,0)</f>
        <v>0</v>
      </c>
      <c r="BG1318" s="239">
        <f>IF(N1318="zákl. přenesená",J1318,0)</f>
        <v>0</v>
      </c>
      <c r="BH1318" s="239">
        <f>IF(N1318="sníž. přenesená",J1318,0)</f>
        <v>0</v>
      </c>
      <c r="BI1318" s="239">
        <f>IF(N1318="nulová",J1318,0)</f>
        <v>0</v>
      </c>
      <c r="BJ1318" s="18" t="s">
        <v>77</v>
      </c>
      <c r="BK1318" s="239">
        <f>ROUND(I1318*H1318,2)</f>
        <v>0</v>
      </c>
      <c r="BL1318" s="18" t="s">
        <v>239</v>
      </c>
      <c r="BM1318" s="238" t="s">
        <v>1457</v>
      </c>
    </row>
    <row r="1319" spans="1:47" s="2" customFormat="1" ht="12">
      <c r="A1319" s="39"/>
      <c r="B1319" s="40"/>
      <c r="C1319" s="41"/>
      <c r="D1319" s="240" t="s">
        <v>201</v>
      </c>
      <c r="E1319" s="41"/>
      <c r="F1319" s="241" t="s">
        <v>1456</v>
      </c>
      <c r="G1319" s="41"/>
      <c r="H1319" s="41"/>
      <c r="I1319" s="242"/>
      <c r="J1319" s="41"/>
      <c r="K1319" s="41"/>
      <c r="L1319" s="45"/>
      <c r="M1319" s="243"/>
      <c r="N1319" s="244"/>
      <c r="O1319" s="92"/>
      <c r="P1319" s="92"/>
      <c r="Q1319" s="92"/>
      <c r="R1319" s="92"/>
      <c r="S1319" s="92"/>
      <c r="T1319" s="93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T1319" s="18" t="s">
        <v>201</v>
      </c>
      <c r="AU1319" s="18" t="s">
        <v>81</v>
      </c>
    </row>
    <row r="1320" spans="1:65" s="2" customFormat="1" ht="12">
      <c r="A1320" s="39"/>
      <c r="B1320" s="40"/>
      <c r="C1320" s="227" t="s">
        <v>866</v>
      </c>
      <c r="D1320" s="227" t="s">
        <v>196</v>
      </c>
      <c r="E1320" s="228" t="s">
        <v>1458</v>
      </c>
      <c r="F1320" s="229" t="s">
        <v>1459</v>
      </c>
      <c r="G1320" s="230" t="s">
        <v>268</v>
      </c>
      <c r="H1320" s="231">
        <v>0.022</v>
      </c>
      <c r="I1320" s="232"/>
      <c r="J1320" s="233">
        <f>ROUND(I1320*H1320,2)</f>
        <v>0</v>
      </c>
      <c r="K1320" s="229" t="s">
        <v>200</v>
      </c>
      <c r="L1320" s="45"/>
      <c r="M1320" s="234" t="s">
        <v>1</v>
      </c>
      <c r="N1320" s="235" t="s">
        <v>38</v>
      </c>
      <c r="O1320" s="92"/>
      <c r="P1320" s="236">
        <f>O1320*H1320</f>
        <v>0</v>
      </c>
      <c r="Q1320" s="236">
        <v>0</v>
      </c>
      <c r="R1320" s="236">
        <f>Q1320*H1320</f>
        <v>0</v>
      </c>
      <c r="S1320" s="236">
        <v>0</v>
      </c>
      <c r="T1320" s="237">
        <f>S1320*H1320</f>
        <v>0</v>
      </c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R1320" s="238" t="s">
        <v>239</v>
      </c>
      <c r="AT1320" s="238" t="s">
        <v>196</v>
      </c>
      <c r="AU1320" s="238" t="s">
        <v>81</v>
      </c>
      <c r="AY1320" s="18" t="s">
        <v>194</v>
      </c>
      <c r="BE1320" s="239">
        <f>IF(N1320="základní",J1320,0)</f>
        <v>0</v>
      </c>
      <c r="BF1320" s="239">
        <f>IF(N1320="snížená",J1320,0)</f>
        <v>0</v>
      </c>
      <c r="BG1320" s="239">
        <f>IF(N1320="zákl. přenesená",J1320,0)</f>
        <v>0</v>
      </c>
      <c r="BH1320" s="239">
        <f>IF(N1320="sníž. přenesená",J1320,0)</f>
        <v>0</v>
      </c>
      <c r="BI1320" s="239">
        <f>IF(N1320="nulová",J1320,0)</f>
        <v>0</v>
      </c>
      <c r="BJ1320" s="18" t="s">
        <v>77</v>
      </c>
      <c r="BK1320" s="239">
        <f>ROUND(I1320*H1320,2)</f>
        <v>0</v>
      </c>
      <c r="BL1320" s="18" t="s">
        <v>239</v>
      </c>
      <c r="BM1320" s="238" t="s">
        <v>1460</v>
      </c>
    </row>
    <row r="1321" spans="1:47" s="2" customFormat="1" ht="12">
      <c r="A1321" s="39"/>
      <c r="B1321" s="40"/>
      <c r="C1321" s="41"/>
      <c r="D1321" s="240" t="s">
        <v>201</v>
      </c>
      <c r="E1321" s="41"/>
      <c r="F1321" s="241" t="s">
        <v>1459</v>
      </c>
      <c r="G1321" s="41"/>
      <c r="H1321" s="41"/>
      <c r="I1321" s="242"/>
      <c r="J1321" s="41"/>
      <c r="K1321" s="41"/>
      <c r="L1321" s="45"/>
      <c r="M1321" s="243"/>
      <c r="N1321" s="244"/>
      <c r="O1321" s="92"/>
      <c r="P1321" s="92"/>
      <c r="Q1321" s="92"/>
      <c r="R1321" s="92"/>
      <c r="S1321" s="92"/>
      <c r="T1321" s="93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T1321" s="18" t="s">
        <v>201</v>
      </c>
      <c r="AU1321" s="18" t="s">
        <v>81</v>
      </c>
    </row>
    <row r="1322" spans="1:63" s="12" customFormat="1" ht="22.8" customHeight="1">
      <c r="A1322" s="12"/>
      <c r="B1322" s="211"/>
      <c r="C1322" s="212"/>
      <c r="D1322" s="213" t="s">
        <v>72</v>
      </c>
      <c r="E1322" s="225" t="s">
        <v>1461</v>
      </c>
      <c r="F1322" s="225" t="s">
        <v>1462</v>
      </c>
      <c r="G1322" s="212"/>
      <c r="H1322" s="212"/>
      <c r="I1322" s="215"/>
      <c r="J1322" s="226">
        <f>BK1322</f>
        <v>0</v>
      </c>
      <c r="K1322" s="212"/>
      <c r="L1322" s="217"/>
      <c r="M1322" s="218"/>
      <c r="N1322" s="219"/>
      <c r="O1322" s="219"/>
      <c r="P1322" s="220">
        <f>SUM(P1323:P1410)</f>
        <v>0</v>
      </c>
      <c r="Q1322" s="219"/>
      <c r="R1322" s="220">
        <f>SUM(R1323:R1410)</f>
        <v>0</v>
      </c>
      <c r="S1322" s="219"/>
      <c r="T1322" s="221">
        <f>SUM(T1323:T1410)</f>
        <v>0</v>
      </c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R1322" s="222" t="s">
        <v>81</v>
      </c>
      <c r="AT1322" s="223" t="s">
        <v>72</v>
      </c>
      <c r="AU1322" s="223" t="s">
        <v>77</v>
      </c>
      <c r="AY1322" s="222" t="s">
        <v>194</v>
      </c>
      <c r="BK1322" s="224">
        <f>SUM(BK1323:BK1410)</f>
        <v>0</v>
      </c>
    </row>
    <row r="1323" spans="1:65" s="2" customFormat="1" ht="12">
      <c r="A1323" s="39"/>
      <c r="B1323" s="40"/>
      <c r="C1323" s="227" t="s">
        <v>1463</v>
      </c>
      <c r="D1323" s="227" t="s">
        <v>196</v>
      </c>
      <c r="E1323" s="228" t="s">
        <v>1464</v>
      </c>
      <c r="F1323" s="229" t="s">
        <v>1465</v>
      </c>
      <c r="G1323" s="230" t="s">
        <v>294</v>
      </c>
      <c r="H1323" s="231">
        <v>94.768</v>
      </c>
      <c r="I1323" s="232"/>
      <c r="J1323" s="233">
        <f>ROUND(I1323*H1323,2)</f>
        <v>0</v>
      </c>
      <c r="K1323" s="229" t="s">
        <v>200</v>
      </c>
      <c r="L1323" s="45"/>
      <c r="M1323" s="234" t="s">
        <v>1</v>
      </c>
      <c r="N1323" s="235" t="s">
        <v>38</v>
      </c>
      <c r="O1323" s="92"/>
      <c r="P1323" s="236">
        <f>O1323*H1323</f>
        <v>0</v>
      </c>
      <c r="Q1323" s="236">
        <v>0</v>
      </c>
      <c r="R1323" s="236">
        <f>Q1323*H1323</f>
        <v>0</v>
      </c>
      <c r="S1323" s="236">
        <v>0</v>
      </c>
      <c r="T1323" s="237">
        <f>S1323*H1323</f>
        <v>0</v>
      </c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R1323" s="238" t="s">
        <v>239</v>
      </c>
      <c r="AT1323" s="238" t="s">
        <v>196</v>
      </c>
      <c r="AU1323" s="238" t="s">
        <v>81</v>
      </c>
      <c r="AY1323" s="18" t="s">
        <v>194</v>
      </c>
      <c r="BE1323" s="239">
        <f>IF(N1323="základní",J1323,0)</f>
        <v>0</v>
      </c>
      <c r="BF1323" s="239">
        <f>IF(N1323="snížená",J1323,0)</f>
        <v>0</v>
      </c>
      <c r="BG1323" s="239">
        <f>IF(N1323="zákl. přenesená",J1323,0)</f>
        <v>0</v>
      </c>
      <c r="BH1323" s="239">
        <f>IF(N1323="sníž. přenesená",J1323,0)</f>
        <v>0</v>
      </c>
      <c r="BI1323" s="239">
        <f>IF(N1323="nulová",J1323,0)</f>
        <v>0</v>
      </c>
      <c r="BJ1323" s="18" t="s">
        <v>77</v>
      </c>
      <c r="BK1323" s="239">
        <f>ROUND(I1323*H1323,2)</f>
        <v>0</v>
      </c>
      <c r="BL1323" s="18" t="s">
        <v>239</v>
      </c>
      <c r="BM1323" s="238" t="s">
        <v>1466</v>
      </c>
    </row>
    <row r="1324" spans="1:47" s="2" customFormat="1" ht="12">
      <c r="A1324" s="39"/>
      <c r="B1324" s="40"/>
      <c r="C1324" s="41"/>
      <c r="D1324" s="240" t="s">
        <v>201</v>
      </c>
      <c r="E1324" s="41"/>
      <c r="F1324" s="241" t="s">
        <v>1465</v>
      </c>
      <c r="G1324" s="41"/>
      <c r="H1324" s="41"/>
      <c r="I1324" s="242"/>
      <c r="J1324" s="41"/>
      <c r="K1324" s="41"/>
      <c r="L1324" s="45"/>
      <c r="M1324" s="243"/>
      <c r="N1324" s="244"/>
      <c r="O1324" s="92"/>
      <c r="P1324" s="92"/>
      <c r="Q1324" s="92"/>
      <c r="R1324" s="92"/>
      <c r="S1324" s="92"/>
      <c r="T1324" s="93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T1324" s="18" t="s">
        <v>201</v>
      </c>
      <c r="AU1324" s="18" t="s">
        <v>81</v>
      </c>
    </row>
    <row r="1325" spans="1:51" s="13" customFormat="1" ht="12">
      <c r="A1325" s="13"/>
      <c r="B1325" s="245"/>
      <c r="C1325" s="246"/>
      <c r="D1325" s="240" t="s">
        <v>202</v>
      </c>
      <c r="E1325" s="247" t="s">
        <v>1</v>
      </c>
      <c r="F1325" s="248" t="s">
        <v>1467</v>
      </c>
      <c r="G1325" s="246"/>
      <c r="H1325" s="247" t="s">
        <v>1</v>
      </c>
      <c r="I1325" s="249"/>
      <c r="J1325" s="246"/>
      <c r="K1325" s="246"/>
      <c r="L1325" s="250"/>
      <c r="M1325" s="251"/>
      <c r="N1325" s="252"/>
      <c r="O1325" s="252"/>
      <c r="P1325" s="252"/>
      <c r="Q1325" s="252"/>
      <c r="R1325" s="252"/>
      <c r="S1325" s="252"/>
      <c r="T1325" s="25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54" t="s">
        <v>202</v>
      </c>
      <c r="AU1325" s="254" t="s">
        <v>81</v>
      </c>
      <c r="AV1325" s="13" t="s">
        <v>77</v>
      </c>
      <c r="AW1325" s="13" t="s">
        <v>30</v>
      </c>
      <c r="AX1325" s="13" t="s">
        <v>73</v>
      </c>
      <c r="AY1325" s="254" t="s">
        <v>194</v>
      </c>
    </row>
    <row r="1326" spans="1:51" s="13" customFormat="1" ht="12">
      <c r="A1326" s="13"/>
      <c r="B1326" s="245"/>
      <c r="C1326" s="246"/>
      <c r="D1326" s="240" t="s">
        <v>202</v>
      </c>
      <c r="E1326" s="247" t="s">
        <v>1</v>
      </c>
      <c r="F1326" s="248" t="s">
        <v>1468</v>
      </c>
      <c r="G1326" s="246"/>
      <c r="H1326" s="247" t="s">
        <v>1</v>
      </c>
      <c r="I1326" s="249"/>
      <c r="J1326" s="246"/>
      <c r="K1326" s="246"/>
      <c r="L1326" s="250"/>
      <c r="M1326" s="251"/>
      <c r="N1326" s="252"/>
      <c r="O1326" s="252"/>
      <c r="P1326" s="252"/>
      <c r="Q1326" s="252"/>
      <c r="R1326" s="252"/>
      <c r="S1326" s="252"/>
      <c r="T1326" s="25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54" t="s">
        <v>202</v>
      </c>
      <c r="AU1326" s="254" t="s">
        <v>81</v>
      </c>
      <c r="AV1326" s="13" t="s">
        <v>77</v>
      </c>
      <c r="AW1326" s="13" t="s">
        <v>30</v>
      </c>
      <c r="AX1326" s="13" t="s">
        <v>73</v>
      </c>
      <c r="AY1326" s="254" t="s">
        <v>194</v>
      </c>
    </row>
    <row r="1327" spans="1:51" s="14" customFormat="1" ht="12">
      <c r="A1327" s="14"/>
      <c r="B1327" s="255"/>
      <c r="C1327" s="256"/>
      <c r="D1327" s="240" t="s">
        <v>202</v>
      </c>
      <c r="E1327" s="257" t="s">
        <v>1</v>
      </c>
      <c r="F1327" s="258" t="s">
        <v>1469</v>
      </c>
      <c r="G1327" s="256"/>
      <c r="H1327" s="259">
        <v>41.888</v>
      </c>
      <c r="I1327" s="260"/>
      <c r="J1327" s="256"/>
      <c r="K1327" s="256"/>
      <c r="L1327" s="261"/>
      <c r="M1327" s="262"/>
      <c r="N1327" s="263"/>
      <c r="O1327" s="263"/>
      <c r="P1327" s="263"/>
      <c r="Q1327" s="263"/>
      <c r="R1327" s="263"/>
      <c r="S1327" s="263"/>
      <c r="T1327" s="26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T1327" s="265" t="s">
        <v>202</v>
      </c>
      <c r="AU1327" s="265" t="s">
        <v>81</v>
      </c>
      <c r="AV1327" s="14" t="s">
        <v>81</v>
      </c>
      <c r="AW1327" s="14" t="s">
        <v>30</v>
      </c>
      <c r="AX1327" s="14" t="s">
        <v>73</v>
      </c>
      <c r="AY1327" s="265" t="s">
        <v>194</v>
      </c>
    </row>
    <row r="1328" spans="1:51" s="14" customFormat="1" ht="12">
      <c r="A1328" s="14"/>
      <c r="B1328" s="255"/>
      <c r="C1328" s="256"/>
      <c r="D1328" s="240" t="s">
        <v>202</v>
      </c>
      <c r="E1328" s="257" t="s">
        <v>1</v>
      </c>
      <c r="F1328" s="258" t="s">
        <v>1470</v>
      </c>
      <c r="G1328" s="256"/>
      <c r="H1328" s="259">
        <v>6.97</v>
      </c>
      <c r="I1328" s="260"/>
      <c r="J1328" s="256"/>
      <c r="K1328" s="256"/>
      <c r="L1328" s="261"/>
      <c r="M1328" s="262"/>
      <c r="N1328" s="263"/>
      <c r="O1328" s="263"/>
      <c r="P1328" s="263"/>
      <c r="Q1328" s="263"/>
      <c r="R1328" s="263"/>
      <c r="S1328" s="263"/>
      <c r="T1328" s="26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65" t="s">
        <v>202</v>
      </c>
      <c r="AU1328" s="265" t="s">
        <v>81</v>
      </c>
      <c r="AV1328" s="14" t="s">
        <v>81</v>
      </c>
      <c r="AW1328" s="14" t="s">
        <v>30</v>
      </c>
      <c r="AX1328" s="14" t="s">
        <v>73</v>
      </c>
      <c r="AY1328" s="265" t="s">
        <v>194</v>
      </c>
    </row>
    <row r="1329" spans="1:51" s="14" customFormat="1" ht="12">
      <c r="A1329" s="14"/>
      <c r="B1329" s="255"/>
      <c r="C1329" s="256"/>
      <c r="D1329" s="240" t="s">
        <v>202</v>
      </c>
      <c r="E1329" s="257" t="s">
        <v>1</v>
      </c>
      <c r="F1329" s="258" t="s">
        <v>1471</v>
      </c>
      <c r="G1329" s="256"/>
      <c r="H1329" s="259">
        <v>5.775</v>
      </c>
      <c r="I1329" s="260"/>
      <c r="J1329" s="256"/>
      <c r="K1329" s="256"/>
      <c r="L1329" s="261"/>
      <c r="M1329" s="262"/>
      <c r="N1329" s="263"/>
      <c r="O1329" s="263"/>
      <c r="P1329" s="263"/>
      <c r="Q1329" s="263"/>
      <c r="R1329" s="263"/>
      <c r="S1329" s="263"/>
      <c r="T1329" s="26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65" t="s">
        <v>202</v>
      </c>
      <c r="AU1329" s="265" t="s">
        <v>81</v>
      </c>
      <c r="AV1329" s="14" t="s">
        <v>81</v>
      </c>
      <c r="AW1329" s="14" t="s">
        <v>30</v>
      </c>
      <c r="AX1329" s="14" t="s">
        <v>73</v>
      </c>
      <c r="AY1329" s="265" t="s">
        <v>194</v>
      </c>
    </row>
    <row r="1330" spans="1:51" s="14" customFormat="1" ht="12">
      <c r="A1330" s="14"/>
      <c r="B1330" s="255"/>
      <c r="C1330" s="256"/>
      <c r="D1330" s="240" t="s">
        <v>202</v>
      </c>
      <c r="E1330" s="257" t="s">
        <v>1</v>
      </c>
      <c r="F1330" s="258" t="s">
        <v>1472</v>
      </c>
      <c r="G1330" s="256"/>
      <c r="H1330" s="259">
        <v>5.98</v>
      </c>
      <c r="I1330" s="260"/>
      <c r="J1330" s="256"/>
      <c r="K1330" s="256"/>
      <c r="L1330" s="261"/>
      <c r="M1330" s="262"/>
      <c r="N1330" s="263"/>
      <c r="O1330" s="263"/>
      <c r="P1330" s="263"/>
      <c r="Q1330" s="263"/>
      <c r="R1330" s="263"/>
      <c r="S1330" s="263"/>
      <c r="T1330" s="26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65" t="s">
        <v>202</v>
      </c>
      <c r="AU1330" s="265" t="s">
        <v>81</v>
      </c>
      <c r="AV1330" s="14" t="s">
        <v>81</v>
      </c>
      <c r="AW1330" s="14" t="s">
        <v>30</v>
      </c>
      <c r="AX1330" s="14" t="s">
        <v>73</v>
      </c>
      <c r="AY1330" s="265" t="s">
        <v>194</v>
      </c>
    </row>
    <row r="1331" spans="1:51" s="14" customFormat="1" ht="12">
      <c r="A1331" s="14"/>
      <c r="B1331" s="255"/>
      <c r="C1331" s="256"/>
      <c r="D1331" s="240" t="s">
        <v>202</v>
      </c>
      <c r="E1331" s="257" t="s">
        <v>1</v>
      </c>
      <c r="F1331" s="258" t="s">
        <v>1473</v>
      </c>
      <c r="G1331" s="256"/>
      <c r="H1331" s="259">
        <v>5.98</v>
      </c>
      <c r="I1331" s="260"/>
      <c r="J1331" s="256"/>
      <c r="K1331" s="256"/>
      <c r="L1331" s="261"/>
      <c r="M1331" s="262"/>
      <c r="N1331" s="263"/>
      <c r="O1331" s="263"/>
      <c r="P1331" s="263"/>
      <c r="Q1331" s="263"/>
      <c r="R1331" s="263"/>
      <c r="S1331" s="263"/>
      <c r="T1331" s="26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65" t="s">
        <v>202</v>
      </c>
      <c r="AU1331" s="265" t="s">
        <v>81</v>
      </c>
      <c r="AV1331" s="14" t="s">
        <v>81</v>
      </c>
      <c r="AW1331" s="14" t="s">
        <v>30</v>
      </c>
      <c r="AX1331" s="14" t="s">
        <v>73</v>
      </c>
      <c r="AY1331" s="265" t="s">
        <v>194</v>
      </c>
    </row>
    <row r="1332" spans="1:51" s="14" customFormat="1" ht="12">
      <c r="A1332" s="14"/>
      <c r="B1332" s="255"/>
      <c r="C1332" s="256"/>
      <c r="D1332" s="240" t="s">
        <v>202</v>
      </c>
      <c r="E1332" s="257" t="s">
        <v>1</v>
      </c>
      <c r="F1332" s="258" t="s">
        <v>1474</v>
      </c>
      <c r="G1332" s="256"/>
      <c r="H1332" s="259">
        <v>8.976</v>
      </c>
      <c r="I1332" s="260"/>
      <c r="J1332" s="256"/>
      <c r="K1332" s="256"/>
      <c r="L1332" s="261"/>
      <c r="M1332" s="262"/>
      <c r="N1332" s="263"/>
      <c r="O1332" s="263"/>
      <c r="P1332" s="263"/>
      <c r="Q1332" s="263"/>
      <c r="R1332" s="263"/>
      <c r="S1332" s="263"/>
      <c r="T1332" s="26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65" t="s">
        <v>202</v>
      </c>
      <c r="AU1332" s="265" t="s">
        <v>81</v>
      </c>
      <c r="AV1332" s="14" t="s">
        <v>81</v>
      </c>
      <c r="AW1332" s="14" t="s">
        <v>30</v>
      </c>
      <c r="AX1332" s="14" t="s">
        <v>73</v>
      </c>
      <c r="AY1332" s="265" t="s">
        <v>194</v>
      </c>
    </row>
    <row r="1333" spans="1:51" s="13" customFormat="1" ht="12">
      <c r="A1333" s="13"/>
      <c r="B1333" s="245"/>
      <c r="C1333" s="246"/>
      <c r="D1333" s="240" t="s">
        <v>202</v>
      </c>
      <c r="E1333" s="247" t="s">
        <v>1</v>
      </c>
      <c r="F1333" s="248" t="s">
        <v>1475</v>
      </c>
      <c r="G1333" s="246"/>
      <c r="H1333" s="247" t="s">
        <v>1</v>
      </c>
      <c r="I1333" s="249"/>
      <c r="J1333" s="246"/>
      <c r="K1333" s="246"/>
      <c r="L1333" s="250"/>
      <c r="M1333" s="251"/>
      <c r="N1333" s="252"/>
      <c r="O1333" s="252"/>
      <c r="P1333" s="252"/>
      <c r="Q1333" s="252"/>
      <c r="R1333" s="252"/>
      <c r="S1333" s="252"/>
      <c r="T1333" s="25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54" t="s">
        <v>202</v>
      </c>
      <c r="AU1333" s="254" t="s">
        <v>81</v>
      </c>
      <c r="AV1333" s="13" t="s">
        <v>77</v>
      </c>
      <c r="AW1333" s="13" t="s">
        <v>30</v>
      </c>
      <c r="AX1333" s="13" t="s">
        <v>73</v>
      </c>
      <c r="AY1333" s="254" t="s">
        <v>194</v>
      </c>
    </row>
    <row r="1334" spans="1:51" s="14" customFormat="1" ht="12">
      <c r="A1334" s="14"/>
      <c r="B1334" s="255"/>
      <c r="C1334" s="256"/>
      <c r="D1334" s="240" t="s">
        <v>202</v>
      </c>
      <c r="E1334" s="257" t="s">
        <v>1</v>
      </c>
      <c r="F1334" s="258" t="s">
        <v>1476</v>
      </c>
      <c r="G1334" s="256"/>
      <c r="H1334" s="259">
        <v>3.713</v>
      </c>
      <c r="I1334" s="260"/>
      <c r="J1334" s="256"/>
      <c r="K1334" s="256"/>
      <c r="L1334" s="261"/>
      <c r="M1334" s="262"/>
      <c r="N1334" s="263"/>
      <c r="O1334" s="263"/>
      <c r="P1334" s="263"/>
      <c r="Q1334" s="263"/>
      <c r="R1334" s="263"/>
      <c r="S1334" s="263"/>
      <c r="T1334" s="26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65" t="s">
        <v>202</v>
      </c>
      <c r="AU1334" s="265" t="s">
        <v>81</v>
      </c>
      <c r="AV1334" s="14" t="s">
        <v>81</v>
      </c>
      <c r="AW1334" s="14" t="s">
        <v>30</v>
      </c>
      <c r="AX1334" s="14" t="s">
        <v>73</v>
      </c>
      <c r="AY1334" s="265" t="s">
        <v>194</v>
      </c>
    </row>
    <row r="1335" spans="1:51" s="14" customFormat="1" ht="12">
      <c r="A1335" s="14"/>
      <c r="B1335" s="255"/>
      <c r="C1335" s="256"/>
      <c r="D1335" s="240" t="s">
        <v>202</v>
      </c>
      <c r="E1335" s="257" t="s">
        <v>1</v>
      </c>
      <c r="F1335" s="258" t="s">
        <v>1477</v>
      </c>
      <c r="G1335" s="256"/>
      <c r="H1335" s="259">
        <v>8.296</v>
      </c>
      <c r="I1335" s="260"/>
      <c r="J1335" s="256"/>
      <c r="K1335" s="256"/>
      <c r="L1335" s="261"/>
      <c r="M1335" s="262"/>
      <c r="N1335" s="263"/>
      <c r="O1335" s="263"/>
      <c r="P1335" s="263"/>
      <c r="Q1335" s="263"/>
      <c r="R1335" s="263"/>
      <c r="S1335" s="263"/>
      <c r="T1335" s="26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65" t="s">
        <v>202</v>
      </c>
      <c r="AU1335" s="265" t="s">
        <v>81</v>
      </c>
      <c r="AV1335" s="14" t="s">
        <v>81</v>
      </c>
      <c r="AW1335" s="14" t="s">
        <v>30</v>
      </c>
      <c r="AX1335" s="14" t="s">
        <v>73</v>
      </c>
      <c r="AY1335" s="265" t="s">
        <v>194</v>
      </c>
    </row>
    <row r="1336" spans="1:51" s="14" customFormat="1" ht="12">
      <c r="A1336" s="14"/>
      <c r="B1336" s="255"/>
      <c r="C1336" s="256"/>
      <c r="D1336" s="240" t="s">
        <v>202</v>
      </c>
      <c r="E1336" s="257" t="s">
        <v>1</v>
      </c>
      <c r="F1336" s="258" t="s">
        <v>1478</v>
      </c>
      <c r="G1336" s="256"/>
      <c r="H1336" s="259">
        <v>7.19</v>
      </c>
      <c r="I1336" s="260"/>
      <c r="J1336" s="256"/>
      <c r="K1336" s="256"/>
      <c r="L1336" s="261"/>
      <c r="M1336" s="262"/>
      <c r="N1336" s="263"/>
      <c r="O1336" s="263"/>
      <c r="P1336" s="263"/>
      <c r="Q1336" s="263"/>
      <c r="R1336" s="263"/>
      <c r="S1336" s="263"/>
      <c r="T1336" s="26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65" t="s">
        <v>202</v>
      </c>
      <c r="AU1336" s="265" t="s">
        <v>81</v>
      </c>
      <c r="AV1336" s="14" t="s">
        <v>81</v>
      </c>
      <c r="AW1336" s="14" t="s">
        <v>30</v>
      </c>
      <c r="AX1336" s="14" t="s">
        <v>73</v>
      </c>
      <c r="AY1336" s="265" t="s">
        <v>194</v>
      </c>
    </row>
    <row r="1337" spans="1:51" s="15" customFormat="1" ht="12">
      <c r="A1337" s="15"/>
      <c r="B1337" s="266"/>
      <c r="C1337" s="267"/>
      <c r="D1337" s="240" t="s">
        <v>202</v>
      </c>
      <c r="E1337" s="268" t="s">
        <v>1</v>
      </c>
      <c r="F1337" s="269" t="s">
        <v>206</v>
      </c>
      <c r="G1337" s="267"/>
      <c r="H1337" s="270">
        <v>94.768</v>
      </c>
      <c r="I1337" s="271"/>
      <c r="J1337" s="267"/>
      <c r="K1337" s="267"/>
      <c r="L1337" s="272"/>
      <c r="M1337" s="273"/>
      <c r="N1337" s="274"/>
      <c r="O1337" s="274"/>
      <c r="P1337" s="274"/>
      <c r="Q1337" s="274"/>
      <c r="R1337" s="274"/>
      <c r="S1337" s="274"/>
      <c r="T1337" s="275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T1337" s="276" t="s">
        <v>202</v>
      </c>
      <c r="AU1337" s="276" t="s">
        <v>81</v>
      </c>
      <c r="AV1337" s="15" t="s">
        <v>115</v>
      </c>
      <c r="AW1337" s="15" t="s">
        <v>30</v>
      </c>
      <c r="AX1337" s="15" t="s">
        <v>77</v>
      </c>
      <c r="AY1337" s="276" t="s">
        <v>194</v>
      </c>
    </row>
    <row r="1338" spans="1:65" s="2" customFormat="1" ht="44.25" customHeight="1">
      <c r="A1338" s="39"/>
      <c r="B1338" s="40"/>
      <c r="C1338" s="227" t="s">
        <v>871</v>
      </c>
      <c r="D1338" s="227" t="s">
        <v>196</v>
      </c>
      <c r="E1338" s="228" t="s">
        <v>1479</v>
      </c>
      <c r="F1338" s="229" t="s">
        <v>1480</v>
      </c>
      <c r="G1338" s="230" t="s">
        <v>397</v>
      </c>
      <c r="H1338" s="231">
        <v>17</v>
      </c>
      <c r="I1338" s="232"/>
      <c r="J1338" s="233">
        <f>ROUND(I1338*H1338,2)</f>
        <v>0</v>
      </c>
      <c r="K1338" s="229" t="s">
        <v>200</v>
      </c>
      <c r="L1338" s="45"/>
      <c r="M1338" s="234" t="s">
        <v>1</v>
      </c>
      <c r="N1338" s="235" t="s">
        <v>38</v>
      </c>
      <c r="O1338" s="92"/>
      <c r="P1338" s="236">
        <f>O1338*H1338</f>
        <v>0</v>
      </c>
      <c r="Q1338" s="236">
        <v>0</v>
      </c>
      <c r="R1338" s="236">
        <f>Q1338*H1338</f>
        <v>0</v>
      </c>
      <c r="S1338" s="236">
        <v>0</v>
      </c>
      <c r="T1338" s="237">
        <f>S1338*H1338</f>
        <v>0</v>
      </c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R1338" s="238" t="s">
        <v>239</v>
      </c>
      <c r="AT1338" s="238" t="s">
        <v>196</v>
      </c>
      <c r="AU1338" s="238" t="s">
        <v>81</v>
      </c>
      <c r="AY1338" s="18" t="s">
        <v>194</v>
      </c>
      <c r="BE1338" s="239">
        <f>IF(N1338="základní",J1338,0)</f>
        <v>0</v>
      </c>
      <c r="BF1338" s="239">
        <f>IF(N1338="snížená",J1338,0)</f>
        <v>0</v>
      </c>
      <c r="BG1338" s="239">
        <f>IF(N1338="zákl. přenesená",J1338,0)</f>
        <v>0</v>
      </c>
      <c r="BH1338" s="239">
        <f>IF(N1338="sníž. přenesená",J1338,0)</f>
        <v>0</v>
      </c>
      <c r="BI1338" s="239">
        <f>IF(N1338="nulová",J1338,0)</f>
        <v>0</v>
      </c>
      <c r="BJ1338" s="18" t="s">
        <v>77</v>
      </c>
      <c r="BK1338" s="239">
        <f>ROUND(I1338*H1338,2)</f>
        <v>0</v>
      </c>
      <c r="BL1338" s="18" t="s">
        <v>239</v>
      </c>
      <c r="BM1338" s="238" t="s">
        <v>1481</v>
      </c>
    </row>
    <row r="1339" spans="1:47" s="2" customFormat="1" ht="12">
      <c r="A1339" s="39"/>
      <c r="B1339" s="40"/>
      <c r="C1339" s="41"/>
      <c r="D1339" s="240" t="s">
        <v>201</v>
      </c>
      <c r="E1339" s="41"/>
      <c r="F1339" s="241" t="s">
        <v>1480</v>
      </c>
      <c r="G1339" s="41"/>
      <c r="H1339" s="41"/>
      <c r="I1339" s="242"/>
      <c r="J1339" s="41"/>
      <c r="K1339" s="41"/>
      <c r="L1339" s="45"/>
      <c r="M1339" s="243"/>
      <c r="N1339" s="244"/>
      <c r="O1339" s="92"/>
      <c r="P1339" s="92"/>
      <c r="Q1339" s="92"/>
      <c r="R1339" s="92"/>
      <c r="S1339" s="92"/>
      <c r="T1339" s="93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T1339" s="18" t="s">
        <v>201</v>
      </c>
      <c r="AU1339" s="18" t="s">
        <v>81</v>
      </c>
    </row>
    <row r="1340" spans="1:51" s="13" customFormat="1" ht="12">
      <c r="A1340" s="13"/>
      <c r="B1340" s="245"/>
      <c r="C1340" s="246"/>
      <c r="D1340" s="240" t="s">
        <v>202</v>
      </c>
      <c r="E1340" s="247" t="s">
        <v>1</v>
      </c>
      <c r="F1340" s="248" t="s">
        <v>1468</v>
      </c>
      <c r="G1340" s="246"/>
      <c r="H1340" s="247" t="s">
        <v>1</v>
      </c>
      <c r="I1340" s="249"/>
      <c r="J1340" s="246"/>
      <c r="K1340" s="246"/>
      <c r="L1340" s="250"/>
      <c r="M1340" s="251"/>
      <c r="N1340" s="252"/>
      <c r="O1340" s="252"/>
      <c r="P1340" s="252"/>
      <c r="Q1340" s="252"/>
      <c r="R1340" s="252"/>
      <c r="S1340" s="252"/>
      <c r="T1340" s="25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54" t="s">
        <v>202</v>
      </c>
      <c r="AU1340" s="254" t="s">
        <v>81</v>
      </c>
      <c r="AV1340" s="13" t="s">
        <v>77</v>
      </c>
      <c r="AW1340" s="13" t="s">
        <v>30</v>
      </c>
      <c r="AX1340" s="13" t="s">
        <v>73</v>
      </c>
      <c r="AY1340" s="254" t="s">
        <v>194</v>
      </c>
    </row>
    <row r="1341" spans="1:51" s="14" customFormat="1" ht="12">
      <c r="A1341" s="14"/>
      <c r="B1341" s="255"/>
      <c r="C1341" s="256"/>
      <c r="D1341" s="240" t="s">
        <v>202</v>
      </c>
      <c r="E1341" s="257" t="s">
        <v>1</v>
      </c>
      <c r="F1341" s="258" t="s">
        <v>1482</v>
      </c>
      <c r="G1341" s="256"/>
      <c r="H1341" s="259">
        <v>17</v>
      </c>
      <c r="I1341" s="260"/>
      <c r="J1341" s="256"/>
      <c r="K1341" s="256"/>
      <c r="L1341" s="261"/>
      <c r="M1341" s="262"/>
      <c r="N1341" s="263"/>
      <c r="O1341" s="263"/>
      <c r="P1341" s="263"/>
      <c r="Q1341" s="263"/>
      <c r="R1341" s="263"/>
      <c r="S1341" s="263"/>
      <c r="T1341" s="26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T1341" s="265" t="s">
        <v>202</v>
      </c>
      <c r="AU1341" s="265" t="s">
        <v>81</v>
      </c>
      <c r="AV1341" s="14" t="s">
        <v>81</v>
      </c>
      <c r="AW1341" s="14" t="s">
        <v>30</v>
      </c>
      <c r="AX1341" s="14" t="s">
        <v>73</v>
      </c>
      <c r="AY1341" s="265" t="s">
        <v>194</v>
      </c>
    </row>
    <row r="1342" spans="1:51" s="15" customFormat="1" ht="12">
      <c r="A1342" s="15"/>
      <c r="B1342" s="266"/>
      <c r="C1342" s="267"/>
      <c r="D1342" s="240" t="s">
        <v>202</v>
      </c>
      <c r="E1342" s="268" t="s">
        <v>1</v>
      </c>
      <c r="F1342" s="269" t="s">
        <v>206</v>
      </c>
      <c r="G1342" s="267"/>
      <c r="H1342" s="270">
        <v>17</v>
      </c>
      <c r="I1342" s="271"/>
      <c r="J1342" s="267"/>
      <c r="K1342" s="267"/>
      <c r="L1342" s="272"/>
      <c r="M1342" s="273"/>
      <c r="N1342" s="274"/>
      <c r="O1342" s="274"/>
      <c r="P1342" s="274"/>
      <c r="Q1342" s="274"/>
      <c r="R1342" s="274"/>
      <c r="S1342" s="274"/>
      <c r="T1342" s="275"/>
      <c r="U1342" s="15"/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5"/>
      <c r="AT1342" s="276" t="s">
        <v>202</v>
      </c>
      <c r="AU1342" s="276" t="s">
        <v>81</v>
      </c>
      <c r="AV1342" s="15" t="s">
        <v>115</v>
      </c>
      <c r="AW1342" s="15" t="s">
        <v>30</v>
      </c>
      <c r="AX1342" s="15" t="s">
        <v>77</v>
      </c>
      <c r="AY1342" s="276" t="s">
        <v>194</v>
      </c>
    </row>
    <row r="1343" spans="1:65" s="2" customFormat="1" ht="33" customHeight="1">
      <c r="A1343" s="39"/>
      <c r="B1343" s="40"/>
      <c r="C1343" s="227" t="s">
        <v>1483</v>
      </c>
      <c r="D1343" s="227" t="s">
        <v>196</v>
      </c>
      <c r="E1343" s="228" t="s">
        <v>1484</v>
      </c>
      <c r="F1343" s="229" t="s">
        <v>1485</v>
      </c>
      <c r="G1343" s="230" t="s">
        <v>294</v>
      </c>
      <c r="H1343" s="231">
        <v>21.078</v>
      </c>
      <c r="I1343" s="232"/>
      <c r="J1343" s="233">
        <f>ROUND(I1343*H1343,2)</f>
        <v>0</v>
      </c>
      <c r="K1343" s="229" t="s">
        <v>200</v>
      </c>
      <c r="L1343" s="45"/>
      <c r="M1343" s="234" t="s">
        <v>1</v>
      </c>
      <c r="N1343" s="235" t="s">
        <v>38</v>
      </c>
      <c r="O1343" s="92"/>
      <c r="P1343" s="236">
        <f>O1343*H1343</f>
        <v>0</v>
      </c>
      <c r="Q1343" s="236">
        <v>0</v>
      </c>
      <c r="R1343" s="236">
        <f>Q1343*H1343</f>
        <v>0</v>
      </c>
      <c r="S1343" s="236">
        <v>0</v>
      </c>
      <c r="T1343" s="237">
        <f>S1343*H1343</f>
        <v>0</v>
      </c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R1343" s="238" t="s">
        <v>239</v>
      </c>
      <c r="AT1343" s="238" t="s">
        <v>196</v>
      </c>
      <c r="AU1343" s="238" t="s">
        <v>81</v>
      </c>
      <c r="AY1343" s="18" t="s">
        <v>194</v>
      </c>
      <c r="BE1343" s="239">
        <f>IF(N1343="základní",J1343,0)</f>
        <v>0</v>
      </c>
      <c r="BF1343" s="239">
        <f>IF(N1343="snížená",J1343,0)</f>
        <v>0</v>
      </c>
      <c r="BG1343" s="239">
        <f>IF(N1343="zákl. přenesená",J1343,0)</f>
        <v>0</v>
      </c>
      <c r="BH1343" s="239">
        <f>IF(N1343="sníž. přenesená",J1343,0)</f>
        <v>0</v>
      </c>
      <c r="BI1343" s="239">
        <f>IF(N1343="nulová",J1343,0)</f>
        <v>0</v>
      </c>
      <c r="BJ1343" s="18" t="s">
        <v>77</v>
      </c>
      <c r="BK1343" s="239">
        <f>ROUND(I1343*H1343,2)</f>
        <v>0</v>
      </c>
      <c r="BL1343" s="18" t="s">
        <v>239</v>
      </c>
      <c r="BM1343" s="238" t="s">
        <v>1486</v>
      </c>
    </row>
    <row r="1344" spans="1:47" s="2" customFormat="1" ht="12">
      <c r="A1344" s="39"/>
      <c r="B1344" s="40"/>
      <c r="C1344" s="41"/>
      <c r="D1344" s="240" t="s">
        <v>201</v>
      </c>
      <c r="E1344" s="41"/>
      <c r="F1344" s="241" t="s">
        <v>1485</v>
      </c>
      <c r="G1344" s="41"/>
      <c r="H1344" s="41"/>
      <c r="I1344" s="242"/>
      <c r="J1344" s="41"/>
      <c r="K1344" s="41"/>
      <c r="L1344" s="45"/>
      <c r="M1344" s="243"/>
      <c r="N1344" s="244"/>
      <c r="O1344" s="92"/>
      <c r="P1344" s="92"/>
      <c r="Q1344" s="92"/>
      <c r="R1344" s="92"/>
      <c r="S1344" s="92"/>
      <c r="T1344" s="93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T1344" s="18" t="s">
        <v>201</v>
      </c>
      <c r="AU1344" s="18" t="s">
        <v>81</v>
      </c>
    </row>
    <row r="1345" spans="1:51" s="13" customFormat="1" ht="12">
      <c r="A1345" s="13"/>
      <c r="B1345" s="245"/>
      <c r="C1345" s="246"/>
      <c r="D1345" s="240" t="s">
        <v>202</v>
      </c>
      <c r="E1345" s="247" t="s">
        <v>1</v>
      </c>
      <c r="F1345" s="248" t="s">
        <v>1468</v>
      </c>
      <c r="G1345" s="246"/>
      <c r="H1345" s="247" t="s">
        <v>1</v>
      </c>
      <c r="I1345" s="249"/>
      <c r="J1345" s="246"/>
      <c r="K1345" s="246"/>
      <c r="L1345" s="250"/>
      <c r="M1345" s="251"/>
      <c r="N1345" s="252"/>
      <c r="O1345" s="252"/>
      <c r="P1345" s="252"/>
      <c r="Q1345" s="252"/>
      <c r="R1345" s="252"/>
      <c r="S1345" s="252"/>
      <c r="T1345" s="25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54" t="s">
        <v>202</v>
      </c>
      <c r="AU1345" s="254" t="s">
        <v>81</v>
      </c>
      <c r="AV1345" s="13" t="s">
        <v>77</v>
      </c>
      <c r="AW1345" s="13" t="s">
        <v>30</v>
      </c>
      <c r="AX1345" s="13" t="s">
        <v>73</v>
      </c>
      <c r="AY1345" s="254" t="s">
        <v>194</v>
      </c>
    </row>
    <row r="1346" spans="1:51" s="14" customFormat="1" ht="12">
      <c r="A1346" s="14"/>
      <c r="B1346" s="255"/>
      <c r="C1346" s="256"/>
      <c r="D1346" s="240" t="s">
        <v>202</v>
      </c>
      <c r="E1346" s="257" t="s">
        <v>1</v>
      </c>
      <c r="F1346" s="258" t="s">
        <v>1487</v>
      </c>
      <c r="G1346" s="256"/>
      <c r="H1346" s="259">
        <v>21.078</v>
      </c>
      <c r="I1346" s="260"/>
      <c r="J1346" s="256"/>
      <c r="K1346" s="256"/>
      <c r="L1346" s="261"/>
      <c r="M1346" s="262"/>
      <c r="N1346" s="263"/>
      <c r="O1346" s="263"/>
      <c r="P1346" s="263"/>
      <c r="Q1346" s="263"/>
      <c r="R1346" s="263"/>
      <c r="S1346" s="263"/>
      <c r="T1346" s="26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65" t="s">
        <v>202</v>
      </c>
      <c r="AU1346" s="265" t="s">
        <v>81</v>
      </c>
      <c r="AV1346" s="14" t="s">
        <v>81</v>
      </c>
      <c r="AW1346" s="14" t="s">
        <v>30</v>
      </c>
      <c r="AX1346" s="14" t="s">
        <v>73</v>
      </c>
      <c r="AY1346" s="265" t="s">
        <v>194</v>
      </c>
    </row>
    <row r="1347" spans="1:51" s="15" customFormat="1" ht="12">
      <c r="A1347" s="15"/>
      <c r="B1347" s="266"/>
      <c r="C1347" s="267"/>
      <c r="D1347" s="240" t="s">
        <v>202</v>
      </c>
      <c r="E1347" s="268" t="s">
        <v>1</v>
      </c>
      <c r="F1347" s="269" t="s">
        <v>206</v>
      </c>
      <c r="G1347" s="267"/>
      <c r="H1347" s="270">
        <v>21.078</v>
      </c>
      <c r="I1347" s="271"/>
      <c r="J1347" s="267"/>
      <c r="K1347" s="267"/>
      <c r="L1347" s="272"/>
      <c r="M1347" s="273"/>
      <c r="N1347" s="274"/>
      <c r="O1347" s="274"/>
      <c r="P1347" s="274"/>
      <c r="Q1347" s="274"/>
      <c r="R1347" s="274"/>
      <c r="S1347" s="274"/>
      <c r="T1347" s="275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T1347" s="276" t="s">
        <v>202</v>
      </c>
      <c r="AU1347" s="276" t="s">
        <v>81</v>
      </c>
      <c r="AV1347" s="15" t="s">
        <v>115</v>
      </c>
      <c r="AW1347" s="15" t="s">
        <v>30</v>
      </c>
      <c r="AX1347" s="15" t="s">
        <v>77</v>
      </c>
      <c r="AY1347" s="276" t="s">
        <v>194</v>
      </c>
    </row>
    <row r="1348" spans="1:65" s="2" customFormat="1" ht="12">
      <c r="A1348" s="39"/>
      <c r="B1348" s="40"/>
      <c r="C1348" s="288" t="s">
        <v>874</v>
      </c>
      <c r="D1348" s="288" t="s">
        <v>282</v>
      </c>
      <c r="E1348" s="289" t="s">
        <v>1488</v>
      </c>
      <c r="F1348" s="290" t="s">
        <v>1489</v>
      </c>
      <c r="G1348" s="291" t="s">
        <v>294</v>
      </c>
      <c r="H1348" s="292">
        <v>24.24</v>
      </c>
      <c r="I1348" s="293"/>
      <c r="J1348" s="294">
        <f>ROUND(I1348*H1348,2)</f>
        <v>0</v>
      </c>
      <c r="K1348" s="290" t="s">
        <v>1</v>
      </c>
      <c r="L1348" s="295"/>
      <c r="M1348" s="296" t="s">
        <v>1</v>
      </c>
      <c r="N1348" s="297" t="s">
        <v>38</v>
      </c>
      <c r="O1348" s="92"/>
      <c r="P1348" s="236">
        <f>O1348*H1348</f>
        <v>0</v>
      </c>
      <c r="Q1348" s="236">
        <v>0</v>
      </c>
      <c r="R1348" s="236">
        <f>Q1348*H1348</f>
        <v>0</v>
      </c>
      <c r="S1348" s="236">
        <v>0</v>
      </c>
      <c r="T1348" s="237">
        <f>S1348*H1348</f>
        <v>0</v>
      </c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R1348" s="238" t="s">
        <v>273</v>
      </c>
      <c r="AT1348" s="238" t="s">
        <v>282</v>
      </c>
      <c r="AU1348" s="238" t="s">
        <v>81</v>
      </c>
      <c r="AY1348" s="18" t="s">
        <v>194</v>
      </c>
      <c r="BE1348" s="239">
        <f>IF(N1348="základní",J1348,0)</f>
        <v>0</v>
      </c>
      <c r="BF1348" s="239">
        <f>IF(N1348="snížená",J1348,0)</f>
        <v>0</v>
      </c>
      <c r="BG1348" s="239">
        <f>IF(N1348="zákl. přenesená",J1348,0)</f>
        <v>0</v>
      </c>
      <c r="BH1348" s="239">
        <f>IF(N1348="sníž. přenesená",J1348,0)</f>
        <v>0</v>
      </c>
      <c r="BI1348" s="239">
        <f>IF(N1348="nulová",J1348,0)</f>
        <v>0</v>
      </c>
      <c r="BJ1348" s="18" t="s">
        <v>77</v>
      </c>
      <c r="BK1348" s="239">
        <f>ROUND(I1348*H1348,2)</f>
        <v>0</v>
      </c>
      <c r="BL1348" s="18" t="s">
        <v>239</v>
      </c>
      <c r="BM1348" s="238" t="s">
        <v>1490</v>
      </c>
    </row>
    <row r="1349" spans="1:47" s="2" customFormat="1" ht="12">
      <c r="A1349" s="39"/>
      <c r="B1349" s="40"/>
      <c r="C1349" s="41"/>
      <c r="D1349" s="240" t="s">
        <v>201</v>
      </c>
      <c r="E1349" s="41"/>
      <c r="F1349" s="241" t="s">
        <v>1489</v>
      </c>
      <c r="G1349" s="41"/>
      <c r="H1349" s="41"/>
      <c r="I1349" s="242"/>
      <c r="J1349" s="41"/>
      <c r="K1349" s="41"/>
      <c r="L1349" s="45"/>
      <c r="M1349" s="243"/>
      <c r="N1349" s="244"/>
      <c r="O1349" s="92"/>
      <c r="P1349" s="92"/>
      <c r="Q1349" s="92"/>
      <c r="R1349" s="92"/>
      <c r="S1349" s="92"/>
      <c r="T1349" s="93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T1349" s="18" t="s">
        <v>201</v>
      </c>
      <c r="AU1349" s="18" t="s">
        <v>81</v>
      </c>
    </row>
    <row r="1350" spans="1:51" s="14" customFormat="1" ht="12">
      <c r="A1350" s="14"/>
      <c r="B1350" s="255"/>
      <c r="C1350" s="256"/>
      <c r="D1350" s="240" t="s">
        <v>202</v>
      </c>
      <c r="E1350" s="257" t="s">
        <v>1</v>
      </c>
      <c r="F1350" s="258" t="s">
        <v>1491</v>
      </c>
      <c r="G1350" s="256"/>
      <c r="H1350" s="259">
        <v>24.24</v>
      </c>
      <c r="I1350" s="260"/>
      <c r="J1350" s="256"/>
      <c r="K1350" s="256"/>
      <c r="L1350" s="261"/>
      <c r="M1350" s="262"/>
      <c r="N1350" s="263"/>
      <c r="O1350" s="263"/>
      <c r="P1350" s="263"/>
      <c r="Q1350" s="263"/>
      <c r="R1350" s="263"/>
      <c r="S1350" s="263"/>
      <c r="T1350" s="26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65" t="s">
        <v>202</v>
      </c>
      <c r="AU1350" s="265" t="s">
        <v>81</v>
      </c>
      <c r="AV1350" s="14" t="s">
        <v>81</v>
      </c>
      <c r="AW1350" s="14" t="s">
        <v>30</v>
      </c>
      <c r="AX1350" s="14" t="s">
        <v>73</v>
      </c>
      <c r="AY1350" s="265" t="s">
        <v>194</v>
      </c>
    </row>
    <row r="1351" spans="1:51" s="15" customFormat="1" ht="12">
      <c r="A1351" s="15"/>
      <c r="B1351" s="266"/>
      <c r="C1351" s="267"/>
      <c r="D1351" s="240" t="s">
        <v>202</v>
      </c>
      <c r="E1351" s="268" t="s">
        <v>1</v>
      </c>
      <c r="F1351" s="269" t="s">
        <v>206</v>
      </c>
      <c r="G1351" s="267"/>
      <c r="H1351" s="270">
        <v>24.24</v>
      </c>
      <c r="I1351" s="271"/>
      <c r="J1351" s="267"/>
      <c r="K1351" s="267"/>
      <c r="L1351" s="272"/>
      <c r="M1351" s="273"/>
      <c r="N1351" s="274"/>
      <c r="O1351" s="274"/>
      <c r="P1351" s="274"/>
      <c r="Q1351" s="274"/>
      <c r="R1351" s="274"/>
      <c r="S1351" s="274"/>
      <c r="T1351" s="275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T1351" s="276" t="s">
        <v>202</v>
      </c>
      <c r="AU1351" s="276" t="s">
        <v>81</v>
      </c>
      <c r="AV1351" s="15" t="s">
        <v>115</v>
      </c>
      <c r="AW1351" s="15" t="s">
        <v>30</v>
      </c>
      <c r="AX1351" s="15" t="s">
        <v>77</v>
      </c>
      <c r="AY1351" s="276" t="s">
        <v>194</v>
      </c>
    </row>
    <row r="1352" spans="1:65" s="2" customFormat="1" ht="55.5" customHeight="1">
      <c r="A1352" s="39"/>
      <c r="B1352" s="40"/>
      <c r="C1352" s="227" t="s">
        <v>1492</v>
      </c>
      <c r="D1352" s="227" t="s">
        <v>196</v>
      </c>
      <c r="E1352" s="228" t="s">
        <v>1493</v>
      </c>
      <c r="F1352" s="229" t="s">
        <v>1494</v>
      </c>
      <c r="G1352" s="230" t="s">
        <v>357</v>
      </c>
      <c r="H1352" s="231">
        <v>109.82</v>
      </c>
      <c r="I1352" s="232"/>
      <c r="J1352" s="233">
        <f>ROUND(I1352*H1352,2)</f>
        <v>0</v>
      </c>
      <c r="K1352" s="229" t="s">
        <v>200</v>
      </c>
      <c r="L1352" s="45"/>
      <c r="M1352" s="234" t="s">
        <v>1</v>
      </c>
      <c r="N1352" s="235" t="s">
        <v>38</v>
      </c>
      <c r="O1352" s="92"/>
      <c r="P1352" s="236">
        <f>O1352*H1352</f>
        <v>0</v>
      </c>
      <c r="Q1352" s="236">
        <v>0</v>
      </c>
      <c r="R1352" s="236">
        <f>Q1352*H1352</f>
        <v>0</v>
      </c>
      <c r="S1352" s="236">
        <v>0</v>
      </c>
      <c r="T1352" s="237">
        <f>S1352*H1352</f>
        <v>0</v>
      </c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R1352" s="238" t="s">
        <v>239</v>
      </c>
      <c r="AT1352" s="238" t="s">
        <v>196</v>
      </c>
      <c r="AU1352" s="238" t="s">
        <v>81</v>
      </c>
      <c r="AY1352" s="18" t="s">
        <v>194</v>
      </c>
      <c r="BE1352" s="239">
        <f>IF(N1352="základní",J1352,0)</f>
        <v>0</v>
      </c>
      <c r="BF1352" s="239">
        <f>IF(N1352="snížená",J1352,0)</f>
        <v>0</v>
      </c>
      <c r="BG1352" s="239">
        <f>IF(N1352="zákl. přenesená",J1352,0)</f>
        <v>0</v>
      </c>
      <c r="BH1352" s="239">
        <f>IF(N1352="sníž. přenesená",J1352,0)</f>
        <v>0</v>
      </c>
      <c r="BI1352" s="239">
        <f>IF(N1352="nulová",J1352,0)</f>
        <v>0</v>
      </c>
      <c r="BJ1352" s="18" t="s">
        <v>77</v>
      </c>
      <c r="BK1352" s="239">
        <f>ROUND(I1352*H1352,2)</f>
        <v>0</v>
      </c>
      <c r="BL1352" s="18" t="s">
        <v>239</v>
      </c>
      <c r="BM1352" s="238" t="s">
        <v>1495</v>
      </c>
    </row>
    <row r="1353" spans="1:47" s="2" customFormat="1" ht="12">
      <c r="A1353" s="39"/>
      <c r="B1353" s="40"/>
      <c r="C1353" s="41"/>
      <c r="D1353" s="240" t="s">
        <v>201</v>
      </c>
      <c r="E1353" s="41"/>
      <c r="F1353" s="241" t="s">
        <v>1494</v>
      </c>
      <c r="G1353" s="41"/>
      <c r="H1353" s="41"/>
      <c r="I1353" s="242"/>
      <c r="J1353" s="41"/>
      <c r="K1353" s="41"/>
      <c r="L1353" s="45"/>
      <c r="M1353" s="243"/>
      <c r="N1353" s="244"/>
      <c r="O1353" s="92"/>
      <c r="P1353" s="92"/>
      <c r="Q1353" s="92"/>
      <c r="R1353" s="92"/>
      <c r="S1353" s="92"/>
      <c r="T1353" s="93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T1353" s="18" t="s">
        <v>201</v>
      </c>
      <c r="AU1353" s="18" t="s">
        <v>81</v>
      </c>
    </row>
    <row r="1354" spans="1:51" s="13" customFormat="1" ht="12">
      <c r="A1354" s="13"/>
      <c r="B1354" s="245"/>
      <c r="C1354" s="246"/>
      <c r="D1354" s="240" t="s">
        <v>202</v>
      </c>
      <c r="E1354" s="247" t="s">
        <v>1</v>
      </c>
      <c r="F1354" s="248" t="s">
        <v>1468</v>
      </c>
      <c r="G1354" s="246"/>
      <c r="H1354" s="247" t="s">
        <v>1</v>
      </c>
      <c r="I1354" s="249"/>
      <c r="J1354" s="246"/>
      <c r="K1354" s="246"/>
      <c r="L1354" s="250"/>
      <c r="M1354" s="251"/>
      <c r="N1354" s="252"/>
      <c r="O1354" s="252"/>
      <c r="P1354" s="252"/>
      <c r="Q1354" s="252"/>
      <c r="R1354" s="252"/>
      <c r="S1354" s="252"/>
      <c r="T1354" s="25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54" t="s">
        <v>202</v>
      </c>
      <c r="AU1354" s="254" t="s">
        <v>81</v>
      </c>
      <c r="AV1354" s="13" t="s">
        <v>77</v>
      </c>
      <c r="AW1354" s="13" t="s">
        <v>30</v>
      </c>
      <c r="AX1354" s="13" t="s">
        <v>73</v>
      </c>
      <c r="AY1354" s="254" t="s">
        <v>194</v>
      </c>
    </row>
    <row r="1355" spans="1:51" s="14" customFormat="1" ht="12">
      <c r="A1355" s="14"/>
      <c r="B1355" s="255"/>
      <c r="C1355" s="256"/>
      <c r="D1355" s="240" t="s">
        <v>202</v>
      </c>
      <c r="E1355" s="257" t="s">
        <v>1</v>
      </c>
      <c r="F1355" s="258" t="s">
        <v>1496</v>
      </c>
      <c r="G1355" s="256"/>
      <c r="H1355" s="259">
        <v>68</v>
      </c>
      <c r="I1355" s="260"/>
      <c r="J1355" s="256"/>
      <c r="K1355" s="256"/>
      <c r="L1355" s="261"/>
      <c r="M1355" s="262"/>
      <c r="N1355" s="263"/>
      <c r="O1355" s="263"/>
      <c r="P1355" s="263"/>
      <c r="Q1355" s="263"/>
      <c r="R1355" s="263"/>
      <c r="S1355" s="263"/>
      <c r="T1355" s="26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65" t="s">
        <v>202</v>
      </c>
      <c r="AU1355" s="265" t="s">
        <v>81</v>
      </c>
      <c r="AV1355" s="14" t="s">
        <v>81</v>
      </c>
      <c r="AW1355" s="14" t="s">
        <v>30</v>
      </c>
      <c r="AX1355" s="14" t="s">
        <v>73</v>
      </c>
      <c r="AY1355" s="265" t="s">
        <v>194</v>
      </c>
    </row>
    <row r="1356" spans="1:51" s="14" customFormat="1" ht="12">
      <c r="A1356" s="14"/>
      <c r="B1356" s="255"/>
      <c r="C1356" s="256"/>
      <c r="D1356" s="240" t="s">
        <v>202</v>
      </c>
      <c r="E1356" s="257" t="s">
        <v>1</v>
      </c>
      <c r="F1356" s="258" t="s">
        <v>1497</v>
      </c>
      <c r="G1356" s="256"/>
      <c r="H1356" s="259">
        <v>13.2</v>
      </c>
      <c r="I1356" s="260"/>
      <c r="J1356" s="256"/>
      <c r="K1356" s="256"/>
      <c r="L1356" s="261"/>
      <c r="M1356" s="262"/>
      <c r="N1356" s="263"/>
      <c r="O1356" s="263"/>
      <c r="P1356" s="263"/>
      <c r="Q1356" s="263"/>
      <c r="R1356" s="263"/>
      <c r="S1356" s="263"/>
      <c r="T1356" s="26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65" t="s">
        <v>202</v>
      </c>
      <c r="AU1356" s="265" t="s">
        <v>81</v>
      </c>
      <c r="AV1356" s="14" t="s">
        <v>81</v>
      </c>
      <c r="AW1356" s="14" t="s">
        <v>30</v>
      </c>
      <c r="AX1356" s="14" t="s">
        <v>73</v>
      </c>
      <c r="AY1356" s="265" t="s">
        <v>194</v>
      </c>
    </row>
    <row r="1357" spans="1:51" s="14" customFormat="1" ht="12">
      <c r="A1357" s="14"/>
      <c r="B1357" s="255"/>
      <c r="C1357" s="256"/>
      <c r="D1357" s="240" t="s">
        <v>202</v>
      </c>
      <c r="E1357" s="257" t="s">
        <v>1</v>
      </c>
      <c r="F1357" s="258" t="s">
        <v>1498</v>
      </c>
      <c r="G1357" s="256"/>
      <c r="H1357" s="259">
        <v>10.5</v>
      </c>
      <c r="I1357" s="260"/>
      <c r="J1357" s="256"/>
      <c r="K1357" s="256"/>
      <c r="L1357" s="261"/>
      <c r="M1357" s="262"/>
      <c r="N1357" s="263"/>
      <c r="O1357" s="263"/>
      <c r="P1357" s="263"/>
      <c r="Q1357" s="263"/>
      <c r="R1357" s="263"/>
      <c r="S1357" s="263"/>
      <c r="T1357" s="26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65" t="s">
        <v>202</v>
      </c>
      <c r="AU1357" s="265" t="s">
        <v>81</v>
      </c>
      <c r="AV1357" s="14" t="s">
        <v>81</v>
      </c>
      <c r="AW1357" s="14" t="s">
        <v>30</v>
      </c>
      <c r="AX1357" s="14" t="s">
        <v>73</v>
      </c>
      <c r="AY1357" s="265" t="s">
        <v>194</v>
      </c>
    </row>
    <row r="1358" spans="1:51" s="14" customFormat="1" ht="12">
      <c r="A1358" s="14"/>
      <c r="B1358" s="255"/>
      <c r="C1358" s="256"/>
      <c r="D1358" s="240" t="s">
        <v>202</v>
      </c>
      <c r="E1358" s="257" t="s">
        <v>1</v>
      </c>
      <c r="F1358" s="258" t="s">
        <v>1499</v>
      </c>
      <c r="G1358" s="256"/>
      <c r="H1358" s="259">
        <v>9.06</v>
      </c>
      <c r="I1358" s="260"/>
      <c r="J1358" s="256"/>
      <c r="K1358" s="256"/>
      <c r="L1358" s="261"/>
      <c r="M1358" s="262"/>
      <c r="N1358" s="263"/>
      <c r="O1358" s="263"/>
      <c r="P1358" s="263"/>
      <c r="Q1358" s="263"/>
      <c r="R1358" s="263"/>
      <c r="S1358" s="263"/>
      <c r="T1358" s="26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65" t="s">
        <v>202</v>
      </c>
      <c r="AU1358" s="265" t="s">
        <v>81</v>
      </c>
      <c r="AV1358" s="14" t="s">
        <v>81</v>
      </c>
      <c r="AW1358" s="14" t="s">
        <v>30</v>
      </c>
      <c r="AX1358" s="14" t="s">
        <v>73</v>
      </c>
      <c r="AY1358" s="265" t="s">
        <v>194</v>
      </c>
    </row>
    <row r="1359" spans="1:51" s="14" customFormat="1" ht="12">
      <c r="A1359" s="14"/>
      <c r="B1359" s="255"/>
      <c r="C1359" s="256"/>
      <c r="D1359" s="240" t="s">
        <v>202</v>
      </c>
      <c r="E1359" s="257" t="s">
        <v>1</v>
      </c>
      <c r="F1359" s="258" t="s">
        <v>1500</v>
      </c>
      <c r="G1359" s="256"/>
      <c r="H1359" s="259">
        <v>9.06</v>
      </c>
      <c r="I1359" s="260"/>
      <c r="J1359" s="256"/>
      <c r="K1359" s="256"/>
      <c r="L1359" s="261"/>
      <c r="M1359" s="262"/>
      <c r="N1359" s="263"/>
      <c r="O1359" s="263"/>
      <c r="P1359" s="263"/>
      <c r="Q1359" s="263"/>
      <c r="R1359" s="263"/>
      <c r="S1359" s="263"/>
      <c r="T1359" s="26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65" t="s">
        <v>202</v>
      </c>
      <c r="AU1359" s="265" t="s">
        <v>81</v>
      </c>
      <c r="AV1359" s="14" t="s">
        <v>81</v>
      </c>
      <c r="AW1359" s="14" t="s">
        <v>30</v>
      </c>
      <c r="AX1359" s="14" t="s">
        <v>73</v>
      </c>
      <c r="AY1359" s="265" t="s">
        <v>194</v>
      </c>
    </row>
    <row r="1360" spans="1:51" s="15" customFormat="1" ht="12">
      <c r="A1360" s="15"/>
      <c r="B1360" s="266"/>
      <c r="C1360" s="267"/>
      <c r="D1360" s="240" t="s">
        <v>202</v>
      </c>
      <c r="E1360" s="268" t="s">
        <v>1</v>
      </c>
      <c r="F1360" s="269" t="s">
        <v>206</v>
      </c>
      <c r="G1360" s="267"/>
      <c r="H1360" s="270">
        <v>109.82000000000001</v>
      </c>
      <c r="I1360" s="271"/>
      <c r="J1360" s="267"/>
      <c r="K1360" s="267"/>
      <c r="L1360" s="272"/>
      <c r="M1360" s="273"/>
      <c r="N1360" s="274"/>
      <c r="O1360" s="274"/>
      <c r="P1360" s="274"/>
      <c r="Q1360" s="274"/>
      <c r="R1360" s="274"/>
      <c r="S1360" s="274"/>
      <c r="T1360" s="27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T1360" s="276" t="s">
        <v>202</v>
      </c>
      <c r="AU1360" s="276" t="s">
        <v>81</v>
      </c>
      <c r="AV1360" s="15" t="s">
        <v>115</v>
      </c>
      <c r="AW1360" s="15" t="s">
        <v>30</v>
      </c>
      <c r="AX1360" s="15" t="s">
        <v>77</v>
      </c>
      <c r="AY1360" s="276" t="s">
        <v>194</v>
      </c>
    </row>
    <row r="1361" spans="1:65" s="2" customFormat="1" ht="21.75" customHeight="1">
      <c r="A1361" s="39"/>
      <c r="B1361" s="40"/>
      <c r="C1361" s="288" t="s">
        <v>883</v>
      </c>
      <c r="D1361" s="288" t="s">
        <v>282</v>
      </c>
      <c r="E1361" s="289" t="s">
        <v>1501</v>
      </c>
      <c r="F1361" s="290" t="s">
        <v>1502</v>
      </c>
      <c r="G1361" s="291" t="s">
        <v>199</v>
      </c>
      <c r="H1361" s="292">
        <v>2.248</v>
      </c>
      <c r="I1361" s="293"/>
      <c r="J1361" s="294">
        <f>ROUND(I1361*H1361,2)</f>
        <v>0</v>
      </c>
      <c r="K1361" s="290" t="s">
        <v>1503</v>
      </c>
      <c r="L1361" s="295"/>
      <c r="M1361" s="296" t="s">
        <v>1</v>
      </c>
      <c r="N1361" s="297" t="s">
        <v>38</v>
      </c>
      <c r="O1361" s="92"/>
      <c r="P1361" s="236">
        <f>O1361*H1361</f>
        <v>0</v>
      </c>
      <c r="Q1361" s="236">
        <v>0</v>
      </c>
      <c r="R1361" s="236">
        <f>Q1361*H1361</f>
        <v>0</v>
      </c>
      <c r="S1361" s="236">
        <v>0</v>
      </c>
      <c r="T1361" s="237">
        <f>S1361*H1361</f>
        <v>0</v>
      </c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R1361" s="238" t="s">
        <v>273</v>
      </c>
      <c r="AT1361" s="238" t="s">
        <v>282</v>
      </c>
      <c r="AU1361" s="238" t="s">
        <v>81</v>
      </c>
      <c r="AY1361" s="18" t="s">
        <v>194</v>
      </c>
      <c r="BE1361" s="239">
        <f>IF(N1361="základní",J1361,0)</f>
        <v>0</v>
      </c>
      <c r="BF1361" s="239">
        <f>IF(N1361="snížená",J1361,0)</f>
        <v>0</v>
      </c>
      <c r="BG1361" s="239">
        <f>IF(N1361="zákl. přenesená",J1361,0)</f>
        <v>0</v>
      </c>
      <c r="BH1361" s="239">
        <f>IF(N1361="sníž. přenesená",J1361,0)</f>
        <v>0</v>
      </c>
      <c r="BI1361" s="239">
        <f>IF(N1361="nulová",J1361,0)</f>
        <v>0</v>
      </c>
      <c r="BJ1361" s="18" t="s">
        <v>77</v>
      </c>
      <c r="BK1361" s="239">
        <f>ROUND(I1361*H1361,2)</f>
        <v>0</v>
      </c>
      <c r="BL1361" s="18" t="s">
        <v>239</v>
      </c>
      <c r="BM1361" s="238" t="s">
        <v>1504</v>
      </c>
    </row>
    <row r="1362" spans="1:47" s="2" customFormat="1" ht="12">
      <c r="A1362" s="39"/>
      <c r="B1362" s="40"/>
      <c r="C1362" s="41"/>
      <c r="D1362" s="240" t="s">
        <v>201</v>
      </c>
      <c r="E1362" s="41"/>
      <c r="F1362" s="241" t="s">
        <v>1502</v>
      </c>
      <c r="G1362" s="41"/>
      <c r="H1362" s="41"/>
      <c r="I1362" s="242"/>
      <c r="J1362" s="41"/>
      <c r="K1362" s="41"/>
      <c r="L1362" s="45"/>
      <c r="M1362" s="243"/>
      <c r="N1362" s="244"/>
      <c r="O1362" s="92"/>
      <c r="P1362" s="92"/>
      <c r="Q1362" s="92"/>
      <c r="R1362" s="92"/>
      <c r="S1362" s="92"/>
      <c r="T1362" s="93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T1362" s="18" t="s">
        <v>201</v>
      </c>
      <c r="AU1362" s="18" t="s">
        <v>81</v>
      </c>
    </row>
    <row r="1363" spans="1:51" s="13" customFormat="1" ht="12">
      <c r="A1363" s="13"/>
      <c r="B1363" s="245"/>
      <c r="C1363" s="246"/>
      <c r="D1363" s="240" t="s">
        <v>202</v>
      </c>
      <c r="E1363" s="247" t="s">
        <v>1</v>
      </c>
      <c r="F1363" s="248" t="s">
        <v>1468</v>
      </c>
      <c r="G1363" s="246"/>
      <c r="H1363" s="247" t="s">
        <v>1</v>
      </c>
      <c r="I1363" s="249"/>
      <c r="J1363" s="246"/>
      <c r="K1363" s="246"/>
      <c r="L1363" s="250"/>
      <c r="M1363" s="251"/>
      <c r="N1363" s="252"/>
      <c r="O1363" s="252"/>
      <c r="P1363" s="252"/>
      <c r="Q1363" s="252"/>
      <c r="R1363" s="252"/>
      <c r="S1363" s="252"/>
      <c r="T1363" s="25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54" t="s">
        <v>202</v>
      </c>
      <c r="AU1363" s="254" t="s">
        <v>81</v>
      </c>
      <c r="AV1363" s="13" t="s">
        <v>77</v>
      </c>
      <c r="AW1363" s="13" t="s">
        <v>30</v>
      </c>
      <c r="AX1363" s="13" t="s">
        <v>73</v>
      </c>
      <c r="AY1363" s="254" t="s">
        <v>194</v>
      </c>
    </row>
    <row r="1364" spans="1:51" s="14" customFormat="1" ht="12">
      <c r="A1364" s="14"/>
      <c r="B1364" s="255"/>
      <c r="C1364" s="256"/>
      <c r="D1364" s="240" t="s">
        <v>202</v>
      </c>
      <c r="E1364" s="257" t="s">
        <v>1</v>
      </c>
      <c r="F1364" s="258" t="s">
        <v>1505</v>
      </c>
      <c r="G1364" s="256"/>
      <c r="H1364" s="259">
        <v>1.436</v>
      </c>
      <c r="I1364" s="260"/>
      <c r="J1364" s="256"/>
      <c r="K1364" s="256"/>
      <c r="L1364" s="261"/>
      <c r="M1364" s="262"/>
      <c r="N1364" s="263"/>
      <c r="O1364" s="263"/>
      <c r="P1364" s="263"/>
      <c r="Q1364" s="263"/>
      <c r="R1364" s="263"/>
      <c r="S1364" s="263"/>
      <c r="T1364" s="26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65" t="s">
        <v>202</v>
      </c>
      <c r="AU1364" s="265" t="s">
        <v>81</v>
      </c>
      <c r="AV1364" s="14" t="s">
        <v>81</v>
      </c>
      <c r="AW1364" s="14" t="s">
        <v>30</v>
      </c>
      <c r="AX1364" s="14" t="s">
        <v>73</v>
      </c>
      <c r="AY1364" s="265" t="s">
        <v>194</v>
      </c>
    </row>
    <row r="1365" spans="1:51" s="14" customFormat="1" ht="12">
      <c r="A1365" s="14"/>
      <c r="B1365" s="255"/>
      <c r="C1365" s="256"/>
      <c r="D1365" s="240" t="s">
        <v>202</v>
      </c>
      <c r="E1365" s="257" t="s">
        <v>1</v>
      </c>
      <c r="F1365" s="258" t="s">
        <v>1506</v>
      </c>
      <c r="G1365" s="256"/>
      <c r="H1365" s="259">
        <v>0.209</v>
      </c>
      <c r="I1365" s="260"/>
      <c r="J1365" s="256"/>
      <c r="K1365" s="256"/>
      <c r="L1365" s="261"/>
      <c r="M1365" s="262"/>
      <c r="N1365" s="263"/>
      <c r="O1365" s="263"/>
      <c r="P1365" s="263"/>
      <c r="Q1365" s="263"/>
      <c r="R1365" s="263"/>
      <c r="S1365" s="263"/>
      <c r="T1365" s="26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T1365" s="265" t="s">
        <v>202</v>
      </c>
      <c r="AU1365" s="265" t="s">
        <v>81</v>
      </c>
      <c r="AV1365" s="14" t="s">
        <v>81</v>
      </c>
      <c r="AW1365" s="14" t="s">
        <v>30</v>
      </c>
      <c r="AX1365" s="14" t="s">
        <v>73</v>
      </c>
      <c r="AY1365" s="265" t="s">
        <v>194</v>
      </c>
    </row>
    <row r="1366" spans="1:51" s="14" customFormat="1" ht="12">
      <c r="A1366" s="14"/>
      <c r="B1366" s="255"/>
      <c r="C1366" s="256"/>
      <c r="D1366" s="240" t="s">
        <v>202</v>
      </c>
      <c r="E1366" s="257" t="s">
        <v>1</v>
      </c>
      <c r="F1366" s="258" t="s">
        <v>1507</v>
      </c>
      <c r="G1366" s="256"/>
      <c r="H1366" s="259">
        <v>0.157</v>
      </c>
      <c r="I1366" s="260"/>
      <c r="J1366" s="256"/>
      <c r="K1366" s="256"/>
      <c r="L1366" s="261"/>
      <c r="M1366" s="262"/>
      <c r="N1366" s="263"/>
      <c r="O1366" s="263"/>
      <c r="P1366" s="263"/>
      <c r="Q1366" s="263"/>
      <c r="R1366" s="263"/>
      <c r="S1366" s="263"/>
      <c r="T1366" s="26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65" t="s">
        <v>202</v>
      </c>
      <c r="AU1366" s="265" t="s">
        <v>81</v>
      </c>
      <c r="AV1366" s="14" t="s">
        <v>81</v>
      </c>
      <c r="AW1366" s="14" t="s">
        <v>30</v>
      </c>
      <c r="AX1366" s="14" t="s">
        <v>73</v>
      </c>
      <c r="AY1366" s="265" t="s">
        <v>194</v>
      </c>
    </row>
    <row r="1367" spans="1:51" s="14" customFormat="1" ht="12">
      <c r="A1367" s="14"/>
      <c r="B1367" s="255"/>
      <c r="C1367" s="256"/>
      <c r="D1367" s="240" t="s">
        <v>202</v>
      </c>
      <c r="E1367" s="257" t="s">
        <v>1</v>
      </c>
      <c r="F1367" s="258" t="s">
        <v>1508</v>
      </c>
      <c r="G1367" s="256"/>
      <c r="H1367" s="259">
        <v>0.223</v>
      </c>
      <c r="I1367" s="260"/>
      <c r="J1367" s="256"/>
      <c r="K1367" s="256"/>
      <c r="L1367" s="261"/>
      <c r="M1367" s="262"/>
      <c r="N1367" s="263"/>
      <c r="O1367" s="263"/>
      <c r="P1367" s="263"/>
      <c r="Q1367" s="263"/>
      <c r="R1367" s="263"/>
      <c r="S1367" s="263"/>
      <c r="T1367" s="26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T1367" s="265" t="s">
        <v>202</v>
      </c>
      <c r="AU1367" s="265" t="s">
        <v>81</v>
      </c>
      <c r="AV1367" s="14" t="s">
        <v>81</v>
      </c>
      <c r="AW1367" s="14" t="s">
        <v>30</v>
      </c>
      <c r="AX1367" s="14" t="s">
        <v>73</v>
      </c>
      <c r="AY1367" s="265" t="s">
        <v>194</v>
      </c>
    </row>
    <row r="1368" spans="1:51" s="14" customFormat="1" ht="12">
      <c r="A1368" s="14"/>
      <c r="B1368" s="255"/>
      <c r="C1368" s="256"/>
      <c r="D1368" s="240" t="s">
        <v>202</v>
      </c>
      <c r="E1368" s="257" t="s">
        <v>1</v>
      </c>
      <c r="F1368" s="258" t="s">
        <v>1509</v>
      </c>
      <c r="G1368" s="256"/>
      <c r="H1368" s="259">
        <v>0.223</v>
      </c>
      <c r="I1368" s="260"/>
      <c r="J1368" s="256"/>
      <c r="K1368" s="256"/>
      <c r="L1368" s="261"/>
      <c r="M1368" s="262"/>
      <c r="N1368" s="263"/>
      <c r="O1368" s="263"/>
      <c r="P1368" s="263"/>
      <c r="Q1368" s="263"/>
      <c r="R1368" s="263"/>
      <c r="S1368" s="263"/>
      <c r="T1368" s="26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T1368" s="265" t="s">
        <v>202</v>
      </c>
      <c r="AU1368" s="265" t="s">
        <v>81</v>
      </c>
      <c r="AV1368" s="14" t="s">
        <v>81</v>
      </c>
      <c r="AW1368" s="14" t="s">
        <v>30</v>
      </c>
      <c r="AX1368" s="14" t="s">
        <v>73</v>
      </c>
      <c r="AY1368" s="265" t="s">
        <v>194</v>
      </c>
    </row>
    <row r="1369" spans="1:51" s="15" customFormat="1" ht="12">
      <c r="A1369" s="15"/>
      <c r="B1369" s="266"/>
      <c r="C1369" s="267"/>
      <c r="D1369" s="240" t="s">
        <v>202</v>
      </c>
      <c r="E1369" s="268" t="s">
        <v>1</v>
      </c>
      <c r="F1369" s="269" t="s">
        <v>206</v>
      </c>
      <c r="G1369" s="267"/>
      <c r="H1369" s="270">
        <v>2.2479999999999998</v>
      </c>
      <c r="I1369" s="271"/>
      <c r="J1369" s="267"/>
      <c r="K1369" s="267"/>
      <c r="L1369" s="272"/>
      <c r="M1369" s="273"/>
      <c r="N1369" s="274"/>
      <c r="O1369" s="274"/>
      <c r="P1369" s="274"/>
      <c r="Q1369" s="274"/>
      <c r="R1369" s="274"/>
      <c r="S1369" s="274"/>
      <c r="T1369" s="275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T1369" s="276" t="s">
        <v>202</v>
      </c>
      <c r="AU1369" s="276" t="s">
        <v>81</v>
      </c>
      <c r="AV1369" s="15" t="s">
        <v>115</v>
      </c>
      <c r="AW1369" s="15" t="s">
        <v>30</v>
      </c>
      <c r="AX1369" s="15" t="s">
        <v>77</v>
      </c>
      <c r="AY1369" s="276" t="s">
        <v>194</v>
      </c>
    </row>
    <row r="1370" spans="1:65" s="2" customFormat="1" ht="55.5" customHeight="1">
      <c r="A1370" s="39"/>
      <c r="B1370" s="40"/>
      <c r="C1370" s="227" t="s">
        <v>1510</v>
      </c>
      <c r="D1370" s="227" t="s">
        <v>196</v>
      </c>
      <c r="E1370" s="228" t="s">
        <v>1511</v>
      </c>
      <c r="F1370" s="229" t="s">
        <v>1512</v>
      </c>
      <c r="G1370" s="230" t="s">
        <v>357</v>
      </c>
      <c r="H1370" s="231">
        <v>12</v>
      </c>
      <c r="I1370" s="232"/>
      <c r="J1370" s="233">
        <f>ROUND(I1370*H1370,2)</f>
        <v>0</v>
      </c>
      <c r="K1370" s="229" t="s">
        <v>200</v>
      </c>
      <c r="L1370" s="45"/>
      <c r="M1370" s="234" t="s">
        <v>1</v>
      </c>
      <c r="N1370" s="235" t="s">
        <v>38</v>
      </c>
      <c r="O1370" s="92"/>
      <c r="P1370" s="236">
        <f>O1370*H1370</f>
        <v>0</v>
      </c>
      <c r="Q1370" s="236">
        <v>0</v>
      </c>
      <c r="R1370" s="236">
        <f>Q1370*H1370</f>
        <v>0</v>
      </c>
      <c r="S1370" s="236">
        <v>0</v>
      </c>
      <c r="T1370" s="237">
        <f>S1370*H1370</f>
        <v>0</v>
      </c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R1370" s="238" t="s">
        <v>239</v>
      </c>
      <c r="AT1370" s="238" t="s">
        <v>196</v>
      </c>
      <c r="AU1370" s="238" t="s">
        <v>81</v>
      </c>
      <c r="AY1370" s="18" t="s">
        <v>194</v>
      </c>
      <c r="BE1370" s="239">
        <f>IF(N1370="základní",J1370,0)</f>
        <v>0</v>
      </c>
      <c r="BF1370" s="239">
        <f>IF(N1370="snížená",J1370,0)</f>
        <v>0</v>
      </c>
      <c r="BG1370" s="239">
        <f>IF(N1370="zákl. přenesená",J1370,0)</f>
        <v>0</v>
      </c>
      <c r="BH1370" s="239">
        <f>IF(N1370="sníž. přenesená",J1370,0)</f>
        <v>0</v>
      </c>
      <c r="BI1370" s="239">
        <f>IF(N1370="nulová",J1370,0)</f>
        <v>0</v>
      </c>
      <c r="BJ1370" s="18" t="s">
        <v>77</v>
      </c>
      <c r="BK1370" s="239">
        <f>ROUND(I1370*H1370,2)</f>
        <v>0</v>
      </c>
      <c r="BL1370" s="18" t="s">
        <v>239</v>
      </c>
      <c r="BM1370" s="238" t="s">
        <v>1513</v>
      </c>
    </row>
    <row r="1371" spans="1:47" s="2" customFormat="1" ht="12">
      <c r="A1371" s="39"/>
      <c r="B1371" s="40"/>
      <c r="C1371" s="41"/>
      <c r="D1371" s="240" t="s">
        <v>201</v>
      </c>
      <c r="E1371" s="41"/>
      <c r="F1371" s="241" t="s">
        <v>1512</v>
      </c>
      <c r="G1371" s="41"/>
      <c r="H1371" s="41"/>
      <c r="I1371" s="242"/>
      <c r="J1371" s="41"/>
      <c r="K1371" s="41"/>
      <c r="L1371" s="45"/>
      <c r="M1371" s="243"/>
      <c r="N1371" s="244"/>
      <c r="O1371" s="92"/>
      <c r="P1371" s="92"/>
      <c r="Q1371" s="92"/>
      <c r="R1371" s="92"/>
      <c r="S1371" s="92"/>
      <c r="T1371" s="93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T1371" s="18" t="s">
        <v>201</v>
      </c>
      <c r="AU1371" s="18" t="s">
        <v>81</v>
      </c>
    </row>
    <row r="1372" spans="1:51" s="13" customFormat="1" ht="12">
      <c r="A1372" s="13"/>
      <c r="B1372" s="245"/>
      <c r="C1372" s="246"/>
      <c r="D1372" s="240" t="s">
        <v>202</v>
      </c>
      <c r="E1372" s="247" t="s">
        <v>1</v>
      </c>
      <c r="F1372" s="248" t="s">
        <v>1468</v>
      </c>
      <c r="G1372" s="246"/>
      <c r="H1372" s="247" t="s">
        <v>1</v>
      </c>
      <c r="I1372" s="249"/>
      <c r="J1372" s="246"/>
      <c r="K1372" s="246"/>
      <c r="L1372" s="250"/>
      <c r="M1372" s="251"/>
      <c r="N1372" s="252"/>
      <c r="O1372" s="252"/>
      <c r="P1372" s="252"/>
      <c r="Q1372" s="252"/>
      <c r="R1372" s="252"/>
      <c r="S1372" s="252"/>
      <c r="T1372" s="25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54" t="s">
        <v>202</v>
      </c>
      <c r="AU1372" s="254" t="s">
        <v>81</v>
      </c>
      <c r="AV1372" s="13" t="s">
        <v>77</v>
      </c>
      <c r="AW1372" s="13" t="s">
        <v>30</v>
      </c>
      <c r="AX1372" s="13" t="s">
        <v>73</v>
      </c>
      <c r="AY1372" s="254" t="s">
        <v>194</v>
      </c>
    </row>
    <row r="1373" spans="1:51" s="14" customFormat="1" ht="12">
      <c r="A1373" s="14"/>
      <c r="B1373" s="255"/>
      <c r="C1373" s="256"/>
      <c r="D1373" s="240" t="s">
        <v>202</v>
      </c>
      <c r="E1373" s="257" t="s">
        <v>1</v>
      </c>
      <c r="F1373" s="258" t="s">
        <v>1514</v>
      </c>
      <c r="G1373" s="256"/>
      <c r="H1373" s="259">
        <v>12</v>
      </c>
      <c r="I1373" s="260"/>
      <c r="J1373" s="256"/>
      <c r="K1373" s="256"/>
      <c r="L1373" s="261"/>
      <c r="M1373" s="262"/>
      <c r="N1373" s="263"/>
      <c r="O1373" s="263"/>
      <c r="P1373" s="263"/>
      <c r="Q1373" s="263"/>
      <c r="R1373" s="263"/>
      <c r="S1373" s="263"/>
      <c r="T1373" s="26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65" t="s">
        <v>202</v>
      </c>
      <c r="AU1373" s="265" t="s">
        <v>81</v>
      </c>
      <c r="AV1373" s="14" t="s">
        <v>81</v>
      </c>
      <c r="AW1373" s="14" t="s">
        <v>30</v>
      </c>
      <c r="AX1373" s="14" t="s">
        <v>73</v>
      </c>
      <c r="AY1373" s="265" t="s">
        <v>194</v>
      </c>
    </row>
    <row r="1374" spans="1:51" s="15" customFormat="1" ht="12">
      <c r="A1374" s="15"/>
      <c r="B1374" s="266"/>
      <c r="C1374" s="267"/>
      <c r="D1374" s="240" t="s">
        <v>202</v>
      </c>
      <c r="E1374" s="268" t="s">
        <v>1</v>
      </c>
      <c r="F1374" s="269" t="s">
        <v>206</v>
      </c>
      <c r="G1374" s="267"/>
      <c r="H1374" s="270">
        <v>12</v>
      </c>
      <c r="I1374" s="271"/>
      <c r="J1374" s="267"/>
      <c r="K1374" s="267"/>
      <c r="L1374" s="272"/>
      <c r="M1374" s="273"/>
      <c r="N1374" s="274"/>
      <c r="O1374" s="274"/>
      <c r="P1374" s="274"/>
      <c r="Q1374" s="274"/>
      <c r="R1374" s="274"/>
      <c r="S1374" s="274"/>
      <c r="T1374" s="275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T1374" s="276" t="s">
        <v>202</v>
      </c>
      <c r="AU1374" s="276" t="s">
        <v>81</v>
      </c>
      <c r="AV1374" s="15" t="s">
        <v>115</v>
      </c>
      <c r="AW1374" s="15" t="s">
        <v>30</v>
      </c>
      <c r="AX1374" s="15" t="s">
        <v>77</v>
      </c>
      <c r="AY1374" s="276" t="s">
        <v>194</v>
      </c>
    </row>
    <row r="1375" spans="1:65" s="2" customFormat="1" ht="21.75" customHeight="1">
      <c r="A1375" s="39"/>
      <c r="B1375" s="40"/>
      <c r="C1375" s="288" t="s">
        <v>887</v>
      </c>
      <c r="D1375" s="288" t="s">
        <v>282</v>
      </c>
      <c r="E1375" s="289" t="s">
        <v>1515</v>
      </c>
      <c r="F1375" s="290" t="s">
        <v>1516</v>
      </c>
      <c r="G1375" s="291" t="s">
        <v>199</v>
      </c>
      <c r="H1375" s="292">
        <v>0.381</v>
      </c>
      <c r="I1375" s="293"/>
      <c r="J1375" s="294">
        <f>ROUND(I1375*H1375,2)</f>
        <v>0</v>
      </c>
      <c r="K1375" s="290" t="s">
        <v>200</v>
      </c>
      <c r="L1375" s="295"/>
      <c r="M1375" s="296" t="s">
        <v>1</v>
      </c>
      <c r="N1375" s="297" t="s">
        <v>38</v>
      </c>
      <c r="O1375" s="92"/>
      <c r="P1375" s="236">
        <f>O1375*H1375</f>
        <v>0</v>
      </c>
      <c r="Q1375" s="236">
        <v>0</v>
      </c>
      <c r="R1375" s="236">
        <f>Q1375*H1375</f>
        <v>0</v>
      </c>
      <c r="S1375" s="236">
        <v>0</v>
      </c>
      <c r="T1375" s="237">
        <f>S1375*H1375</f>
        <v>0</v>
      </c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R1375" s="238" t="s">
        <v>273</v>
      </c>
      <c r="AT1375" s="238" t="s">
        <v>282</v>
      </c>
      <c r="AU1375" s="238" t="s">
        <v>81</v>
      </c>
      <c r="AY1375" s="18" t="s">
        <v>194</v>
      </c>
      <c r="BE1375" s="239">
        <f>IF(N1375="základní",J1375,0)</f>
        <v>0</v>
      </c>
      <c r="BF1375" s="239">
        <f>IF(N1375="snížená",J1375,0)</f>
        <v>0</v>
      </c>
      <c r="BG1375" s="239">
        <f>IF(N1375="zákl. přenesená",J1375,0)</f>
        <v>0</v>
      </c>
      <c r="BH1375" s="239">
        <f>IF(N1375="sníž. přenesená",J1375,0)</f>
        <v>0</v>
      </c>
      <c r="BI1375" s="239">
        <f>IF(N1375="nulová",J1375,0)</f>
        <v>0</v>
      </c>
      <c r="BJ1375" s="18" t="s">
        <v>77</v>
      </c>
      <c r="BK1375" s="239">
        <f>ROUND(I1375*H1375,2)</f>
        <v>0</v>
      </c>
      <c r="BL1375" s="18" t="s">
        <v>239</v>
      </c>
      <c r="BM1375" s="238" t="s">
        <v>1517</v>
      </c>
    </row>
    <row r="1376" spans="1:47" s="2" customFormat="1" ht="12">
      <c r="A1376" s="39"/>
      <c r="B1376" s="40"/>
      <c r="C1376" s="41"/>
      <c r="D1376" s="240" t="s">
        <v>201</v>
      </c>
      <c r="E1376" s="41"/>
      <c r="F1376" s="241" t="s">
        <v>1516</v>
      </c>
      <c r="G1376" s="41"/>
      <c r="H1376" s="41"/>
      <c r="I1376" s="242"/>
      <c r="J1376" s="41"/>
      <c r="K1376" s="41"/>
      <c r="L1376" s="45"/>
      <c r="M1376" s="243"/>
      <c r="N1376" s="244"/>
      <c r="O1376" s="92"/>
      <c r="P1376" s="92"/>
      <c r="Q1376" s="92"/>
      <c r="R1376" s="92"/>
      <c r="S1376" s="92"/>
      <c r="T1376" s="93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T1376" s="18" t="s">
        <v>201</v>
      </c>
      <c r="AU1376" s="18" t="s">
        <v>81</v>
      </c>
    </row>
    <row r="1377" spans="1:51" s="14" customFormat="1" ht="12">
      <c r="A1377" s="14"/>
      <c r="B1377" s="255"/>
      <c r="C1377" s="256"/>
      <c r="D1377" s="240" t="s">
        <v>202</v>
      </c>
      <c r="E1377" s="257" t="s">
        <v>1</v>
      </c>
      <c r="F1377" s="258" t="s">
        <v>1518</v>
      </c>
      <c r="G1377" s="256"/>
      <c r="H1377" s="259">
        <v>0.381</v>
      </c>
      <c r="I1377" s="260"/>
      <c r="J1377" s="256"/>
      <c r="K1377" s="256"/>
      <c r="L1377" s="261"/>
      <c r="M1377" s="262"/>
      <c r="N1377" s="263"/>
      <c r="O1377" s="263"/>
      <c r="P1377" s="263"/>
      <c r="Q1377" s="263"/>
      <c r="R1377" s="263"/>
      <c r="S1377" s="263"/>
      <c r="T1377" s="26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T1377" s="265" t="s">
        <v>202</v>
      </c>
      <c r="AU1377" s="265" t="s">
        <v>81</v>
      </c>
      <c r="AV1377" s="14" t="s">
        <v>81</v>
      </c>
      <c r="AW1377" s="14" t="s">
        <v>30</v>
      </c>
      <c r="AX1377" s="14" t="s">
        <v>73</v>
      </c>
      <c r="AY1377" s="265" t="s">
        <v>194</v>
      </c>
    </row>
    <row r="1378" spans="1:51" s="15" customFormat="1" ht="12">
      <c r="A1378" s="15"/>
      <c r="B1378" s="266"/>
      <c r="C1378" s="267"/>
      <c r="D1378" s="240" t="s">
        <v>202</v>
      </c>
      <c r="E1378" s="268" t="s">
        <v>1</v>
      </c>
      <c r="F1378" s="269" t="s">
        <v>206</v>
      </c>
      <c r="G1378" s="267"/>
      <c r="H1378" s="270">
        <v>0.381</v>
      </c>
      <c r="I1378" s="271"/>
      <c r="J1378" s="267"/>
      <c r="K1378" s="267"/>
      <c r="L1378" s="272"/>
      <c r="M1378" s="273"/>
      <c r="N1378" s="274"/>
      <c r="O1378" s="274"/>
      <c r="P1378" s="274"/>
      <c r="Q1378" s="274"/>
      <c r="R1378" s="274"/>
      <c r="S1378" s="274"/>
      <c r="T1378" s="275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T1378" s="276" t="s">
        <v>202</v>
      </c>
      <c r="AU1378" s="276" t="s">
        <v>81</v>
      </c>
      <c r="AV1378" s="15" t="s">
        <v>115</v>
      </c>
      <c r="AW1378" s="15" t="s">
        <v>30</v>
      </c>
      <c r="AX1378" s="15" t="s">
        <v>77</v>
      </c>
      <c r="AY1378" s="276" t="s">
        <v>194</v>
      </c>
    </row>
    <row r="1379" spans="1:65" s="2" customFormat="1" ht="33" customHeight="1">
      <c r="A1379" s="39"/>
      <c r="B1379" s="40"/>
      <c r="C1379" s="227" t="s">
        <v>1519</v>
      </c>
      <c r="D1379" s="227" t="s">
        <v>196</v>
      </c>
      <c r="E1379" s="228" t="s">
        <v>1520</v>
      </c>
      <c r="F1379" s="229" t="s">
        <v>1521</v>
      </c>
      <c r="G1379" s="230" t="s">
        <v>294</v>
      </c>
      <c r="H1379" s="231">
        <v>36.32</v>
      </c>
      <c r="I1379" s="232"/>
      <c r="J1379" s="233">
        <f>ROUND(I1379*H1379,2)</f>
        <v>0</v>
      </c>
      <c r="K1379" s="229" t="s">
        <v>200</v>
      </c>
      <c r="L1379" s="45"/>
      <c r="M1379" s="234" t="s">
        <v>1</v>
      </c>
      <c r="N1379" s="235" t="s">
        <v>38</v>
      </c>
      <c r="O1379" s="92"/>
      <c r="P1379" s="236">
        <f>O1379*H1379</f>
        <v>0</v>
      </c>
      <c r="Q1379" s="236">
        <v>0</v>
      </c>
      <c r="R1379" s="236">
        <f>Q1379*H1379</f>
        <v>0</v>
      </c>
      <c r="S1379" s="236">
        <v>0</v>
      </c>
      <c r="T1379" s="237">
        <f>S1379*H1379</f>
        <v>0</v>
      </c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R1379" s="238" t="s">
        <v>239</v>
      </c>
      <c r="AT1379" s="238" t="s">
        <v>196</v>
      </c>
      <c r="AU1379" s="238" t="s">
        <v>81</v>
      </c>
      <c r="AY1379" s="18" t="s">
        <v>194</v>
      </c>
      <c r="BE1379" s="239">
        <f>IF(N1379="základní",J1379,0)</f>
        <v>0</v>
      </c>
      <c r="BF1379" s="239">
        <f>IF(N1379="snížená",J1379,0)</f>
        <v>0</v>
      </c>
      <c r="BG1379" s="239">
        <f>IF(N1379="zákl. přenesená",J1379,0)</f>
        <v>0</v>
      </c>
      <c r="BH1379" s="239">
        <f>IF(N1379="sníž. přenesená",J1379,0)</f>
        <v>0</v>
      </c>
      <c r="BI1379" s="239">
        <f>IF(N1379="nulová",J1379,0)</f>
        <v>0</v>
      </c>
      <c r="BJ1379" s="18" t="s">
        <v>77</v>
      </c>
      <c r="BK1379" s="239">
        <f>ROUND(I1379*H1379,2)</f>
        <v>0</v>
      </c>
      <c r="BL1379" s="18" t="s">
        <v>239</v>
      </c>
      <c r="BM1379" s="238" t="s">
        <v>1522</v>
      </c>
    </row>
    <row r="1380" spans="1:47" s="2" customFormat="1" ht="12">
      <c r="A1380" s="39"/>
      <c r="B1380" s="40"/>
      <c r="C1380" s="41"/>
      <c r="D1380" s="240" t="s">
        <v>201</v>
      </c>
      <c r="E1380" s="41"/>
      <c r="F1380" s="241" t="s">
        <v>1521</v>
      </c>
      <c r="G1380" s="41"/>
      <c r="H1380" s="41"/>
      <c r="I1380" s="242"/>
      <c r="J1380" s="41"/>
      <c r="K1380" s="41"/>
      <c r="L1380" s="45"/>
      <c r="M1380" s="243"/>
      <c r="N1380" s="244"/>
      <c r="O1380" s="92"/>
      <c r="P1380" s="92"/>
      <c r="Q1380" s="92"/>
      <c r="R1380" s="92"/>
      <c r="S1380" s="92"/>
      <c r="T1380" s="93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T1380" s="18" t="s">
        <v>201</v>
      </c>
      <c r="AU1380" s="18" t="s">
        <v>81</v>
      </c>
    </row>
    <row r="1381" spans="1:51" s="14" customFormat="1" ht="12">
      <c r="A1381" s="14"/>
      <c r="B1381" s="255"/>
      <c r="C1381" s="256"/>
      <c r="D1381" s="240" t="s">
        <v>202</v>
      </c>
      <c r="E1381" s="257" t="s">
        <v>1</v>
      </c>
      <c r="F1381" s="258" t="s">
        <v>1523</v>
      </c>
      <c r="G1381" s="256"/>
      <c r="H1381" s="259">
        <v>36.32</v>
      </c>
      <c r="I1381" s="260"/>
      <c r="J1381" s="256"/>
      <c r="K1381" s="256"/>
      <c r="L1381" s="261"/>
      <c r="M1381" s="262"/>
      <c r="N1381" s="263"/>
      <c r="O1381" s="263"/>
      <c r="P1381" s="263"/>
      <c r="Q1381" s="263"/>
      <c r="R1381" s="263"/>
      <c r="S1381" s="263"/>
      <c r="T1381" s="26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65" t="s">
        <v>202</v>
      </c>
      <c r="AU1381" s="265" t="s">
        <v>81</v>
      </c>
      <c r="AV1381" s="14" t="s">
        <v>81</v>
      </c>
      <c r="AW1381" s="14" t="s">
        <v>30</v>
      </c>
      <c r="AX1381" s="14" t="s">
        <v>73</v>
      </c>
      <c r="AY1381" s="265" t="s">
        <v>194</v>
      </c>
    </row>
    <row r="1382" spans="1:51" s="15" customFormat="1" ht="12">
      <c r="A1382" s="15"/>
      <c r="B1382" s="266"/>
      <c r="C1382" s="267"/>
      <c r="D1382" s="240" t="s">
        <v>202</v>
      </c>
      <c r="E1382" s="268" t="s">
        <v>1</v>
      </c>
      <c r="F1382" s="269" t="s">
        <v>206</v>
      </c>
      <c r="G1382" s="267"/>
      <c r="H1382" s="270">
        <v>36.32</v>
      </c>
      <c r="I1382" s="271"/>
      <c r="J1382" s="267"/>
      <c r="K1382" s="267"/>
      <c r="L1382" s="272"/>
      <c r="M1382" s="273"/>
      <c r="N1382" s="274"/>
      <c r="O1382" s="274"/>
      <c r="P1382" s="274"/>
      <c r="Q1382" s="274"/>
      <c r="R1382" s="274"/>
      <c r="S1382" s="274"/>
      <c r="T1382" s="275"/>
      <c r="U1382" s="15"/>
      <c r="V1382" s="15"/>
      <c r="W1382" s="15"/>
      <c r="X1382" s="15"/>
      <c r="Y1382" s="15"/>
      <c r="Z1382" s="15"/>
      <c r="AA1382" s="15"/>
      <c r="AB1382" s="15"/>
      <c r="AC1382" s="15"/>
      <c r="AD1382" s="15"/>
      <c r="AE1382" s="15"/>
      <c r="AT1382" s="276" t="s">
        <v>202</v>
      </c>
      <c r="AU1382" s="276" t="s">
        <v>81</v>
      </c>
      <c r="AV1382" s="15" t="s">
        <v>115</v>
      </c>
      <c r="AW1382" s="15" t="s">
        <v>30</v>
      </c>
      <c r="AX1382" s="15" t="s">
        <v>77</v>
      </c>
      <c r="AY1382" s="276" t="s">
        <v>194</v>
      </c>
    </row>
    <row r="1383" spans="1:65" s="2" customFormat="1" ht="16.5" customHeight="1">
      <c r="A1383" s="39"/>
      <c r="B1383" s="40"/>
      <c r="C1383" s="288" t="s">
        <v>891</v>
      </c>
      <c r="D1383" s="288" t="s">
        <v>282</v>
      </c>
      <c r="E1383" s="289" t="s">
        <v>1524</v>
      </c>
      <c r="F1383" s="290" t="s">
        <v>1525</v>
      </c>
      <c r="G1383" s="291" t="s">
        <v>294</v>
      </c>
      <c r="H1383" s="292">
        <v>41.768</v>
      </c>
      <c r="I1383" s="293"/>
      <c r="J1383" s="294">
        <f>ROUND(I1383*H1383,2)</f>
        <v>0</v>
      </c>
      <c r="K1383" s="290" t="s">
        <v>200</v>
      </c>
      <c r="L1383" s="295"/>
      <c r="M1383" s="296" t="s">
        <v>1</v>
      </c>
      <c r="N1383" s="297" t="s">
        <v>38</v>
      </c>
      <c r="O1383" s="92"/>
      <c r="P1383" s="236">
        <f>O1383*H1383</f>
        <v>0</v>
      </c>
      <c r="Q1383" s="236">
        <v>0</v>
      </c>
      <c r="R1383" s="236">
        <f>Q1383*H1383</f>
        <v>0</v>
      </c>
      <c r="S1383" s="236">
        <v>0</v>
      </c>
      <c r="T1383" s="237">
        <f>S1383*H1383</f>
        <v>0</v>
      </c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R1383" s="238" t="s">
        <v>273</v>
      </c>
      <c r="AT1383" s="238" t="s">
        <v>282</v>
      </c>
      <c r="AU1383" s="238" t="s">
        <v>81</v>
      </c>
      <c r="AY1383" s="18" t="s">
        <v>194</v>
      </c>
      <c r="BE1383" s="239">
        <f>IF(N1383="základní",J1383,0)</f>
        <v>0</v>
      </c>
      <c r="BF1383" s="239">
        <f>IF(N1383="snížená",J1383,0)</f>
        <v>0</v>
      </c>
      <c r="BG1383" s="239">
        <f>IF(N1383="zákl. přenesená",J1383,0)</f>
        <v>0</v>
      </c>
      <c r="BH1383" s="239">
        <f>IF(N1383="sníž. přenesená",J1383,0)</f>
        <v>0</v>
      </c>
      <c r="BI1383" s="239">
        <f>IF(N1383="nulová",J1383,0)</f>
        <v>0</v>
      </c>
      <c r="BJ1383" s="18" t="s">
        <v>77</v>
      </c>
      <c r="BK1383" s="239">
        <f>ROUND(I1383*H1383,2)</f>
        <v>0</v>
      </c>
      <c r="BL1383" s="18" t="s">
        <v>239</v>
      </c>
      <c r="BM1383" s="238" t="s">
        <v>1526</v>
      </c>
    </row>
    <row r="1384" spans="1:47" s="2" customFormat="1" ht="12">
      <c r="A1384" s="39"/>
      <c r="B1384" s="40"/>
      <c r="C1384" s="41"/>
      <c r="D1384" s="240" t="s">
        <v>201</v>
      </c>
      <c r="E1384" s="41"/>
      <c r="F1384" s="241" t="s">
        <v>1525</v>
      </c>
      <c r="G1384" s="41"/>
      <c r="H1384" s="41"/>
      <c r="I1384" s="242"/>
      <c r="J1384" s="41"/>
      <c r="K1384" s="41"/>
      <c r="L1384" s="45"/>
      <c r="M1384" s="243"/>
      <c r="N1384" s="244"/>
      <c r="O1384" s="92"/>
      <c r="P1384" s="92"/>
      <c r="Q1384" s="92"/>
      <c r="R1384" s="92"/>
      <c r="S1384" s="92"/>
      <c r="T1384" s="93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T1384" s="18" t="s">
        <v>201</v>
      </c>
      <c r="AU1384" s="18" t="s">
        <v>81</v>
      </c>
    </row>
    <row r="1385" spans="1:51" s="14" customFormat="1" ht="12">
      <c r="A1385" s="14"/>
      <c r="B1385" s="255"/>
      <c r="C1385" s="256"/>
      <c r="D1385" s="240" t="s">
        <v>202</v>
      </c>
      <c r="E1385" s="257" t="s">
        <v>1</v>
      </c>
      <c r="F1385" s="258" t="s">
        <v>1527</v>
      </c>
      <c r="G1385" s="256"/>
      <c r="H1385" s="259">
        <v>41.768</v>
      </c>
      <c r="I1385" s="260"/>
      <c r="J1385" s="256"/>
      <c r="K1385" s="256"/>
      <c r="L1385" s="261"/>
      <c r="M1385" s="262"/>
      <c r="N1385" s="263"/>
      <c r="O1385" s="263"/>
      <c r="P1385" s="263"/>
      <c r="Q1385" s="263"/>
      <c r="R1385" s="263"/>
      <c r="S1385" s="263"/>
      <c r="T1385" s="26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65" t="s">
        <v>202</v>
      </c>
      <c r="AU1385" s="265" t="s">
        <v>81</v>
      </c>
      <c r="AV1385" s="14" t="s">
        <v>81</v>
      </c>
      <c r="AW1385" s="14" t="s">
        <v>30</v>
      </c>
      <c r="AX1385" s="14" t="s">
        <v>73</v>
      </c>
      <c r="AY1385" s="265" t="s">
        <v>194</v>
      </c>
    </row>
    <row r="1386" spans="1:51" s="15" customFormat="1" ht="12">
      <c r="A1386" s="15"/>
      <c r="B1386" s="266"/>
      <c r="C1386" s="267"/>
      <c r="D1386" s="240" t="s">
        <v>202</v>
      </c>
      <c r="E1386" s="268" t="s">
        <v>1</v>
      </c>
      <c r="F1386" s="269" t="s">
        <v>206</v>
      </c>
      <c r="G1386" s="267"/>
      <c r="H1386" s="270">
        <v>41.768</v>
      </c>
      <c r="I1386" s="271"/>
      <c r="J1386" s="267"/>
      <c r="K1386" s="267"/>
      <c r="L1386" s="272"/>
      <c r="M1386" s="273"/>
      <c r="N1386" s="274"/>
      <c r="O1386" s="274"/>
      <c r="P1386" s="274"/>
      <c r="Q1386" s="274"/>
      <c r="R1386" s="274"/>
      <c r="S1386" s="274"/>
      <c r="T1386" s="275"/>
      <c r="U1386" s="15"/>
      <c r="V1386" s="15"/>
      <c r="W1386" s="15"/>
      <c r="X1386" s="15"/>
      <c r="Y1386" s="15"/>
      <c r="Z1386" s="15"/>
      <c r="AA1386" s="15"/>
      <c r="AB1386" s="15"/>
      <c r="AC1386" s="15"/>
      <c r="AD1386" s="15"/>
      <c r="AE1386" s="15"/>
      <c r="AT1386" s="276" t="s">
        <v>202</v>
      </c>
      <c r="AU1386" s="276" t="s">
        <v>81</v>
      </c>
      <c r="AV1386" s="15" t="s">
        <v>115</v>
      </c>
      <c r="AW1386" s="15" t="s">
        <v>30</v>
      </c>
      <c r="AX1386" s="15" t="s">
        <v>77</v>
      </c>
      <c r="AY1386" s="276" t="s">
        <v>194</v>
      </c>
    </row>
    <row r="1387" spans="1:65" s="2" customFormat="1" ht="16.5" customHeight="1">
      <c r="A1387" s="39"/>
      <c r="B1387" s="40"/>
      <c r="C1387" s="227" t="s">
        <v>1528</v>
      </c>
      <c r="D1387" s="227" t="s">
        <v>196</v>
      </c>
      <c r="E1387" s="228" t="s">
        <v>1529</v>
      </c>
      <c r="F1387" s="229" t="s">
        <v>1530</v>
      </c>
      <c r="G1387" s="230" t="s">
        <v>357</v>
      </c>
      <c r="H1387" s="231">
        <v>76.35</v>
      </c>
      <c r="I1387" s="232"/>
      <c r="J1387" s="233">
        <f>ROUND(I1387*H1387,2)</f>
        <v>0</v>
      </c>
      <c r="K1387" s="229" t="s">
        <v>200</v>
      </c>
      <c r="L1387" s="45"/>
      <c r="M1387" s="234" t="s">
        <v>1</v>
      </c>
      <c r="N1387" s="235" t="s">
        <v>38</v>
      </c>
      <c r="O1387" s="92"/>
      <c r="P1387" s="236">
        <f>O1387*H1387</f>
        <v>0</v>
      </c>
      <c r="Q1387" s="236">
        <v>0</v>
      </c>
      <c r="R1387" s="236">
        <f>Q1387*H1387</f>
        <v>0</v>
      </c>
      <c r="S1387" s="236">
        <v>0</v>
      </c>
      <c r="T1387" s="237">
        <f>S1387*H1387</f>
        <v>0</v>
      </c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R1387" s="238" t="s">
        <v>239</v>
      </c>
      <c r="AT1387" s="238" t="s">
        <v>196</v>
      </c>
      <c r="AU1387" s="238" t="s">
        <v>81</v>
      </c>
      <c r="AY1387" s="18" t="s">
        <v>194</v>
      </c>
      <c r="BE1387" s="239">
        <f>IF(N1387="základní",J1387,0)</f>
        <v>0</v>
      </c>
      <c r="BF1387" s="239">
        <f>IF(N1387="snížená",J1387,0)</f>
        <v>0</v>
      </c>
      <c r="BG1387" s="239">
        <f>IF(N1387="zákl. přenesená",J1387,0)</f>
        <v>0</v>
      </c>
      <c r="BH1387" s="239">
        <f>IF(N1387="sníž. přenesená",J1387,0)</f>
        <v>0</v>
      </c>
      <c r="BI1387" s="239">
        <f>IF(N1387="nulová",J1387,0)</f>
        <v>0</v>
      </c>
      <c r="BJ1387" s="18" t="s">
        <v>77</v>
      </c>
      <c r="BK1387" s="239">
        <f>ROUND(I1387*H1387,2)</f>
        <v>0</v>
      </c>
      <c r="BL1387" s="18" t="s">
        <v>239</v>
      </c>
      <c r="BM1387" s="238" t="s">
        <v>1531</v>
      </c>
    </row>
    <row r="1388" spans="1:47" s="2" customFormat="1" ht="12">
      <c r="A1388" s="39"/>
      <c r="B1388" s="40"/>
      <c r="C1388" s="41"/>
      <c r="D1388" s="240" t="s">
        <v>201</v>
      </c>
      <c r="E1388" s="41"/>
      <c r="F1388" s="241" t="s">
        <v>1530</v>
      </c>
      <c r="G1388" s="41"/>
      <c r="H1388" s="41"/>
      <c r="I1388" s="242"/>
      <c r="J1388" s="41"/>
      <c r="K1388" s="41"/>
      <c r="L1388" s="45"/>
      <c r="M1388" s="243"/>
      <c r="N1388" s="244"/>
      <c r="O1388" s="92"/>
      <c r="P1388" s="92"/>
      <c r="Q1388" s="92"/>
      <c r="R1388" s="92"/>
      <c r="S1388" s="92"/>
      <c r="T1388" s="93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T1388" s="18" t="s">
        <v>201</v>
      </c>
      <c r="AU1388" s="18" t="s">
        <v>81</v>
      </c>
    </row>
    <row r="1389" spans="1:51" s="13" customFormat="1" ht="12">
      <c r="A1389" s="13"/>
      <c r="B1389" s="245"/>
      <c r="C1389" s="246"/>
      <c r="D1389" s="240" t="s">
        <v>202</v>
      </c>
      <c r="E1389" s="247" t="s">
        <v>1</v>
      </c>
      <c r="F1389" s="248" t="s">
        <v>1468</v>
      </c>
      <c r="G1389" s="246"/>
      <c r="H1389" s="247" t="s">
        <v>1</v>
      </c>
      <c r="I1389" s="249"/>
      <c r="J1389" s="246"/>
      <c r="K1389" s="246"/>
      <c r="L1389" s="250"/>
      <c r="M1389" s="251"/>
      <c r="N1389" s="252"/>
      <c r="O1389" s="252"/>
      <c r="P1389" s="252"/>
      <c r="Q1389" s="252"/>
      <c r="R1389" s="252"/>
      <c r="S1389" s="252"/>
      <c r="T1389" s="25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54" t="s">
        <v>202</v>
      </c>
      <c r="AU1389" s="254" t="s">
        <v>81</v>
      </c>
      <c r="AV1389" s="13" t="s">
        <v>77</v>
      </c>
      <c r="AW1389" s="13" t="s">
        <v>30</v>
      </c>
      <c r="AX1389" s="13" t="s">
        <v>73</v>
      </c>
      <c r="AY1389" s="254" t="s">
        <v>194</v>
      </c>
    </row>
    <row r="1390" spans="1:51" s="13" customFormat="1" ht="12">
      <c r="A1390" s="13"/>
      <c r="B1390" s="245"/>
      <c r="C1390" s="246"/>
      <c r="D1390" s="240" t="s">
        <v>202</v>
      </c>
      <c r="E1390" s="247" t="s">
        <v>1</v>
      </c>
      <c r="F1390" s="248" t="s">
        <v>1475</v>
      </c>
      <c r="G1390" s="246"/>
      <c r="H1390" s="247" t="s">
        <v>1</v>
      </c>
      <c r="I1390" s="249"/>
      <c r="J1390" s="246"/>
      <c r="K1390" s="246"/>
      <c r="L1390" s="250"/>
      <c r="M1390" s="251"/>
      <c r="N1390" s="252"/>
      <c r="O1390" s="252"/>
      <c r="P1390" s="252"/>
      <c r="Q1390" s="252"/>
      <c r="R1390" s="252"/>
      <c r="S1390" s="252"/>
      <c r="T1390" s="25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54" t="s">
        <v>202</v>
      </c>
      <c r="AU1390" s="254" t="s">
        <v>81</v>
      </c>
      <c r="AV1390" s="13" t="s">
        <v>77</v>
      </c>
      <c r="AW1390" s="13" t="s">
        <v>30</v>
      </c>
      <c r="AX1390" s="13" t="s">
        <v>73</v>
      </c>
      <c r="AY1390" s="254" t="s">
        <v>194</v>
      </c>
    </row>
    <row r="1391" spans="1:51" s="14" customFormat="1" ht="12">
      <c r="A1391" s="14"/>
      <c r="B1391" s="255"/>
      <c r="C1391" s="256"/>
      <c r="D1391" s="240" t="s">
        <v>202</v>
      </c>
      <c r="E1391" s="257" t="s">
        <v>1</v>
      </c>
      <c r="F1391" s="258" t="s">
        <v>1532</v>
      </c>
      <c r="G1391" s="256"/>
      <c r="H1391" s="259">
        <v>13.5</v>
      </c>
      <c r="I1391" s="260"/>
      <c r="J1391" s="256"/>
      <c r="K1391" s="256"/>
      <c r="L1391" s="261"/>
      <c r="M1391" s="262"/>
      <c r="N1391" s="263"/>
      <c r="O1391" s="263"/>
      <c r="P1391" s="263"/>
      <c r="Q1391" s="263"/>
      <c r="R1391" s="263"/>
      <c r="S1391" s="263"/>
      <c r="T1391" s="26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65" t="s">
        <v>202</v>
      </c>
      <c r="AU1391" s="265" t="s">
        <v>81</v>
      </c>
      <c r="AV1391" s="14" t="s">
        <v>81</v>
      </c>
      <c r="AW1391" s="14" t="s">
        <v>30</v>
      </c>
      <c r="AX1391" s="14" t="s">
        <v>73</v>
      </c>
      <c r="AY1391" s="265" t="s">
        <v>194</v>
      </c>
    </row>
    <row r="1392" spans="1:51" s="14" customFormat="1" ht="12">
      <c r="A1392" s="14"/>
      <c r="B1392" s="255"/>
      <c r="C1392" s="256"/>
      <c r="D1392" s="240" t="s">
        <v>202</v>
      </c>
      <c r="E1392" s="257" t="s">
        <v>1</v>
      </c>
      <c r="F1392" s="258" t="s">
        <v>1533</v>
      </c>
      <c r="G1392" s="256"/>
      <c r="H1392" s="259">
        <v>37.71</v>
      </c>
      <c r="I1392" s="260"/>
      <c r="J1392" s="256"/>
      <c r="K1392" s="256"/>
      <c r="L1392" s="261"/>
      <c r="M1392" s="262"/>
      <c r="N1392" s="263"/>
      <c r="O1392" s="263"/>
      <c r="P1392" s="263"/>
      <c r="Q1392" s="263"/>
      <c r="R1392" s="263"/>
      <c r="S1392" s="263"/>
      <c r="T1392" s="26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65" t="s">
        <v>202</v>
      </c>
      <c r="AU1392" s="265" t="s">
        <v>81</v>
      </c>
      <c r="AV1392" s="14" t="s">
        <v>81</v>
      </c>
      <c r="AW1392" s="14" t="s">
        <v>30</v>
      </c>
      <c r="AX1392" s="14" t="s">
        <v>73</v>
      </c>
      <c r="AY1392" s="265" t="s">
        <v>194</v>
      </c>
    </row>
    <row r="1393" spans="1:51" s="14" customFormat="1" ht="12">
      <c r="A1393" s="14"/>
      <c r="B1393" s="255"/>
      <c r="C1393" s="256"/>
      <c r="D1393" s="240" t="s">
        <v>202</v>
      </c>
      <c r="E1393" s="257" t="s">
        <v>1</v>
      </c>
      <c r="F1393" s="258" t="s">
        <v>1534</v>
      </c>
      <c r="G1393" s="256"/>
      <c r="H1393" s="259">
        <v>25.14</v>
      </c>
      <c r="I1393" s="260"/>
      <c r="J1393" s="256"/>
      <c r="K1393" s="256"/>
      <c r="L1393" s="261"/>
      <c r="M1393" s="262"/>
      <c r="N1393" s="263"/>
      <c r="O1393" s="263"/>
      <c r="P1393" s="263"/>
      <c r="Q1393" s="263"/>
      <c r="R1393" s="263"/>
      <c r="S1393" s="263"/>
      <c r="T1393" s="26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T1393" s="265" t="s">
        <v>202</v>
      </c>
      <c r="AU1393" s="265" t="s">
        <v>81</v>
      </c>
      <c r="AV1393" s="14" t="s">
        <v>81</v>
      </c>
      <c r="AW1393" s="14" t="s">
        <v>30</v>
      </c>
      <c r="AX1393" s="14" t="s">
        <v>73</v>
      </c>
      <c r="AY1393" s="265" t="s">
        <v>194</v>
      </c>
    </row>
    <row r="1394" spans="1:51" s="15" customFormat="1" ht="12">
      <c r="A1394" s="15"/>
      <c r="B1394" s="266"/>
      <c r="C1394" s="267"/>
      <c r="D1394" s="240" t="s">
        <v>202</v>
      </c>
      <c r="E1394" s="268" t="s">
        <v>1</v>
      </c>
      <c r="F1394" s="269" t="s">
        <v>206</v>
      </c>
      <c r="G1394" s="267"/>
      <c r="H1394" s="270">
        <v>76.35</v>
      </c>
      <c r="I1394" s="271"/>
      <c r="J1394" s="267"/>
      <c r="K1394" s="267"/>
      <c r="L1394" s="272"/>
      <c r="M1394" s="273"/>
      <c r="N1394" s="274"/>
      <c r="O1394" s="274"/>
      <c r="P1394" s="274"/>
      <c r="Q1394" s="274"/>
      <c r="R1394" s="274"/>
      <c r="S1394" s="274"/>
      <c r="T1394" s="275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T1394" s="276" t="s">
        <v>202</v>
      </c>
      <c r="AU1394" s="276" t="s">
        <v>81</v>
      </c>
      <c r="AV1394" s="15" t="s">
        <v>115</v>
      </c>
      <c r="AW1394" s="15" t="s">
        <v>30</v>
      </c>
      <c r="AX1394" s="15" t="s">
        <v>77</v>
      </c>
      <c r="AY1394" s="276" t="s">
        <v>194</v>
      </c>
    </row>
    <row r="1395" spans="1:65" s="2" customFormat="1" ht="12">
      <c r="A1395" s="39"/>
      <c r="B1395" s="40"/>
      <c r="C1395" s="288" t="s">
        <v>895</v>
      </c>
      <c r="D1395" s="288" t="s">
        <v>282</v>
      </c>
      <c r="E1395" s="289" t="s">
        <v>1535</v>
      </c>
      <c r="F1395" s="290" t="s">
        <v>1536</v>
      </c>
      <c r="G1395" s="291" t="s">
        <v>199</v>
      </c>
      <c r="H1395" s="292">
        <v>0.274</v>
      </c>
      <c r="I1395" s="293"/>
      <c r="J1395" s="294">
        <f>ROUND(I1395*H1395,2)</f>
        <v>0</v>
      </c>
      <c r="K1395" s="290" t="s">
        <v>1</v>
      </c>
      <c r="L1395" s="295"/>
      <c r="M1395" s="296" t="s">
        <v>1</v>
      </c>
      <c r="N1395" s="297" t="s">
        <v>38</v>
      </c>
      <c r="O1395" s="92"/>
      <c r="P1395" s="236">
        <f>O1395*H1395</f>
        <v>0</v>
      </c>
      <c r="Q1395" s="236">
        <v>0</v>
      </c>
      <c r="R1395" s="236">
        <f>Q1395*H1395</f>
        <v>0</v>
      </c>
      <c r="S1395" s="236">
        <v>0</v>
      </c>
      <c r="T1395" s="237">
        <f>S1395*H1395</f>
        <v>0</v>
      </c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R1395" s="238" t="s">
        <v>273</v>
      </c>
      <c r="AT1395" s="238" t="s">
        <v>282</v>
      </c>
      <c r="AU1395" s="238" t="s">
        <v>81</v>
      </c>
      <c r="AY1395" s="18" t="s">
        <v>194</v>
      </c>
      <c r="BE1395" s="239">
        <f>IF(N1395="základní",J1395,0)</f>
        <v>0</v>
      </c>
      <c r="BF1395" s="239">
        <f>IF(N1395="snížená",J1395,0)</f>
        <v>0</v>
      </c>
      <c r="BG1395" s="239">
        <f>IF(N1395="zákl. přenesená",J1395,0)</f>
        <v>0</v>
      </c>
      <c r="BH1395" s="239">
        <f>IF(N1395="sníž. přenesená",J1395,0)</f>
        <v>0</v>
      </c>
      <c r="BI1395" s="239">
        <f>IF(N1395="nulová",J1395,0)</f>
        <v>0</v>
      </c>
      <c r="BJ1395" s="18" t="s">
        <v>77</v>
      </c>
      <c r="BK1395" s="239">
        <f>ROUND(I1395*H1395,2)</f>
        <v>0</v>
      </c>
      <c r="BL1395" s="18" t="s">
        <v>239</v>
      </c>
      <c r="BM1395" s="238" t="s">
        <v>1537</v>
      </c>
    </row>
    <row r="1396" spans="1:47" s="2" customFormat="1" ht="12">
      <c r="A1396" s="39"/>
      <c r="B1396" s="40"/>
      <c r="C1396" s="41"/>
      <c r="D1396" s="240" t="s">
        <v>201</v>
      </c>
      <c r="E1396" s="41"/>
      <c r="F1396" s="241" t="s">
        <v>1536</v>
      </c>
      <c r="G1396" s="41"/>
      <c r="H1396" s="41"/>
      <c r="I1396" s="242"/>
      <c r="J1396" s="41"/>
      <c r="K1396" s="41"/>
      <c r="L1396" s="45"/>
      <c r="M1396" s="243"/>
      <c r="N1396" s="244"/>
      <c r="O1396" s="92"/>
      <c r="P1396" s="92"/>
      <c r="Q1396" s="92"/>
      <c r="R1396" s="92"/>
      <c r="S1396" s="92"/>
      <c r="T1396" s="93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T1396" s="18" t="s">
        <v>201</v>
      </c>
      <c r="AU1396" s="18" t="s">
        <v>81</v>
      </c>
    </row>
    <row r="1397" spans="1:51" s="13" customFormat="1" ht="12">
      <c r="A1397" s="13"/>
      <c r="B1397" s="245"/>
      <c r="C1397" s="246"/>
      <c r="D1397" s="240" t="s">
        <v>202</v>
      </c>
      <c r="E1397" s="247" t="s">
        <v>1</v>
      </c>
      <c r="F1397" s="248" t="s">
        <v>1468</v>
      </c>
      <c r="G1397" s="246"/>
      <c r="H1397" s="247" t="s">
        <v>1</v>
      </c>
      <c r="I1397" s="249"/>
      <c r="J1397" s="246"/>
      <c r="K1397" s="246"/>
      <c r="L1397" s="250"/>
      <c r="M1397" s="251"/>
      <c r="N1397" s="252"/>
      <c r="O1397" s="252"/>
      <c r="P1397" s="252"/>
      <c r="Q1397" s="252"/>
      <c r="R1397" s="252"/>
      <c r="S1397" s="252"/>
      <c r="T1397" s="25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54" t="s">
        <v>202</v>
      </c>
      <c r="AU1397" s="254" t="s">
        <v>81</v>
      </c>
      <c r="AV1397" s="13" t="s">
        <v>77</v>
      </c>
      <c r="AW1397" s="13" t="s">
        <v>30</v>
      </c>
      <c r="AX1397" s="13" t="s">
        <v>73</v>
      </c>
      <c r="AY1397" s="254" t="s">
        <v>194</v>
      </c>
    </row>
    <row r="1398" spans="1:51" s="13" customFormat="1" ht="12">
      <c r="A1398" s="13"/>
      <c r="B1398" s="245"/>
      <c r="C1398" s="246"/>
      <c r="D1398" s="240" t="s">
        <v>202</v>
      </c>
      <c r="E1398" s="247" t="s">
        <v>1</v>
      </c>
      <c r="F1398" s="248" t="s">
        <v>1475</v>
      </c>
      <c r="G1398" s="246"/>
      <c r="H1398" s="247" t="s">
        <v>1</v>
      </c>
      <c r="I1398" s="249"/>
      <c r="J1398" s="246"/>
      <c r="K1398" s="246"/>
      <c r="L1398" s="250"/>
      <c r="M1398" s="251"/>
      <c r="N1398" s="252"/>
      <c r="O1398" s="252"/>
      <c r="P1398" s="252"/>
      <c r="Q1398" s="252"/>
      <c r="R1398" s="252"/>
      <c r="S1398" s="252"/>
      <c r="T1398" s="25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54" t="s">
        <v>202</v>
      </c>
      <c r="AU1398" s="254" t="s">
        <v>81</v>
      </c>
      <c r="AV1398" s="13" t="s">
        <v>77</v>
      </c>
      <c r="AW1398" s="13" t="s">
        <v>30</v>
      </c>
      <c r="AX1398" s="13" t="s">
        <v>73</v>
      </c>
      <c r="AY1398" s="254" t="s">
        <v>194</v>
      </c>
    </row>
    <row r="1399" spans="1:51" s="14" customFormat="1" ht="12">
      <c r="A1399" s="14"/>
      <c r="B1399" s="255"/>
      <c r="C1399" s="256"/>
      <c r="D1399" s="240" t="s">
        <v>202</v>
      </c>
      <c r="E1399" s="257" t="s">
        <v>1</v>
      </c>
      <c r="F1399" s="258" t="s">
        <v>1538</v>
      </c>
      <c r="G1399" s="256"/>
      <c r="H1399" s="259">
        <v>0.058</v>
      </c>
      <c r="I1399" s="260"/>
      <c r="J1399" s="256"/>
      <c r="K1399" s="256"/>
      <c r="L1399" s="261"/>
      <c r="M1399" s="262"/>
      <c r="N1399" s="263"/>
      <c r="O1399" s="263"/>
      <c r="P1399" s="263"/>
      <c r="Q1399" s="263"/>
      <c r="R1399" s="263"/>
      <c r="S1399" s="263"/>
      <c r="T1399" s="26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65" t="s">
        <v>202</v>
      </c>
      <c r="AU1399" s="265" t="s">
        <v>81</v>
      </c>
      <c r="AV1399" s="14" t="s">
        <v>81</v>
      </c>
      <c r="AW1399" s="14" t="s">
        <v>30</v>
      </c>
      <c r="AX1399" s="14" t="s">
        <v>73</v>
      </c>
      <c r="AY1399" s="265" t="s">
        <v>194</v>
      </c>
    </row>
    <row r="1400" spans="1:51" s="14" customFormat="1" ht="12">
      <c r="A1400" s="14"/>
      <c r="B1400" s="255"/>
      <c r="C1400" s="256"/>
      <c r="D1400" s="240" t="s">
        <v>202</v>
      </c>
      <c r="E1400" s="257" t="s">
        <v>1</v>
      </c>
      <c r="F1400" s="258" t="s">
        <v>1539</v>
      </c>
      <c r="G1400" s="256"/>
      <c r="H1400" s="259">
        <v>0.1</v>
      </c>
      <c r="I1400" s="260"/>
      <c r="J1400" s="256"/>
      <c r="K1400" s="256"/>
      <c r="L1400" s="261"/>
      <c r="M1400" s="262"/>
      <c r="N1400" s="263"/>
      <c r="O1400" s="263"/>
      <c r="P1400" s="263"/>
      <c r="Q1400" s="263"/>
      <c r="R1400" s="263"/>
      <c r="S1400" s="263"/>
      <c r="T1400" s="26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T1400" s="265" t="s">
        <v>202</v>
      </c>
      <c r="AU1400" s="265" t="s">
        <v>81</v>
      </c>
      <c r="AV1400" s="14" t="s">
        <v>81</v>
      </c>
      <c r="AW1400" s="14" t="s">
        <v>30</v>
      </c>
      <c r="AX1400" s="14" t="s">
        <v>73</v>
      </c>
      <c r="AY1400" s="265" t="s">
        <v>194</v>
      </c>
    </row>
    <row r="1401" spans="1:51" s="14" customFormat="1" ht="12">
      <c r="A1401" s="14"/>
      <c r="B1401" s="255"/>
      <c r="C1401" s="256"/>
      <c r="D1401" s="240" t="s">
        <v>202</v>
      </c>
      <c r="E1401" s="257" t="s">
        <v>1</v>
      </c>
      <c r="F1401" s="258" t="s">
        <v>1540</v>
      </c>
      <c r="G1401" s="256"/>
      <c r="H1401" s="259">
        <v>0.116</v>
      </c>
      <c r="I1401" s="260"/>
      <c r="J1401" s="256"/>
      <c r="K1401" s="256"/>
      <c r="L1401" s="261"/>
      <c r="M1401" s="262"/>
      <c r="N1401" s="263"/>
      <c r="O1401" s="263"/>
      <c r="P1401" s="263"/>
      <c r="Q1401" s="263"/>
      <c r="R1401" s="263"/>
      <c r="S1401" s="263"/>
      <c r="T1401" s="26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65" t="s">
        <v>202</v>
      </c>
      <c r="AU1401" s="265" t="s">
        <v>81</v>
      </c>
      <c r="AV1401" s="14" t="s">
        <v>81</v>
      </c>
      <c r="AW1401" s="14" t="s">
        <v>30</v>
      </c>
      <c r="AX1401" s="14" t="s">
        <v>73</v>
      </c>
      <c r="AY1401" s="265" t="s">
        <v>194</v>
      </c>
    </row>
    <row r="1402" spans="1:51" s="15" customFormat="1" ht="12">
      <c r="A1402" s="15"/>
      <c r="B1402" s="266"/>
      <c r="C1402" s="267"/>
      <c r="D1402" s="240" t="s">
        <v>202</v>
      </c>
      <c r="E1402" s="268" t="s">
        <v>1</v>
      </c>
      <c r="F1402" s="269" t="s">
        <v>206</v>
      </c>
      <c r="G1402" s="267"/>
      <c r="H1402" s="270">
        <v>0.274</v>
      </c>
      <c r="I1402" s="271"/>
      <c r="J1402" s="267"/>
      <c r="K1402" s="267"/>
      <c r="L1402" s="272"/>
      <c r="M1402" s="273"/>
      <c r="N1402" s="274"/>
      <c r="O1402" s="274"/>
      <c r="P1402" s="274"/>
      <c r="Q1402" s="274"/>
      <c r="R1402" s="274"/>
      <c r="S1402" s="274"/>
      <c r="T1402" s="275"/>
      <c r="U1402" s="15"/>
      <c r="V1402" s="15"/>
      <c r="W1402" s="15"/>
      <c r="X1402" s="15"/>
      <c r="Y1402" s="15"/>
      <c r="Z1402" s="15"/>
      <c r="AA1402" s="15"/>
      <c r="AB1402" s="15"/>
      <c r="AC1402" s="15"/>
      <c r="AD1402" s="15"/>
      <c r="AE1402" s="15"/>
      <c r="AT1402" s="276" t="s">
        <v>202</v>
      </c>
      <c r="AU1402" s="276" t="s">
        <v>81</v>
      </c>
      <c r="AV1402" s="15" t="s">
        <v>115</v>
      </c>
      <c r="AW1402" s="15" t="s">
        <v>30</v>
      </c>
      <c r="AX1402" s="15" t="s">
        <v>77</v>
      </c>
      <c r="AY1402" s="276" t="s">
        <v>194</v>
      </c>
    </row>
    <row r="1403" spans="1:65" s="2" customFormat="1" ht="12">
      <c r="A1403" s="39"/>
      <c r="B1403" s="40"/>
      <c r="C1403" s="227" t="s">
        <v>1541</v>
      </c>
      <c r="D1403" s="227" t="s">
        <v>196</v>
      </c>
      <c r="E1403" s="228" t="s">
        <v>1542</v>
      </c>
      <c r="F1403" s="229" t="s">
        <v>1543</v>
      </c>
      <c r="G1403" s="230" t="s">
        <v>199</v>
      </c>
      <c r="H1403" s="231">
        <v>3.991</v>
      </c>
      <c r="I1403" s="232"/>
      <c r="J1403" s="233">
        <f>ROUND(I1403*H1403,2)</f>
        <v>0</v>
      </c>
      <c r="K1403" s="229" t="s">
        <v>200</v>
      </c>
      <c r="L1403" s="45"/>
      <c r="M1403" s="234" t="s">
        <v>1</v>
      </c>
      <c r="N1403" s="235" t="s">
        <v>38</v>
      </c>
      <c r="O1403" s="92"/>
      <c r="P1403" s="236">
        <f>O1403*H1403</f>
        <v>0</v>
      </c>
      <c r="Q1403" s="236">
        <v>0</v>
      </c>
      <c r="R1403" s="236">
        <f>Q1403*H1403</f>
        <v>0</v>
      </c>
      <c r="S1403" s="236">
        <v>0</v>
      </c>
      <c r="T1403" s="237">
        <f>S1403*H1403</f>
        <v>0</v>
      </c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R1403" s="238" t="s">
        <v>239</v>
      </c>
      <c r="AT1403" s="238" t="s">
        <v>196</v>
      </c>
      <c r="AU1403" s="238" t="s">
        <v>81</v>
      </c>
      <c r="AY1403" s="18" t="s">
        <v>194</v>
      </c>
      <c r="BE1403" s="239">
        <f>IF(N1403="základní",J1403,0)</f>
        <v>0</v>
      </c>
      <c r="BF1403" s="239">
        <f>IF(N1403="snížená",J1403,0)</f>
        <v>0</v>
      </c>
      <c r="BG1403" s="239">
        <f>IF(N1403="zákl. přenesená",J1403,0)</f>
        <v>0</v>
      </c>
      <c r="BH1403" s="239">
        <f>IF(N1403="sníž. přenesená",J1403,0)</f>
        <v>0</v>
      </c>
      <c r="BI1403" s="239">
        <f>IF(N1403="nulová",J1403,0)</f>
        <v>0</v>
      </c>
      <c r="BJ1403" s="18" t="s">
        <v>77</v>
      </c>
      <c r="BK1403" s="239">
        <f>ROUND(I1403*H1403,2)</f>
        <v>0</v>
      </c>
      <c r="BL1403" s="18" t="s">
        <v>239</v>
      </c>
      <c r="BM1403" s="238" t="s">
        <v>1544</v>
      </c>
    </row>
    <row r="1404" spans="1:47" s="2" customFormat="1" ht="12">
      <c r="A1404" s="39"/>
      <c r="B1404" s="40"/>
      <c r="C1404" s="41"/>
      <c r="D1404" s="240" t="s">
        <v>201</v>
      </c>
      <c r="E1404" s="41"/>
      <c r="F1404" s="241" t="s">
        <v>1543</v>
      </c>
      <c r="G1404" s="41"/>
      <c r="H1404" s="41"/>
      <c r="I1404" s="242"/>
      <c r="J1404" s="41"/>
      <c r="K1404" s="41"/>
      <c r="L1404" s="45"/>
      <c r="M1404" s="243"/>
      <c r="N1404" s="244"/>
      <c r="O1404" s="92"/>
      <c r="P1404" s="92"/>
      <c r="Q1404" s="92"/>
      <c r="R1404" s="92"/>
      <c r="S1404" s="92"/>
      <c r="T1404" s="93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T1404" s="18" t="s">
        <v>201</v>
      </c>
      <c r="AU1404" s="18" t="s">
        <v>81</v>
      </c>
    </row>
    <row r="1405" spans="1:51" s="14" customFormat="1" ht="12">
      <c r="A1405" s="14"/>
      <c r="B1405" s="255"/>
      <c r="C1405" s="256"/>
      <c r="D1405" s="240" t="s">
        <v>202</v>
      </c>
      <c r="E1405" s="257" t="s">
        <v>1</v>
      </c>
      <c r="F1405" s="258" t="s">
        <v>1545</v>
      </c>
      <c r="G1405" s="256"/>
      <c r="H1405" s="259">
        <v>3.991</v>
      </c>
      <c r="I1405" s="260"/>
      <c r="J1405" s="256"/>
      <c r="K1405" s="256"/>
      <c r="L1405" s="261"/>
      <c r="M1405" s="262"/>
      <c r="N1405" s="263"/>
      <c r="O1405" s="263"/>
      <c r="P1405" s="263"/>
      <c r="Q1405" s="263"/>
      <c r="R1405" s="263"/>
      <c r="S1405" s="263"/>
      <c r="T1405" s="26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65" t="s">
        <v>202</v>
      </c>
      <c r="AU1405" s="265" t="s">
        <v>81</v>
      </c>
      <c r="AV1405" s="14" t="s">
        <v>81</v>
      </c>
      <c r="AW1405" s="14" t="s">
        <v>30</v>
      </c>
      <c r="AX1405" s="14" t="s">
        <v>73</v>
      </c>
      <c r="AY1405" s="265" t="s">
        <v>194</v>
      </c>
    </row>
    <row r="1406" spans="1:51" s="15" customFormat="1" ht="12">
      <c r="A1406" s="15"/>
      <c r="B1406" s="266"/>
      <c r="C1406" s="267"/>
      <c r="D1406" s="240" t="s">
        <v>202</v>
      </c>
      <c r="E1406" s="268" t="s">
        <v>1</v>
      </c>
      <c r="F1406" s="269" t="s">
        <v>206</v>
      </c>
      <c r="G1406" s="267"/>
      <c r="H1406" s="270">
        <v>3.991</v>
      </c>
      <c r="I1406" s="271"/>
      <c r="J1406" s="267"/>
      <c r="K1406" s="267"/>
      <c r="L1406" s="272"/>
      <c r="M1406" s="273"/>
      <c r="N1406" s="274"/>
      <c r="O1406" s="274"/>
      <c r="P1406" s="274"/>
      <c r="Q1406" s="274"/>
      <c r="R1406" s="274"/>
      <c r="S1406" s="274"/>
      <c r="T1406" s="275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T1406" s="276" t="s">
        <v>202</v>
      </c>
      <c r="AU1406" s="276" t="s">
        <v>81</v>
      </c>
      <c r="AV1406" s="15" t="s">
        <v>115</v>
      </c>
      <c r="AW1406" s="15" t="s">
        <v>30</v>
      </c>
      <c r="AX1406" s="15" t="s">
        <v>77</v>
      </c>
      <c r="AY1406" s="276" t="s">
        <v>194</v>
      </c>
    </row>
    <row r="1407" spans="1:65" s="2" customFormat="1" ht="44.25" customHeight="1">
      <c r="A1407" s="39"/>
      <c r="B1407" s="40"/>
      <c r="C1407" s="227" t="s">
        <v>900</v>
      </c>
      <c r="D1407" s="227" t="s">
        <v>196</v>
      </c>
      <c r="E1407" s="228" t="s">
        <v>1546</v>
      </c>
      <c r="F1407" s="229" t="s">
        <v>1547</v>
      </c>
      <c r="G1407" s="230" t="s">
        <v>268</v>
      </c>
      <c r="H1407" s="231">
        <v>2.408</v>
      </c>
      <c r="I1407" s="232"/>
      <c r="J1407" s="233">
        <f>ROUND(I1407*H1407,2)</f>
        <v>0</v>
      </c>
      <c r="K1407" s="229" t="s">
        <v>200</v>
      </c>
      <c r="L1407" s="45"/>
      <c r="M1407" s="234" t="s">
        <v>1</v>
      </c>
      <c r="N1407" s="235" t="s">
        <v>38</v>
      </c>
      <c r="O1407" s="92"/>
      <c r="P1407" s="236">
        <f>O1407*H1407</f>
        <v>0</v>
      </c>
      <c r="Q1407" s="236">
        <v>0</v>
      </c>
      <c r="R1407" s="236">
        <f>Q1407*H1407</f>
        <v>0</v>
      </c>
      <c r="S1407" s="236">
        <v>0</v>
      </c>
      <c r="T1407" s="237">
        <f>S1407*H1407</f>
        <v>0</v>
      </c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R1407" s="238" t="s">
        <v>239</v>
      </c>
      <c r="AT1407" s="238" t="s">
        <v>196</v>
      </c>
      <c r="AU1407" s="238" t="s">
        <v>81</v>
      </c>
      <c r="AY1407" s="18" t="s">
        <v>194</v>
      </c>
      <c r="BE1407" s="239">
        <f>IF(N1407="základní",J1407,0)</f>
        <v>0</v>
      </c>
      <c r="BF1407" s="239">
        <f>IF(N1407="snížená",J1407,0)</f>
        <v>0</v>
      </c>
      <c r="BG1407" s="239">
        <f>IF(N1407="zákl. přenesená",J1407,0)</f>
        <v>0</v>
      </c>
      <c r="BH1407" s="239">
        <f>IF(N1407="sníž. přenesená",J1407,0)</f>
        <v>0</v>
      </c>
      <c r="BI1407" s="239">
        <f>IF(N1407="nulová",J1407,0)</f>
        <v>0</v>
      </c>
      <c r="BJ1407" s="18" t="s">
        <v>77</v>
      </c>
      <c r="BK1407" s="239">
        <f>ROUND(I1407*H1407,2)</f>
        <v>0</v>
      </c>
      <c r="BL1407" s="18" t="s">
        <v>239</v>
      </c>
      <c r="BM1407" s="238" t="s">
        <v>1548</v>
      </c>
    </row>
    <row r="1408" spans="1:47" s="2" customFormat="1" ht="12">
      <c r="A1408" s="39"/>
      <c r="B1408" s="40"/>
      <c r="C1408" s="41"/>
      <c r="D1408" s="240" t="s">
        <v>201</v>
      </c>
      <c r="E1408" s="41"/>
      <c r="F1408" s="241" t="s">
        <v>1547</v>
      </c>
      <c r="G1408" s="41"/>
      <c r="H1408" s="41"/>
      <c r="I1408" s="242"/>
      <c r="J1408" s="41"/>
      <c r="K1408" s="41"/>
      <c r="L1408" s="45"/>
      <c r="M1408" s="243"/>
      <c r="N1408" s="244"/>
      <c r="O1408" s="92"/>
      <c r="P1408" s="92"/>
      <c r="Q1408" s="92"/>
      <c r="R1408" s="92"/>
      <c r="S1408" s="92"/>
      <c r="T1408" s="93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T1408" s="18" t="s">
        <v>201</v>
      </c>
      <c r="AU1408" s="18" t="s">
        <v>81</v>
      </c>
    </row>
    <row r="1409" spans="1:65" s="2" customFormat="1" ht="12">
      <c r="A1409" s="39"/>
      <c r="B1409" s="40"/>
      <c r="C1409" s="227" t="s">
        <v>1549</v>
      </c>
      <c r="D1409" s="227" t="s">
        <v>196</v>
      </c>
      <c r="E1409" s="228" t="s">
        <v>1550</v>
      </c>
      <c r="F1409" s="229" t="s">
        <v>1551</v>
      </c>
      <c r="G1409" s="230" t="s">
        <v>268</v>
      </c>
      <c r="H1409" s="231">
        <v>2.408</v>
      </c>
      <c r="I1409" s="232"/>
      <c r="J1409" s="233">
        <f>ROUND(I1409*H1409,2)</f>
        <v>0</v>
      </c>
      <c r="K1409" s="229" t="s">
        <v>200</v>
      </c>
      <c r="L1409" s="45"/>
      <c r="M1409" s="234" t="s">
        <v>1</v>
      </c>
      <c r="N1409" s="235" t="s">
        <v>38</v>
      </c>
      <c r="O1409" s="92"/>
      <c r="P1409" s="236">
        <f>O1409*H1409</f>
        <v>0</v>
      </c>
      <c r="Q1409" s="236">
        <v>0</v>
      </c>
      <c r="R1409" s="236">
        <f>Q1409*H1409</f>
        <v>0</v>
      </c>
      <c r="S1409" s="236">
        <v>0</v>
      </c>
      <c r="T1409" s="237">
        <f>S1409*H1409</f>
        <v>0</v>
      </c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R1409" s="238" t="s">
        <v>239</v>
      </c>
      <c r="AT1409" s="238" t="s">
        <v>196</v>
      </c>
      <c r="AU1409" s="238" t="s">
        <v>81</v>
      </c>
      <c r="AY1409" s="18" t="s">
        <v>194</v>
      </c>
      <c r="BE1409" s="239">
        <f>IF(N1409="základní",J1409,0)</f>
        <v>0</v>
      </c>
      <c r="BF1409" s="239">
        <f>IF(N1409="snížená",J1409,0)</f>
        <v>0</v>
      </c>
      <c r="BG1409" s="239">
        <f>IF(N1409="zákl. přenesená",J1409,0)</f>
        <v>0</v>
      </c>
      <c r="BH1409" s="239">
        <f>IF(N1409="sníž. přenesená",J1409,0)</f>
        <v>0</v>
      </c>
      <c r="BI1409" s="239">
        <f>IF(N1409="nulová",J1409,0)</f>
        <v>0</v>
      </c>
      <c r="BJ1409" s="18" t="s">
        <v>77</v>
      </c>
      <c r="BK1409" s="239">
        <f>ROUND(I1409*H1409,2)</f>
        <v>0</v>
      </c>
      <c r="BL1409" s="18" t="s">
        <v>239</v>
      </c>
      <c r="BM1409" s="238" t="s">
        <v>1552</v>
      </c>
    </row>
    <row r="1410" spans="1:47" s="2" customFormat="1" ht="12">
      <c r="A1410" s="39"/>
      <c r="B1410" s="40"/>
      <c r="C1410" s="41"/>
      <c r="D1410" s="240" t="s">
        <v>201</v>
      </c>
      <c r="E1410" s="41"/>
      <c r="F1410" s="241" t="s">
        <v>1551</v>
      </c>
      <c r="G1410" s="41"/>
      <c r="H1410" s="41"/>
      <c r="I1410" s="242"/>
      <c r="J1410" s="41"/>
      <c r="K1410" s="41"/>
      <c r="L1410" s="45"/>
      <c r="M1410" s="243"/>
      <c r="N1410" s="244"/>
      <c r="O1410" s="92"/>
      <c r="P1410" s="92"/>
      <c r="Q1410" s="92"/>
      <c r="R1410" s="92"/>
      <c r="S1410" s="92"/>
      <c r="T1410" s="93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T1410" s="18" t="s">
        <v>201</v>
      </c>
      <c r="AU1410" s="18" t="s">
        <v>81</v>
      </c>
    </row>
    <row r="1411" spans="1:63" s="12" customFormat="1" ht="22.8" customHeight="1">
      <c r="A1411" s="12"/>
      <c r="B1411" s="211"/>
      <c r="C1411" s="212"/>
      <c r="D1411" s="213" t="s">
        <v>72</v>
      </c>
      <c r="E1411" s="225" t="s">
        <v>1553</v>
      </c>
      <c r="F1411" s="225" t="s">
        <v>1554</v>
      </c>
      <c r="G1411" s="212"/>
      <c r="H1411" s="212"/>
      <c r="I1411" s="215"/>
      <c r="J1411" s="226">
        <f>BK1411</f>
        <v>0</v>
      </c>
      <c r="K1411" s="212"/>
      <c r="L1411" s="217"/>
      <c r="M1411" s="218"/>
      <c r="N1411" s="219"/>
      <c r="O1411" s="219"/>
      <c r="P1411" s="220">
        <f>SUM(P1412:P1424)</f>
        <v>0</v>
      </c>
      <c r="Q1411" s="219"/>
      <c r="R1411" s="220">
        <f>SUM(R1412:R1424)</f>
        <v>0</v>
      </c>
      <c r="S1411" s="219"/>
      <c r="T1411" s="221">
        <f>SUM(T1412:T1424)</f>
        <v>0</v>
      </c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R1411" s="222" t="s">
        <v>77</v>
      </c>
      <c r="AT1411" s="223" t="s">
        <v>72</v>
      </c>
      <c r="AU1411" s="223" t="s">
        <v>77</v>
      </c>
      <c r="AY1411" s="222" t="s">
        <v>194</v>
      </c>
      <c r="BK1411" s="224">
        <f>SUM(BK1412:BK1424)</f>
        <v>0</v>
      </c>
    </row>
    <row r="1412" spans="1:65" s="2" customFormat="1" ht="12">
      <c r="A1412" s="39"/>
      <c r="B1412" s="40"/>
      <c r="C1412" s="227" t="s">
        <v>904</v>
      </c>
      <c r="D1412" s="227" t="s">
        <v>196</v>
      </c>
      <c r="E1412" s="228" t="s">
        <v>1555</v>
      </c>
      <c r="F1412" s="229" t="s">
        <v>1556</v>
      </c>
      <c r="G1412" s="230" t="s">
        <v>294</v>
      </c>
      <c r="H1412" s="231">
        <v>42.32</v>
      </c>
      <c r="I1412" s="232"/>
      <c r="J1412" s="233">
        <f>ROUND(I1412*H1412,2)</f>
        <v>0</v>
      </c>
      <c r="K1412" s="229" t="s">
        <v>200</v>
      </c>
      <c r="L1412" s="45"/>
      <c r="M1412" s="234" t="s">
        <v>1</v>
      </c>
      <c r="N1412" s="235" t="s">
        <v>38</v>
      </c>
      <c r="O1412" s="92"/>
      <c r="P1412" s="236">
        <f>O1412*H1412</f>
        <v>0</v>
      </c>
      <c r="Q1412" s="236">
        <v>0</v>
      </c>
      <c r="R1412" s="236">
        <f>Q1412*H1412</f>
        <v>0</v>
      </c>
      <c r="S1412" s="236">
        <v>0</v>
      </c>
      <c r="T1412" s="237">
        <f>S1412*H1412</f>
        <v>0</v>
      </c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R1412" s="238" t="s">
        <v>115</v>
      </c>
      <c r="AT1412" s="238" t="s">
        <v>196</v>
      </c>
      <c r="AU1412" s="238" t="s">
        <v>81</v>
      </c>
      <c r="AY1412" s="18" t="s">
        <v>194</v>
      </c>
      <c r="BE1412" s="239">
        <f>IF(N1412="základní",J1412,0)</f>
        <v>0</v>
      </c>
      <c r="BF1412" s="239">
        <f>IF(N1412="snížená",J1412,0)</f>
        <v>0</v>
      </c>
      <c r="BG1412" s="239">
        <f>IF(N1412="zákl. přenesená",J1412,0)</f>
        <v>0</v>
      </c>
      <c r="BH1412" s="239">
        <f>IF(N1412="sníž. přenesená",J1412,0)</f>
        <v>0</v>
      </c>
      <c r="BI1412" s="239">
        <f>IF(N1412="nulová",J1412,0)</f>
        <v>0</v>
      </c>
      <c r="BJ1412" s="18" t="s">
        <v>77</v>
      </c>
      <c r="BK1412" s="239">
        <f>ROUND(I1412*H1412,2)</f>
        <v>0</v>
      </c>
      <c r="BL1412" s="18" t="s">
        <v>115</v>
      </c>
      <c r="BM1412" s="238" t="s">
        <v>1557</v>
      </c>
    </row>
    <row r="1413" spans="1:47" s="2" customFormat="1" ht="12">
      <c r="A1413" s="39"/>
      <c r="B1413" s="40"/>
      <c r="C1413" s="41"/>
      <c r="D1413" s="240" t="s">
        <v>201</v>
      </c>
      <c r="E1413" s="41"/>
      <c r="F1413" s="241" t="s">
        <v>1556</v>
      </c>
      <c r="G1413" s="41"/>
      <c r="H1413" s="41"/>
      <c r="I1413" s="242"/>
      <c r="J1413" s="41"/>
      <c r="K1413" s="41"/>
      <c r="L1413" s="45"/>
      <c r="M1413" s="243"/>
      <c r="N1413" s="244"/>
      <c r="O1413" s="92"/>
      <c r="P1413" s="92"/>
      <c r="Q1413" s="92"/>
      <c r="R1413" s="92"/>
      <c r="S1413" s="92"/>
      <c r="T1413" s="93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T1413" s="18" t="s">
        <v>201</v>
      </c>
      <c r="AU1413" s="18" t="s">
        <v>81</v>
      </c>
    </row>
    <row r="1414" spans="1:51" s="13" customFormat="1" ht="12">
      <c r="A1414" s="13"/>
      <c r="B1414" s="245"/>
      <c r="C1414" s="246"/>
      <c r="D1414" s="240" t="s">
        <v>202</v>
      </c>
      <c r="E1414" s="247" t="s">
        <v>1</v>
      </c>
      <c r="F1414" s="248" t="s">
        <v>1558</v>
      </c>
      <c r="G1414" s="246"/>
      <c r="H1414" s="247" t="s">
        <v>1</v>
      </c>
      <c r="I1414" s="249"/>
      <c r="J1414" s="246"/>
      <c r="K1414" s="246"/>
      <c r="L1414" s="250"/>
      <c r="M1414" s="251"/>
      <c r="N1414" s="252"/>
      <c r="O1414" s="252"/>
      <c r="P1414" s="252"/>
      <c r="Q1414" s="252"/>
      <c r="R1414" s="252"/>
      <c r="S1414" s="252"/>
      <c r="T1414" s="25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54" t="s">
        <v>202</v>
      </c>
      <c r="AU1414" s="254" t="s">
        <v>81</v>
      </c>
      <c r="AV1414" s="13" t="s">
        <v>77</v>
      </c>
      <c r="AW1414" s="13" t="s">
        <v>30</v>
      </c>
      <c r="AX1414" s="13" t="s">
        <v>73</v>
      </c>
      <c r="AY1414" s="254" t="s">
        <v>194</v>
      </c>
    </row>
    <row r="1415" spans="1:51" s="14" customFormat="1" ht="12">
      <c r="A1415" s="14"/>
      <c r="B1415" s="255"/>
      <c r="C1415" s="256"/>
      <c r="D1415" s="240" t="s">
        <v>202</v>
      </c>
      <c r="E1415" s="257" t="s">
        <v>1</v>
      </c>
      <c r="F1415" s="258" t="s">
        <v>1559</v>
      </c>
      <c r="G1415" s="256"/>
      <c r="H1415" s="259">
        <v>42.32</v>
      </c>
      <c r="I1415" s="260"/>
      <c r="J1415" s="256"/>
      <c r="K1415" s="256"/>
      <c r="L1415" s="261"/>
      <c r="M1415" s="262"/>
      <c r="N1415" s="263"/>
      <c r="O1415" s="263"/>
      <c r="P1415" s="263"/>
      <c r="Q1415" s="263"/>
      <c r="R1415" s="263"/>
      <c r="S1415" s="263"/>
      <c r="T1415" s="26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65" t="s">
        <v>202</v>
      </c>
      <c r="AU1415" s="265" t="s">
        <v>81</v>
      </c>
      <c r="AV1415" s="14" t="s">
        <v>81</v>
      </c>
      <c r="AW1415" s="14" t="s">
        <v>30</v>
      </c>
      <c r="AX1415" s="14" t="s">
        <v>73</v>
      </c>
      <c r="AY1415" s="265" t="s">
        <v>194</v>
      </c>
    </row>
    <row r="1416" spans="1:51" s="15" customFormat="1" ht="12">
      <c r="A1416" s="15"/>
      <c r="B1416" s="266"/>
      <c r="C1416" s="267"/>
      <c r="D1416" s="240" t="s">
        <v>202</v>
      </c>
      <c r="E1416" s="268" t="s">
        <v>1</v>
      </c>
      <c r="F1416" s="269" t="s">
        <v>206</v>
      </c>
      <c r="G1416" s="267"/>
      <c r="H1416" s="270">
        <v>42.32</v>
      </c>
      <c r="I1416" s="271"/>
      <c r="J1416" s="267"/>
      <c r="K1416" s="267"/>
      <c r="L1416" s="272"/>
      <c r="M1416" s="273"/>
      <c r="N1416" s="274"/>
      <c r="O1416" s="274"/>
      <c r="P1416" s="274"/>
      <c r="Q1416" s="274"/>
      <c r="R1416" s="274"/>
      <c r="S1416" s="274"/>
      <c r="T1416" s="275"/>
      <c r="U1416" s="15"/>
      <c r="V1416" s="15"/>
      <c r="W1416" s="15"/>
      <c r="X1416" s="15"/>
      <c r="Y1416" s="15"/>
      <c r="Z1416" s="15"/>
      <c r="AA1416" s="15"/>
      <c r="AB1416" s="15"/>
      <c r="AC1416" s="15"/>
      <c r="AD1416" s="15"/>
      <c r="AE1416" s="15"/>
      <c r="AT1416" s="276" t="s">
        <v>202</v>
      </c>
      <c r="AU1416" s="276" t="s">
        <v>81</v>
      </c>
      <c r="AV1416" s="15" t="s">
        <v>115</v>
      </c>
      <c r="AW1416" s="15" t="s">
        <v>30</v>
      </c>
      <c r="AX1416" s="15" t="s">
        <v>77</v>
      </c>
      <c r="AY1416" s="276" t="s">
        <v>194</v>
      </c>
    </row>
    <row r="1417" spans="1:65" s="2" customFormat="1" ht="21.75" customHeight="1">
      <c r="A1417" s="39"/>
      <c r="B1417" s="40"/>
      <c r="C1417" s="227" t="s">
        <v>1560</v>
      </c>
      <c r="D1417" s="227" t="s">
        <v>196</v>
      </c>
      <c r="E1417" s="228" t="s">
        <v>1561</v>
      </c>
      <c r="F1417" s="229" t="s">
        <v>1562</v>
      </c>
      <c r="G1417" s="230" t="s">
        <v>294</v>
      </c>
      <c r="H1417" s="231">
        <v>77.61</v>
      </c>
      <c r="I1417" s="232"/>
      <c r="J1417" s="233">
        <f>ROUND(I1417*H1417,2)</f>
        <v>0</v>
      </c>
      <c r="K1417" s="229" t="s">
        <v>200</v>
      </c>
      <c r="L1417" s="45"/>
      <c r="M1417" s="234" t="s">
        <v>1</v>
      </c>
      <c r="N1417" s="235" t="s">
        <v>38</v>
      </c>
      <c r="O1417" s="92"/>
      <c r="P1417" s="236">
        <f>O1417*H1417</f>
        <v>0</v>
      </c>
      <c r="Q1417" s="236">
        <v>0</v>
      </c>
      <c r="R1417" s="236">
        <f>Q1417*H1417</f>
        <v>0</v>
      </c>
      <c r="S1417" s="236">
        <v>0</v>
      </c>
      <c r="T1417" s="237">
        <f>S1417*H1417</f>
        <v>0</v>
      </c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R1417" s="238" t="s">
        <v>115</v>
      </c>
      <c r="AT1417" s="238" t="s">
        <v>196</v>
      </c>
      <c r="AU1417" s="238" t="s">
        <v>81</v>
      </c>
      <c r="AY1417" s="18" t="s">
        <v>194</v>
      </c>
      <c r="BE1417" s="239">
        <f>IF(N1417="základní",J1417,0)</f>
        <v>0</v>
      </c>
      <c r="BF1417" s="239">
        <f>IF(N1417="snížená",J1417,0)</f>
        <v>0</v>
      </c>
      <c r="BG1417" s="239">
        <f>IF(N1417="zákl. přenesená",J1417,0)</f>
        <v>0</v>
      </c>
      <c r="BH1417" s="239">
        <f>IF(N1417="sníž. přenesená",J1417,0)</f>
        <v>0</v>
      </c>
      <c r="BI1417" s="239">
        <f>IF(N1417="nulová",J1417,0)</f>
        <v>0</v>
      </c>
      <c r="BJ1417" s="18" t="s">
        <v>77</v>
      </c>
      <c r="BK1417" s="239">
        <f>ROUND(I1417*H1417,2)</f>
        <v>0</v>
      </c>
      <c r="BL1417" s="18" t="s">
        <v>115</v>
      </c>
      <c r="BM1417" s="238" t="s">
        <v>1563</v>
      </c>
    </row>
    <row r="1418" spans="1:47" s="2" customFormat="1" ht="12">
      <c r="A1418" s="39"/>
      <c r="B1418" s="40"/>
      <c r="C1418" s="41"/>
      <c r="D1418" s="240" t="s">
        <v>201</v>
      </c>
      <c r="E1418" s="41"/>
      <c r="F1418" s="241" t="s">
        <v>1562</v>
      </c>
      <c r="G1418" s="41"/>
      <c r="H1418" s="41"/>
      <c r="I1418" s="242"/>
      <c r="J1418" s="41"/>
      <c r="K1418" s="41"/>
      <c r="L1418" s="45"/>
      <c r="M1418" s="243"/>
      <c r="N1418" s="244"/>
      <c r="O1418" s="92"/>
      <c r="P1418" s="92"/>
      <c r="Q1418" s="92"/>
      <c r="R1418" s="92"/>
      <c r="S1418" s="92"/>
      <c r="T1418" s="93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T1418" s="18" t="s">
        <v>201</v>
      </c>
      <c r="AU1418" s="18" t="s">
        <v>81</v>
      </c>
    </row>
    <row r="1419" spans="1:51" s="14" customFormat="1" ht="12">
      <c r="A1419" s="14"/>
      <c r="B1419" s="255"/>
      <c r="C1419" s="256"/>
      <c r="D1419" s="240" t="s">
        <v>202</v>
      </c>
      <c r="E1419" s="257" t="s">
        <v>1</v>
      </c>
      <c r="F1419" s="258" t="s">
        <v>1564</v>
      </c>
      <c r="G1419" s="256"/>
      <c r="H1419" s="259">
        <v>77.61</v>
      </c>
      <c r="I1419" s="260"/>
      <c r="J1419" s="256"/>
      <c r="K1419" s="256"/>
      <c r="L1419" s="261"/>
      <c r="M1419" s="262"/>
      <c r="N1419" s="263"/>
      <c r="O1419" s="263"/>
      <c r="P1419" s="263"/>
      <c r="Q1419" s="263"/>
      <c r="R1419" s="263"/>
      <c r="S1419" s="263"/>
      <c r="T1419" s="26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65" t="s">
        <v>202</v>
      </c>
      <c r="AU1419" s="265" t="s">
        <v>81</v>
      </c>
      <c r="AV1419" s="14" t="s">
        <v>81</v>
      </c>
      <c r="AW1419" s="14" t="s">
        <v>30</v>
      </c>
      <c r="AX1419" s="14" t="s">
        <v>73</v>
      </c>
      <c r="AY1419" s="265" t="s">
        <v>194</v>
      </c>
    </row>
    <row r="1420" spans="1:51" s="15" customFormat="1" ht="12">
      <c r="A1420" s="15"/>
      <c r="B1420" s="266"/>
      <c r="C1420" s="267"/>
      <c r="D1420" s="240" t="s">
        <v>202</v>
      </c>
      <c r="E1420" s="268" t="s">
        <v>1</v>
      </c>
      <c r="F1420" s="269" t="s">
        <v>206</v>
      </c>
      <c r="G1420" s="267"/>
      <c r="H1420" s="270">
        <v>77.61</v>
      </c>
      <c r="I1420" s="271"/>
      <c r="J1420" s="267"/>
      <c r="K1420" s="267"/>
      <c r="L1420" s="272"/>
      <c r="M1420" s="273"/>
      <c r="N1420" s="274"/>
      <c r="O1420" s="274"/>
      <c r="P1420" s="274"/>
      <c r="Q1420" s="274"/>
      <c r="R1420" s="274"/>
      <c r="S1420" s="274"/>
      <c r="T1420" s="275"/>
      <c r="U1420" s="15"/>
      <c r="V1420" s="15"/>
      <c r="W1420" s="15"/>
      <c r="X1420" s="15"/>
      <c r="Y1420" s="15"/>
      <c r="Z1420" s="15"/>
      <c r="AA1420" s="15"/>
      <c r="AB1420" s="15"/>
      <c r="AC1420" s="15"/>
      <c r="AD1420" s="15"/>
      <c r="AE1420" s="15"/>
      <c r="AT1420" s="276" t="s">
        <v>202</v>
      </c>
      <c r="AU1420" s="276" t="s">
        <v>81</v>
      </c>
      <c r="AV1420" s="15" t="s">
        <v>115</v>
      </c>
      <c r="AW1420" s="15" t="s">
        <v>30</v>
      </c>
      <c r="AX1420" s="15" t="s">
        <v>77</v>
      </c>
      <c r="AY1420" s="276" t="s">
        <v>194</v>
      </c>
    </row>
    <row r="1421" spans="1:65" s="2" customFormat="1" ht="21.75" customHeight="1">
      <c r="A1421" s="39"/>
      <c r="B1421" s="40"/>
      <c r="C1421" s="227" t="s">
        <v>908</v>
      </c>
      <c r="D1421" s="227" t="s">
        <v>196</v>
      </c>
      <c r="E1421" s="228" t="s">
        <v>1565</v>
      </c>
      <c r="F1421" s="229" t="s">
        <v>1566</v>
      </c>
      <c r="G1421" s="230" t="s">
        <v>294</v>
      </c>
      <c r="H1421" s="231">
        <v>77.61</v>
      </c>
      <c r="I1421" s="232"/>
      <c r="J1421" s="233">
        <f>ROUND(I1421*H1421,2)</f>
        <v>0</v>
      </c>
      <c r="K1421" s="229" t="s">
        <v>200</v>
      </c>
      <c r="L1421" s="45"/>
      <c r="M1421" s="234" t="s">
        <v>1</v>
      </c>
      <c r="N1421" s="235" t="s">
        <v>38</v>
      </c>
      <c r="O1421" s="92"/>
      <c r="P1421" s="236">
        <f>O1421*H1421</f>
        <v>0</v>
      </c>
      <c r="Q1421" s="236">
        <v>0</v>
      </c>
      <c r="R1421" s="236">
        <f>Q1421*H1421</f>
        <v>0</v>
      </c>
      <c r="S1421" s="236">
        <v>0</v>
      </c>
      <c r="T1421" s="237">
        <f>S1421*H1421</f>
        <v>0</v>
      </c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R1421" s="238" t="s">
        <v>115</v>
      </c>
      <c r="AT1421" s="238" t="s">
        <v>196</v>
      </c>
      <c r="AU1421" s="238" t="s">
        <v>81</v>
      </c>
      <c r="AY1421" s="18" t="s">
        <v>194</v>
      </c>
      <c r="BE1421" s="239">
        <f>IF(N1421="základní",J1421,0)</f>
        <v>0</v>
      </c>
      <c r="BF1421" s="239">
        <f>IF(N1421="snížená",J1421,0)</f>
        <v>0</v>
      </c>
      <c r="BG1421" s="239">
        <f>IF(N1421="zákl. přenesená",J1421,0)</f>
        <v>0</v>
      </c>
      <c r="BH1421" s="239">
        <f>IF(N1421="sníž. přenesená",J1421,0)</f>
        <v>0</v>
      </c>
      <c r="BI1421" s="239">
        <f>IF(N1421="nulová",J1421,0)</f>
        <v>0</v>
      </c>
      <c r="BJ1421" s="18" t="s">
        <v>77</v>
      </c>
      <c r="BK1421" s="239">
        <f>ROUND(I1421*H1421,2)</f>
        <v>0</v>
      </c>
      <c r="BL1421" s="18" t="s">
        <v>115</v>
      </c>
      <c r="BM1421" s="238" t="s">
        <v>1567</v>
      </c>
    </row>
    <row r="1422" spans="1:47" s="2" customFormat="1" ht="12">
      <c r="A1422" s="39"/>
      <c r="B1422" s="40"/>
      <c r="C1422" s="41"/>
      <c r="D1422" s="240" t="s">
        <v>201</v>
      </c>
      <c r="E1422" s="41"/>
      <c r="F1422" s="241" t="s">
        <v>1566</v>
      </c>
      <c r="G1422" s="41"/>
      <c r="H1422" s="41"/>
      <c r="I1422" s="242"/>
      <c r="J1422" s="41"/>
      <c r="K1422" s="41"/>
      <c r="L1422" s="45"/>
      <c r="M1422" s="243"/>
      <c r="N1422" s="244"/>
      <c r="O1422" s="92"/>
      <c r="P1422" s="92"/>
      <c r="Q1422" s="92"/>
      <c r="R1422" s="92"/>
      <c r="S1422" s="92"/>
      <c r="T1422" s="93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T1422" s="18" t="s">
        <v>201</v>
      </c>
      <c r="AU1422" s="18" t="s">
        <v>81</v>
      </c>
    </row>
    <row r="1423" spans="1:51" s="14" customFormat="1" ht="12">
      <c r="A1423" s="14"/>
      <c r="B1423" s="255"/>
      <c r="C1423" s="256"/>
      <c r="D1423" s="240" t="s">
        <v>202</v>
      </c>
      <c r="E1423" s="257" t="s">
        <v>1</v>
      </c>
      <c r="F1423" s="258" t="s">
        <v>1568</v>
      </c>
      <c r="G1423" s="256"/>
      <c r="H1423" s="259">
        <v>77.61</v>
      </c>
      <c r="I1423" s="260"/>
      <c r="J1423" s="256"/>
      <c r="K1423" s="256"/>
      <c r="L1423" s="261"/>
      <c r="M1423" s="262"/>
      <c r="N1423" s="263"/>
      <c r="O1423" s="263"/>
      <c r="P1423" s="263"/>
      <c r="Q1423" s="263"/>
      <c r="R1423" s="263"/>
      <c r="S1423" s="263"/>
      <c r="T1423" s="26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65" t="s">
        <v>202</v>
      </c>
      <c r="AU1423" s="265" t="s">
        <v>81</v>
      </c>
      <c r="AV1423" s="14" t="s">
        <v>81</v>
      </c>
      <c r="AW1423" s="14" t="s">
        <v>30</v>
      </c>
      <c r="AX1423" s="14" t="s">
        <v>73</v>
      </c>
      <c r="AY1423" s="265" t="s">
        <v>194</v>
      </c>
    </row>
    <row r="1424" spans="1:51" s="15" customFormat="1" ht="12">
      <c r="A1424" s="15"/>
      <c r="B1424" s="266"/>
      <c r="C1424" s="267"/>
      <c r="D1424" s="240" t="s">
        <v>202</v>
      </c>
      <c r="E1424" s="268" t="s">
        <v>1</v>
      </c>
      <c r="F1424" s="269" t="s">
        <v>206</v>
      </c>
      <c r="G1424" s="267"/>
      <c r="H1424" s="270">
        <v>77.61</v>
      </c>
      <c r="I1424" s="271"/>
      <c r="J1424" s="267"/>
      <c r="K1424" s="267"/>
      <c r="L1424" s="272"/>
      <c r="M1424" s="273"/>
      <c r="N1424" s="274"/>
      <c r="O1424" s="274"/>
      <c r="P1424" s="274"/>
      <c r="Q1424" s="274"/>
      <c r="R1424" s="274"/>
      <c r="S1424" s="274"/>
      <c r="T1424" s="275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T1424" s="276" t="s">
        <v>202</v>
      </c>
      <c r="AU1424" s="276" t="s">
        <v>81</v>
      </c>
      <c r="AV1424" s="15" t="s">
        <v>115</v>
      </c>
      <c r="AW1424" s="15" t="s">
        <v>30</v>
      </c>
      <c r="AX1424" s="15" t="s">
        <v>77</v>
      </c>
      <c r="AY1424" s="276" t="s">
        <v>194</v>
      </c>
    </row>
    <row r="1425" spans="1:63" s="12" customFormat="1" ht="22.8" customHeight="1">
      <c r="A1425" s="12"/>
      <c r="B1425" s="211"/>
      <c r="C1425" s="212"/>
      <c r="D1425" s="213" t="s">
        <v>72</v>
      </c>
      <c r="E1425" s="225" t="s">
        <v>1569</v>
      </c>
      <c r="F1425" s="225" t="s">
        <v>1570</v>
      </c>
      <c r="G1425" s="212"/>
      <c r="H1425" s="212"/>
      <c r="I1425" s="215"/>
      <c r="J1425" s="226">
        <f>BK1425</f>
        <v>0</v>
      </c>
      <c r="K1425" s="212"/>
      <c r="L1425" s="217"/>
      <c r="M1425" s="218"/>
      <c r="N1425" s="219"/>
      <c r="O1425" s="219"/>
      <c r="P1425" s="220">
        <f>SUM(P1426:P1460)</f>
        <v>0</v>
      </c>
      <c r="Q1425" s="219"/>
      <c r="R1425" s="220">
        <f>SUM(R1426:R1460)</f>
        <v>0</v>
      </c>
      <c r="S1425" s="219"/>
      <c r="T1425" s="221">
        <f>SUM(T1426:T1460)</f>
        <v>0</v>
      </c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R1425" s="222" t="s">
        <v>81</v>
      </c>
      <c r="AT1425" s="223" t="s">
        <v>72</v>
      </c>
      <c r="AU1425" s="223" t="s">
        <v>77</v>
      </c>
      <c r="AY1425" s="222" t="s">
        <v>194</v>
      </c>
      <c r="BK1425" s="224">
        <f>SUM(BK1426:BK1460)</f>
        <v>0</v>
      </c>
    </row>
    <row r="1426" spans="1:65" s="2" customFormat="1" ht="55.5" customHeight="1">
      <c r="A1426" s="39"/>
      <c r="B1426" s="40"/>
      <c r="C1426" s="227" t="s">
        <v>1571</v>
      </c>
      <c r="D1426" s="227" t="s">
        <v>196</v>
      </c>
      <c r="E1426" s="228" t="s">
        <v>1572</v>
      </c>
      <c r="F1426" s="229" t="s">
        <v>1573</v>
      </c>
      <c r="G1426" s="230" t="s">
        <v>294</v>
      </c>
      <c r="H1426" s="231">
        <v>18.499</v>
      </c>
      <c r="I1426" s="232"/>
      <c r="J1426" s="233">
        <f>ROUND(I1426*H1426,2)</f>
        <v>0</v>
      </c>
      <c r="K1426" s="229" t="s">
        <v>200</v>
      </c>
      <c r="L1426" s="45"/>
      <c r="M1426" s="234" t="s">
        <v>1</v>
      </c>
      <c r="N1426" s="235" t="s">
        <v>38</v>
      </c>
      <c r="O1426" s="92"/>
      <c r="P1426" s="236">
        <f>O1426*H1426</f>
        <v>0</v>
      </c>
      <c r="Q1426" s="236">
        <v>0</v>
      </c>
      <c r="R1426" s="236">
        <f>Q1426*H1426</f>
        <v>0</v>
      </c>
      <c r="S1426" s="236">
        <v>0</v>
      </c>
      <c r="T1426" s="237">
        <f>S1426*H1426</f>
        <v>0</v>
      </c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R1426" s="238" t="s">
        <v>239</v>
      </c>
      <c r="AT1426" s="238" t="s">
        <v>196</v>
      </c>
      <c r="AU1426" s="238" t="s">
        <v>81</v>
      </c>
      <c r="AY1426" s="18" t="s">
        <v>194</v>
      </c>
      <c r="BE1426" s="239">
        <f>IF(N1426="základní",J1426,0)</f>
        <v>0</v>
      </c>
      <c r="BF1426" s="239">
        <f>IF(N1426="snížená",J1426,0)</f>
        <v>0</v>
      </c>
      <c r="BG1426" s="239">
        <f>IF(N1426="zákl. přenesená",J1426,0)</f>
        <v>0</v>
      </c>
      <c r="BH1426" s="239">
        <f>IF(N1426="sníž. přenesená",J1426,0)</f>
        <v>0</v>
      </c>
      <c r="BI1426" s="239">
        <f>IF(N1426="nulová",J1426,0)</f>
        <v>0</v>
      </c>
      <c r="BJ1426" s="18" t="s">
        <v>77</v>
      </c>
      <c r="BK1426" s="239">
        <f>ROUND(I1426*H1426,2)</f>
        <v>0</v>
      </c>
      <c r="BL1426" s="18" t="s">
        <v>239</v>
      </c>
      <c r="BM1426" s="238" t="s">
        <v>1574</v>
      </c>
    </row>
    <row r="1427" spans="1:47" s="2" customFormat="1" ht="12">
      <c r="A1427" s="39"/>
      <c r="B1427" s="40"/>
      <c r="C1427" s="41"/>
      <c r="D1427" s="240" t="s">
        <v>201</v>
      </c>
      <c r="E1427" s="41"/>
      <c r="F1427" s="241" t="s">
        <v>1573</v>
      </c>
      <c r="G1427" s="41"/>
      <c r="H1427" s="41"/>
      <c r="I1427" s="242"/>
      <c r="J1427" s="41"/>
      <c r="K1427" s="41"/>
      <c r="L1427" s="45"/>
      <c r="M1427" s="243"/>
      <c r="N1427" s="244"/>
      <c r="O1427" s="92"/>
      <c r="P1427" s="92"/>
      <c r="Q1427" s="92"/>
      <c r="R1427" s="92"/>
      <c r="S1427" s="92"/>
      <c r="T1427" s="93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T1427" s="18" t="s">
        <v>201</v>
      </c>
      <c r="AU1427" s="18" t="s">
        <v>81</v>
      </c>
    </row>
    <row r="1428" spans="1:51" s="14" customFormat="1" ht="12">
      <c r="A1428" s="14"/>
      <c r="B1428" s="255"/>
      <c r="C1428" s="256"/>
      <c r="D1428" s="240" t="s">
        <v>202</v>
      </c>
      <c r="E1428" s="257" t="s">
        <v>1</v>
      </c>
      <c r="F1428" s="258" t="s">
        <v>1575</v>
      </c>
      <c r="G1428" s="256"/>
      <c r="H1428" s="259">
        <v>18.499</v>
      </c>
      <c r="I1428" s="260"/>
      <c r="J1428" s="256"/>
      <c r="K1428" s="256"/>
      <c r="L1428" s="261"/>
      <c r="M1428" s="262"/>
      <c r="N1428" s="263"/>
      <c r="O1428" s="263"/>
      <c r="P1428" s="263"/>
      <c r="Q1428" s="263"/>
      <c r="R1428" s="263"/>
      <c r="S1428" s="263"/>
      <c r="T1428" s="26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65" t="s">
        <v>202</v>
      </c>
      <c r="AU1428" s="265" t="s">
        <v>81</v>
      </c>
      <c r="AV1428" s="14" t="s">
        <v>81</v>
      </c>
      <c r="AW1428" s="14" t="s">
        <v>30</v>
      </c>
      <c r="AX1428" s="14" t="s">
        <v>73</v>
      </c>
      <c r="AY1428" s="265" t="s">
        <v>194</v>
      </c>
    </row>
    <row r="1429" spans="1:51" s="15" customFormat="1" ht="12">
      <c r="A1429" s="15"/>
      <c r="B1429" s="266"/>
      <c r="C1429" s="267"/>
      <c r="D1429" s="240" t="s">
        <v>202</v>
      </c>
      <c r="E1429" s="268" t="s">
        <v>1</v>
      </c>
      <c r="F1429" s="269" t="s">
        <v>206</v>
      </c>
      <c r="G1429" s="267"/>
      <c r="H1429" s="270">
        <v>18.499</v>
      </c>
      <c r="I1429" s="271"/>
      <c r="J1429" s="267"/>
      <c r="K1429" s="267"/>
      <c r="L1429" s="272"/>
      <c r="M1429" s="273"/>
      <c r="N1429" s="274"/>
      <c r="O1429" s="274"/>
      <c r="P1429" s="274"/>
      <c r="Q1429" s="274"/>
      <c r="R1429" s="274"/>
      <c r="S1429" s="274"/>
      <c r="T1429" s="275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T1429" s="276" t="s">
        <v>202</v>
      </c>
      <c r="AU1429" s="276" t="s">
        <v>81</v>
      </c>
      <c r="AV1429" s="15" t="s">
        <v>115</v>
      </c>
      <c r="AW1429" s="15" t="s">
        <v>30</v>
      </c>
      <c r="AX1429" s="15" t="s">
        <v>77</v>
      </c>
      <c r="AY1429" s="276" t="s">
        <v>194</v>
      </c>
    </row>
    <row r="1430" spans="1:65" s="2" customFormat="1" ht="12">
      <c r="A1430" s="39"/>
      <c r="B1430" s="40"/>
      <c r="C1430" s="227" t="s">
        <v>911</v>
      </c>
      <c r="D1430" s="227" t="s">
        <v>196</v>
      </c>
      <c r="E1430" s="228" t="s">
        <v>1576</v>
      </c>
      <c r="F1430" s="229" t="s">
        <v>1577</v>
      </c>
      <c r="G1430" s="230" t="s">
        <v>294</v>
      </c>
      <c r="H1430" s="231">
        <v>29.261</v>
      </c>
      <c r="I1430" s="232"/>
      <c r="J1430" s="233">
        <f>ROUND(I1430*H1430,2)</f>
        <v>0</v>
      </c>
      <c r="K1430" s="229" t="s">
        <v>200</v>
      </c>
      <c r="L1430" s="45"/>
      <c r="M1430" s="234" t="s">
        <v>1</v>
      </c>
      <c r="N1430" s="235" t="s">
        <v>38</v>
      </c>
      <c r="O1430" s="92"/>
      <c r="P1430" s="236">
        <f>O1430*H1430</f>
        <v>0</v>
      </c>
      <c r="Q1430" s="236">
        <v>0</v>
      </c>
      <c r="R1430" s="236">
        <f>Q1430*H1430</f>
        <v>0</v>
      </c>
      <c r="S1430" s="236">
        <v>0</v>
      </c>
      <c r="T1430" s="237">
        <f>S1430*H1430</f>
        <v>0</v>
      </c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R1430" s="238" t="s">
        <v>239</v>
      </c>
      <c r="AT1430" s="238" t="s">
        <v>196</v>
      </c>
      <c r="AU1430" s="238" t="s">
        <v>81</v>
      </c>
      <c r="AY1430" s="18" t="s">
        <v>194</v>
      </c>
      <c r="BE1430" s="239">
        <f>IF(N1430="základní",J1430,0)</f>
        <v>0</v>
      </c>
      <c r="BF1430" s="239">
        <f>IF(N1430="snížená",J1430,0)</f>
        <v>0</v>
      </c>
      <c r="BG1430" s="239">
        <f>IF(N1430="zákl. přenesená",J1430,0)</f>
        <v>0</v>
      </c>
      <c r="BH1430" s="239">
        <f>IF(N1430="sníž. přenesená",J1430,0)</f>
        <v>0</v>
      </c>
      <c r="BI1430" s="239">
        <f>IF(N1430="nulová",J1430,0)</f>
        <v>0</v>
      </c>
      <c r="BJ1430" s="18" t="s">
        <v>77</v>
      </c>
      <c r="BK1430" s="239">
        <f>ROUND(I1430*H1430,2)</f>
        <v>0</v>
      </c>
      <c r="BL1430" s="18" t="s">
        <v>239</v>
      </c>
      <c r="BM1430" s="238" t="s">
        <v>1578</v>
      </c>
    </row>
    <row r="1431" spans="1:47" s="2" customFormat="1" ht="12">
      <c r="A1431" s="39"/>
      <c r="B1431" s="40"/>
      <c r="C1431" s="41"/>
      <c r="D1431" s="240" t="s">
        <v>201</v>
      </c>
      <c r="E1431" s="41"/>
      <c r="F1431" s="241" t="s">
        <v>1577</v>
      </c>
      <c r="G1431" s="41"/>
      <c r="H1431" s="41"/>
      <c r="I1431" s="242"/>
      <c r="J1431" s="41"/>
      <c r="K1431" s="41"/>
      <c r="L1431" s="45"/>
      <c r="M1431" s="243"/>
      <c r="N1431" s="244"/>
      <c r="O1431" s="92"/>
      <c r="P1431" s="92"/>
      <c r="Q1431" s="92"/>
      <c r="R1431" s="92"/>
      <c r="S1431" s="92"/>
      <c r="T1431" s="93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T1431" s="18" t="s">
        <v>201</v>
      </c>
      <c r="AU1431" s="18" t="s">
        <v>81</v>
      </c>
    </row>
    <row r="1432" spans="1:51" s="14" customFormat="1" ht="12">
      <c r="A1432" s="14"/>
      <c r="B1432" s="255"/>
      <c r="C1432" s="256"/>
      <c r="D1432" s="240" t="s">
        <v>202</v>
      </c>
      <c r="E1432" s="257" t="s">
        <v>1</v>
      </c>
      <c r="F1432" s="258" t="s">
        <v>1579</v>
      </c>
      <c r="G1432" s="256"/>
      <c r="H1432" s="259">
        <v>29.261</v>
      </c>
      <c r="I1432" s="260"/>
      <c r="J1432" s="256"/>
      <c r="K1432" s="256"/>
      <c r="L1432" s="261"/>
      <c r="M1432" s="262"/>
      <c r="N1432" s="263"/>
      <c r="O1432" s="263"/>
      <c r="P1432" s="263"/>
      <c r="Q1432" s="263"/>
      <c r="R1432" s="263"/>
      <c r="S1432" s="263"/>
      <c r="T1432" s="26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T1432" s="265" t="s">
        <v>202</v>
      </c>
      <c r="AU1432" s="265" t="s">
        <v>81</v>
      </c>
      <c r="AV1432" s="14" t="s">
        <v>81</v>
      </c>
      <c r="AW1432" s="14" t="s">
        <v>30</v>
      </c>
      <c r="AX1432" s="14" t="s">
        <v>73</v>
      </c>
      <c r="AY1432" s="265" t="s">
        <v>194</v>
      </c>
    </row>
    <row r="1433" spans="1:51" s="15" customFormat="1" ht="12">
      <c r="A1433" s="15"/>
      <c r="B1433" s="266"/>
      <c r="C1433" s="267"/>
      <c r="D1433" s="240" t="s">
        <v>202</v>
      </c>
      <c r="E1433" s="268" t="s">
        <v>1</v>
      </c>
      <c r="F1433" s="269" t="s">
        <v>206</v>
      </c>
      <c r="G1433" s="267"/>
      <c r="H1433" s="270">
        <v>29.261</v>
      </c>
      <c r="I1433" s="271"/>
      <c r="J1433" s="267"/>
      <c r="K1433" s="267"/>
      <c r="L1433" s="272"/>
      <c r="M1433" s="273"/>
      <c r="N1433" s="274"/>
      <c r="O1433" s="274"/>
      <c r="P1433" s="274"/>
      <c r="Q1433" s="274"/>
      <c r="R1433" s="274"/>
      <c r="S1433" s="274"/>
      <c r="T1433" s="275"/>
      <c r="U1433" s="15"/>
      <c r="V1433" s="15"/>
      <c r="W1433" s="15"/>
      <c r="X1433" s="15"/>
      <c r="Y1433" s="15"/>
      <c r="Z1433" s="15"/>
      <c r="AA1433" s="15"/>
      <c r="AB1433" s="15"/>
      <c r="AC1433" s="15"/>
      <c r="AD1433" s="15"/>
      <c r="AE1433" s="15"/>
      <c r="AT1433" s="276" t="s">
        <v>202</v>
      </c>
      <c r="AU1433" s="276" t="s">
        <v>81</v>
      </c>
      <c r="AV1433" s="15" t="s">
        <v>115</v>
      </c>
      <c r="AW1433" s="15" t="s">
        <v>30</v>
      </c>
      <c r="AX1433" s="15" t="s">
        <v>77</v>
      </c>
      <c r="AY1433" s="276" t="s">
        <v>194</v>
      </c>
    </row>
    <row r="1434" spans="1:65" s="2" customFormat="1" ht="44.25" customHeight="1">
      <c r="A1434" s="39"/>
      <c r="B1434" s="40"/>
      <c r="C1434" s="227" t="s">
        <v>1580</v>
      </c>
      <c r="D1434" s="227" t="s">
        <v>196</v>
      </c>
      <c r="E1434" s="228" t="s">
        <v>1581</v>
      </c>
      <c r="F1434" s="229" t="s">
        <v>1582</v>
      </c>
      <c r="G1434" s="230" t="s">
        <v>357</v>
      </c>
      <c r="H1434" s="231">
        <v>12.47</v>
      </c>
      <c r="I1434" s="232"/>
      <c r="J1434" s="233">
        <f>ROUND(I1434*H1434,2)</f>
        <v>0</v>
      </c>
      <c r="K1434" s="229" t="s">
        <v>200</v>
      </c>
      <c r="L1434" s="45"/>
      <c r="M1434" s="234" t="s">
        <v>1</v>
      </c>
      <c r="N1434" s="235" t="s">
        <v>38</v>
      </c>
      <c r="O1434" s="92"/>
      <c r="P1434" s="236">
        <f>O1434*H1434</f>
        <v>0</v>
      </c>
      <c r="Q1434" s="236">
        <v>0</v>
      </c>
      <c r="R1434" s="236">
        <f>Q1434*H1434</f>
        <v>0</v>
      </c>
      <c r="S1434" s="236">
        <v>0</v>
      </c>
      <c r="T1434" s="237">
        <f>S1434*H1434</f>
        <v>0</v>
      </c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R1434" s="238" t="s">
        <v>239</v>
      </c>
      <c r="AT1434" s="238" t="s">
        <v>196</v>
      </c>
      <c r="AU1434" s="238" t="s">
        <v>81</v>
      </c>
      <c r="AY1434" s="18" t="s">
        <v>194</v>
      </c>
      <c r="BE1434" s="239">
        <f>IF(N1434="základní",J1434,0)</f>
        <v>0</v>
      </c>
      <c r="BF1434" s="239">
        <f>IF(N1434="snížená",J1434,0)</f>
        <v>0</v>
      </c>
      <c r="BG1434" s="239">
        <f>IF(N1434="zákl. přenesená",J1434,0)</f>
        <v>0</v>
      </c>
      <c r="BH1434" s="239">
        <f>IF(N1434="sníž. přenesená",J1434,0)</f>
        <v>0</v>
      </c>
      <c r="BI1434" s="239">
        <f>IF(N1434="nulová",J1434,0)</f>
        <v>0</v>
      </c>
      <c r="BJ1434" s="18" t="s">
        <v>77</v>
      </c>
      <c r="BK1434" s="239">
        <f>ROUND(I1434*H1434,2)</f>
        <v>0</v>
      </c>
      <c r="BL1434" s="18" t="s">
        <v>239</v>
      </c>
      <c r="BM1434" s="238" t="s">
        <v>1583</v>
      </c>
    </row>
    <row r="1435" spans="1:47" s="2" customFormat="1" ht="12">
      <c r="A1435" s="39"/>
      <c r="B1435" s="40"/>
      <c r="C1435" s="41"/>
      <c r="D1435" s="240" t="s">
        <v>201</v>
      </c>
      <c r="E1435" s="41"/>
      <c r="F1435" s="241" t="s">
        <v>1582</v>
      </c>
      <c r="G1435" s="41"/>
      <c r="H1435" s="41"/>
      <c r="I1435" s="242"/>
      <c r="J1435" s="41"/>
      <c r="K1435" s="41"/>
      <c r="L1435" s="45"/>
      <c r="M1435" s="243"/>
      <c r="N1435" s="244"/>
      <c r="O1435" s="92"/>
      <c r="P1435" s="92"/>
      <c r="Q1435" s="92"/>
      <c r="R1435" s="92"/>
      <c r="S1435" s="92"/>
      <c r="T1435" s="93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T1435" s="18" t="s">
        <v>201</v>
      </c>
      <c r="AU1435" s="18" t="s">
        <v>81</v>
      </c>
    </row>
    <row r="1436" spans="1:51" s="14" customFormat="1" ht="12">
      <c r="A1436" s="14"/>
      <c r="B1436" s="255"/>
      <c r="C1436" s="256"/>
      <c r="D1436" s="240" t="s">
        <v>202</v>
      </c>
      <c r="E1436" s="257" t="s">
        <v>1</v>
      </c>
      <c r="F1436" s="258" t="s">
        <v>1584</v>
      </c>
      <c r="G1436" s="256"/>
      <c r="H1436" s="259">
        <v>4.83</v>
      </c>
      <c r="I1436" s="260"/>
      <c r="J1436" s="256"/>
      <c r="K1436" s="256"/>
      <c r="L1436" s="261"/>
      <c r="M1436" s="262"/>
      <c r="N1436" s="263"/>
      <c r="O1436" s="263"/>
      <c r="P1436" s="263"/>
      <c r="Q1436" s="263"/>
      <c r="R1436" s="263"/>
      <c r="S1436" s="263"/>
      <c r="T1436" s="26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65" t="s">
        <v>202</v>
      </c>
      <c r="AU1436" s="265" t="s">
        <v>81</v>
      </c>
      <c r="AV1436" s="14" t="s">
        <v>81</v>
      </c>
      <c r="AW1436" s="14" t="s">
        <v>30</v>
      </c>
      <c r="AX1436" s="14" t="s">
        <v>73</v>
      </c>
      <c r="AY1436" s="265" t="s">
        <v>194</v>
      </c>
    </row>
    <row r="1437" spans="1:51" s="14" customFormat="1" ht="12">
      <c r="A1437" s="14"/>
      <c r="B1437" s="255"/>
      <c r="C1437" s="256"/>
      <c r="D1437" s="240" t="s">
        <v>202</v>
      </c>
      <c r="E1437" s="257" t="s">
        <v>1</v>
      </c>
      <c r="F1437" s="258" t="s">
        <v>1585</v>
      </c>
      <c r="G1437" s="256"/>
      <c r="H1437" s="259">
        <v>7.64</v>
      </c>
      <c r="I1437" s="260"/>
      <c r="J1437" s="256"/>
      <c r="K1437" s="256"/>
      <c r="L1437" s="261"/>
      <c r="M1437" s="262"/>
      <c r="N1437" s="263"/>
      <c r="O1437" s="263"/>
      <c r="P1437" s="263"/>
      <c r="Q1437" s="263"/>
      <c r="R1437" s="263"/>
      <c r="S1437" s="263"/>
      <c r="T1437" s="26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T1437" s="265" t="s">
        <v>202</v>
      </c>
      <c r="AU1437" s="265" t="s">
        <v>81</v>
      </c>
      <c r="AV1437" s="14" t="s">
        <v>81</v>
      </c>
      <c r="AW1437" s="14" t="s">
        <v>30</v>
      </c>
      <c r="AX1437" s="14" t="s">
        <v>73</v>
      </c>
      <c r="AY1437" s="265" t="s">
        <v>194</v>
      </c>
    </row>
    <row r="1438" spans="1:51" s="15" customFormat="1" ht="12">
      <c r="A1438" s="15"/>
      <c r="B1438" s="266"/>
      <c r="C1438" s="267"/>
      <c r="D1438" s="240" t="s">
        <v>202</v>
      </c>
      <c r="E1438" s="268" t="s">
        <v>1</v>
      </c>
      <c r="F1438" s="269" t="s">
        <v>206</v>
      </c>
      <c r="G1438" s="267"/>
      <c r="H1438" s="270">
        <v>12.469999999999999</v>
      </c>
      <c r="I1438" s="271"/>
      <c r="J1438" s="267"/>
      <c r="K1438" s="267"/>
      <c r="L1438" s="272"/>
      <c r="M1438" s="273"/>
      <c r="N1438" s="274"/>
      <c r="O1438" s="274"/>
      <c r="P1438" s="274"/>
      <c r="Q1438" s="274"/>
      <c r="R1438" s="274"/>
      <c r="S1438" s="274"/>
      <c r="T1438" s="275"/>
      <c r="U1438" s="15"/>
      <c r="V1438" s="15"/>
      <c r="W1438" s="15"/>
      <c r="X1438" s="15"/>
      <c r="Y1438" s="15"/>
      <c r="Z1438" s="15"/>
      <c r="AA1438" s="15"/>
      <c r="AB1438" s="15"/>
      <c r="AC1438" s="15"/>
      <c r="AD1438" s="15"/>
      <c r="AE1438" s="15"/>
      <c r="AT1438" s="276" t="s">
        <v>202</v>
      </c>
      <c r="AU1438" s="276" t="s">
        <v>81</v>
      </c>
      <c r="AV1438" s="15" t="s">
        <v>115</v>
      </c>
      <c r="AW1438" s="15" t="s">
        <v>30</v>
      </c>
      <c r="AX1438" s="15" t="s">
        <v>77</v>
      </c>
      <c r="AY1438" s="276" t="s">
        <v>194</v>
      </c>
    </row>
    <row r="1439" spans="1:65" s="2" customFormat="1" ht="44.25" customHeight="1">
      <c r="A1439" s="39"/>
      <c r="B1439" s="40"/>
      <c r="C1439" s="227" t="s">
        <v>915</v>
      </c>
      <c r="D1439" s="227" t="s">
        <v>196</v>
      </c>
      <c r="E1439" s="228" t="s">
        <v>1586</v>
      </c>
      <c r="F1439" s="229" t="s">
        <v>1587</v>
      </c>
      <c r="G1439" s="230" t="s">
        <v>294</v>
      </c>
      <c r="H1439" s="231">
        <v>47.76</v>
      </c>
      <c r="I1439" s="232"/>
      <c r="J1439" s="233">
        <f>ROUND(I1439*H1439,2)</f>
        <v>0</v>
      </c>
      <c r="K1439" s="229" t="s">
        <v>200</v>
      </c>
      <c r="L1439" s="45"/>
      <c r="M1439" s="234" t="s">
        <v>1</v>
      </c>
      <c r="N1439" s="235" t="s">
        <v>38</v>
      </c>
      <c r="O1439" s="92"/>
      <c r="P1439" s="236">
        <f>O1439*H1439</f>
        <v>0</v>
      </c>
      <c r="Q1439" s="236">
        <v>0</v>
      </c>
      <c r="R1439" s="236">
        <f>Q1439*H1439</f>
        <v>0</v>
      </c>
      <c r="S1439" s="236">
        <v>0</v>
      </c>
      <c r="T1439" s="237">
        <f>S1439*H1439</f>
        <v>0</v>
      </c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R1439" s="238" t="s">
        <v>239</v>
      </c>
      <c r="AT1439" s="238" t="s">
        <v>196</v>
      </c>
      <c r="AU1439" s="238" t="s">
        <v>81</v>
      </c>
      <c r="AY1439" s="18" t="s">
        <v>194</v>
      </c>
      <c r="BE1439" s="239">
        <f>IF(N1439="základní",J1439,0)</f>
        <v>0</v>
      </c>
      <c r="BF1439" s="239">
        <f>IF(N1439="snížená",J1439,0)</f>
        <v>0</v>
      </c>
      <c r="BG1439" s="239">
        <f>IF(N1439="zákl. přenesená",J1439,0)</f>
        <v>0</v>
      </c>
      <c r="BH1439" s="239">
        <f>IF(N1439="sníž. přenesená",J1439,0)</f>
        <v>0</v>
      </c>
      <c r="BI1439" s="239">
        <f>IF(N1439="nulová",J1439,0)</f>
        <v>0</v>
      </c>
      <c r="BJ1439" s="18" t="s">
        <v>77</v>
      </c>
      <c r="BK1439" s="239">
        <f>ROUND(I1439*H1439,2)</f>
        <v>0</v>
      </c>
      <c r="BL1439" s="18" t="s">
        <v>239</v>
      </c>
      <c r="BM1439" s="238" t="s">
        <v>1588</v>
      </c>
    </row>
    <row r="1440" spans="1:47" s="2" customFormat="1" ht="12">
      <c r="A1440" s="39"/>
      <c r="B1440" s="40"/>
      <c r="C1440" s="41"/>
      <c r="D1440" s="240" t="s">
        <v>201</v>
      </c>
      <c r="E1440" s="41"/>
      <c r="F1440" s="241" t="s">
        <v>1587</v>
      </c>
      <c r="G1440" s="41"/>
      <c r="H1440" s="41"/>
      <c r="I1440" s="242"/>
      <c r="J1440" s="41"/>
      <c r="K1440" s="41"/>
      <c r="L1440" s="45"/>
      <c r="M1440" s="243"/>
      <c r="N1440" s="244"/>
      <c r="O1440" s="92"/>
      <c r="P1440" s="92"/>
      <c r="Q1440" s="92"/>
      <c r="R1440" s="92"/>
      <c r="S1440" s="92"/>
      <c r="T1440" s="93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T1440" s="18" t="s">
        <v>201</v>
      </c>
      <c r="AU1440" s="18" t="s">
        <v>81</v>
      </c>
    </row>
    <row r="1441" spans="1:51" s="14" customFormat="1" ht="12">
      <c r="A1441" s="14"/>
      <c r="B1441" s="255"/>
      <c r="C1441" s="256"/>
      <c r="D1441" s="240" t="s">
        <v>202</v>
      </c>
      <c r="E1441" s="257" t="s">
        <v>1</v>
      </c>
      <c r="F1441" s="258" t="s">
        <v>1589</v>
      </c>
      <c r="G1441" s="256"/>
      <c r="H1441" s="259">
        <v>47.76</v>
      </c>
      <c r="I1441" s="260"/>
      <c r="J1441" s="256"/>
      <c r="K1441" s="256"/>
      <c r="L1441" s="261"/>
      <c r="M1441" s="262"/>
      <c r="N1441" s="263"/>
      <c r="O1441" s="263"/>
      <c r="P1441" s="263"/>
      <c r="Q1441" s="263"/>
      <c r="R1441" s="263"/>
      <c r="S1441" s="263"/>
      <c r="T1441" s="26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65" t="s">
        <v>202</v>
      </c>
      <c r="AU1441" s="265" t="s">
        <v>81</v>
      </c>
      <c r="AV1441" s="14" t="s">
        <v>81</v>
      </c>
      <c r="AW1441" s="14" t="s">
        <v>30</v>
      </c>
      <c r="AX1441" s="14" t="s">
        <v>73</v>
      </c>
      <c r="AY1441" s="265" t="s">
        <v>194</v>
      </c>
    </row>
    <row r="1442" spans="1:51" s="15" customFormat="1" ht="12">
      <c r="A1442" s="15"/>
      <c r="B1442" s="266"/>
      <c r="C1442" s="267"/>
      <c r="D1442" s="240" t="s">
        <v>202</v>
      </c>
      <c r="E1442" s="268" t="s">
        <v>1</v>
      </c>
      <c r="F1442" s="269" t="s">
        <v>206</v>
      </c>
      <c r="G1442" s="267"/>
      <c r="H1442" s="270">
        <v>47.76</v>
      </c>
      <c r="I1442" s="271"/>
      <c r="J1442" s="267"/>
      <c r="K1442" s="267"/>
      <c r="L1442" s="272"/>
      <c r="M1442" s="273"/>
      <c r="N1442" s="274"/>
      <c r="O1442" s="274"/>
      <c r="P1442" s="274"/>
      <c r="Q1442" s="274"/>
      <c r="R1442" s="274"/>
      <c r="S1442" s="274"/>
      <c r="T1442" s="275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T1442" s="276" t="s">
        <v>202</v>
      </c>
      <c r="AU1442" s="276" t="s">
        <v>81</v>
      </c>
      <c r="AV1442" s="15" t="s">
        <v>115</v>
      </c>
      <c r="AW1442" s="15" t="s">
        <v>30</v>
      </c>
      <c r="AX1442" s="15" t="s">
        <v>77</v>
      </c>
      <c r="AY1442" s="276" t="s">
        <v>194</v>
      </c>
    </row>
    <row r="1443" spans="1:65" s="2" customFormat="1" ht="12">
      <c r="A1443" s="39"/>
      <c r="B1443" s="40"/>
      <c r="C1443" s="227" t="s">
        <v>1590</v>
      </c>
      <c r="D1443" s="227" t="s">
        <v>196</v>
      </c>
      <c r="E1443" s="228" t="s">
        <v>1591</v>
      </c>
      <c r="F1443" s="229" t="s">
        <v>1592</v>
      </c>
      <c r="G1443" s="230" t="s">
        <v>294</v>
      </c>
      <c r="H1443" s="231">
        <v>22.137</v>
      </c>
      <c r="I1443" s="232"/>
      <c r="J1443" s="233">
        <f>ROUND(I1443*H1443,2)</f>
        <v>0</v>
      </c>
      <c r="K1443" s="229" t="s">
        <v>1</v>
      </c>
      <c r="L1443" s="45"/>
      <c r="M1443" s="234" t="s">
        <v>1</v>
      </c>
      <c r="N1443" s="235" t="s">
        <v>38</v>
      </c>
      <c r="O1443" s="92"/>
      <c r="P1443" s="236">
        <f>O1443*H1443</f>
        <v>0</v>
      </c>
      <c r="Q1443" s="236">
        <v>0</v>
      </c>
      <c r="R1443" s="236">
        <f>Q1443*H1443</f>
        <v>0</v>
      </c>
      <c r="S1443" s="236">
        <v>0</v>
      </c>
      <c r="T1443" s="237">
        <f>S1443*H1443</f>
        <v>0</v>
      </c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R1443" s="238" t="s">
        <v>239</v>
      </c>
      <c r="AT1443" s="238" t="s">
        <v>196</v>
      </c>
      <c r="AU1443" s="238" t="s">
        <v>81</v>
      </c>
      <c r="AY1443" s="18" t="s">
        <v>194</v>
      </c>
      <c r="BE1443" s="239">
        <f>IF(N1443="základní",J1443,0)</f>
        <v>0</v>
      </c>
      <c r="BF1443" s="239">
        <f>IF(N1443="snížená",J1443,0)</f>
        <v>0</v>
      </c>
      <c r="BG1443" s="239">
        <f>IF(N1443="zákl. přenesená",J1443,0)</f>
        <v>0</v>
      </c>
      <c r="BH1443" s="239">
        <f>IF(N1443="sníž. přenesená",J1443,0)</f>
        <v>0</v>
      </c>
      <c r="BI1443" s="239">
        <f>IF(N1443="nulová",J1443,0)</f>
        <v>0</v>
      </c>
      <c r="BJ1443" s="18" t="s">
        <v>77</v>
      </c>
      <c r="BK1443" s="239">
        <f>ROUND(I1443*H1443,2)</f>
        <v>0</v>
      </c>
      <c r="BL1443" s="18" t="s">
        <v>239</v>
      </c>
      <c r="BM1443" s="238" t="s">
        <v>1593</v>
      </c>
    </row>
    <row r="1444" spans="1:47" s="2" customFormat="1" ht="12">
      <c r="A1444" s="39"/>
      <c r="B1444" s="40"/>
      <c r="C1444" s="41"/>
      <c r="D1444" s="240" t="s">
        <v>201</v>
      </c>
      <c r="E1444" s="41"/>
      <c r="F1444" s="241" t="s">
        <v>1592</v>
      </c>
      <c r="G1444" s="41"/>
      <c r="H1444" s="41"/>
      <c r="I1444" s="242"/>
      <c r="J1444" s="41"/>
      <c r="K1444" s="41"/>
      <c r="L1444" s="45"/>
      <c r="M1444" s="243"/>
      <c r="N1444" s="244"/>
      <c r="O1444" s="92"/>
      <c r="P1444" s="92"/>
      <c r="Q1444" s="92"/>
      <c r="R1444" s="92"/>
      <c r="S1444" s="92"/>
      <c r="T1444" s="93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T1444" s="18" t="s">
        <v>201</v>
      </c>
      <c r="AU1444" s="18" t="s">
        <v>81</v>
      </c>
    </row>
    <row r="1445" spans="1:51" s="14" customFormat="1" ht="12">
      <c r="A1445" s="14"/>
      <c r="B1445" s="255"/>
      <c r="C1445" s="256"/>
      <c r="D1445" s="240" t="s">
        <v>202</v>
      </c>
      <c r="E1445" s="257" t="s">
        <v>1</v>
      </c>
      <c r="F1445" s="258" t="s">
        <v>1594</v>
      </c>
      <c r="G1445" s="256"/>
      <c r="H1445" s="259">
        <v>22.137</v>
      </c>
      <c r="I1445" s="260"/>
      <c r="J1445" s="256"/>
      <c r="K1445" s="256"/>
      <c r="L1445" s="261"/>
      <c r="M1445" s="262"/>
      <c r="N1445" s="263"/>
      <c r="O1445" s="263"/>
      <c r="P1445" s="263"/>
      <c r="Q1445" s="263"/>
      <c r="R1445" s="263"/>
      <c r="S1445" s="263"/>
      <c r="T1445" s="26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T1445" s="265" t="s">
        <v>202</v>
      </c>
      <c r="AU1445" s="265" t="s">
        <v>81</v>
      </c>
      <c r="AV1445" s="14" t="s">
        <v>81</v>
      </c>
      <c r="AW1445" s="14" t="s">
        <v>30</v>
      </c>
      <c r="AX1445" s="14" t="s">
        <v>73</v>
      </c>
      <c r="AY1445" s="265" t="s">
        <v>194</v>
      </c>
    </row>
    <row r="1446" spans="1:51" s="15" customFormat="1" ht="12">
      <c r="A1446" s="15"/>
      <c r="B1446" s="266"/>
      <c r="C1446" s="267"/>
      <c r="D1446" s="240" t="s">
        <v>202</v>
      </c>
      <c r="E1446" s="268" t="s">
        <v>1</v>
      </c>
      <c r="F1446" s="269" t="s">
        <v>206</v>
      </c>
      <c r="G1446" s="267"/>
      <c r="H1446" s="270">
        <v>22.137</v>
      </c>
      <c r="I1446" s="271"/>
      <c r="J1446" s="267"/>
      <c r="K1446" s="267"/>
      <c r="L1446" s="272"/>
      <c r="M1446" s="273"/>
      <c r="N1446" s="274"/>
      <c r="O1446" s="274"/>
      <c r="P1446" s="274"/>
      <c r="Q1446" s="274"/>
      <c r="R1446" s="274"/>
      <c r="S1446" s="274"/>
      <c r="T1446" s="275"/>
      <c r="U1446" s="15"/>
      <c r="V1446" s="15"/>
      <c r="W1446" s="15"/>
      <c r="X1446" s="15"/>
      <c r="Y1446" s="15"/>
      <c r="Z1446" s="15"/>
      <c r="AA1446" s="15"/>
      <c r="AB1446" s="15"/>
      <c r="AC1446" s="15"/>
      <c r="AD1446" s="15"/>
      <c r="AE1446" s="15"/>
      <c r="AT1446" s="276" t="s">
        <v>202</v>
      </c>
      <c r="AU1446" s="276" t="s">
        <v>81</v>
      </c>
      <c r="AV1446" s="15" t="s">
        <v>115</v>
      </c>
      <c r="AW1446" s="15" t="s">
        <v>30</v>
      </c>
      <c r="AX1446" s="15" t="s">
        <v>77</v>
      </c>
      <c r="AY1446" s="276" t="s">
        <v>194</v>
      </c>
    </row>
    <row r="1447" spans="1:65" s="2" customFormat="1" ht="44.25" customHeight="1">
      <c r="A1447" s="39"/>
      <c r="B1447" s="40"/>
      <c r="C1447" s="227" t="s">
        <v>920</v>
      </c>
      <c r="D1447" s="227" t="s">
        <v>196</v>
      </c>
      <c r="E1447" s="228" t="s">
        <v>1595</v>
      </c>
      <c r="F1447" s="229" t="s">
        <v>1596</v>
      </c>
      <c r="G1447" s="230" t="s">
        <v>294</v>
      </c>
      <c r="H1447" s="231">
        <v>47.76</v>
      </c>
      <c r="I1447" s="232"/>
      <c r="J1447" s="233">
        <f>ROUND(I1447*H1447,2)</f>
        <v>0</v>
      </c>
      <c r="K1447" s="229" t="s">
        <v>200</v>
      </c>
      <c r="L1447" s="45"/>
      <c r="M1447" s="234" t="s">
        <v>1</v>
      </c>
      <c r="N1447" s="235" t="s">
        <v>38</v>
      </c>
      <c r="O1447" s="92"/>
      <c r="P1447" s="236">
        <f>O1447*H1447</f>
        <v>0</v>
      </c>
      <c r="Q1447" s="236">
        <v>0</v>
      </c>
      <c r="R1447" s="236">
        <f>Q1447*H1447</f>
        <v>0</v>
      </c>
      <c r="S1447" s="236">
        <v>0</v>
      </c>
      <c r="T1447" s="237">
        <f>S1447*H1447</f>
        <v>0</v>
      </c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R1447" s="238" t="s">
        <v>239</v>
      </c>
      <c r="AT1447" s="238" t="s">
        <v>196</v>
      </c>
      <c r="AU1447" s="238" t="s">
        <v>81</v>
      </c>
      <c r="AY1447" s="18" t="s">
        <v>194</v>
      </c>
      <c r="BE1447" s="239">
        <f>IF(N1447="základní",J1447,0)</f>
        <v>0</v>
      </c>
      <c r="BF1447" s="239">
        <f>IF(N1447="snížená",J1447,0)</f>
        <v>0</v>
      </c>
      <c r="BG1447" s="239">
        <f>IF(N1447="zákl. přenesená",J1447,0)</f>
        <v>0</v>
      </c>
      <c r="BH1447" s="239">
        <f>IF(N1447="sníž. přenesená",J1447,0)</f>
        <v>0</v>
      </c>
      <c r="BI1447" s="239">
        <f>IF(N1447="nulová",J1447,0)</f>
        <v>0</v>
      </c>
      <c r="BJ1447" s="18" t="s">
        <v>77</v>
      </c>
      <c r="BK1447" s="239">
        <f>ROUND(I1447*H1447,2)</f>
        <v>0</v>
      </c>
      <c r="BL1447" s="18" t="s">
        <v>239</v>
      </c>
      <c r="BM1447" s="238" t="s">
        <v>1597</v>
      </c>
    </row>
    <row r="1448" spans="1:47" s="2" customFormat="1" ht="12">
      <c r="A1448" s="39"/>
      <c r="B1448" s="40"/>
      <c r="C1448" s="41"/>
      <c r="D1448" s="240" t="s">
        <v>201</v>
      </c>
      <c r="E1448" s="41"/>
      <c r="F1448" s="241" t="s">
        <v>1596</v>
      </c>
      <c r="G1448" s="41"/>
      <c r="H1448" s="41"/>
      <c r="I1448" s="242"/>
      <c r="J1448" s="41"/>
      <c r="K1448" s="41"/>
      <c r="L1448" s="45"/>
      <c r="M1448" s="243"/>
      <c r="N1448" s="244"/>
      <c r="O1448" s="92"/>
      <c r="P1448" s="92"/>
      <c r="Q1448" s="92"/>
      <c r="R1448" s="92"/>
      <c r="S1448" s="92"/>
      <c r="T1448" s="93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T1448" s="18" t="s">
        <v>201</v>
      </c>
      <c r="AU1448" s="18" t="s">
        <v>81</v>
      </c>
    </row>
    <row r="1449" spans="1:51" s="14" customFormat="1" ht="12">
      <c r="A1449" s="14"/>
      <c r="B1449" s="255"/>
      <c r="C1449" s="256"/>
      <c r="D1449" s="240" t="s">
        <v>202</v>
      </c>
      <c r="E1449" s="257" t="s">
        <v>1</v>
      </c>
      <c r="F1449" s="258" t="s">
        <v>1589</v>
      </c>
      <c r="G1449" s="256"/>
      <c r="H1449" s="259">
        <v>47.76</v>
      </c>
      <c r="I1449" s="260"/>
      <c r="J1449" s="256"/>
      <c r="K1449" s="256"/>
      <c r="L1449" s="261"/>
      <c r="M1449" s="262"/>
      <c r="N1449" s="263"/>
      <c r="O1449" s="263"/>
      <c r="P1449" s="263"/>
      <c r="Q1449" s="263"/>
      <c r="R1449" s="263"/>
      <c r="S1449" s="263"/>
      <c r="T1449" s="26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65" t="s">
        <v>202</v>
      </c>
      <c r="AU1449" s="265" t="s">
        <v>81</v>
      </c>
      <c r="AV1449" s="14" t="s">
        <v>81</v>
      </c>
      <c r="AW1449" s="14" t="s">
        <v>30</v>
      </c>
      <c r="AX1449" s="14" t="s">
        <v>73</v>
      </c>
      <c r="AY1449" s="265" t="s">
        <v>194</v>
      </c>
    </row>
    <row r="1450" spans="1:51" s="15" customFormat="1" ht="12">
      <c r="A1450" s="15"/>
      <c r="B1450" s="266"/>
      <c r="C1450" s="267"/>
      <c r="D1450" s="240" t="s">
        <v>202</v>
      </c>
      <c r="E1450" s="268" t="s">
        <v>1</v>
      </c>
      <c r="F1450" s="269" t="s">
        <v>206</v>
      </c>
      <c r="G1450" s="267"/>
      <c r="H1450" s="270">
        <v>47.76</v>
      </c>
      <c r="I1450" s="271"/>
      <c r="J1450" s="267"/>
      <c r="K1450" s="267"/>
      <c r="L1450" s="272"/>
      <c r="M1450" s="273"/>
      <c r="N1450" s="274"/>
      <c r="O1450" s="274"/>
      <c r="P1450" s="274"/>
      <c r="Q1450" s="274"/>
      <c r="R1450" s="274"/>
      <c r="S1450" s="274"/>
      <c r="T1450" s="275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T1450" s="276" t="s">
        <v>202</v>
      </c>
      <c r="AU1450" s="276" t="s">
        <v>81</v>
      </c>
      <c r="AV1450" s="15" t="s">
        <v>115</v>
      </c>
      <c r="AW1450" s="15" t="s">
        <v>30</v>
      </c>
      <c r="AX1450" s="15" t="s">
        <v>77</v>
      </c>
      <c r="AY1450" s="276" t="s">
        <v>194</v>
      </c>
    </row>
    <row r="1451" spans="1:65" s="2" customFormat="1" ht="12">
      <c r="A1451" s="39"/>
      <c r="B1451" s="40"/>
      <c r="C1451" s="227" t="s">
        <v>1598</v>
      </c>
      <c r="D1451" s="227" t="s">
        <v>196</v>
      </c>
      <c r="E1451" s="228" t="s">
        <v>1599</v>
      </c>
      <c r="F1451" s="229" t="s">
        <v>1600</v>
      </c>
      <c r="G1451" s="230" t="s">
        <v>294</v>
      </c>
      <c r="H1451" s="231">
        <v>1.43</v>
      </c>
      <c r="I1451" s="232"/>
      <c r="J1451" s="233">
        <f>ROUND(I1451*H1451,2)</f>
        <v>0</v>
      </c>
      <c r="K1451" s="229" t="s">
        <v>1</v>
      </c>
      <c r="L1451" s="45"/>
      <c r="M1451" s="234" t="s">
        <v>1</v>
      </c>
      <c r="N1451" s="235" t="s">
        <v>38</v>
      </c>
      <c r="O1451" s="92"/>
      <c r="P1451" s="236">
        <f>O1451*H1451</f>
        <v>0</v>
      </c>
      <c r="Q1451" s="236">
        <v>0</v>
      </c>
      <c r="R1451" s="236">
        <f>Q1451*H1451</f>
        <v>0</v>
      </c>
      <c r="S1451" s="236">
        <v>0</v>
      </c>
      <c r="T1451" s="237">
        <f>S1451*H1451</f>
        <v>0</v>
      </c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R1451" s="238" t="s">
        <v>239</v>
      </c>
      <c r="AT1451" s="238" t="s">
        <v>196</v>
      </c>
      <c r="AU1451" s="238" t="s">
        <v>81</v>
      </c>
      <c r="AY1451" s="18" t="s">
        <v>194</v>
      </c>
      <c r="BE1451" s="239">
        <f>IF(N1451="základní",J1451,0)</f>
        <v>0</v>
      </c>
      <c r="BF1451" s="239">
        <f>IF(N1451="snížená",J1451,0)</f>
        <v>0</v>
      </c>
      <c r="BG1451" s="239">
        <f>IF(N1451="zákl. přenesená",J1451,0)</f>
        <v>0</v>
      </c>
      <c r="BH1451" s="239">
        <f>IF(N1451="sníž. přenesená",J1451,0)</f>
        <v>0</v>
      </c>
      <c r="BI1451" s="239">
        <f>IF(N1451="nulová",J1451,0)</f>
        <v>0</v>
      </c>
      <c r="BJ1451" s="18" t="s">
        <v>77</v>
      </c>
      <c r="BK1451" s="239">
        <f>ROUND(I1451*H1451,2)</f>
        <v>0</v>
      </c>
      <c r="BL1451" s="18" t="s">
        <v>239</v>
      </c>
      <c r="BM1451" s="238" t="s">
        <v>1601</v>
      </c>
    </row>
    <row r="1452" spans="1:47" s="2" customFormat="1" ht="12">
      <c r="A1452" s="39"/>
      <c r="B1452" s="40"/>
      <c r="C1452" s="41"/>
      <c r="D1452" s="240" t="s">
        <v>201</v>
      </c>
      <c r="E1452" s="41"/>
      <c r="F1452" s="241" t="s">
        <v>1600</v>
      </c>
      <c r="G1452" s="41"/>
      <c r="H1452" s="41"/>
      <c r="I1452" s="242"/>
      <c r="J1452" s="41"/>
      <c r="K1452" s="41"/>
      <c r="L1452" s="45"/>
      <c r="M1452" s="243"/>
      <c r="N1452" s="244"/>
      <c r="O1452" s="92"/>
      <c r="P1452" s="92"/>
      <c r="Q1452" s="92"/>
      <c r="R1452" s="92"/>
      <c r="S1452" s="92"/>
      <c r="T1452" s="93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T1452" s="18" t="s">
        <v>201</v>
      </c>
      <c r="AU1452" s="18" t="s">
        <v>81</v>
      </c>
    </row>
    <row r="1453" spans="1:51" s="14" customFormat="1" ht="12">
      <c r="A1453" s="14"/>
      <c r="B1453" s="255"/>
      <c r="C1453" s="256"/>
      <c r="D1453" s="240" t="s">
        <v>202</v>
      </c>
      <c r="E1453" s="257" t="s">
        <v>1</v>
      </c>
      <c r="F1453" s="258" t="s">
        <v>1602</v>
      </c>
      <c r="G1453" s="256"/>
      <c r="H1453" s="259">
        <v>1.43</v>
      </c>
      <c r="I1453" s="260"/>
      <c r="J1453" s="256"/>
      <c r="K1453" s="256"/>
      <c r="L1453" s="261"/>
      <c r="M1453" s="262"/>
      <c r="N1453" s="263"/>
      <c r="O1453" s="263"/>
      <c r="P1453" s="263"/>
      <c r="Q1453" s="263"/>
      <c r="R1453" s="263"/>
      <c r="S1453" s="263"/>
      <c r="T1453" s="26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65" t="s">
        <v>202</v>
      </c>
      <c r="AU1453" s="265" t="s">
        <v>81</v>
      </c>
      <c r="AV1453" s="14" t="s">
        <v>81</v>
      </c>
      <c r="AW1453" s="14" t="s">
        <v>30</v>
      </c>
      <c r="AX1453" s="14" t="s">
        <v>73</v>
      </c>
      <c r="AY1453" s="265" t="s">
        <v>194</v>
      </c>
    </row>
    <row r="1454" spans="1:51" s="15" customFormat="1" ht="12">
      <c r="A1454" s="15"/>
      <c r="B1454" s="266"/>
      <c r="C1454" s="267"/>
      <c r="D1454" s="240" t="s">
        <v>202</v>
      </c>
      <c r="E1454" s="268" t="s">
        <v>1</v>
      </c>
      <c r="F1454" s="269" t="s">
        <v>206</v>
      </c>
      <c r="G1454" s="267"/>
      <c r="H1454" s="270">
        <v>1.43</v>
      </c>
      <c r="I1454" s="271"/>
      <c r="J1454" s="267"/>
      <c r="K1454" s="267"/>
      <c r="L1454" s="272"/>
      <c r="M1454" s="273"/>
      <c r="N1454" s="274"/>
      <c r="O1454" s="274"/>
      <c r="P1454" s="274"/>
      <c r="Q1454" s="274"/>
      <c r="R1454" s="274"/>
      <c r="S1454" s="274"/>
      <c r="T1454" s="275"/>
      <c r="U1454" s="15"/>
      <c r="V1454" s="15"/>
      <c r="W1454" s="15"/>
      <c r="X1454" s="15"/>
      <c r="Y1454" s="15"/>
      <c r="Z1454" s="15"/>
      <c r="AA1454" s="15"/>
      <c r="AB1454" s="15"/>
      <c r="AC1454" s="15"/>
      <c r="AD1454" s="15"/>
      <c r="AE1454" s="15"/>
      <c r="AT1454" s="276" t="s">
        <v>202</v>
      </c>
      <c r="AU1454" s="276" t="s">
        <v>81</v>
      </c>
      <c r="AV1454" s="15" t="s">
        <v>115</v>
      </c>
      <c r="AW1454" s="15" t="s">
        <v>30</v>
      </c>
      <c r="AX1454" s="15" t="s">
        <v>77</v>
      </c>
      <c r="AY1454" s="276" t="s">
        <v>194</v>
      </c>
    </row>
    <row r="1455" spans="1:65" s="2" customFormat="1" ht="44.25" customHeight="1">
      <c r="A1455" s="39"/>
      <c r="B1455" s="40"/>
      <c r="C1455" s="227" t="s">
        <v>926</v>
      </c>
      <c r="D1455" s="227" t="s">
        <v>196</v>
      </c>
      <c r="E1455" s="228" t="s">
        <v>1603</v>
      </c>
      <c r="F1455" s="229" t="s">
        <v>1604</v>
      </c>
      <c r="G1455" s="230" t="s">
        <v>294</v>
      </c>
      <c r="H1455" s="231">
        <v>1.43</v>
      </c>
      <c r="I1455" s="232"/>
      <c r="J1455" s="233">
        <f>ROUND(I1455*H1455,2)</f>
        <v>0</v>
      </c>
      <c r="K1455" s="229" t="s">
        <v>200</v>
      </c>
      <c r="L1455" s="45"/>
      <c r="M1455" s="234" t="s">
        <v>1</v>
      </c>
      <c r="N1455" s="235" t="s">
        <v>38</v>
      </c>
      <c r="O1455" s="92"/>
      <c r="P1455" s="236">
        <f>O1455*H1455</f>
        <v>0</v>
      </c>
      <c r="Q1455" s="236">
        <v>0</v>
      </c>
      <c r="R1455" s="236">
        <f>Q1455*H1455</f>
        <v>0</v>
      </c>
      <c r="S1455" s="236">
        <v>0</v>
      </c>
      <c r="T1455" s="237">
        <f>S1455*H1455</f>
        <v>0</v>
      </c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R1455" s="238" t="s">
        <v>239</v>
      </c>
      <c r="AT1455" s="238" t="s">
        <v>196</v>
      </c>
      <c r="AU1455" s="238" t="s">
        <v>81</v>
      </c>
      <c r="AY1455" s="18" t="s">
        <v>194</v>
      </c>
      <c r="BE1455" s="239">
        <f>IF(N1455="základní",J1455,0)</f>
        <v>0</v>
      </c>
      <c r="BF1455" s="239">
        <f>IF(N1455="snížená",J1455,0)</f>
        <v>0</v>
      </c>
      <c r="BG1455" s="239">
        <f>IF(N1455="zákl. přenesená",J1455,0)</f>
        <v>0</v>
      </c>
      <c r="BH1455" s="239">
        <f>IF(N1455="sníž. přenesená",J1455,0)</f>
        <v>0</v>
      </c>
      <c r="BI1455" s="239">
        <f>IF(N1455="nulová",J1455,0)</f>
        <v>0</v>
      </c>
      <c r="BJ1455" s="18" t="s">
        <v>77</v>
      </c>
      <c r="BK1455" s="239">
        <f>ROUND(I1455*H1455,2)</f>
        <v>0</v>
      </c>
      <c r="BL1455" s="18" t="s">
        <v>239</v>
      </c>
      <c r="BM1455" s="238" t="s">
        <v>1605</v>
      </c>
    </row>
    <row r="1456" spans="1:47" s="2" customFormat="1" ht="12">
      <c r="A1456" s="39"/>
      <c r="B1456" s="40"/>
      <c r="C1456" s="41"/>
      <c r="D1456" s="240" t="s">
        <v>201</v>
      </c>
      <c r="E1456" s="41"/>
      <c r="F1456" s="241" t="s">
        <v>1604</v>
      </c>
      <c r="G1456" s="41"/>
      <c r="H1456" s="41"/>
      <c r="I1456" s="242"/>
      <c r="J1456" s="41"/>
      <c r="K1456" s="41"/>
      <c r="L1456" s="45"/>
      <c r="M1456" s="243"/>
      <c r="N1456" s="244"/>
      <c r="O1456" s="92"/>
      <c r="P1456" s="92"/>
      <c r="Q1456" s="92"/>
      <c r="R1456" s="92"/>
      <c r="S1456" s="92"/>
      <c r="T1456" s="93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T1456" s="18" t="s">
        <v>201</v>
      </c>
      <c r="AU1456" s="18" t="s">
        <v>81</v>
      </c>
    </row>
    <row r="1457" spans="1:65" s="2" customFormat="1" ht="66.75" customHeight="1">
      <c r="A1457" s="39"/>
      <c r="B1457" s="40"/>
      <c r="C1457" s="227" t="s">
        <v>1606</v>
      </c>
      <c r="D1457" s="227" t="s">
        <v>196</v>
      </c>
      <c r="E1457" s="228" t="s">
        <v>1607</v>
      </c>
      <c r="F1457" s="229" t="s">
        <v>1608</v>
      </c>
      <c r="G1457" s="230" t="s">
        <v>268</v>
      </c>
      <c r="H1457" s="231">
        <v>2.29</v>
      </c>
      <c r="I1457" s="232"/>
      <c r="J1457" s="233">
        <f>ROUND(I1457*H1457,2)</f>
        <v>0</v>
      </c>
      <c r="K1457" s="229" t="s">
        <v>200</v>
      </c>
      <c r="L1457" s="45"/>
      <c r="M1457" s="234" t="s">
        <v>1</v>
      </c>
      <c r="N1457" s="235" t="s">
        <v>38</v>
      </c>
      <c r="O1457" s="92"/>
      <c r="P1457" s="236">
        <f>O1457*H1457</f>
        <v>0</v>
      </c>
      <c r="Q1457" s="236">
        <v>0</v>
      </c>
      <c r="R1457" s="236">
        <f>Q1457*H1457</f>
        <v>0</v>
      </c>
      <c r="S1457" s="236">
        <v>0</v>
      </c>
      <c r="T1457" s="237">
        <f>S1457*H1457</f>
        <v>0</v>
      </c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R1457" s="238" t="s">
        <v>239</v>
      </c>
      <c r="AT1457" s="238" t="s">
        <v>196</v>
      </c>
      <c r="AU1457" s="238" t="s">
        <v>81</v>
      </c>
      <c r="AY1457" s="18" t="s">
        <v>194</v>
      </c>
      <c r="BE1457" s="239">
        <f>IF(N1457="základní",J1457,0)</f>
        <v>0</v>
      </c>
      <c r="BF1457" s="239">
        <f>IF(N1457="snížená",J1457,0)</f>
        <v>0</v>
      </c>
      <c r="BG1457" s="239">
        <f>IF(N1457="zákl. přenesená",J1457,0)</f>
        <v>0</v>
      </c>
      <c r="BH1457" s="239">
        <f>IF(N1457="sníž. přenesená",J1457,0)</f>
        <v>0</v>
      </c>
      <c r="BI1457" s="239">
        <f>IF(N1457="nulová",J1457,0)</f>
        <v>0</v>
      </c>
      <c r="BJ1457" s="18" t="s">
        <v>77</v>
      </c>
      <c r="BK1457" s="239">
        <f>ROUND(I1457*H1457,2)</f>
        <v>0</v>
      </c>
      <c r="BL1457" s="18" t="s">
        <v>239</v>
      </c>
      <c r="BM1457" s="238" t="s">
        <v>1609</v>
      </c>
    </row>
    <row r="1458" spans="1:47" s="2" customFormat="1" ht="12">
      <c r="A1458" s="39"/>
      <c r="B1458" s="40"/>
      <c r="C1458" s="41"/>
      <c r="D1458" s="240" t="s">
        <v>201</v>
      </c>
      <c r="E1458" s="41"/>
      <c r="F1458" s="241" t="s">
        <v>1608</v>
      </c>
      <c r="G1458" s="41"/>
      <c r="H1458" s="41"/>
      <c r="I1458" s="242"/>
      <c r="J1458" s="41"/>
      <c r="K1458" s="41"/>
      <c r="L1458" s="45"/>
      <c r="M1458" s="243"/>
      <c r="N1458" s="244"/>
      <c r="O1458" s="92"/>
      <c r="P1458" s="92"/>
      <c r="Q1458" s="92"/>
      <c r="R1458" s="92"/>
      <c r="S1458" s="92"/>
      <c r="T1458" s="93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T1458" s="18" t="s">
        <v>201</v>
      </c>
      <c r="AU1458" s="18" t="s">
        <v>81</v>
      </c>
    </row>
    <row r="1459" spans="1:65" s="2" customFormat="1" ht="12">
      <c r="A1459" s="39"/>
      <c r="B1459" s="40"/>
      <c r="C1459" s="227" t="s">
        <v>931</v>
      </c>
      <c r="D1459" s="227" t="s">
        <v>196</v>
      </c>
      <c r="E1459" s="228" t="s">
        <v>1610</v>
      </c>
      <c r="F1459" s="229" t="s">
        <v>1611</v>
      </c>
      <c r="G1459" s="230" t="s">
        <v>268</v>
      </c>
      <c r="H1459" s="231">
        <v>2.29</v>
      </c>
      <c r="I1459" s="232"/>
      <c r="J1459" s="233">
        <f>ROUND(I1459*H1459,2)</f>
        <v>0</v>
      </c>
      <c r="K1459" s="229" t="s">
        <v>200</v>
      </c>
      <c r="L1459" s="45"/>
      <c r="M1459" s="234" t="s">
        <v>1</v>
      </c>
      <c r="N1459" s="235" t="s">
        <v>38</v>
      </c>
      <c r="O1459" s="92"/>
      <c r="P1459" s="236">
        <f>O1459*H1459</f>
        <v>0</v>
      </c>
      <c r="Q1459" s="236">
        <v>0</v>
      </c>
      <c r="R1459" s="236">
        <f>Q1459*H1459</f>
        <v>0</v>
      </c>
      <c r="S1459" s="236">
        <v>0</v>
      </c>
      <c r="T1459" s="237">
        <f>S1459*H1459</f>
        <v>0</v>
      </c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R1459" s="238" t="s">
        <v>239</v>
      </c>
      <c r="AT1459" s="238" t="s">
        <v>196</v>
      </c>
      <c r="AU1459" s="238" t="s">
        <v>81</v>
      </c>
      <c r="AY1459" s="18" t="s">
        <v>194</v>
      </c>
      <c r="BE1459" s="239">
        <f>IF(N1459="základní",J1459,0)</f>
        <v>0</v>
      </c>
      <c r="BF1459" s="239">
        <f>IF(N1459="snížená",J1459,0)</f>
        <v>0</v>
      </c>
      <c r="BG1459" s="239">
        <f>IF(N1459="zákl. přenesená",J1459,0)</f>
        <v>0</v>
      </c>
      <c r="BH1459" s="239">
        <f>IF(N1459="sníž. přenesená",J1459,0)</f>
        <v>0</v>
      </c>
      <c r="BI1459" s="239">
        <f>IF(N1459="nulová",J1459,0)</f>
        <v>0</v>
      </c>
      <c r="BJ1459" s="18" t="s">
        <v>77</v>
      </c>
      <c r="BK1459" s="239">
        <f>ROUND(I1459*H1459,2)</f>
        <v>0</v>
      </c>
      <c r="BL1459" s="18" t="s">
        <v>239</v>
      </c>
      <c r="BM1459" s="238" t="s">
        <v>1612</v>
      </c>
    </row>
    <row r="1460" spans="1:47" s="2" customFormat="1" ht="12">
      <c r="A1460" s="39"/>
      <c r="B1460" s="40"/>
      <c r="C1460" s="41"/>
      <c r="D1460" s="240" t="s">
        <v>201</v>
      </c>
      <c r="E1460" s="41"/>
      <c r="F1460" s="241" t="s">
        <v>1611</v>
      </c>
      <c r="G1460" s="41"/>
      <c r="H1460" s="41"/>
      <c r="I1460" s="242"/>
      <c r="J1460" s="41"/>
      <c r="K1460" s="41"/>
      <c r="L1460" s="45"/>
      <c r="M1460" s="243"/>
      <c r="N1460" s="244"/>
      <c r="O1460" s="92"/>
      <c r="P1460" s="92"/>
      <c r="Q1460" s="92"/>
      <c r="R1460" s="92"/>
      <c r="S1460" s="92"/>
      <c r="T1460" s="93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T1460" s="18" t="s">
        <v>201</v>
      </c>
      <c r="AU1460" s="18" t="s">
        <v>81</v>
      </c>
    </row>
    <row r="1461" spans="1:63" s="12" customFormat="1" ht="22.8" customHeight="1">
      <c r="A1461" s="12"/>
      <c r="B1461" s="211"/>
      <c r="C1461" s="212"/>
      <c r="D1461" s="213" t="s">
        <v>72</v>
      </c>
      <c r="E1461" s="225" t="s">
        <v>1613</v>
      </c>
      <c r="F1461" s="225" t="s">
        <v>1614</v>
      </c>
      <c r="G1461" s="212"/>
      <c r="H1461" s="212"/>
      <c r="I1461" s="215"/>
      <c r="J1461" s="226">
        <f>BK1461</f>
        <v>0</v>
      </c>
      <c r="K1461" s="212"/>
      <c r="L1461" s="217"/>
      <c r="M1461" s="218"/>
      <c r="N1461" s="219"/>
      <c r="O1461" s="219"/>
      <c r="P1461" s="220">
        <f>SUM(P1462:P1508)</f>
        <v>0</v>
      </c>
      <c r="Q1461" s="219"/>
      <c r="R1461" s="220">
        <f>SUM(R1462:R1508)</f>
        <v>0</v>
      </c>
      <c r="S1461" s="219"/>
      <c r="T1461" s="221">
        <f>SUM(T1462:T1508)</f>
        <v>0</v>
      </c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R1461" s="222" t="s">
        <v>81</v>
      </c>
      <c r="AT1461" s="223" t="s">
        <v>72</v>
      </c>
      <c r="AU1461" s="223" t="s">
        <v>77</v>
      </c>
      <c r="AY1461" s="222" t="s">
        <v>194</v>
      </c>
      <c r="BK1461" s="224">
        <f>SUM(BK1462:BK1508)</f>
        <v>0</v>
      </c>
    </row>
    <row r="1462" spans="1:65" s="2" customFormat="1" ht="12">
      <c r="A1462" s="39"/>
      <c r="B1462" s="40"/>
      <c r="C1462" s="227" t="s">
        <v>1615</v>
      </c>
      <c r="D1462" s="227" t="s">
        <v>196</v>
      </c>
      <c r="E1462" s="228" t="s">
        <v>1616</v>
      </c>
      <c r="F1462" s="229" t="s">
        <v>1617</v>
      </c>
      <c r="G1462" s="230" t="s">
        <v>357</v>
      </c>
      <c r="H1462" s="231">
        <v>17.08</v>
      </c>
      <c r="I1462" s="232"/>
      <c r="J1462" s="233">
        <f>ROUND(I1462*H1462,2)</f>
        <v>0</v>
      </c>
      <c r="K1462" s="229" t="s">
        <v>200</v>
      </c>
      <c r="L1462" s="45"/>
      <c r="M1462" s="234" t="s">
        <v>1</v>
      </c>
      <c r="N1462" s="235" t="s">
        <v>38</v>
      </c>
      <c r="O1462" s="92"/>
      <c r="P1462" s="236">
        <f>O1462*H1462</f>
        <v>0</v>
      </c>
      <c r="Q1462" s="236">
        <v>0</v>
      </c>
      <c r="R1462" s="236">
        <f>Q1462*H1462</f>
        <v>0</v>
      </c>
      <c r="S1462" s="236">
        <v>0</v>
      </c>
      <c r="T1462" s="237">
        <f>S1462*H1462</f>
        <v>0</v>
      </c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R1462" s="238" t="s">
        <v>239</v>
      </c>
      <c r="AT1462" s="238" t="s">
        <v>196</v>
      </c>
      <c r="AU1462" s="238" t="s">
        <v>81</v>
      </c>
      <c r="AY1462" s="18" t="s">
        <v>194</v>
      </c>
      <c r="BE1462" s="239">
        <f>IF(N1462="základní",J1462,0)</f>
        <v>0</v>
      </c>
      <c r="BF1462" s="239">
        <f>IF(N1462="snížená",J1462,0)</f>
        <v>0</v>
      </c>
      <c r="BG1462" s="239">
        <f>IF(N1462="zákl. přenesená",J1462,0)</f>
        <v>0</v>
      </c>
      <c r="BH1462" s="239">
        <f>IF(N1462="sníž. přenesená",J1462,0)</f>
        <v>0</v>
      </c>
      <c r="BI1462" s="239">
        <f>IF(N1462="nulová",J1462,0)</f>
        <v>0</v>
      </c>
      <c r="BJ1462" s="18" t="s">
        <v>77</v>
      </c>
      <c r="BK1462" s="239">
        <f>ROUND(I1462*H1462,2)</f>
        <v>0</v>
      </c>
      <c r="BL1462" s="18" t="s">
        <v>239</v>
      </c>
      <c r="BM1462" s="238" t="s">
        <v>1618</v>
      </c>
    </row>
    <row r="1463" spans="1:47" s="2" customFormat="1" ht="12">
      <c r="A1463" s="39"/>
      <c r="B1463" s="40"/>
      <c r="C1463" s="41"/>
      <c r="D1463" s="240" t="s">
        <v>201</v>
      </c>
      <c r="E1463" s="41"/>
      <c r="F1463" s="241" t="s">
        <v>1617</v>
      </c>
      <c r="G1463" s="41"/>
      <c r="H1463" s="41"/>
      <c r="I1463" s="242"/>
      <c r="J1463" s="41"/>
      <c r="K1463" s="41"/>
      <c r="L1463" s="45"/>
      <c r="M1463" s="243"/>
      <c r="N1463" s="244"/>
      <c r="O1463" s="92"/>
      <c r="P1463" s="92"/>
      <c r="Q1463" s="92"/>
      <c r="R1463" s="92"/>
      <c r="S1463" s="92"/>
      <c r="T1463" s="93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T1463" s="18" t="s">
        <v>201</v>
      </c>
      <c r="AU1463" s="18" t="s">
        <v>81</v>
      </c>
    </row>
    <row r="1464" spans="1:51" s="14" customFormat="1" ht="12">
      <c r="A1464" s="14"/>
      <c r="B1464" s="255"/>
      <c r="C1464" s="256"/>
      <c r="D1464" s="240" t="s">
        <v>202</v>
      </c>
      <c r="E1464" s="257" t="s">
        <v>1</v>
      </c>
      <c r="F1464" s="258" t="s">
        <v>1619</v>
      </c>
      <c r="G1464" s="256"/>
      <c r="H1464" s="259">
        <v>17.08</v>
      </c>
      <c r="I1464" s="260"/>
      <c r="J1464" s="256"/>
      <c r="K1464" s="256"/>
      <c r="L1464" s="261"/>
      <c r="M1464" s="262"/>
      <c r="N1464" s="263"/>
      <c r="O1464" s="263"/>
      <c r="P1464" s="263"/>
      <c r="Q1464" s="263"/>
      <c r="R1464" s="263"/>
      <c r="S1464" s="263"/>
      <c r="T1464" s="26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T1464" s="265" t="s">
        <v>202</v>
      </c>
      <c r="AU1464" s="265" t="s">
        <v>81</v>
      </c>
      <c r="AV1464" s="14" t="s">
        <v>81</v>
      </c>
      <c r="AW1464" s="14" t="s">
        <v>30</v>
      </c>
      <c r="AX1464" s="14" t="s">
        <v>73</v>
      </c>
      <c r="AY1464" s="265" t="s">
        <v>194</v>
      </c>
    </row>
    <row r="1465" spans="1:51" s="15" customFormat="1" ht="12">
      <c r="A1465" s="15"/>
      <c r="B1465" s="266"/>
      <c r="C1465" s="267"/>
      <c r="D1465" s="240" t="s">
        <v>202</v>
      </c>
      <c r="E1465" s="268" t="s">
        <v>1</v>
      </c>
      <c r="F1465" s="269" t="s">
        <v>206</v>
      </c>
      <c r="G1465" s="267"/>
      <c r="H1465" s="270">
        <v>17.08</v>
      </c>
      <c r="I1465" s="271"/>
      <c r="J1465" s="267"/>
      <c r="K1465" s="267"/>
      <c r="L1465" s="272"/>
      <c r="M1465" s="273"/>
      <c r="N1465" s="274"/>
      <c r="O1465" s="274"/>
      <c r="P1465" s="274"/>
      <c r="Q1465" s="274"/>
      <c r="R1465" s="274"/>
      <c r="S1465" s="274"/>
      <c r="T1465" s="275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T1465" s="276" t="s">
        <v>202</v>
      </c>
      <c r="AU1465" s="276" t="s">
        <v>81</v>
      </c>
      <c r="AV1465" s="15" t="s">
        <v>115</v>
      </c>
      <c r="AW1465" s="15" t="s">
        <v>30</v>
      </c>
      <c r="AX1465" s="15" t="s">
        <v>77</v>
      </c>
      <c r="AY1465" s="276" t="s">
        <v>194</v>
      </c>
    </row>
    <row r="1466" spans="1:65" s="2" customFormat="1" ht="55.5" customHeight="1">
      <c r="A1466" s="39"/>
      <c r="B1466" s="40"/>
      <c r="C1466" s="227" t="s">
        <v>937</v>
      </c>
      <c r="D1466" s="227" t="s">
        <v>196</v>
      </c>
      <c r="E1466" s="228" t="s">
        <v>1620</v>
      </c>
      <c r="F1466" s="229" t="s">
        <v>1621</v>
      </c>
      <c r="G1466" s="230" t="s">
        <v>294</v>
      </c>
      <c r="H1466" s="231">
        <v>39.044</v>
      </c>
      <c r="I1466" s="232"/>
      <c r="J1466" s="233">
        <f>ROUND(I1466*H1466,2)</f>
        <v>0</v>
      </c>
      <c r="K1466" s="229" t="s">
        <v>200</v>
      </c>
      <c r="L1466" s="45"/>
      <c r="M1466" s="234" t="s">
        <v>1</v>
      </c>
      <c r="N1466" s="235" t="s">
        <v>38</v>
      </c>
      <c r="O1466" s="92"/>
      <c r="P1466" s="236">
        <f>O1466*H1466</f>
        <v>0</v>
      </c>
      <c r="Q1466" s="236">
        <v>0</v>
      </c>
      <c r="R1466" s="236">
        <f>Q1466*H1466</f>
        <v>0</v>
      </c>
      <c r="S1466" s="236">
        <v>0</v>
      </c>
      <c r="T1466" s="237">
        <f>S1466*H1466</f>
        <v>0</v>
      </c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R1466" s="238" t="s">
        <v>239</v>
      </c>
      <c r="AT1466" s="238" t="s">
        <v>196</v>
      </c>
      <c r="AU1466" s="238" t="s">
        <v>81</v>
      </c>
      <c r="AY1466" s="18" t="s">
        <v>194</v>
      </c>
      <c r="BE1466" s="239">
        <f>IF(N1466="základní",J1466,0)</f>
        <v>0</v>
      </c>
      <c r="BF1466" s="239">
        <f>IF(N1466="snížená",J1466,0)</f>
        <v>0</v>
      </c>
      <c r="BG1466" s="239">
        <f>IF(N1466="zákl. přenesená",J1466,0)</f>
        <v>0</v>
      </c>
      <c r="BH1466" s="239">
        <f>IF(N1466="sníž. přenesená",J1466,0)</f>
        <v>0</v>
      </c>
      <c r="BI1466" s="239">
        <f>IF(N1466="nulová",J1466,0)</f>
        <v>0</v>
      </c>
      <c r="BJ1466" s="18" t="s">
        <v>77</v>
      </c>
      <c r="BK1466" s="239">
        <f>ROUND(I1466*H1466,2)</f>
        <v>0</v>
      </c>
      <c r="BL1466" s="18" t="s">
        <v>239</v>
      </c>
      <c r="BM1466" s="238" t="s">
        <v>1622</v>
      </c>
    </row>
    <row r="1467" spans="1:47" s="2" customFormat="1" ht="12">
      <c r="A1467" s="39"/>
      <c r="B1467" s="40"/>
      <c r="C1467" s="41"/>
      <c r="D1467" s="240" t="s">
        <v>201</v>
      </c>
      <c r="E1467" s="41"/>
      <c r="F1467" s="241" t="s">
        <v>1621</v>
      </c>
      <c r="G1467" s="41"/>
      <c r="H1467" s="41"/>
      <c r="I1467" s="242"/>
      <c r="J1467" s="41"/>
      <c r="K1467" s="41"/>
      <c r="L1467" s="45"/>
      <c r="M1467" s="243"/>
      <c r="N1467" s="244"/>
      <c r="O1467" s="92"/>
      <c r="P1467" s="92"/>
      <c r="Q1467" s="92"/>
      <c r="R1467" s="92"/>
      <c r="S1467" s="92"/>
      <c r="T1467" s="93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T1467" s="18" t="s">
        <v>201</v>
      </c>
      <c r="AU1467" s="18" t="s">
        <v>81</v>
      </c>
    </row>
    <row r="1468" spans="1:51" s="14" customFormat="1" ht="12">
      <c r="A1468" s="14"/>
      <c r="B1468" s="255"/>
      <c r="C1468" s="256"/>
      <c r="D1468" s="240" t="s">
        <v>202</v>
      </c>
      <c r="E1468" s="257" t="s">
        <v>1</v>
      </c>
      <c r="F1468" s="258" t="s">
        <v>1623</v>
      </c>
      <c r="G1468" s="256"/>
      <c r="H1468" s="259">
        <v>39.044</v>
      </c>
      <c r="I1468" s="260"/>
      <c r="J1468" s="256"/>
      <c r="K1468" s="256"/>
      <c r="L1468" s="261"/>
      <c r="M1468" s="262"/>
      <c r="N1468" s="263"/>
      <c r="O1468" s="263"/>
      <c r="P1468" s="263"/>
      <c r="Q1468" s="263"/>
      <c r="R1468" s="263"/>
      <c r="S1468" s="263"/>
      <c r="T1468" s="26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T1468" s="265" t="s">
        <v>202</v>
      </c>
      <c r="AU1468" s="265" t="s">
        <v>81</v>
      </c>
      <c r="AV1468" s="14" t="s">
        <v>81</v>
      </c>
      <c r="AW1468" s="14" t="s">
        <v>30</v>
      </c>
      <c r="AX1468" s="14" t="s">
        <v>73</v>
      </c>
      <c r="AY1468" s="265" t="s">
        <v>194</v>
      </c>
    </row>
    <row r="1469" spans="1:51" s="15" customFormat="1" ht="12">
      <c r="A1469" s="15"/>
      <c r="B1469" s="266"/>
      <c r="C1469" s="267"/>
      <c r="D1469" s="240" t="s">
        <v>202</v>
      </c>
      <c r="E1469" s="268" t="s">
        <v>1</v>
      </c>
      <c r="F1469" s="269" t="s">
        <v>206</v>
      </c>
      <c r="G1469" s="267"/>
      <c r="H1469" s="270">
        <v>39.044</v>
      </c>
      <c r="I1469" s="271"/>
      <c r="J1469" s="267"/>
      <c r="K1469" s="267"/>
      <c r="L1469" s="272"/>
      <c r="M1469" s="273"/>
      <c r="N1469" s="274"/>
      <c r="O1469" s="274"/>
      <c r="P1469" s="274"/>
      <c r="Q1469" s="274"/>
      <c r="R1469" s="274"/>
      <c r="S1469" s="274"/>
      <c r="T1469" s="275"/>
      <c r="U1469" s="15"/>
      <c r="V1469" s="15"/>
      <c r="W1469" s="15"/>
      <c r="X1469" s="15"/>
      <c r="Y1469" s="15"/>
      <c r="Z1469" s="15"/>
      <c r="AA1469" s="15"/>
      <c r="AB1469" s="15"/>
      <c r="AC1469" s="15"/>
      <c r="AD1469" s="15"/>
      <c r="AE1469" s="15"/>
      <c r="AT1469" s="276" t="s">
        <v>202</v>
      </c>
      <c r="AU1469" s="276" t="s">
        <v>81</v>
      </c>
      <c r="AV1469" s="15" t="s">
        <v>115</v>
      </c>
      <c r="AW1469" s="15" t="s">
        <v>30</v>
      </c>
      <c r="AX1469" s="15" t="s">
        <v>77</v>
      </c>
      <c r="AY1469" s="276" t="s">
        <v>194</v>
      </c>
    </row>
    <row r="1470" spans="1:65" s="2" customFormat="1" ht="33" customHeight="1">
      <c r="A1470" s="39"/>
      <c r="B1470" s="40"/>
      <c r="C1470" s="227" t="s">
        <v>1624</v>
      </c>
      <c r="D1470" s="227" t="s">
        <v>196</v>
      </c>
      <c r="E1470" s="228" t="s">
        <v>1625</v>
      </c>
      <c r="F1470" s="229" t="s">
        <v>1626</v>
      </c>
      <c r="G1470" s="230" t="s">
        <v>357</v>
      </c>
      <c r="H1470" s="231">
        <v>8</v>
      </c>
      <c r="I1470" s="232"/>
      <c r="J1470" s="233">
        <f>ROUND(I1470*H1470,2)</f>
        <v>0</v>
      </c>
      <c r="K1470" s="229" t="s">
        <v>200</v>
      </c>
      <c r="L1470" s="45"/>
      <c r="M1470" s="234" t="s">
        <v>1</v>
      </c>
      <c r="N1470" s="235" t="s">
        <v>38</v>
      </c>
      <c r="O1470" s="92"/>
      <c r="P1470" s="236">
        <f>O1470*H1470</f>
        <v>0</v>
      </c>
      <c r="Q1470" s="236">
        <v>0</v>
      </c>
      <c r="R1470" s="236">
        <f>Q1470*H1470</f>
        <v>0</v>
      </c>
      <c r="S1470" s="236">
        <v>0</v>
      </c>
      <c r="T1470" s="237">
        <f>S1470*H1470</f>
        <v>0</v>
      </c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R1470" s="238" t="s">
        <v>239</v>
      </c>
      <c r="AT1470" s="238" t="s">
        <v>196</v>
      </c>
      <c r="AU1470" s="238" t="s">
        <v>81</v>
      </c>
      <c r="AY1470" s="18" t="s">
        <v>194</v>
      </c>
      <c r="BE1470" s="239">
        <f>IF(N1470="základní",J1470,0)</f>
        <v>0</v>
      </c>
      <c r="BF1470" s="239">
        <f>IF(N1470="snížená",J1470,0)</f>
        <v>0</v>
      </c>
      <c r="BG1470" s="239">
        <f>IF(N1470="zákl. přenesená",J1470,0)</f>
        <v>0</v>
      </c>
      <c r="BH1470" s="239">
        <f>IF(N1470="sníž. přenesená",J1470,0)</f>
        <v>0</v>
      </c>
      <c r="BI1470" s="239">
        <f>IF(N1470="nulová",J1470,0)</f>
        <v>0</v>
      </c>
      <c r="BJ1470" s="18" t="s">
        <v>77</v>
      </c>
      <c r="BK1470" s="239">
        <f>ROUND(I1470*H1470,2)</f>
        <v>0</v>
      </c>
      <c r="BL1470" s="18" t="s">
        <v>239</v>
      </c>
      <c r="BM1470" s="238" t="s">
        <v>1627</v>
      </c>
    </row>
    <row r="1471" spans="1:47" s="2" customFormat="1" ht="12">
      <c r="A1471" s="39"/>
      <c r="B1471" s="40"/>
      <c r="C1471" s="41"/>
      <c r="D1471" s="240" t="s">
        <v>201</v>
      </c>
      <c r="E1471" s="41"/>
      <c r="F1471" s="241" t="s">
        <v>1626</v>
      </c>
      <c r="G1471" s="41"/>
      <c r="H1471" s="41"/>
      <c r="I1471" s="242"/>
      <c r="J1471" s="41"/>
      <c r="K1471" s="41"/>
      <c r="L1471" s="45"/>
      <c r="M1471" s="243"/>
      <c r="N1471" s="244"/>
      <c r="O1471" s="92"/>
      <c r="P1471" s="92"/>
      <c r="Q1471" s="92"/>
      <c r="R1471" s="92"/>
      <c r="S1471" s="92"/>
      <c r="T1471" s="93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T1471" s="18" t="s">
        <v>201</v>
      </c>
      <c r="AU1471" s="18" t="s">
        <v>81</v>
      </c>
    </row>
    <row r="1472" spans="1:51" s="14" customFormat="1" ht="12">
      <c r="A1472" s="14"/>
      <c r="B1472" s="255"/>
      <c r="C1472" s="256"/>
      <c r="D1472" s="240" t="s">
        <v>202</v>
      </c>
      <c r="E1472" s="257" t="s">
        <v>1</v>
      </c>
      <c r="F1472" s="258" t="s">
        <v>1628</v>
      </c>
      <c r="G1472" s="256"/>
      <c r="H1472" s="259">
        <v>8</v>
      </c>
      <c r="I1472" s="260"/>
      <c r="J1472" s="256"/>
      <c r="K1472" s="256"/>
      <c r="L1472" s="261"/>
      <c r="M1472" s="262"/>
      <c r="N1472" s="263"/>
      <c r="O1472" s="263"/>
      <c r="P1472" s="263"/>
      <c r="Q1472" s="263"/>
      <c r="R1472" s="263"/>
      <c r="S1472" s="263"/>
      <c r="T1472" s="26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T1472" s="265" t="s">
        <v>202</v>
      </c>
      <c r="AU1472" s="265" t="s">
        <v>81</v>
      </c>
      <c r="AV1472" s="14" t="s">
        <v>81</v>
      </c>
      <c r="AW1472" s="14" t="s">
        <v>30</v>
      </c>
      <c r="AX1472" s="14" t="s">
        <v>73</v>
      </c>
      <c r="AY1472" s="265" t="s">
        <v>194</v>
      </c>
    </row>
    <row r="1473" spans="1:51" s="15" customFormat="1" ht="12">
      <c r="A1473" s="15"/>
      <c r="B1473" s="266"/>
      <c r="C1473" s="267"/>
      <c r="D1473" s="240" t="s">
        <v>202</v>
      </c>
      <c r="E1473" s="268" t="s">
        <v>1</v>
      </c>
      <c r="F1473" s="269" t="s">
        <v>206</v>
      </c>
      <c r="G1473" s="267"/>
      <c r="H1473" s="270">
        <v>8</v>
      </c>
      <c r="I1473" s="271"/>
      <c r="J1473" s="267"/>
      <c r="K1473" s="267"/>
      <c r="L1473" s="272"/>
      <c r="M1473" s="273"/>
      <c r="N1473" s="274"/>
      <c r="O1473" s="274"/>
      <c r="P1473" s="274"/>
      <c r="Q1473" s="274"/>
      <c r="R1473" s="274"/>
      <c r="S1473" s="274"/>
      <c r="T1473" s="275"/>
      <c r="U1473" s="15"/>
      <c r="V1473" s="15"/>
      <c r="W1473" s="15"/>
      <c r="X1473" s="15"/>
      <c r="Y1473" s="15"/>
      <c r="Z1473" s="15"/>
      <c r="AA1473" s="15"/>
      <c r="AB1473" s="15"/>
      <c r="AC1473" s="15"/>
      <c r="AD1473" s="15"/>
      <c r="AE1473" s="15"/>
      <c r="AT1473" s="276" t="s">
        <v>202</v>
      </c>
      <c r="AU1473" s="276" t="s">
        <v>81</v>
      </c>
      <c r="AV1473" s="15" t="s">
        <v>115</v>
      </c>
      <c r="AW1473" s="15" t="s">
        <v>30</v>
      </c>
      <c r="AX1473" s="15" t="s">
        <v>77</v>
      </c>
      <c r="AY1473" s="276" t="s">
        <v>194</v>
      </c>
    </row>
    <row r="1474" spans="1:65" s="2" customFormat="1" ht="12">
      <c r="A1474" s="39"/>
      <c r="B1474" s="40"/>
      <c r="C1474" s="227" t="s">
        <v>942</v>
      </c>
      <c r="D1474" s="227" t="s">
        <v>196</v>
      </c>
      <c r="E1474" s="228" t="s">
        <v>1629</v>
      </c>
      <c r="F1474" s="229" t="s">
        <v>1630</v>
      </c>
      <c r="G1474" s="230" t="s">
        <v>357</v>
      </c>
      <c r="H1474" s="231">
        <v>9.08</v>
      </c>
      <c r="I1474" s="232"/>
      <c r="J1474" s="233">
        <f>ROUND(I1474*H1474,2)</f>
        <v>0</v>
      </c>
      <c r="K1474" s="229" t="s">
        <v>200</v>
      </c>
      <c r="L1474" s="45"/>
      <c r="M1474" s="234" t="s">
        <v>1</v>
      </c>
      <c r="N1474" s="235" t="s">
        <v>38</v>
      </c>
      <c r="O1474" s="92"/>
      <c r="P1474" s="236">
        <f>O1474*H1474</f>
        <v>0</v>
      </c>
      <c r="Q1474" s="236">
        <v>0</v>
      </c>
      <c r="R1474" s="236">
        <f>Q1474*H1474</f>
        <v>0</v>
      </c>
      <c r="S1474" s="236">
        <v>0</v>
      </c>
      <c r="T1474" s="237">
        <f>S1474*H1474</f>
        <v>0</v>
      </c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R1474" s="238" t="s">
        <v>239</v>
      </c>
      <c r="AT1474" s="238" t="s">
        <v>196</v>
      </c>
      <c r="AU1474" s="238" t="s">
        <v>81</v>
      </c>
      <c r="AY1474" s="18" t="s">
        <v>194</v>
      </c>
      <c r="BE1474" s="239">
        <f>IF(N1474="základní",J1474,0)</f>
        <v>0</v>
      </c>
      <c r="BF1474" s="239">
        <f>IF(N1474="snížená",J1474,0)</f>
        <v>0</v>
      </c>
      <c r="BG1474" s="239">
        <f>IF(N1474="zákl. přenesená",J1474,0)</f>
        <v>0</v>
      </c>
      <c r="BH1474" s="239">
        <f>IF(N1474="sníž. přenesená",J1474,0)</f>
        <v>0</v>
      </c>
      <c r="BI1474" s="239">
        <f>IF(N1474="nulová",J1474,0)</f>
        <v>0</v>
      </c>
      <c r="BJ1474" s="18" t="s">
        <v>77</v>
      </c>
      <c r="BK1474" s="239">
        <f>ROUND(I1474*H1474,2)</f>
        <v>0</v>
      </c>
      <c r="BL1474" s="18" t="s">
        <v>239</v>
      </c>
      <c r="BM1474" s="238" t="s">
        <v>1631</v>
      </c>
    </row>
    <row r="1475" spans="1:47" s="2" customFormat="1" ht="12">
      <c r="A1475" s="39"/>
      <c r="B1475" s="40"/>
      <c r="C1475" s="41"/>
      <c r="D1475" s="240" t="s">
        <v>201</v>
      </c>
      <c r="E1475" s="41"/>
      <c r="F1475" s="241" t="s">
        <v>1630</v>
      </c>
      <c r="G1475" s="41"/>
      <c r="H1475" s="41"/>
      <c r="I1475" s="242"/>
      <c r="J1475" s="41"/>
      <c r="K1475" s="41"/>
      <c r="L1475" s="45"/>
      <c r="M1475" s="243"/>
      <c r="N1475" s="244"/>
      <c r="O1475" s="92"/>
      <c r="P1475" s="92"/>
      <c r="Q1475" s="92"/>
      <c r="R1475" s="92"/>
      <c r="S1475" s="92"/>
      <c r="T1475" s="93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T1475" s="18" t="s">
        <v>201</v>
      </c>
      <c r="AU1475" s="18" t="s">
        <v>81</v>
      </c>
    </row>
    <row r="1476" spans="1:51" s="14" customFormat="1" ht="12">
      <c r="A1476" s="14"/>
      <c r="B1476" s="255"/>
      <c r="C1476" s="256"/>
      <c r="D1476" s="240" t="s">
        <v>202</v>
      </c>
      <c r="E1476" s="257" t="s">
        <v>1</v>
      </c>
      <c r="F1476" s="258" t="s">
        <v>1632</v>
      </c>
      <c r="G1476" s="256"/>
      <c r="H1476" s="259">
        <v>9.08</v>
      </c>
      <c r="I1476" s="260"/>
      <c r="J1476" s="256"/>
      <c r="K1476" s="256"/>
      <c r="L1476" s="261"/>
      <c r="M1476" s="262"/>
      <c r="N1476" s="263"/>
      <c r="O1476" s="263"/>
      <c r="P1476" s="263"/>
      <c r="Q1476" s="263"/>
      <c r="R1476" s="263"/>
      <c r="S1476" s="263"/>
      <c r="T1476" s="26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65" t="s">
        <v>202</v>
      </c>
      <c r="AU1476" s="265" t="s">
        <v>81</v>
      </c>
      <c r="AV1476" s="14" t="s">
        <v>81</v>
      </c>
      <c r="AW1476" s="14" t="s">
        <v>30</v>
      </c>
      <c r="AX1476" s="14" t="s">
        <v>73</v>
      </c>
      <c r="AY1476" s="265" t="s">
        <v>194</v>
      </c>
    </row>
    <row r="1477" spans="1:51" s="15" customFormat="1" ht="12">
      <c r="A1477" s="15"/>
      <c r="B1477" s="266"/>
      <c r="C1477" s="267"/>
      <c r="D1477" s="240" t="s">
        <v>202</v>
      </c>
      <c r="E1477" s="268" t="s">
        <v>1</v>
      </c>
      <c r="F1477" s="269" t="s">
        <v>206</v>
      </c>
      <c r="G1477" s="267"/>
      <c r="H1477" s="270">
        <v>9.08</v>
      </c>
      <c r="I1477" s="271"/>
      <c r="J1477" s="267"/>
      <c r="K1477" s="267"/>
      <c r="L1477" s="272"/>
      <c r="M1477" s="273"/>
      <c r="N1477" s="274"/>
      <c r="O1477" s="274"/>
      <c r="P1477" s="274"/>
      <c r="Q1477" s="274"/>
      <c r="R1477" s="274"/>
      <c r="S1477" s="274"/>
      <c r="T1477" s="275"/>
      <c r="U1477" s="15"/>
      <c r="V1477" s="15"/>
      <c r="W1477" s="15"/>
      <c r="X1477" s="15"/>
      <c r="Y1477" s="15"/>
      <c r="Z1477" s="15"/>
      <c r="AA1477" s="15"/>
      <c r="AB1477" s="15"/>
      <c r="AC1477" s="15"/>
      <c r="AD1477" s="15"/>
      <c r="AE1477" s="15"/>
      <c r="AT1477" s="276" t="s">
        <v>202</v>
      </c>
      <c r="AU1477" s="276" t="s">
        <v>81</v>
      </c>
      <c r="AV1477" s="15" t="s">
        <v>115</v>
      </c>
      <c r="AW1477" s="15" t="s">
        <v>30</v>
      </c>
      <c r="AX1477" s="15" t="s">
        <v>77</v>
      </c>
      <c r="AY1477" s="276" t="s">
        <v>194</v>
      </c>
    </row>
    <row r="1478" spans="1:65" s="2" customFormat="1" ht="12">
      <c r="A1478" s="39"/>
      <c r="B1478" s="40"/>
      <c r="C1478" s="227" t="s">
        <v>1633</v>
      </c>
      <c r="D1478" s="227" t="s">
        <v>196</v>
      </c>
      <c r="E1478" s="228" t="s">
        <v>1634</v>
      </c>
      <c r="F1478" s="229" t="s">
        <v>1635</v>
      </c>
      <c r="G1478" s="230" t="s">
        <v>357</v>
      </c>
      <c r="H1478" s="231">
        <v>9</v>
      </c>
      <c r="I1478" s="232"/>
      <c r="J1478" s="233">
        <f>ROUND(I1478*H1478,2)</f>
        <v>0</v>
      </c>
      <c r="K1478" s="229" t="s">
        <v>200</v>
      </c>
      <c r="L1478" s="45"/>
      <c r="M1478" s="234" t="s">
        <v>1</v>
      </c>
      <c r="N1478" s="235" t="s">
        <v>38</v>
      </c>
      <c r="O1478" s="92"/>
      <c r="P1478" s="236">
        <f>O1478*H1478</f>
        <v>0</v>
      </c>
      <c r="Q1478" s="236">
        <v>0</v>
      </c>
      <c r="R1478" s="236">
        <f>Q1478*H1478</f>
        <v>0</v>
      </c>
      <c r="S1478" s="236">
        <v>0</v>
      </c>
      <c r="T1478" s="237">
        <f>S1478*H1478</f>
        <v>0</v>
      </c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R1478" s="238" t="s">
        <v>239</v>
      </c>
      <c r="AT1478" s="238" t="s">
        <v>196</v>
      </c>
      <c r="AU1478" s="238" t="s">
        <v>81</v>
      </c>
      <c r="AY1478" s="18" t="s">
        <v>194</v>
      </c>
      <c r="BE1478" s="239">
        <f>IF(N1478="základní",J1478,0)</f>
        <v>0</v>
      </c>
      <c r="BF1478" s="239">
        <f>IF(N1478="snížená",J1478,0)</f>
        <v>0</v>
      </c>
      <c r="BG1478" s="239">
        <f>IF(N1478="zákl. přenesená",J1478,0)</f>
        <v>0</v>
      </c>
      <c r="BH1478" s="239">
        <f>IF(N1478="sníž. přenesená",J1478,0)</f>
        <v>0</v>
      </c>
      <c r="BI1478" s="239">
        <f>IF(N1478="nulová",J1478,0)</f>
        <v>0</v>
      </c>
      <c r="BJ1478" s="18" t="s">
        <v>77</v>
      </c>
      <c r="BK1478" s="239">
        <f>ROUND(I1478*H1478,2)</f>
        <v>0</v>
      </c>
      <c r="BL1478" s="18" t="s">
        <v>239</v>
      </c>
      <c r="BM1478" s="238" t="s">
        <v>1636</v>
      </c>
    </row>
    <row r="1479" spans="1:47" s="2" customFormat="1" ht="12">
      <c r="A1479" s="39"/>
      <c r="B1479" s="40"/>
      <c r="C1479" s="41"/>
      <c r="D1479" s="240" t="s">
        <v>201</v>
      </c>
      <c r="E1479" s="41"/>
      <c r="F1479" s="241" t="s">
        <v>1635</v>
      </c>
      <c r="G1479" s="41"/>
      <c r="H1479" s="41"/>
      <c r="I1479" s="242"/>
      <c r="J1479" s="41"/>
      <c r="K1479" s="41"/>
      <c r="L1479" s="45"/>
      <c r="M1479" s="243"/>
      <c r="N1479" s="244"/>
      <c r="O1479" s="92"/>
      <c r="P1479" s="92"/>
      <c r="Q1479" s="92"/>
      <c r="R1479" s="92"/>
      <c r="S1479" s="92"/>
      <c r="T1479" s="93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T1479" s="18" t="s">
        <v>201</v>
      </c>
      <c r="AU1479" s="18" t="s">
        <v>81</v>
      </c>
    </row>
    <row r="1480" spans="1:51" s="14" customFormat="1" ht="12">
      <c r="A1480" s="14"/>
      <c r="B1480" s="255"/>
      <c r="C1480" s="256"/>
      <c r="D1480" s="240" t="s">
        <v>202</v>
      </c>
      <c r="E1480" s="257" t="s">
        <v>1</v>
      </c>
      <c r="F1480" s="258" t="s">
        <v>1637</v>
      </c>
      <c r="G1480" s="256"/>
      <c r="H1480" s="259">
        <v>9</v>
      </c>
      <c r="I1480" s="260"/>
      <c r="J1480" s="256"/>
      <c r="K1480" s="256"/>
      <c r="L1480" s="261"/>
      <c r="M1480" s="262"/>
      <c r="N1480" s="263"/>
      <c r="O1480" s="263"/>
      <c r="P1480" s="263"/>
      <c r="Q1480" s="263"/>
      <c r="R1480" s="263"/>
      <c r="S1480" s="263"/>
      <c r="T1480" s="26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65" t="s">
        <v>202</v>
      </c>
      <c r="AU1480" s="265" t="s">
        <v>81</v>
      </c>
      <c r="AV1480" s="14" t="s">
        <v>81</v>
      </c>
      <c r="AW1480" s="14" t="s">
        <v>30</v>
      </c>
      <c r="AX1480" s="14" t="s">
        <v>73</v>
      </c>
      <c r="AY1480" s="265" t="s">
        <v>194</v>
      </c>
    </row>
    <row r="1481" spans="1:51" s="15" customFormat="1" ht="12">
      <c r="A1481" s="15"/>
      <c r="B1481" s="266"/>
      <c r="C1481" s="267"/>
      <c r="D1481" s="240" t="s">
        <v>202</v>
      </c>
      <c r="E1481" s="268" t="s">
        <v>1</v>
      </c>
      <c r="F1481" s="269" t="s">
        <v>206</v>
      </c>
      <c r="G1481" s="267"/>
      <c r="H1481" s="270">
        <v>9</v>
      </c>
      <c r="I1481" s="271"/>
      <c r="J1481" s="267"/>
      <c r="K1481" s="267"/>
      <c r="L1481" s="272"/>
      <c r="M1481" s="273"/>
      <c r="N1481" s="274"/>
      <c r="O1481" s="274"/>
      <c r="P1481" s="274"/>
      <c r="Q1481" s="274"/>
      <c r="R1481" s="274"/>
      <c r="S1481" s="274"/>
      <c r="T1481" s="275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T1481" s="276" t="s">
        <v>202</v>
      </c>
      <c r="AU1481" s="276" t="s">
        <v>81</v>
      </c>
      <c r="AV1481" s="15" t="s">
        <v>115</v>
      </c>
      <c r="AW1481" s="15" t="s">
        <v>30</v>
      </c>
      <c r="AX1481" s="15" t="s">
        <v>77</v>
      </c>
      <c r="AY1481" s="276" t="s">
        <v>194</v>
      </c>
    </row>
    <row r="1482" spans="1:65" s="2" customFormat="1" ht="12">
      <c r="A1482" s="39"/>
      <c r="B1482" s="40"/>
      <c r="C1482" s="227" t="s">
        <v>947</v>
      </c>
      <c r="D1482" s="227" t="s">
        <v>196</v>
      </c>
      <c r="E1482" s="228" t="s">
        <v>1638</v>
      </c>
      <c r="F1482" s="229" t="s">
        <v>1639</v>
      </c>
      <c r="G1482" s="230" t="s">
        <v>294</v>
      </c>
      <c r="H1482" s="231">
        <v>1.05</v>
      </c>
      <c r="I1482" s="232"/>
      <c r="J1482" s="233">
        <f>ROUND(I1482*H1482,2)</f>
        <v>0</v>
      </c>
      <c r="K1482" s="229" t="s">
        <v>200</v>
      </c>
      <c r="L1482" s="45"/>
      <c r="M1482" s="234" t="s">
        <v>1</v>
      </c>
      <c r="N1482" s="235" t="s">
        <v>38</v>
      </c>
      <c r="O1482" s="92"/>
      <c r="P1482" s="236">
        <f>O1482*H1482</f>
        <v>0</v>
      </c>
      <c r="Q1482" s="236">
        <v>0</v>
      </c>
      <c r="R1482" s="236">
        <f>Q1482*H1482</f>
        <v>0</v>
      </c>
      <c r="S1482" s="236">
        <v>0</v>
      </c>
      <c r="T1482" s="237">
        <f>S1482*H1482</f>
        <v>0</v>
      </c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R1482" s="238" t="s">
        <v>239</v>
      </c>
      <c r="AT1482" s="238" t="s">
        <v>196</v>
      </c>
      <c r="AU1482" s="238" t="s">
        <v>81</v>
      </c>
      <c r="AY1482" s="18" t="s">
        <v>194</v>
      </c>
      <c r="BE1482" s="239">
        <f>IF(N1482="základní",J1482,0)</f>
        <v>0</v>
      </c>
      <c r="BF1482" s="239">
        <f>IF(N1482="snížená",J1482,0)</f>
        <v>0</v>
      </c>
      <c r="BG1482" s="239">
        <f>IF(N1482="zákl. přenesená",J1482,0)</f>
        <v>0</v>
      </c>
      <c r="BH1482" s="239">
        <f>IF(N1482="sníž. přenesená",J1482,0)</f>
        <v>0</v>
      </c>
      <c r="BI1482" s="239">
        <f>IF(N1482="nulová",J1482,0)</f>
        <v>0</v>
      </c>
      <c r="BJ1482" s="18" t="s">
        <v>77</v>
      </c>
      <c r="BK1482" s="239">
        <f>ROUND(I1482*H1482,2)</f>
        <v>0</v>
      </c>
      <c r="BL1482" s="18" t="s">
        <v>239</v>
      </c>
      <c r="BM1482" s="238" t="s">
        <v>1640</v>
      </c>
    </row>
    <row r="1483" spans="1:47" s="2" customFormat="1" ht="12">
      <c r="A1483" s="39"/>
      <c r="B1483" s="40"/>
      <c r="C1483" s="41"/>
      <c r="D1483" s="240" t="s">
        <v>201</v>
      </c>
      <c r="E1483" s="41"/>
      <c r="F1483" s="241" t="s">
        <v>1639</v>
      </c>
      <c r="G1483" s="41"/>
      <c r="H1483" s="41"/>
      <c r="I1483" s="242"/>
      <c r="J1483" s="41"/>
      <c r="K1483" s="41"/>
      <c r="L1483" s="45"/>
      <c r="M1483" s="243"/>
      <c r="N1483" s="244"/>
      <c r="O1483" s="92"/>
      <c r="P1483" s="92"/>
      <c r="Q1483" s="92"/>
      <c r="R1483" s="92"/>
      <c r="S1483" s="92"/>
      <c r="T1483" s="93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T1483" s="18" t="s">
        <v>201</v>
      </c>
      <c r="AU1483" s="18" t="s">
        <v>81</v>
      </c>
    </row>
    <row r="1484" spans="1:51" s="14" customFormat="1" ht="12">
      <c r="A1484" s="14"/>
      <c r="B1484" s="255"/>
      <c r="C1484" s="256"/>
      <c r="D1484" s="240" t="s">
        <v>202</v>
      </c>
      <c r="E1484" s="257" t="s">
        <v>1</v>
      </c>
      <c r="F1484" s="258" t="s">
        <v>1641</v>
      </c>
      <c r="G1484" s="256"/>
      <c r="H1484" s="259">
        <v>1.05</v>
      </c>
      <c r="I1484" s="260"/>
      <c r="J1484" s="256"/>
      <c r="K1484" s="256"/>
      <c r="L1484" s="261"/>
      <c r="M1484" s="262"/>
      <c r="N1484" s="263"/>
      <c r="O1484" s="263"/>
      <c r="P1484" s="263"/>
      <c r="Q1484" s="263"/>
      <c r="R1484" s="263"/>
      <c r="S1484" s="263"/>
      <c r="T1484" s="26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65" t="s">
        <v>202</v>
      </c>
      <c r="AU1484" s="265" t="s">
        <v>81</v>
      </c>
      <c r="AV1484" s="14" t="s">
        <v>81</v>
      </c>
      <c r="AW1484" s="14" t="s">
        <v>30</v>
      </c>
      <c r="AX1484" s="14" t="s">
        <v>73</v>
      </c>
      <c r="AY1484" s="265" t="s">
        <v>194</v>
      </c>
    </row>
    <row r="1485" spans="1:51" s="15" customFormat="1" ht="12">
      <c r="A1485" s="15"/>
      <c r="B1485" s="266"/>
      <c r="C1485" s="267"/>
      <c r="D1485" s="240" t="s">
        <v>202</v>
      </c>
      <c r="E1485" s="268" t="s">
        <v>1</v>
      </c>
      <c r="F1485" s="269" t="s">
        <v>206</v>
      </c>
      <c r="G1485" s="267"/>
      <c r="H1485" s="270">
        <v>1.05</v>
      </c>
      <c r="I1485" s="271"/>
      <c r="J1485" s="267"/>
      <c r="K1485" s="267"/>
      <c r="L1485" s="272"/>
      <c r="M1485" s="273"/>
      <c r="N1485" s="274"/>
      <c r="O1485" s="274"/>
      <c r="P1485" s="274"/>
      <c r="Q1485" s="274"/>
      <c r="R1485" s="274"/>
      <c r="S1485" s="274"/>
      <c r="T1485" s="275"/>
      <c r="U1485" s="15"/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T1485" s="276" t="s">
        <v>202</v>
      </c>
      <c r="AU1485" s="276" t="s">
        <v>81</v>
      </c>
      <c r="AV1485" s="15" t="s">
        <v>115</v>
      </c>
      <c r="AW1485" s="15" t="s">
        <v>30</v>
      </c>
      <c r="AX1485" s="15" t="s">
        <v>77</v>
      </c>
      <c r="AY1485" s="276" t="s">
        <v>194</v>
      </c>
    </row>
    <row r="1486" spans="1:65" s="2" customFormat="1" ht="33" customHeight="1">
      <c r="A1486" s="39"/>
      <c r="B1486" s="40"/>
      <c r="C1486" s="227" t="s">
        <v>1642</v>
      </c>
      <c r="D1486" s="227" t="s">
        <v>196</v>
      </c>
      <c r="E1486" s="228" t="s">
        <v>1643</v>
      </c>
      <c r="F1486" s="229" t="s">
        <v>1644</v>
      </c>
      <c r="G1486" s="230" t="s">
        <v>357</v>
      </c>
      <c r="H1486" s="231">
        <v>23.2</v>
      </c>
      <c r="I1486" s="232"/>
      <c r="J1486" s="233">
        <f>ROUND(I1486*H1486,2)</f>
        <v>0</v>
      </c>
      <c r="K1486" s="229" t="s">
        <v>200</v>
      </c>
      <c r="L1486" s="45"/>
      <c r="M1486" s="234" t="s">
        <v>1</v>
      </c>
      <c r="N1486" s="235" t="s">
        <v>38</v>
      </c>
      <c r="O1486" s="92"/>
      <c r="P1486" s="236">
        <f>O1486*H1486</f>
        <v>0</v>
      </c>
      <c r="Q1486" s="236">
        <v>0</v>
      </c>
      <c r="R1486" s="236">
        <f>Q1486*H1486</f>
        <v>0</v>
      </c>
      <c r="S1486" s="236">
        <v>0</v>
      </c>
      <c r="T1486" s="237">
        <f>S1486*H1486</f>
        <v>0</v>
      </c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R1486" s="238" t="s">
        <v>239</v>
      </c>
      <c r="AT1486" s="238" t="s">
        <v>196</v>
      </c>
      <c r="AU1486" s="238" t="s">
        <v>81</v>
      </c>
      <c r="AY1486" s="18" t="s">
        <v>194</v>
      </c>
      <c r="BE1486" s="239">
        <f>IF(N1486="základní",J1486,0)</f>
        <v>0</v>
      </c>
      <c r="BF1486" s="239">
        <f>IF(N1486="snížená",J1486,0)</f>
        <v>0</v>
      </c>
      <c r="BG1486" s="239">
        <f>IF(N1486="zákl. přenesená",J1486,0)</f>
        <v>0</v>
      </c>
      <c r="BH1486" s="239">
        <f>IF(N1486="sníž. přenesená",J1486,0)</f>
        <v>0</v>
      </c>
      <c r="BI1486" s="239">
        <f>IF(N1486="nulová",J1486,0)</f>
        <v>0</v>
      </c>
      <c r="BJ1486" s="18" t="s">
        <v>77</v>
      </c>
      <c r="BK1486" s="239">
        <f>ROUND(I1486*H1486,2)</f>
        <v>0</v>
      </c>
      <c r="BL1486" s="18" t="s">
        <v>239</v>
      </c>
      <c r="BM1486" s="238" t="s">
        <v>1645</v>
      </c>
    </row>
    <row r="1487" spans="1:47" s="2" customFormat="1" ht="12">
      <c r="A1487" s="39"/>
      <c r="B1487" s="40"/>
      <c r="C1487" s="41"/>
      <c r="D1487" s="240" t="s">
        <v>201</v>
      </c>
      <c r="E1487" s="41"/>
      <c r="F1487" s="241" t="s">
        <v>1644</v>
      </c>
      <c r="G1487" s="41"/>
      <c r="H1487" s="41"/>
      <c r="I1487" s="242"/>
      <c r="J1487" s="41"/>
      <c r="K1487" s="41"/>
      <c r="L1487" s="45"/>
      <c r="M1487" s="243"/>
      <c r="N1487" s="244"/>
      <c r="O1487" s="92"/>
      <c r="P1487" s="92"/>
      <c r="Q1487" s="92"/>
      <c r="R1487" s="92"/>
      <c r="S1487" s="92"/>
      <c r="T1487" s="93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T1487" s="18" t="s">
        <v>201</v>
      </c>
      <c r="AU1487" s="18" t="s">
        <v>81</v>
      </c>
    </row>
    <row r="1488" spans="1:51" s="14" customFormat="1" ht="12">
      <c r="A1488" s="14"/>
      <c r="B1488" s="255"/>
      <c r="C1488" s="256"/>
      <c r="D1488" s="240" t="s">
        <v>202</v>
      </c>
      <c r="E1488" s="257" t="s">
        <v>1</v>
      </c>
      <c r="F1488" s="258" t="s">
        <v>1646</v>
      </c>
      <c r="G1488" s="256"/>
      <c r="H1488" s="259">
        <v>9.1</v>
      </c>
      <c r="I1488" s="260"/>
      <c r="J1488" s="256"/>
      <c r="K1488" s="256"/>
      <c r="L1488" s="261"/>
      <c r="M1488" s="262"/>
      <c r="N1488" s="263"/>
      <c r="O1488" s="263"/>
      <c r="P1488" s="263"/>
      <c r="Q1488" s="263"/>
      <c r="R1488" s="263"/>
      <c r="S1488" s="263"/>
      <c r="T1488" s="26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T1488" s="265" t="s">
        <v>202</v>
      </c>
      <c r="AU1488" s="265" t="s">
        <v>81</v>
      </c>
      <c r="AV1488" s="14" t="s">
        <v>81</v>
      </c>
      <c r="AW1488" s="14" t="s">
        <v>30</v>
      </c>
      <c r="AX1488" s="14" t="s">
        <v>73</v>
      </c>
      <c r="AY1488" s="265" t="s">
        <v>194</v>
      </c>
    </row>
    <row r="1489" spans="1:51" s="14" customFormat="1" ht="12">
      <c r="A1489" s="14"/>
      <c r="B1489" s="255"/>
      <c r="C1489" s="256"/>
      <c r="D1489" s="240" t="s">
        <v>202</v>
      </c>
      <c r="E1489" s="257" t="s">
        <v>1</v>
      </c>
      <c r="F1489" s="258" t="s">
        <v>1647</v>
      </c>
      <c r="G1489" s="256"/>
      <c r="H1489" s="259">
        <v>14.1</v>
      </c>
      <c r="I1489" s="260"/>
      <c r="J1489" s="256"/>
      <c r="K1489" s="256"/>
      <c r="L1489" s="261"/>
      <c r="M1489" s="262"/>
      <c r="N1489" s="263"/>
      <c r="O1489" s="263"/>
      <c r="P1489" s="263"/>
      <c r="Q1489" s="263"/>
      <c r="R1489" s="263"/>
      <c r="S1489" s="263"/>
      <c r="T1489" s="26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T1489" s="265" t="s">
        <v>202</v>
      </c>
      <c r="AU1489" s="265" t="s">
        <v>81</v>
      </c>
      <c r="AV1489" s="14" t="s">
        <v>81</v>
      </c>
      <c r="AW1489" s="14" t="s">
        <v>30</v>
      </c>
      <c r="AX1489" s="14" t="s">
        <v>73</v>
      </c>
      <c r="AY1489" s="265" t="s">
        <v>194</v>
      </c>
    </row>
    <row r="1490" spans="1:51" s="15" customFormat="1" ht="12">
      <c r="A1490" s="15"/>
      <c r="B1490" s="266"/>
      <c r="C1490" s="267"/>
      <c r="D1490" s="240" t="s">
        <v>202</v>
      </c>
      <c r="E1490" s="268" t="s">
        <v>1</v>
      </c>
      <c r="F1490" s="269" t="s">
        <v>206</v>
      </c>
      <c r="G1490" s="267"/>
      <c r="H1490" s="270">
        <v>23.2</v>
      </c>
      <c r="I1490" s="271"/>
      <c r="J1490" s="267"/>
      <c r="K1490" s="267"/>
      <c r="L1490" s="272"/>
      <c r="M1490" s="273"/>
      <c r="N1490" s="274"/>
      <c r="O1490" s="274"/>
      <c r="P1490" s="274"/>
      <c r="Q1490" s="274"/>
      <c r="R1490" s="274"/>
      <c r="S1490" s="274"/>
      <c r="T1490" s="275"/>
      <c r="U1490" s="15"/>
      <c r="V1490" s="15"/>
      <c r="W1490" s="15"/>
      <c r="X1490" s="15"/>
      <c r="Y1490" s="15"/>
      <c r="Z1490" s="15"/>
      <c r="AA1490" s="15"/>
      <c r="AB1490" s="15"/>
      <c r="AC1490" s="15"/>
      <c r="AD1490" s="15"/>
      <c r="AE1490" s="15"/>
      <c r="AT1490" s="276" t="s">
        <v>202</v>
      </c>
      <c r="AU1490" s="276" t="s">
        <v>81</v>
      </c>
      <c r="AV1490" s="15" t="s">
        <v>115</v>
      </c>
      <c r="AW1490" s="15" t="s">
        <v>30</v>
      </c>
      <c r="AX1490" s="15" t="s">
        <v>77</v>
      </c>
      <c r="AY1490" s="276" t="s">
        <v>194</v>
      </c>
    </row>
    <row r="1491" spans="1:65" s="2" customFormat="1" ht="12">
      <c r="A1491" s="39"/>
      <c r="B1491" s="40"/>
      <c r="C1491" s="227" t="s">
        <v>952</v>
      </c>
      <c r="D1491" s="227" t="s">
        <v>196</v>
      </c>
      <c r="E1491" s="228" t="s">
        <v>1648</v>
      </c>
      <c r="F1491" s="229" t="s">
        <v>1649</v>
      </c>
      <c r="G1491" s="230" t="s">
        <v>397</v>
      </c>
      <c r="H1491" s="231">
        <v>2</v>
      </c>
      <c r="I1491" s="232"/>
      <c r="J1491" s="233">
        <f>ROUND(I1491*H1491,2)</f>
        <v>0</v>
      </c>
      <c r="K1491" s="229" t="s">
        <v>200</v>
      </c>
      <c r="L1491" s="45"/>
      <c r="M1491" s="234" t="s">
        <v>1</v>
      </c>
      <c r="N1491" s="235" t="s">
        <v>38</v>
      </c>
      <c r="O1491" s="92"/>
      <c r="P1491" s="236">
        <f>O1491*H1491</f>
        <v>0</v>
      </c>
      <c r="Q1491" s="236">
        <v>0</v>
      </c>
      <c r="R1491" s="236">
        <f>Q1491*H1491</f>
        <v>0</v>
      </c>
      <c r="S1491" s="236">
        <v>0</v>
      </c>
      <c r="T1491" s="237">
        <f>S1491*H1491</f>
        <v>0</v>
      </c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R1491" s="238" t="s">
        <v>239</v>
      </c>
      <c r="AT1491" s="238" t="s">
        <v>196</v>
      </c>
      <c r="AU1491" s="238" t="s">
        <v>81</v>
      </c>
      <c r="AY1491" s="18" t="s">
        <v>194</v>
      </c>
      <c r="BE1491" s="239">
        <f>IF(N1491="základní",J1491,0)</f>
        <v>0</v>
      </c>
      <c r="BF1491" s="239">
        <f>IF(N1491="snížená",J1491,0)</f>
        <v>0</v>
      </c>
      <c r="BG1491" s="239">
        <f>IF(N1491="zákl. přenesená",J1491,0)</f>
        <v>0</v>
      </c>
      <c r="BH1491" s="239">
        <f>IF(N1491="sníž. přenesená",J1491,0)</f>
        <v>0</v>
      </c>
      <c r="BI1491" s="239">
        <f>IF(N1491="nulová",J1491,0)</f>
        <v>0</v>
      </c>
      <c r="BJ1491" s="18" t="s">
        <v>77</v>
      </c>
      <c r="BK1491" s="239">
        <f>ROUND(I1491*H1491,2)</f>
        <v>0</v>
      </c>
      <c r="BL1491" s="18" t="s">
        <v>239</v>
      </c>
      <c r="BM1491" s="238" t="s">
        <v>1650</v>
      </c>
    </row>
    <row r="1492" spans="1:47" s="2" customFormat="1" ht="12">
      <c r="A1492" s="39"/>
      <c r="B1492" s="40"/>
      <c r="C1492" s="41"/>
      <c r="D1492" s="240" t="s">
        <v>201</v>
      </c>
      <c r="E1492" s="41"/>
      <c r="F1492" s="241" t="s">
        <v>1649</v>
      </c>
      <c r="G1492" s="41"/>
      <c r="H1492" s="41"/>
      <c r="I1492" s="242"/>
      <c r="J1492" s="41"/>
      <c r="K1492" s="41"/>
      <c r="L1492" s="45"/>
      <c r="M1492" s="243"/>
      <c r="N1492" s="244"/>
      <c r="O1492" s="92"/>
      <c r="P1492" s="92"/>
      <c r="Q1492" s="92"/>
      <c r="R1492" s="92"/>
      <c r="S1492" s="92"/>
      <c r="T1492" s="93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T1492" s="18" t="s">
        <v>201</v>
      </c>
      <c r="AU1492" s="18" t="s">
        <v>81</v>
      </c>
    </row>
    <row r="1493" spans="1:51" s="14" customFormat="1" ht="12">
      <c r="A1493" s="14"/>
      <c r="B1493" s="255"/>
      <c r="C1493" s="256"/>
      <c r="D1493" s="240" t="s">
        <v>202</v>
      </c>
      <c r="E1493" s="257" t="s">
        <v>1</v>
      </c>
      <c r="F1493" s="258" t="s">
        <v>1651</v>
      </c>
      <c r="G1493" s="256"/>
      <c r="H1493" s="259">
        <v>2</v>
      </c>
      <c r="I1493" s="260"/>
      <c r="J1493" s="256"/>
      <c r="K1493" s="256"/>
      <c r="L1493" s="261"/>
      <c r="M1493" s="262"/>
      <c r="N1493" s="263"/>
      <c r="O1493" s="263"/>
      <c r="P1493" s="263"/>
      <c r="Q1493" s="263"/>
      <c r="R1493" s="263"/>
      <c r="S1493" s="263"/>
      <c r="T1493" s="26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265" t="s">
        <v>202</v>
      </c>
      <c r="AU1493" s="265" t="s">
        <v>81</v>
      </c>
      <c r="AV1493" s="14" t="s">
        <v>81</v>
      </c>
      <c r="AW1493" s="14" t="s">
        <v>30</v>
      </c>
      <c r="AX1493" s="14" t="s">
        <v>73</v>
      </c>
      <c r="AY1493" s="265" t="s">
        <v>194</v>
      </c>
    </row>
    <row r="1494" spans="1:51" s="15" customFormat="1" ht="12">
      <c r="A1494" s="15"/>
      <c r="B1494" s="266"/>
      <c r="C1494" s="267"/>
      <c r="D1494" s="240" t="s">
        <v>202</v>
      </c>
      <c r="E1494" s="268" t="s">
        <v>1</v>
      </c>
      <c r="F1494" s="269" t="s">
        <v>206</v>
      </c>
      <c r="G1494" s="267"/>
      <c r="H1494" s="270">
        <v>2</v>
      </c>
      <c r="I1494" s="271"/>
      <c r="J1494" s="267"/>
      <c r="K1494" s="267"/>
      <c r="L1494" s="272"/>
      <c r="M1494" s="273"/>
      <c r="N1494" s="274"/>
      <c r="O1494" s="274"/>
      <c r="P1494" s="274"/>
      <c r="Q1494" s="274"/>
      <c r="R1494" s="274"/>
      <c r="S1494" s="274"/>
      <c r="T1494" s="275"/>
      <c r="U1494" s="15"/>
      <c r="V1494" s="15"/>
      <c r="W1494" s="15"/>
      <c r="X1494" s="15"/>
      <c r="Y1494" s="15"/>
      <c r="Z1494" s="15"/>
      <c r="AA1494" s="15"/>
      <c r="AB1494" s="15"/>
      <c r="AC1494" s="15"/>
      <c r="AD1494" s="15"/>
      <c r="AE1494" s="15"/>
      <c r="AT1494" s="276" t="s">
        <v>202</v>
      </c>
      <c r="AU1494" s="276" t="s">
        <v>81</v>
      </c>
      <c r="AV1494" s="15" t="s">
        <v>115</v>
      </c>
      <c r="AW1494" s="15" t="s">
        <v>30</v>
      </c>
      <c r="AX1494" s="15" t="s">
        <v>77</v>
      </c>
      <c r="AY1494" s="276" t="s">
        <v>194</v>
      </c>
    </row>
    <row r="1495" spans="1:65" s="2" customFormat="1" ht="12">
      <c r="A1495" s="39"/>
      <c r="B1495" s="40"/>
      <c r="C1495" s="227" t="s">
        <v>1652</v>
      </c>
      <c r="D1495" s="227" t="s">
        <v>196</v>
      </c>
      <c r="E1495" s="228" t="s">
        <v>1653</v>
      </c>
      <c r="F1495" s="229" t="s">
        <v>1654</v>
      </c>
      <c r="G1495" s="230" t="s">
        <v>397</v>
      </c>
      <c r="H1495" s="231">
        <v>3</v>
      </c>
      <c r="I1495" s="232"/>
      <c r="J1495" s="233">
        <f>ROUND(I1495*H1495,2)</f>
        <v>0</v>
      </c>
      <c r="K1495" s="229" t="s">
        <v>200</v>
      </c>
      <c r="L1495" s="45"/>
      <c r="M1495" s="234" t="s">
        <v>1</v>
      </c>
      <c r="N1495" s="235" t="s">
        <v>38</v>
      </c>
      <c r="O1495" s="92"/>
      <c r="P1495" s="236">
        <f>O1495*H1495</f>
        <v>0</v>
      </c>
      <c r="Q1495" s="236">
        <v>0</v>
      </c>
      <c r="R1495" s="236">
        <f>Q1495*H1495</f>
        <v>0</v>
      </c>
      <c r="S1495" s="236">
        <v>0</v>
      </c>
      <c r="T1495" s="237">
        <f>S1495*H1495</f>
        <v>0</v>
      </c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R1495" s="238" t="s">
        <v>239</v>
      </c>
      <c r="AT1495" s="238" t="s">
        <v>196</v>
      </c>
      <c r="AU1495" s="238" t="s">
        <v>81</v>
      </c>
      <c r="AY1495" s="18" t="s">
        <v>194</v>
      </c>
      <c r="BE1495" s="239">
        <f>IF(N1495="základní",J1495,0)</f>
        <v>0</v>
      </c>
      <c r="BF1495" s="239">
        <f>IF(N1495="snížená",J1495,0)</f>
        <v>0</v>
      </c>
      <c r="BG1495" s="239">
        <f>IF(N1495="zákl. přenesená",J1495,0)</f>
        <v>0</v>
      </c>
      <c r="BH1495" s="239">
        <f>IF(N1495="sníž. přenesená",J1495,0)</f>
        <v>0</v>
      </c>
      <c r="BI1495" s="239">
        <f>IF(N1495="nulová",J1495,0)</f>
        <v>0</v>
      </c>
      <c r="BJ1495" s="18" t="s">
        <v>77</v>
      </c>
      <c r="BK1495" s="239">
        <f>ROUND(I1495*H1495,2)</f>
        <v>0</v>
      </c>
      <c r="BL1495" s="18" t="s">
        <v>239</v>
      </c>
      <c r="BM1495" s="238" t="s">
        <v>1655</v>
      </c>
    </row>
    <row r="1496" spans="1:47" s="2" customFormat="1" ht="12">
      <c r="A1496" s="39"/>
      <c r="B1496" s="40"/>
      <c r="C1496" s="41"/>
      <c r="D1496" s="240" t="s">
        <v>201</v>
      </c>
      <c r="E1496" s="41"/>
      <c r="F1496" s="241" t="s">
        <v>1654</v>
      </c>
      <c r="G1496" s="41"/>
      <c r="H1496" s="41"/>
      <c r="I1496" s="242"/>
      <c r="J1496" s="41"/>
      <c r="K1496" s="41"/>
      <c r="L1496" s="45"/>
      <c r="M1496" s="243"/>
      <c r="N1496" s="244"/>
      <c r="O1496" s="92"/>
      <c r="P1496" s="92"/>
      <c r="Q1496" s="92"/>
      <c r="R1496" s="92"/>
      <c r="S1496" s="92"/>
      <c r="T1496" s="93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T1496" s="18" t="s">
        <v>201</v>
      </c>
      <c r="AU1496" s="18" t="s">
        <v>81</v>
      </c>
    </row>
    <row r="1497" spans="1:51" s="14" customFormat="1" ht="12">
      <c r="A1497" s="14"/>
      <c r="B1497" s="255"/>
      <c r="C1497" s="256"/>
      <c r="D1497" s="240" t="s">
        <v>202</v>
      </c>
      <c r="E1497" s="257" t="s">
        <v>1</v>
      </c>
      <c r="F1497" s="258" t="s">
        <v>1656</v>
      </c>
      <c r="G1497" s="256"/>
      <c r="H1497" s="259">
        <v>2</v>
      </c>
      <c r="I1497" s="260"/>
      <c r="J1497" s="256"/>
      <c r="K1497" s="256"/>
      <c r="L1497" s="261"/>
      <c r="M1497" s="262"/>
      <c r="N1497" s="263"/>
      <c r="O1497" s="263"/>
      <c r="P1497" s="263"/>
      <c r="Q1497" s="263"/>
      <c r="R1497" s="263"/>
      <c r="S1497" s="263"/>
      <c r="T1497" s="26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T1497" s="265" t="s">
        <v>202</v>
      </c>
      <c r="AU1497" s="265" t="s">
        <v>81</v>
      </c>
      <c r="AV1497" s="14" t="s">
        <v>81</v>
      </c>
      <c r="AW1497" s="14" t="s">
        <v>30</v>
      </c>
      <c r="AX1497" s="14" t="s">
        <v>73</v>
      </c>
      <c r="AY1497" s="265" t="s">
        <v>194</v>
      </c>
    </row>
    <row r="1498" spans="1:51" s="14" customFormat="1" ht="12">
      <c r="A1498" s="14"/>
      <c r="B1498" s="255"/>
      <c r="C1498" s="256"/>
      <c r="D1498" s="240" t="s">
        <v>202</v>
      </c>
      <c r="E1498" s="257" t="s">
        <v>1</v>
      </c>
      <c r="F1498" s="258" t="s">
        <v>1657</v>
      </c>
      <c r="G1498" s="256"/>
      <c r="H1498" s="259">
        <v>1</v>
      </c>
      <c r="I1498" s="260"/>
      <c r="J1498" s="256"/>
      <c r="K1498" s="256"/>
      <c r="L1498" s="261"/>
      <c r="M1498" s="262"/>
      <c r="N1498" s="263"/>
      <c r="O1498" s="263"/>
      <c r="P1498" s="263"/>
      <c r="Q1498" s="263"/>
      <c r="R1498" s="263"/>
      <c r="S1498" s="263"/>
      <c r="T1498" s="26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T1498" s="265" t="s">
        <v>202</v>
      </c>
      <c r="AU1498" s="265" t="s">
        <v>81</v>
      </c>
      <c r="AV1498" s="14" t="s">
        <v>81</v>
      </c>
      <c r="AW1498" s="14" t="s">
        <v>30</v>
      </c>
      <c r="AX1498" s="14" t="s">
        <v>73</v>
      </c>
      <c r="AY1498" s="265" t="s">
        <v>194</v>
      </c>
    </row>
    <row r="1499" spans="1:51" s="15" customFormat="1" ht="12">
      <c r="A1499" s="15"/>
      <c r="B1499" s="266"/>
      <c r="C1499" s="267"/>
      <c r="D1499" s="240" t="s">
        <v>202</v>
      </c>
      <c r="E1499" s="268" t="s">
        <v>1</v>
      </c>
      <c r="F1499" s="269" t="s">
        <v>206</v>
      </c>
      <c r="G1499" s="267"/>
      <c r="H1499" s="270">
        <v>3</v>
      </c>
      <c r="I1499" s="271"/>
      <c r="J1499" s="267"/>
      <c r="K1499" s="267"/>
      <c r="L1499" s="272"/>
      <c r="M1499" s="273"/>
      <c r="N1499" s="274"/>
      <c r="O1499" s="274"/>
      <c r="P1499" s="274"/>
      <c r="Q1499" s="274"/>
      <c r="R1499" s="274"/>
      <c r="S1499" s="274"/>
      <c r="T1499" s="275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T1499" s="276" t="s">
        <v>202</v>
      </c>
      <c r="AU1499" s="276" t="s">
        <v>81</v>
      </c>
      <c r="AV1499" s="15" t="s">
        <v>115</v>
      </c>
      <c r="AW1499" s="15" t="s">
        <v>30</v>
      </c>
      <c r="AX1499" s="15" t="s">
        <v>77</v>
      </c>
      <c r="AY1499" s="276" t="s">
        <v>194</v>
      </c>
    </row>
    <row r="1500" spans="1:65" s="2" customFormat="1" ht="33" customHeight="1">
      <c r="A1500" s="39"/>
      <c r="B1500" s="40"/>
      <c r="C1500" s="227" t="s">
        <v>956</v>
      </c>
      <c r="D1500" s="227" t="s">
        <v>196</v>
      </c>
      <c r="E1500" s="228" t="s">
        <v>1658</v>
      </c>
      <c r="F1500" s="229" t="s">
        <v>1659</v>
      </c>
      <c r="G1500" s="230" t="s">
        <v>357</v>
      </c>
      <c r="H1500" s="231">
        <v>11.9</v>
      </c>
      <c r="I1500" s="232"/>
      <c r="J1500" s="233">
        <f>ROUND(I1500*H1500,2)</f>
        <v>0</v>
      </c>
      <c r="K1500" s="229" t="s">
        <v>200</v>
      </c>
      <c r="L1500" s="45"/>
      <c r="M1500" s="234" t="s">
        <v>1</v>
      </c>
      <c r="N1500" s="235" t="s">
        <v>38</v>
      </c>
      <c r="O1500" s="92"/>
      <c r="P1500" s="236">
        <f>O1500*H1500</f>
        <v>0</v>
      </c>
      <c r="Q1500" s="236">
        <v>0</v>
      </c>
      <c r="R1500" s="236">
        <f>Q1500*H1500</f>
        <v>0</v>
      </c>
      <c r="S1500" s="236">
        <v>0</v>
      </c>
      <c r="T1500" s="237">
        <f>S1500*H1500</f>
        <v>0</v>
      </c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R1500" s="238" t="s">
        <v>239</v>
      </c>
      <c r="AT1500" s="238" t="s">
        <v>196</v>
      </c>
      <c r="AU1500" s="238" t="s">
        <v>81</v>
      </c>
      <c r="AY1500" s="18" t="s">
        <v>194</v>
      </c>
      <c r="BE1500" s="239">
        <f>IF(N1500="základní",J1500,0)</f>
        <v>0</v>
      </c>
      <c r="BF1500" s="239">
        <f>IF(N1500="snížená",J1500,0)</f>
        <v>0</v>
      </c>
      <c r="BG1500" s="239">
        <f>IF(N1500="zákl. přenesená",J1500,0)</f>
        <v>0</v>
      </c>
      <c r="BH1500" s="239">
        <f>IF(N1500="sníž. přenesená",J1500,0)</f>
        <v>0</v>
      </c>
      <c r="BI1500" s="239">
        <f>IF(N1500="nulová",J1500,0)</f>
        <v>0</v>
      </c>
      <c r="BJ1500" s="18" t="s">
        <v>77</v>
      </c>
      <c r="BK1500" s="239">
        <f>ROUND(I1500*H1500,2)</f>
        <v>0</v>
      </c>
      <c r="BL1500" s="18" t="s">
        <v>239</v>
      </c>
      <c r="BM1500" s="238" t="s">
        <v>1660</v>
      </c>
    </row>
    <row r="1501" spans="1:47" s="2" customFormat="1" ht="12">
      <c r="A1501" s="39"/>
      <c r="B1501" s="40"/>
      <c r="C1501" s="41"/>
      <c r="D1501" s="240" t="s">
        <v>201</v>
      </c>
      <c r="E1501" s="41"/>
      <c r="F1501" s="241" t="s">
        <v>1659</v>
      </c>
      <c r="G1501" s="41"/>
      <c r="H1501" s="41"/>
      <c r="I1501" s="242"/>
      <c r="J1501" s="41"/>
      <c r="K1501" s="41"/>
      <c r="L1501" s="45"/>
      <c r="M1501" s="243"/>
      <c r="N1501" s="244"/>
      <c r="O1501" s="92"/>
      <c r="P1501" s="92"/>
      <c r="Q1501" s="92"/>
      <c r="R1501" s="92"/>
      <c r="S1501" s="92"/>
      <c r="T1501" s="93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T1501" s="18" t="s">
        <v>201</v>
      </c>
      <c r="AU1501" s="18" t="s">
        <v>81</v>
      </c>
    </row>
    <row r="1502" spans="1:51" s="14" customFormat="1" ht="12">
      <c r="A1502" s="14"/>
      <c r="B1502" s="255"/>
      <c r="C1502" s="256"/>
      <c r="D1502" s="240" t="s">
        <v>202</v>
      </c>
      <c r="E1502" s="257" t="s">
        <v>1</v>
      </c>
      <c r="F1502" s="258" t="s">
        <v>1661</v>
      </c>
      <c r="G1502" s="256"/>
      <c r="H1502" s="259">
        <v>8</v>
      </c>
      <c r="I1502" s="260"/>
      <c r="J1502" s="256"/>
      <c r="K1502" s="256"/>
      <c r="L1502" s="261"/>
      <c r="M1502" s="262"/>
      <c r="N1502" s="263"/>
      <c r="O1502" s="263"/>
      <c r="P1502" s="263"/>
      <c r="Q1502" s="263"/>
      <c r="R1502" s="263"/>
      <c r="S1502" s="263"/>
      <c r="T1502" s="26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65" t="s">
        <v>202</v>
      </c>
      <c r="AU1502" s="265" t="s">
        <v>81</v>
      </c>
      <c r="AV1502" s="14" t="s">
        <v>81</v>
      </c>
      <c r="AW1502" s="14" t="s">
        <v>30</v>
      </c>
      <c r="AX1502" s="14" t="s">
        <v>73</v>
      </c>
      <c r="AY1502" s="265" t="s">
        <v>194</v>
      </c>
    </row>
    <row r="1503" spans="1:51" s="14" customFormat="1" ht="12">
      <c r="A1503" s="14"/>
      <c r="B1503" s="255"/>
      <c r="C1503" s="256"/>
      <c r="D1503" s="240" t="s">
        <v>202</v>
      </c>
      <c r="E1503" s="257" t="s">
        <v>1</v>
      </c>
      <c r="F1503" s="258" t="s">
        <v>1662</v>
      </c>
      <c r="G1503" s="256"/>
      <c r="H1503" s="259">
        <v>3.9</v>
      </c>
      <c r="I1503" s="260"/>
      <c r="J1503" s="256"/>
      <c r="K1503" s="256"/>
      <c r="L1503" s="261"/>
      <c r="M1503" s="262"/>
      <c r="N1503" s="263"/>
      <c r="O1503" s="263"/>
      <c r="P1503" s="263"/>
      <c r="Q1503" s="263"/>
      <c r="R1503" s="263"/>
      <c r="S1503" s="263"/>
      <c r="T1503" s="26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T1503" s="265" t="s">
        <v>202</v>
      </c>
      <c r="AU1503" s="265" t="s">
        <v>81</v>
      </c>
      <c r="AV1503" s="14" t="s">
        <v>81</v>
      </c>
      <c r="AW1503" s="14" t="s">
        <v>30</v>
      </c>
      <c r="AX1503" s="14" t="s">
        <v>73</v>
      </c>
      <c r="AY1503" s="265" t="s">
        <v>194</v>
      </c>
    </row>
    <row r="1504" spans="1:51" s="15" customFormat="1" ht="12">
      <c r="A1504" s="15"/>
      <c r="B1504" s="266"/>
      <c r="C1504" s="267"/>
      <c r="D1504" s="240" t="s">
        <v>202</v>
      </c>
      <c r="E1504" s="268" t="s">
        <v>1</v>
      </c>
      <c r="F1504" s="269" t="s">
        <v>206</v>
      </c>
      <c r="G1504" s="267"/>
      <c r="H1504" s="270">
        <v>11.9</v>
      </c>
      <c r="I1504" s="271"/>
      <c r="J1504" s="267"/>
      <c r="K1504" s="267"/>
      <c r="L1504" s="272"/>
      <c r="M1504" s="273"/>
      <c r="N1504" s="274"/>
      <c r="O1504" s="274"/>
      <c r="P1504" s="274"/>
      <c r="Q1504" s="274"/>
      <c r="R1504" s="274"/>
      <c r="S1504" s="274"/>
      <c r="T1504" s="275"/>
      <c r="U1504" s="15"/>
      <c r="V1504" s="15"/>
      <c r="W1504" s="15"/>
      <c r="X1504" s="15"/>
      <c r="Y1504" s="15"/>
      <c r="Z1504" s="15"/>
      <c r="AA1504" s="15"/>
      <c r="AB1504" s="15"/>
      <c r="AC1504" s="15"/>
      <c r="AD1504" s="15"/>
      <c r="AE1504" s="15"/>
      <c r="AT1504" s="276" t="s">
        <v>202</v>
      </c>
      <c r="AU1504" s="276" t="s">
        <v>81</v>
      </c>
      <c r="AV1504" s="15" t="s">
        <v>115</v>
      </c>
      <c r="AW1504" s="15" t="s">
        <v>30</v>
      </c>
      <c r="AX1504" s="15" t="s">
        <v>77</v>
      </c>
      <c r="AY1504" s="276" t="s">
        <v>194</v>
      </c>
    </row>
    <row r="1505" spans="1:65" s="2" customFormat="1" ht="44.25" customHeight="1">
      <c r="A1505" s="39"/>
      <c r="B1505" s="40"/>
      <c r="C1505" s="227" t="s">
        <v>1663</v>
      </c>
      <c r="D1505" s="227" t="s">
        <v>196</v>
      </c>
      <c r="E1505" s="228" t="s">
        <v>1664</v>
      </c>
      <c r="F1505" s="229" t="s">
        <v>1665</v>
      </c>
      <c r="G1505" s="230" t="s">
        <v>268</v>
      </c>
      <c r="H1505" s="231">
        <v>0.445</v>
      </c>
      <c r="I1505" s="232"/>
      <c r="J1505" s="233">
        <f>ROUND(I1505*H1505,2)</f>
        <v>0</v>
      </c>
      <c r="K1505" s="229" t="s">
        <v>200</v>
      </c>
      <c r="L1505" s="45"/>
      <c r="M1505" s="234" t="s">
        <v>1</v>
      </c>
      <c r="N1505" s="235" t="s">
        <v>38</v>
      </c>
      <c r="O1505" s="92"/>
      <c r="P1505" s="236">
        <f>O1505*H1505</f>
        <v>0</v>
      </c>
      <c r="Q1505" s="236">
        <v>0</v>
      </c>
      <c r="R1505" s="236">
        <f>Q1505*H1505</f>
        <v>0</v>
      </c>
      <c r="S1505" s="236">
        <v>0</v>
      </c>
      <c r="T1505" s="237">
        <f>S1505*H1505</f>
        <v>0</v>
      </c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R1505" s="238" t="s">
        <v>239</v>
      </c>
      <c r="AT1505" s="238" t="s">
        <v>196</v>
      </c>
      <c r="AU1505" s="238" t="s">
        <v>81</v>
      </c>
      <c r="AY1505" s="18" t="s">
        <v>194</v>
      </c>
      <c r="BE1505" s="239">
        <f>IF(N1505="základní",J1505,0)</f>
        <v>0</v>
      </c>
      <c r="BF1505" s="239">
        <f>IF(N1505="snížená",J1505,0)</f>
        <v>0</v>
      </c>
      <c r="BG1505" s="239">
        <f>IF(N1505="zákl. přenesená",J1505,0)</f>
        <v>0</v>
      </c>
      <c r="BH1505" s="239">
        <f>IF(N1505="sníž. přenesená",J1505,0)</f>
        <v>0</v>
      </c>
      <c r="BI1505" s="239">
        <f>IF(N1505="nulová",J1505,0)</f>
        <v>0</v>
      </c>
      <c r="BJ1505" s="18" t="s">
        <v>77</v>
      </c>
      <c r="BK1505" s="239">
        <f>ROUND(I1505*H1505,2)</f>
        <v>0</v>
      </c>
      <c r="BL1505" s="18" t="s">
        <v>239</v>
      </c>
      <c r="BM1505" s="238" t="s">
        <v>1666</v>
      </c>
    </row>
    <row r="1506" spans="1:47" s="2" customFormat="1" ht="12">
      <c r="A1506" s="39"/>
      <c r="B1506" s="40"/>
      <c r="C1506" s="41"/>
      <c r="D1506" s="240" t="s">
        <v>201</v>
      </c>
      <c r="E1506" s="41"/>
      <c r="F1506" s="241" t="s">
        <v>1665</v>
      </c>
      <c r="G1506" s="41"/>
      <c r="H1506" s="41"/>
      <c r="I1506" s="242"/>
      <c r="J1506" s="41"/>
      <c r="K1506" s="41"/>
      <c r="L1506" s="45"/>
      <c r="M1506" s="243"/>
      <c r="N1506" s="244"/>
      <c r="O1506" s="92"/>
      <c r="P1506" s="92"/>
      <c r="Q1506" s="92"/>
      <c r="R1506" s="92"/>
      <c r="S1506" s="92"/>
      <c r="T1506" s="93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T1506" s="18" t="s">
        <v>201</v>
      </c>
      <c r="AU1506" s="18" t="s">
        <v>81</v>
      </c>
    </row>
    <row r="1507" spans="1:65" s="2" customFormat="1" ht="12">
      <c r="A1507" s="39"/>
      <c r="B1507" s="40"/>
      <c r="C1507" s="227" t="s">
        <v>959</v>
      </c>
      <c r="D1507" s="227" t="s">
        <v>196</v>
      </c>
      <c r="E1507" s="228" t="s">
        <v>1667</v>
      </c>
      <c r="F1507" s="229" t="s">
        <v>1668</v>
      </c>
      <c r="G1507" s="230" t="s">
        <v>268</v>
      </c>
      <c r="H1507" s="231">
        <v>0.445</v>
      </c>
      <c r="I1507" s="232"/>
      <c r="J1507" s="233">
        <f>ROUND(I1507*H1507,2)</f>
        <v>0</v>
      </c>
      <c r="K1507" s="229" t="s">
        <v>200</v>
      </c>
      <c r="L1507" s="45"/>
      <c r="M1507" s="234" t="s">
        <v>1</v>
      </c>
      <c r="N1507" s="235" t="s">
        <v>38</v>
      </c>
      <c r="O1507" s="92"/>
      <c r="P1507" s="236">
        <f>O1507*H1507</f>
        <v>0</v>
      </c>
      <c r="Q1507" s="236">
        <v>0</v>
      </c>
      <c r="R1507" s="236">
        <f>Q1507*H1507</f>
        <v>0</v>
      </c>
      <c r="S1507" s="236">
        <v>0</v>
      </c>
      <c r="T1507" s="237">
        <f>S1507*H1507</f>
        <v>0</v>
      </c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R1507" s="238" t="s">
        <v>239</v>
      </c>
      <c r="AT1507" s="238" t="s">
        <v>196</v>
      </c>
      <c r="AU1507" s="238" t="s">
        <v>81</v>
      </c>
      <c r="AY1507" s="18" t="s">
        <v>194</v>
      </c>
      <c r="BE1507" s="239">
        <f>IF(N1507="základní",J1507,0)</f>
        <v>0</v>
      </c>
      <c r="BF1507" s="239">
        <f>IF(N1507="snížená",J1507,0)</f>
        <v>0</v>
      </c>
      <c r="BG1507" s="239">
        <f>IF(N1507="zákl. přenesená",J1507,0)</f>
        <v>0</v>
      </c>
      <c r="BH1507" s="239">
        <f>IF(N1507="sníž. přenesená",J1507,0)</f>
        <v>0</v>
      </c>
      <c r="BI1507" s="239">
        <f>IF(N1507="nulová",J1507,0)</f>
        <v>0</v>
      </c>
      <c r="BJ1507" s="18" t="s">
        <v>77</v>
      </c>
      <c r="BK1507" s="239">
        <f>ROUND(I1507*H1507,2)</f>
        <v>0</v>
      </c>
      <c r="BL1507" s="18" t="s">
        <v>239</v>
      </c>
      <c r="BM1507" s="238" t="s">
        <v>1669</v>
      </c>
    </row>
    <row r="1508" spans="1:47" s="2" customFormat="1" ht="12">
      <c r="A1508" s="39"/>
      <c r="B1508" s="40"/>
      <c r="C1508" s="41"/>
      <c r="D1508" s="240" t="s">
        <v>201</v>
      </c>
      <c r="E1508" s="41"/>
      <c r="F1508" s="241" t="s">
        <v>1668</v>
      </c>
      <c r="G1508" s="41"/>
      <c r="H1508" s="41"/>
      <c r="I1508" s="242"/>
      <c r="J1508" s="41"/>
      <c r="K1508" s="41"/>
      <c r="L1508" s="45"/>
      <c r="M1508" s="243"/>
      <c r="N1508" s="244"/>
      <c r="O1508" s="92"/>
      <c r="P1508" s="92"/>
      <c r="Q1508" s="92"/>
      <c r="R1508" s="92"/>
      <c r="S1508" s="92"/>
      <c r="T1508" s="93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T1508" s="18" t="s">
        <v>201</v>
      </c>
      <c r="AU1508" s="18" t="s">
        <v>81</v>
      </c>
    </row>
    <row r="1509" spans="1:63" s="12" customFormat="1" ht="22.8" customHeight="1">
      <c r="A1509" s="12"/>
      <c r="B1509" s="211"/>
      <c r="C1509" s="212"/>
      <c r="D1509" s="213" t="s">
        <v>72</v>
      </c>
      <c r="E1509" s="225" t="s">
        <v>1670</v>
      </c>
      <c r="F1509" s="225" t="s">
        <v>1671</v>
      </c>
      <c r="G1509" s="212"/>
      <c r="H1509" s="212"/>
      <c r="I1509" s="215"/>
      <c r="J1509" s="226">
        <f>BK1509</f>
        <v>0</v>
      </c>
      <c r="K1509" s="212"/>
      <c r="L1509" s="217"/>
      <c r="M1509" s="218"/>
      <c r="N1509" s="219"/>
      <c r="O1509" s="219"/>
      <c r="P1509" s="220">
        <f>SUM(P1510:P1517)</f>
        <v>0</v>
      </c>
      <c r="Q1509" s="219"/>
      <c r="R1509" s="220">
        <f>SUM(R1510:R1517)</f>
        <v>0</v>
      </c>
      <c r="S1509" s="219"/>
      <c r="T1509" s="221">
        <f>SUM(T1510:T1517)</f>
        <v>0</v>
      </c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R1509" s="222" t="s">
        <v>77</v>
      </c>
      <c r="AT1509" s="223" t="s">
        <v>72</v>
      </c>
      <c r="AU1509" s="223" t="s">
        <v>77</v>
      </c>
      <c r="AY1509" s="222" t="s">
        <v>194</v>
      </c>
      <c r="BK1509" s="224">
        <f>SUM(BK1510:BK1517)</f>
        <v>0</v>
      </c>
    </row>
    <row r="1510" spans="1:65" s="2" customFormat="1" ht="12">
      <c r="A1510" s="39"/>
      <c r="B1510" s="40"/>
      <c r="C1510" s="227" t="s">
        <v>1672</v>
      </c>
      <c r="D1510" s="227" t="s">
        <v>196</v>
      </c>
      <c r="E1510" s="228" t="s">
        <v>1673</v>
      </c>
      <c r="F1510" s="229" t="s">
        <v>1674</v>
      </c>
      <c r="G1510" s="230" t="s">
        <v>357</v>
      </c>
      <c r="H1510" s="231">
        <v>14.1</v>
      </c>
      <c r="I1510" s="232"/>
      <c r="J1510" s="233">
        <f>ROUND(I1510*H1510,2)</f>
        <v>0</v>
      </c>
      <c r="K1510" s="229" t="s">
        <v>1503</v>
      </c>
      <c r="L1510" s="45"/>
      <c r="M1510" s="234" t="s">
        <v>1</v>
      </c>
      <c r="N1510" s="235" t="s">
        <v>38</v>
      </c>
      <c r="O1510" s="92"/>
      <c r="P1510" s="236">
        <f>O1510*H1510</f>
        <v>0</v>
      </c>
      <c r="Q1510" s="236">
        <v>0</v>
      </c>
      <c r="R1510" s="236">
        <f>Q1510*H1510</f>
        <v>0</v>
      </c>
      <c r="S1510" s="236">
        <v>0</v>
      </c>
      <c r="T1510" s="237">
        <f>S1510*H1510</f>
        <v>0</v>
      </c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R1510" s="238" t="s">
        <v>115</v>
      </c>
      <c r="AT1510" s="238" t="s">
        <v>196</v>
      </c>
      <c r="AU1510" s="238" t="s">
        <v>81</v>
      </c>
      <c r="AY1510" s="18" t="s">
        <v>194</v>
      </c>
      <c r="BE1510" s="239">
        <f>IF(N1510="základní",J1510,0)</f>
        <v>0</v>
      </c>
      <c r="BF1510" s="239">
        <f>IF(N1510="snížená",J1510,0)</f>
        <v>0</v>
      </c>
      <c r="BG1510" s="239">
        <f>IF(N1510="zákl. přenesená",J1510,0)</f>
        <v>0</v>
      </c>
      <c r="BH1510" s="239">
        <f>IF(N1510="sníž. přenesená",J1510,0)</f>
        <v>0</v>
      </c>
      <c r="BI1510" s="239">
        <f>IF(N1510="nulová",J1510,0)</f>
        <v>0</v>
      </c>
      <c r="BJ1510" s="18" t="s">
        <v>77</v>
      </c>
      <c r="BK1510" s="239">
        <f>ROUND(I1510*H1510,2)</f>
        <v>0</v>
      </c>
      <c r="BL1510" s="18" t="s">
        <v>115</v>
      </c>
      <c r="BM1510" s="238" t="s">
        <v>1675</v>
      </c>
    </row>
    <row r="1511" spans="1:47" s="2" customFormat="1" ht="12">
      <c r="A1511" s="39"/>
      <c r="B1511" s="40"/>
      <c r="C1511" s="41"/>
      <c r="D1511" s="240" t="s">
        <v>201</v>
      </c>
      <c r="E1511" s="41"/>
      <c r="F1511" s="241" t="s">
        <v>1674</v>
      </c>
      <c r="G1511" s="41"/>
      <c r="H1511" s="41"/>
      <c r="I1511" s="242"/>
      <c r="J1511" s="41"/>
      <c r="K1511" s="41"/>
      <c r="L1511" s="45"/>
      <c r="M1511" s="243"/>
      <c r="N1511" s="244"/>
      <c r="O1511" s="92"/>
      <c r="P1511" s="92"/>
      <c r="Q1511" s="92"/>
      <c r="R1511" s="92"/>
      <c r="S1511" s="92"/>
      <c r="T1511" s="93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T1511" s="18" t="s">
        <v>201</v>
      </c>
      <c r="AU1511" s="18" t="s">
        <v>81</v>
      </c>
    </row>
    <row r="1512" spans="1:51" s="14" customFormat="1" ht="12">
      <c r="A1512" s="14"/>
      <c r="B1512" s="255"/>
      <c r="C1512" s="256"/>
      <c r="D1512" s="240" t="s">
        <v>202</v>
      </c>
      <c r="E1512" s="257" t="s">
        <v>1</v>
      </c>
      <c r="F1512" s="258" t="s">
        <v>1676</v>
      </c>
      <c r="G1512" s="256"/>
      <c r="H1512" s="259">
        <v>14.1</v>
      </c>
      <c r="I1512" s="260"/>
      <c r="J1512" s="256"/>
      <c r="K1512" s="256"/>
      <c r="L1512" s="261"/>
      <c r="M1512" s="262"/>
      <c r="N1512" s="263"/>
      <c r="O1512" s="263"/>
      <c r="P1512" s="263"/>
      <c r="Q1512" s="263"/>
      <c r="R1512" s="263"/>
      <c r="S1512" s="263"/>
      <c r="T1512" s="26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265" t="s">
        <v>202</v>
      </c>
      <c r="AU1512" s="265" t="s">
        <v>81</v>
      </c>
      <c r="AV1512" s="14" t="s">
        <v>81</v>
      </c>
      <c r="AW1512" s="14" t="s">
        <v>30</v>
      </c>
      <c r="AX1512" s="14" t="s">
        <v>73</v>
      </c>
      <c r="AY1512" s="265" t="s">
        <v>194</v>
      </c>
    </row>
    <row r="1513" spans="1:51" s="15" customFormat="1" ht="12">
      <c r="A1513" s="15"/>
      <c r="B1513" s="266"/>
      <c r="C1513" s="267"/>
      <c r="D1513" s="240" t="s">
        <v>202</v>
      </c>
      <c r="E1513" s="268" t="s">
        <v>1</v>
      </c>
      <c r="F1513" s="269" t="s">
        <v>206</v>
      </c>
      <c r="G1513" s="267"/>
      <c r="H1513" s="270">
        <v>14.1</v>
      </c>
      <c r="I1513" s="271"/>
      <c r="J1513" s="267"/>
      <c r="K1513" s="267"/>
      <c r="L1513" s="272"/>
      <c r="M1513" s="273"/>
      <c r="N1513" s="274"/>
      <c r="O1513" s="274"/>
      <c r="P1513" s="274"/>
      <c r="Q1513" s="274"/>
      <c r="R1513" s="274"/>
      <c r="S1513" s="274"/>
      <c r="T1513" s="275"/>
      <c r="U1513" s="15"/>
      <c r="V1513" s="15"/>
      <c r="W1513" s="15"/>
      <c r="X1513" s="15"/>
      <c r="Y1513" s="15"/>
      <c r="Z1513" s="15"/>
      <c r="AA1513" s="15"/>
      <c r="AB1513" s="15"/>
      <c r="AC1513" s="15"/>
      <c r="AD1513" s="15"/>
      <c r="AE1513" s="15"/>
      <c r="AT1513" s="276" t="s">
        <v>202</v>
      </c>
      <c r="AU1513" s="276" t="s">
        <v>81</v>
      </c>
      <c r="AV1513" s="15" t="s">
        <v>115</v>
      </c>
      <c r="AW1513" s="15" t="s">
        <v>30</v>
      </c>
      <c r="AX1513" s="15" t="s">
        <v>77</v>
      </c>
      <c r="AY1513" s="276" t="s">
        <v>194</v>
      </c>
    </row>
    <row r="1514" spans="1:65" s="2" customFormat="1" ht="16.5" customHeight="1">
      <c r="A1514" s="39"/>
      <c r="B1514" s="40"/>
      <c r="C1514" s="227" t="s">
        <v>964</v>
      </c>
      <c r="D1514" s="227" t="s">
        <v>196</v>
      </c>
      <c r="E1514" s="228" t="s">
        <v>1677</v>
      </c>
      <c r="F1514" s="229" t="s">
        <v>1678</v>
      </c>
      <c r="G1514" s="230" t="s">
        <v>357</v>
      </c>
      <c r="H1514" s="231">
        <v>3.9</v>
      </c>
      <c r="I1514" s="232"/>
      <c r="J1514" s="233">
        <f>ROUND(I1514*H1514,2)</f>
        <v>0</v>
      </c>
      <c r="K1514" s="229" t="s">
        <v>1503</v>
      </c>
      <c r="L1514" s="45"/>
      <c r="M1514" s="234" t="s">
        <v>1</v>
      </c>
      <c r="N1514" s="235" t="s">
        <v>38</v>
      </c>
      <c r="O1514" s="92"/>
      <c r="P1514" s="236">
        <f>O1514*H1514</f>
        <v>0</v>
      </c>
      <c r="Q1514" s="236">
        <v>0</v>
      </c>
      <c r="R1514" s="236">
        <f>Q1514*H1514</f>
        <v>0</v>
      </c>
      <c r="S1514" s="236">
        <v>0</v>
      </c>
      <c r="T1514" s="237">
        <f>S1514*H1514</f>
        <v>0</v>
      </c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R1514" s="238" t="s">
        <v>115</v>
      </c>
      <c r="AT1514" s="238" t="s">
        <v>196</v>
      </c>
      <c r="AU1514" s="238" t="s">
        <v>81</v>
      </c>
      <c r="AY1514" s="18" t="s">
        <v>194</v>
      </c>
      <c r="BE1514" s="239">
        <f>IF(N1514="základní",J1514,0)</f>
        <v>0</v>
      </c>
      <c r="BF1514" s="239">
        <f>IF(N1514="snížená",J1514,0)</f>
        <v>0</v>
      </c>
      <c r="BG1514" s="239">
        <f>IF(N1514="zákl. přenesená",J1514,0)</f>
        <v>0</v>
      </c>
      <c r="BH1514" s="239">
        <f>IF(N1514="sníž. přenesená",J1514,0)</f>
        <v>0</v>
      </c>
      <c r="BI1514" s="239">
        <f>IF(N1514="nulová",J1514,0)</f>
        <v>0</v>
      </c>
      <c r="BJ1514" s="18" t="s">
        <v>77</v>
      </c>
      <c r="BK1514" s="239">
        <f>ROUND(I1514*H1514,2)</f>
        <v>0</v>
      </c>
      <c r="BL1514" s="18" t="s">
        <v>115</v>
      </c>
      <c r="BM1514" s="238" t="s">
        <v>1679</v>
      </c>
    </row>
    <row r="1515" spans="1:47" s="2" customFormat="1" ht="12">
      <c r="A1515" s="39"/>
      <c r="B1515" s="40"/>
      <c r="C1515" s="41"/>
      <c r="D1515" s="240" t="s">
        <v>201</v>
      </c>
      <c r="E1515" s="41"/>
      <c r="F1515" s="241" t="s">
        <v>1678</v>
      </c>
      <c r="G1515" s="41"/>
      <c r="H1515" s="41"/>
      <c r="I1515" s="242"/>
      <c r="J1515" s="41"/>
      <c r="K1515" s="41"/>
      <c r="L1515" s="45"/>
      <c r="M1515" s="243"/>
      <c r="N1515" s="244"/>
      <c r="O1515" s="92"/>
      <c r="P1515" s="92"/>
      <c r="Q1515" s="92"/>
      <c r="R1515" s="92"/>
      <c r="S1515" s="92"/>
      <c r="T1515" s="93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T1515" s="18" t="s">
        <v>201</v>
      </c>
      <c r="AU1515" s="18" t="s">
        <v>81</v>
      </c>
    </row>
    <row r="1516" spans="1:51" s="14" customFormat="1" ht="12">
      <c r="A1516" s="14"/>
      <c r="B1516" s="255"/>
      <c r="C1516" s="256"/>
      <c r="D1516" s="240" t="s">
        <v>202</v>
      </c>
      <c r="E1516" s="257" t="s">
        <v>1</v>
      </c>
      <c r="F1516" s="258" t="s">
        <v>1680</v>
      </c>
      <c r="G1516" s="256"/>
      <c r="H1516" s="259">
        <v>3.9</v>
      </c>
      <c r="I1516" s="260"/>
      <c r="J1516" s="256"/>
      <c r="K1516" s="256"/>
      <c r="L1516" s="261"/>
      <c r="M1516" s="262"/>
      <c r="N1516" s="263"/>
      <c r="O1516" s="263"/>
      <c r="P1516" s="263"/>
      <c r="Q1516" s="263"/>
      <c r="R1516" s="263"/>
      <c r="S1516" s="263"/>
      <c r="T1516" s="26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65" t="s">
        <v>202</v>
      </c>
      <c r="AU1516" s="265" t="s">
        <v>81</v>
      </c>
      <c r="AV1516" s="14" t="s">
        <v>81</v>
      </c>
      <c r="AW1516" s="14" t="s">
        <v>30</v>
      </c>
      <c r="AX1516" s="14" t="s">
        <v>73</v>
      </c>
      <c r="AY1516" s="265" t="s">
        <v>194</v>
      </c>
    </row>
    <row r="1517" spans="1:51" s="15" customFormat="1" ht="12">
      <c r="A1517" s="15"/>
      <c r="B1517" s="266"/>
      <c r="C1517" s="267"/>
      <c r="D1517" s="240" t="s">
        <v>202</v>
      </c>
      <c r="E1517" s="268" t="s">
        <v>1</v>
      </c>
      <c r="F1517" s="269" t="s">
        <v>206</v>
      </c>
      <c r="G1517" s="267"/>
      <c r="H1517" s="270">
        <v>3.9</v>
      </c>
      <c r="I1517" s="271"/>
      <c r="J1517" s="267"/>
      <c r="K1517" s="267"/>
      <c r="L1517" s="272"/>
      <c r="M1517" s="273"/>
      <c r="N1517" s="274"/>
      <c r="O1517" s="274"/>
      <c r="P1517" s="274"/>
      <c r="Q1517" s="274"/>
      <c r="R1517" s="274"/>
      <c r="S1517" s="274"/>
      <c r="T1517" s="275"/>
      <c r="U1517" s="15"/>
      <c r="V1517" s="15"/>
      <c r="W1517" s="15"/>
      <c r="X1517" s="15"/>
      <c r="Y1517" s="15"/>
      <c r="Z1517" s="15"/>
      <c r="AA1517" s="15"/>
      <c r="AB1517" s="15"/>
      <c r="AC1517" s="15"/>
      <c r="AD1517" s="15"/>
      <c r="AE1517" s="15"/>
      <c r="AT1517" s="276" t="s">
        <v>202</v>
      </c>
      <c r="AU1517" s="276" t="s">
        <v>81</v>
      </c>
      <c r="AV1517" s="15" t="s">
        <v>115</v>
      </c>
      <c r="AW1517" s="15" t="s">
        <v>30</v>
      </c>
      <c r="AX1517" s="15" t="s">
        <v>77</v>
      </c>
      <c r="AY1517" s="276" t="s">
        <v>194</v>
      </c>
    </row>
    <row r="1518" spans="1:63" s="12" customFormat="1" ht="22.8" customHeight="1">
      <c r="A1518" s="12"/>
      <c r="B1518" s="211"/>
      <c r="C1518" s="212"/>
      <c r="D1518" s="213" t="s">
        <v>72</v>
      </c>
      <c r="E1518" s="225" t="s">
        <v>1681</v>
      </c>
      <c r="F1518" s="225" t="s">
        <v>1682</v>
      </c>
      <c r="G1518" s="212"/>
      <c r="H1518" s="212"/>
      <c r="I1518" s="215"/>
      <c r="J1518" s="226">
        <f>BK1518</f>
        <v>0</v>
      </c>
      <c r="K1518" s="212"/>
      <c r="L1518" s="217"/>
      <c r="M1518" s="218"/>
      <c r="N1518" s="219"/>
      <c r="O1518" s="219"/>
      <c r="P1518" s="220">
        <f>SUM(P1519:P1577)</f>
        <v>0</v>
      </c>
      <c r="Q1518" s="219"/>
      <c r="R1518" s="220">
        <f>SUM(R1519:R1577)</f>
        <v>0</v>
      </c>
      <c r="S1518" s="219"/>
      <c r="T1518" s="221">
        <f>SUM(T1519:T1577)</f>
        <v>0</v>
      </c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R1518" s="222" t="s">
        <v>81</v>
      </c>
      <c r="AT1518" s="223" t="s">
        <v>72</v>
      </c>
      <c r="AU1518" s="223" t="s">
        <v>77</v>
      </c>
      <c r="AY1518" s="222" t="s">
        <v>194</v>
      </c>
      <c r="BK1518" s="224">
        <f>SUM(BK1519:BK1577)</f>
        <v>0</v>
      </c>
    </row>
    <row r="1519" spans="1:65" s="2" customFormat="1" ht="33" customHeight="1">
      <c r="A1519" s="39"/>
      <c r="B1519" s="40"/>
      <c r="C1519" s="227" t="s">
        <v>1683</v>
      </c>
      <c r="D1519" s="227" t="s">
        <v>196</v>
      </c>
      <c r="E1519" s="228" t="s">
        <v>1684</v>
      </c>
      <c r="F1519" s="229" t="s">
        <v>1685</v>
      </c>
      <c r="G1519" s="230" t="s">
        <v>294</v>
      </c>
      <c r="H1519" s="231">
        <v>2.311</v>
      </c>
      <c r="I1519" s="232"/>
      <c r="J1519" s="233">
        <f>ROUND(I1519*H1519,2)</f>
        <v>0</v>
      </c>
      <c r="K1519" s="229" t="s">
        <v>200</v>
      </c>
      <c r="L1519" s="45"/>
      <c r="M1519" s="234" t="s">
        <v>1</v>
      </c>
      <c r="N1519" s="235" t="s">
        <v>38</v>
      </c>
      <c r="O1519" s="92"/>
      <c r="P1519" s="236">
        <f>O1519*H1519</f>
        <v>0</v>
      </c>
      <c r="Q1519" s="236">
        <v>0</v>
      </c>
      <c r="R1519" s="236">
        <f>Q1519*H1519</f>
        <v>0</v>
      </c>
      <c r="S1519" s="236">
        <v>0</v>
      </c>
      <c r="T1519" s="237">
        <f>S1519*H1519</f>
        <v>0</v>
      </c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R1519" s="238" t="s">
        <v>239</v>
      </c>
      <c r="AT1519" s="238" t="s">
        <v>196</v>
      </c>
      <c r="AU1519" s="238" t="s">
        <v>81</v>
      </c>
      <c r="AY1519" s="18" t="s">
        <v>194</v>
      </c>
      <c r="BE1519" s="239">
        <f>IF(N1519="základní",J1519,0)</f>
        <v>0</v>
      </c>
      <c r="BF1519" s="239">
        <f>IF(N1519="snížená",J1519,0)</f>
        <v>0</v>
      </c>
      <c r="BG1519" s="239">
        <f>IF(N1519="zákl. přenesená",J1519,0)</f>
        <v>0</v>
      </c>
      <c r="BH1519" s="239">
        <f>IF(N1519="sníž. přenesená",J1519,0)</f>
        <v>0</v>
      </c>
      <c r="BI1519" s="239">
        <f>IF(N1519="nulová",J1519,0)</f>
        <v>0</v>
      </c>
      <c r="BJ1519" s="18" t="s">
        <v>77</v>
      </c>
      <c r="BK1519" s="239">
        <f>ROUND(I1519*H1519,2)</f>
        <v>0</v>
      </c>
      <c r="BL1519" s="18" t="s">
        <v>239</v>
      </c>
      <c r="BM1519" s="238" t="s">
        <v>1686</v>
      </c>
    </row>
    <row r="1520" spans="1:47" s="2" customFormat="1" ht="12">
      <c r="A1520" s="39"/>
      <c r="B1520" s="40"/>
      <c r="C1520" s="41"/>
      <c r="D1520" s="240" t="s">
        <v>201</v>
      </c>
      <c r="E1520" s="41"/>
      <c r="F1520" s="241" t="s">
        <v>1685</v>
      </c>
      <c r="G1520" s="41"/>
      <c r="H1520" s="41"/>
      <c r="I1520" s="242"/>
      <c r="J1520" s="41"/>
      <c r="K1520" s="41"/>
      <c r="L1520" s="45"/>
      <c r="M1520" s="243"/>
      <c r="N1520" s="244"/>
      <c r="O1520" s="92"/>
      <c r="P1520" s="92"/>
      <c r="Q1520" s="92"/>
      <c r="R1520" s="92"/>
      <c r="S1520" s="92"/>
      <c r="T1520" s="93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T1520" s="18" t="s">
        <v>201</v>
      </c>
      <c r="AU1520" s="18" t="s">
        <v>81</v>
      </c>
    </row>
    <row r="1521" spans="1:51" s="14" customFormat="1" ht="12">
      <c r="A1521" s="14"/>
      <c r="B1521" s="255"/>
      <c r="C1521" s="256"/>
      <c r="D1521" s="240" t="s">
        <v>202</v>
      </c>
      <c r="E1521" s="257" t="s">
        <v>1</v>
      </c>
      <c r="F1521" s="258" t="s">
        <v>1687</v>
      </c>
      <c r="G1521" s="256"/>
      <c r="H1521" s="259">
        <v>2.311</v>
      </c>
      <c r="I1521" s="260"/>
      <c r="J1521" s="256"/>
      <c r="K1521" s="256"/>
      <c r="L1521" s="261"/>
      <c r="M1521" s="262"/>
      <c r="N1521" s="263"/>
      <c r="O1521" s="263"/>
      <c r="P1521" s="263"/>
      <c r="Q1521" s="263"/>
      <c r="R1521" s="263"/>
      <c r="S1521" s="263"/>
      <c r="T1521" s="26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T1521" s="265" t="s">
        <v>202</v>
      </c>
      <c r="AU1521" s="265" t="s">
        <v>81</v>
      </c>
      <c r="AV1521" s="14" t="s">
        <v>81</v>
      </c>
      <c r="AW1521" s="14" t="s">
        <v>30</v>
      </c>
      <c r="AX1521" s="14" t="s">
        <v>73</v>
      </c>
      <c r="AY1521" s="265" t="s">
        <v>194</v>
      </c>
    </row>
    <row r="1522" spans="1:51" s="15" customFormat="1" ht="12">
      <c r="A1522" s="15"/>
      <c r="B1522" s="266"/>
      <c r="C1522" s="267"/>
      <c r="D1522" s="240" t="s">
        <v>202</v>
      </c>
      <c r="E1522" s="268" t="s">
        <v>1</v>
      </c>
      <c r="F1522" s="269" t="s">
        <v>206</v>
      </c>
      <c r="G1522" s="267"/>
      <c r="H1522" s="270">
        <v>2.311</v>
      </c>
      <c r="I1522" s="271"/>
      <c r="J1522" s="267"/>
      <c r="K1522" s="267"/>
      <c r="L1522" s="272"/>
      <c r="M1522" s="273"/>
      <c r="N1522" s="274"/>
      <c r="O1522" s="274"/>
      <c r="P1522" s="274"/>
      <c r="Q1522" s="274"/>
      <c r="R1522" s="274"/>
      <c r="S1522" s="274"/>
      <c r="T1522" s="275"/>
      <c r="U1522" s="15"/>
      <c r="V1522" s="15"/>
      <c r="W1522" s="15"/>
      <c r="X1522" s="15"/>
      <c r="Y1522" s="15"/>
      <c r="Z1522" s="15"/>
      <c r="AA1522" s="15"/>
      <c r="AB1522" s="15"/>
      <c r="AC1522" s="15"/>
      <c r="AD1522" s="15"/>
      <c r="AE1522" s="15"/>
      <c r="AT1522" s="276" t="s">
        <v>202</v>
      </c>
      <c r="AU1522" s="276" t="s">
        <v>81</v>
      </c>
      <c r="AV1522" s="15" t="s">
        <v>115</v>
      </c>
      <c r="AW1522" s="15" t="s">
        <v>30</v>
      </c>
      <c r="AX1522" s="15" t="s">
        <v>77</v>
      </c>
      <c r="AY1522" s="276" t="s">
        <v>194</v>
      </c>
    </row>
    <row r="1523" spans="1:65" s="2" customFormat="1" ht="12">
      <c r="A1523" s="39"/>
      <c r="B1523" s="40"/>
      <c r="C1523" s="288" t="s">
        <v>969</v>
      </c>
      <c r="D1523" s="288" t="s">
        <v>282</v>
      </c>
      <c r="E1523" s="289" t="s">
        <v>1688</v>
      </c>
      <c r="F1523" s="290" t="s">
        <v>1689</v>
      </c>
      <c r="G1523" s="291" t="s">
        <v>397</v>
      </c>
      <c r="H1523" s="292">
        <v>1</v>
      </c>
      <c r="I1523" s="293"/>
      <c r="J1523" s="294">
        <f>ROUND(I1523*H1523,2)</f>
        <v>0</v>
      </c>
      <c r="K1523" s="290" t="s">
        <v>1</v>
      </c>
      <c r="L1523" s="295"/>
      <c r="M1523" s="296" t="s">
        <v>1</v>
      </c>
      <c r="N1523" s="297" t="s">
        <v>38</v>
      </c>
      <c r="O1523" s="92"/>
      <c r="P1523" s="236">
        <f>O1523*H1523</f>
        <v>0</v>
      </c>
      <c r="Q1523" s="236">
        <v>0</v>
      </c>
      <c r="R1523" s="236">
        <f>Q1523*H1523</f>
        <v>0</v>
      </c>
      <c r="S1523" s="236">
        <v>0</v>
      </c>
      <c r="T1523" s="237">
        <f>S1523*H1523</f>
        <v>0</v>
      </c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R1523" s="238" t="s">
        <v>273</v>
      </c>
      <c r="AT1523" s="238" t="s">
        <v>282</v>
      </c>
      <c r="AU1523" s="238" t="s">
        <v>81</v>
      </c>
      <c r="AY1523" s="18" t="s">
        <v>194</v>
      </c>
      <c r="BE1523" s="239">
        <f>IF(N1523="základní",J1523,0)</f>
        <v>0</v>
      </c>
      <c r="BF1523" s="239">
        <f>IF(N1523="snížená",J1523,0)</f>
        <v>0</v>
      </c>
      <c r="BG1523" s="239">
        <f>IF(N1523="zákl. přenesená",J1523,0)</f>
        <v>0</v>
      </c>
      <c r="BH1523" s="239">
        <f>IF(N1523="sníž. přenesená",J1523,0)</f>
        <v>0</v>
      </c>
      <c r="BI1523" s="239">
        <f>IF(N1523="nulová",J1523,0)</f>
        <v>0</v>
      </c>
      <c r="BJ1523" s="18" t="s">
        <v>77</v>
      </c>
      <c r="BK1523" s="239">
        <f>ROUND(I1523*H1523,2)</f>
        <v>0</v>
      </c>
      <c r="BL1523" s="18" t="s">
        <v>239</v>
      </c>
      <c r="BM1523" s="238" t="s">
        <v>1690</v>
      </c>
    </row>
    <row r="1524" spans="1:47" s="2" customFormat="1" ht="12">
      <c r="A1524" s="39"/>
      <c r="B1524" s="40"/>
      <c r="C1524" s="41"/>
      <c r="D1524" s="240" t="s">
        <v>201</v>
      </c>
      <c r="E1524" s="41"/>
      <c r="F1524" s="241" t="s">
        <v>1689</v>
      </c>
      <c r="G1524" s="41"/>
      <c r="H1524" s="41"/>
      <c r="I1524" s="242"/>
      <c r="J1524" s="41"/>
      <c r="K1524" s="41"/>
      <c r="L1524" s="45"/>
      <c r="M1524" s="243"/>
      <c r="N1524" s="244"/>
      <c r="O1524" s="92"/>
      <c r="P1524" s="92"/>
      <c r="Q1524" s="92"/>
      <c r="R1524" s="92"/>
      <c r="S1524" s="92"/>
      <c r="T1524" s="93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T1524" s="18" t="s">
        <v>201</v>
      </c>
      <c r="AU1524" s="18" t="s">
        <v>81</v>
      </c>
    </row>
    <row r="1525" spans="1:65" s="2" customFormat="1" ht="12">
      <c r="A1525" s="39"/>
      <c r="B1525" s="40"/>
      <c r="C1525" s="227" t="s">
        <v>1691</v>
      </c>
      <c r="D1525" s="227" t="s">
        <v>196</v>
      </c>
      <c r="E1525" s="228" t="s">
        <v>1692</v>
      </c>
      <c r="F1525" s="229" t="s">
        <v>1693</v>
      </c>
      <c r="G1525" s="230" t="s">
        <v>294</v>
      </c>
      <c r="H1525" s="231">
        <v>18.386</v>
      </c>
      <c r="I1525" s="232"/>
      <c r="J1525" s="233">
        <f>ROUND(I1525*H1525,2)</f>
        <v>0</v>
      </c>
      <c r="K1525" s="229" t="s">
        <v>1</v>
      </c>
      <c r="L1525" s="45"/>
      <c r="M1525" s="234" t="s">
        <v>1</v>
      </c>
      <c r="N1525" s="235" t="s">
        <v>38</v>
      </c>
      <c r="O1525" s="92"/>
      <c r="P1525" s="236">
        <f>O1525*H1525</f>
        <v>0</v>
      </c>
      <c r="Q1525" s="236">
        <v>0</v>
      </c>
      <c r="R1525" s="236">
        <f>Q1525*H1525</f>
        <v>0</v>
      </c>
      <c r="S1525" s="236">
        <v>0</v>
      </c>
      <c r="T1525" s="237">
        <f>S1525*H1525</f>
        <v>0</v>
      </c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R1525" s="238" t="s">
        <v>239</v>
      </c>
      <c r="AT1525" s="238" t="s">
        <v>196</v>
      </c>
      <c r="AU1525" s="238" t="s">
        <v>81</v>
      </c>
      <c r="AY1525" s="18" t="s">
        <v>194</v>
      </c>
      <c r="BE1525" s="239">
        <f>IF(N1525="základní",J1525,0)</f>
        <v>0</v>
      </c>
      <c r="BF1525" s="239">
        <f>IF(N1525="snížená",J1525,0)</f>
        <v>0</v>
      </c>
      <c r="BG1525" s="239">
        <f>IF(N1525="zákl. přenesená",J1525,0)</f>
        <v>0</v>
      </c>
      <c r="BH1525" s="239">
        <f>IF(N1525="sníž. přenesená",J1525,0)</f>
        <v>0</v>
      </c>
      <c r="BI1525" s="239">
        <f>IF(N1525="nulová",J1525,0)</f>
        <v>0</v>
      </c>
      <c r="BJ1525" s="18" t="s">
        <v>77</v>
      </c>
      <c r="BK1525" s="239">
        <f>ROUND(I1525*H1525,2)</f>
        <v>0</v>
      </c>
      <c r="BL1525" s="18" t="s">
        <v>239</v>
      </c>
      <c r="BM1525" s="238" t="s">
        <v>1694</v>
      </c>
    </row>
    <row r="1526" spans="1:47" s="2" customFormat="1" ht="12">
      <c r="A1526" s="39"/>
      <c r="B1526" s="40"/>
      <c r="C1526" s="41"/>
      <c r="D1526" s="240" t="s">
        <v>201</v>
      </c>
      <c r="E1526" s="41"/>
      <c r="F1526" s="241" t="s">
        <v>1693</v>
      </c>
      <c r="G1526" s="41"/>
      <c r="H1526" s="41"/>
      <c r="I1526" s="242"/>
      <c r="J1526" s="41"/>
      <c r="K1526" s="41"/>
      <c r="L1526" s="45"/>
      <c r="M1526" s="243"/>
      <c r="N1526" s="244"/>
      <c r="O1526" s="92"/>
      <c r="P1526" s="92"/>
      <c r="Q1526" s="92"/>
      <c r="R1526" s="92"/>
      <c r="S1526" s="92"/>
      <c r="T1526" s="93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T1526" s="18" t="s">
        <v>201</v>
      </c>
      <c r="AU1526" s="18" t="s">
        <v>81</v>
      </c>
    </row>
    <row r="1527" spans="1:51" s="14" customFormat="1" ht="12">
      <c r="A1527" s="14"/>
      <c r="B1527" s="255"/>
      <c r="C1527" s="256"/>
      <c r="D1527" s="240" t="s">
        <v>202</v>
      </c>
      <c r="E1527" s="257" t="s">
        <v>1</v>
      </c>
      <c r="F1527" s="258" t="s">
        <v>1695</v>
      </c>
      <c r="G1527" s="256"/>
      <c r="H1527" s="259">
        <v>18.386</v>
      </c>
      <c r="I1527" s="260"/>
      <c r="J1527" s="256"/>
      <c r="K1527" s="256"/>
      <c r="L1527" s="261"/>
      <c r="M1527" s="262"/>
      <c r="N1527" s="263"/>
      <c r="O1527" s="263"/>
      <c r="P1527" s="263"/>
      <c r="Q1527" s="263"/>
      <c r="R1527" s="263"/>
      <c r="S1527" s="263"/>
      <c r="T1527" s="26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T1527" s="265" t="s">
        <v>202</v>
      </c>
      <c r="AU1527" s="265" t="s">
        <v>81</v>
      </c>
      <c r="AV1527" s="14" t="s">
        <v>81</v>
      </c>
      <c r="AW1527" s="14" t="s">
        <v>30</v>
      </c>
      <c r="AX1527" s="14" t="s">
        <v>73</v>
      </c>
      <c r="AY1527" s="265" t="s">
        <v>194</v>
      </c>
    </row>
    <row r="1528" spans="1:51" s="15" customFormat="1" ht="12">
      <c r="A1528" s="15"/>
      <c r="B1528" s="266"/>
      <c r="C1528" s="267"/>
      <c r="D1528" s="240" t="s">
        <v>202</v>
      </c>
      <c r="E1528" s="268" t="s">
        <v>1</v>
      </c>
      <c r="F1528" s="269" t="s">
        <v>206</v>
      </c>
      <c r="G1528" s="267"/>
      <c r="H1528" s="270">
        <v>18.386</v>
      </c>
      <c r="I1528" s="271"/>
      <c r="J1528" s="267"/>
      <c r="K1528" s="267"/>
      <c r="L1528" s="272"/>
      <c r="M1528" s="273"/>
      <c r="N1528" s="274"/>
      <c r="O1528" s="274"/>
      <c r="P1528" s="274"/>
      <c r="Q1528" s="274"/>
      <c r="R1528" s="274"/>
      <c r="S1528" s="274"/>
      <c r="T1528" s="275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T1528" s="276" t="s">
        <v>202</v>
      </c>
      <c r="AU1528" s="276" t="s">
        <v>81</v>
      </c>
      <c r="AV1528" s="15" t="s">
        <v>115</v>
      </c>
      <c r="AW1528" s="15" t="s">
        <v>30</v>
      </c>
      <c r="AX1528" s="15" t="s">
        <v>77</v>
      </c>
      <c r="AY1528" s="276" t="s">
        <v>194</v>
      </c>
    </row>
    <row r="1529" spans="1:65" s="2" customFormat="1" ht="12">
      <c r="A1529" s="39"/>
      <c r="B1529" s="40"/>
      <c r="C1529" s="227" t="s">
        <v>974</v>
      </c>
      <c r="D1529" s="227" t="s">
        <v>196</v>
      </c>
      <c r="E1529" s="228" t="s">
        <v>1696</v>
      </c>
      <c r="F1529" s="229" t="s">
        <v>1697</v>
      </c>
      <c r="G1529" s="230" t="s">
        <v>294</v>
      </c>
      <c r="H1529" s="231">
        <v>2.311</v>
      </c>
      <c r="I1529" s="232"/>
      <c r="J1529" s="233">
        <f>ROUND(I1529*H1529,2)</f>
        <v>0</v>
      </c>
      <c r="K1529" s="229" t="s">
        <v>1</v>
      </c>
      <c r="L1529" s="45"/>
      <c r="M1529" s="234" t="s">
        <v>1</v>
      </c>
      <c r="N1529" s="235" t="s">
        <v>38</v>
      </c>
      <c r="O1529" s="92"/>
      <c r="P1529" s="236">
        <f>O1529*H1529</f>
        <v>0</v>
      </c>
      <c r="Q1529" s="236">
        <v>0</v>
      </c>
      <c r="R1529" s="236">
        <f>Q1529*H1529</f>
        <v>0</v>
      </c>
      <c r="S1529" s="236">
        <v>0</v>
      </c>
      <c r="T1529" s="237">
        <f>S1529*H1529</f>
        <v>0</v>
      </c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R1529" s="238" t="s">
        <v>239</v>
      </c>
      <c r="AT1529" s="238" t="s">
        <v>196</v>
      </c>
      <c r="AU1529" s="238" t="s">
        <v>81</v>
      </c>
      <c r="AY1529" s="18" t="s">
        <v>194</v>
      </c>
      <c r="BE1529" s="239">
        <f>IF(N1529="základní",J1529,0)</f>
        <v>0</v>
      </c>
      <c r="BF1529" s="239">
        <f>IF(N1529="snížená",J1529,0)</f>
        <v>0</v>
      </c>
      <c r="BG1529" s="239">
        <f>IF(N1529="zákl. přenesená",J1529,0)</f>
        <v>0</v>
      </c>
      <c r="BH1529" s="239">
        <f>IF(N1529="sníž. přenesená",J1529,0)</f>
        <v>0</v>
      </c>
      <c r="BI1529" s="239">
        <f>IF(N1529="nulová",J1529,0)</f>
        <v>0</v>
      </c>
      <c r="BJ1529" s="18" t="s">
        <v>77</v>
      </c>
      <c r="BK1529" s="239">
        <f>ROUND(I1529*H1529,2)</f>
        <v>0</v>
      </c>
      <c r="BL1529" s="18" t="s">
        <v>239</v>
      </c>
      <c r="BM1529" s="238" t="s">
        <v>1698</v>
      </c>
    </row>
    <row r="1530" spans="1:47" s="2" customFormat="1" ht="12">
      <c r="A1530" s="39"/>
      <c r="B1530" s="40"/>
      <c r="C1530" s="41"/>
      <c r="D1530" s="240" t="s">
        <v>201</v>
      </c>
      <c r="E1530" s="41"/>
      <c r="F1530" s="241" t="s">
        <v>1697</v>
      </c>
      <c r="G1530" s="41"/>
      <c r="H1530" s="41"/>
      <c r="I1530" s="242"/>
      <c r="J1530" s="41"/>
      <c r="K1530" s="41"/>
      <c r="L1530" s="45"/>
      <c r="M1530" s="243"/>
      <c r="N1530" s="244"/>
      <c r="O1530" s="92"/>
      <c r="P1530" s="92"/>
      <c r="Q1530" s="92"/>
      <c r="R1530" s="92"/>
      <c r="S1530" s="92"/>
      <c r="T1530" s="93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T1530" s="18" t="s">
        <v>201</v>
      </c>
      <c r="AU1530" s="18" t="s">
        <v>81</v>
      </c>
    </row>
    <row r="1531" spans="1:51" s="14" customFormat="1" ht="12">
      <c r="A1531" s="14"/>
      <c r="B1531" s="255"/>
      <c r="C1531" s="256"/>
      <c r="D1531" s="240" t="s">
        <v>202</v>
      </c>
      <c r="E1531" s="257" t="s">
        <v>1</v>
      </c>
      <c r="F1531" s="258" t="s">
        <v>1699</v>
      </c>
      <c r="G1531" s="256"/>
      <c r="H1531" s="259">
        <v>2.311</v>
      </c>
      <c r="I1531" s="260"/>
      <c r="J1531" s="256"/>
      <c r="K1531" s="256"/>
      <c r="L1531" s="261"/>
      <c r="M1531" s="262"/>
      <c r="N1531" s="263"/>
      <c r="O1531" s="263"/>
      <c r="P1531" s="263"/>
      <c r="Q1531" s="263"/>
      <c r="R1531" s="263"/>
      <c r="S1531" s="263"/>
      <c r="T1531" s="26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T1531" s="265" t="s">
        <v>202</v>
      </c>
      <c r="AU1531" s="265" t="s">
        <v>81</v>
      </c>
      <c r="AV1531" s="14" t="s">
        <v>81</v>
      </c>
      <c r="AW1531" s="14" t="s">
        <v>30</v>
      </c>
      <c r="AX1531" s="14" t="s">
        <v>73</v>
      </c>
      <c r="AY1531" s="265" t="s">
        <v>194</v>
      </c>
    </row>
    <row r="1532" spans="1:51" s="15" customFormat="1" ht="12">
      <c r="A1532" s="15"/>
      <c r="B1532" s="266"/>
      <c r="C1532" s="267"/>
      <c r="D1532" s="240" t="s">
        <v>202</v>
      </c>
      <c r="E1532" s="268" t="s">
        <v>1</v>
      </c>
      <c r="F1532" s="269" t="s">
        <v>206</v>
      </c>
      <c r="G1532" s="267"/>
      <c r="H1532" s="270">
        <v>2.311</v>
      </c>
      <c r="I1532" s="271"/>
      <c r="J1532" s="267"/>
      <c r="K1532" s="267"/>
      <c r="L1532" s="272"/>
      <c r="M1532" s="273"/>
      <c r="N1532" s="274"/>
      <c r="O1532" s="274"/>
      <c r="P1532" s="274"/>
      <c r="Q1532" s="274"/>
      <c r="R1532" s="274"/>
      <c r="S1532" s="274"/>
      <c r="T1532" s="275"/>
      <c r="U1532" s="15"/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T1532" s="276" t="s">
        <v>202</v>
      </c>
      <c r="AU1532" s="276" t="s">
        <v>81</v>
      </c>
      <c r="AV1532" s="15" t="s">
        <v>115</v>
      </c>
      <c r="AW1532" s="15" t="s">
        <v>30</v>
      </c>
      <c r="AX1532" s="15" t="s">
        <v>77</v>
      </c>
      <c r="AY1532" s="276" t="s">
        <v>194</v>
      </c>
    </row>
    <row r="1533" spans="1:65" s="2" customFormat="1" ht="12">
      <c r="A1533" s="39"/>
      <c r="B1533" s="40"/>
      <c r="C1533" s="227" t="s">
        <v>1700</v>
      </c>
      <c r="D1533" s="227" t="s">
        <v>196</v>
      </c>
      <c r="E1533" s="228" t="s">
        <v>1701</v>
      </c>
      <c r="F1533" s="229" t="s">
        <v>1702</v>
      </c>
      <c r="G1533" s="230" t="s">
        <v>357</v>
      </c>
      <c r="H1533" s="231">
        <v>24.28</v>
      </c>
      <c r="I1533" s="232"/>
      <c r="J1533" s="233">
        <f>ROUND(I1533*H1533,2)</f>
        <v>0</v>
      </c>
      <c r="K1533" s="229" t="s">
        <v>200</v>
      </c>
      <c r="L1533" s="45"/>
      <c r="M1533" s="234" t="s">
        <v>1</v>
      </c>
      <c r="N1533" s="235" t="s">
        <v>38</v>
      </c>
      <c r="O1533" s="92"/>
      <c r="P1533" s="236">
        <f>O1533*H1533</f>
        <v>0</v>
      </c>
      <c r="Q1533" s="236">
        <v>0</v>
      </c>
      <c r="R1533" s="236">
        <f>Q1533*H1533</f>
        <v>0</v>
      </c>
      <c r="S1533" s="236">
        <v>0</v>
      </c>
      <c r="T1533" s="237">
        <f>S1533*H1533</f>
        <v>0</v>
      </c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R1533" s="238" t="s">
        <v>239</v>
      </c>
      <c r="AT1533" s="238" t="s">
        <v>196</v>
      </c>
      <c r="AU1533" s="238" t="s">
        <v>81</v>
      </c>
      <c r="AY1533" s="18" t="s">
        <v>194</v>
      </c>
      <c r="BE1533" s="239">
        <f>IF(N1533="základní",J1533,0)</f>
        <v>0</v>
      </c>
      <c r="BF1533" s="239">
        <f>IF(N1533="snížená",J1533,0)</f>
        <v>0</v>
      </c>
      <c r="BG1533" s="239">
        <f>IF(N1533="zákl. přenesená",J1533,0)</f>
        <v>0</v>
      </c>
      <c r="BH1533" s="239">
        <f>IF(N1533="sníž. přenesená",J1533,0)</f>
        <v>0</v>
      </c>
      <c r="BI1533" s="239">
        <f>IF(N1533="nulová",J1533,0)</f>
        <v>0</v>
      </c>
      <c r="BJ1533" s="18" t="s">
        <v>77</v>
      </c>
      <c r="BK1533" s="239">
        <f>ROUND(I1533*H1533,2)</f>
        <v>0</v>
      </c>
      <c r="BL1533" s="18" t="s">
        <v>239</v>
      </c>
      <c r="BM1533" s="238" t="s">
        <v>1703</v>
      </c>
    </row>
    <row r="1534" spans="1:47" s="2" customFormat="1" ht="12">
      <c r="A1534" s="39"/>
      <c r="B1534" s="40"/>
      <c r="C1534" s="41"/>
      <c r="D1534" s="240" t="s">
        <v>201</v>
      </c>
      <c r="E1534" s="41"/>
      <c r="F1534" s="241" t="s">
        <v>1702</v>
      </c>
      <c r="G1534" s="41"/>
      <c r="H1534" s="41"/>
      <c r="I1534" s="242"/>
      <c r="J1534" s="41"/>
      <c r="K1534" s="41"/>
      <c r="L1534" s="45"/>
      <c r="M1534" s="243"/>
      <c r="N1534" s="244"/>
      <c r="O1534" s="92"/>
      <c r="P1534" s="92"/>
      <c r="Q1534" s="92"/>
      <c r="R1534" s="92"/>
      <c r="S1534" s="92"/>
      <c r="T1534" s="93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T1534" s="18" t="s">
        <v>201</v>
      </c>
      <c r="AU1534" s="18" t="s">
        <v>81</v>
      </c>
    </row>
    <row r="1535" spans="1:51" s="13" customFormat="1" ht="12">
      <c r="A1535" s="13"/>
      <c r="B1535" s="245"/>
      <c r="C1535" s="246"/>
      <c r="D1535" s="240" t="s">
        <v>202</v>
      </c>
      <c r="E1535" s="247" t="s">
        <v>1</v>
      </c>
      <c r="F1535" s="248" t="s">
        <v>399</v>
      </c>
      <c r="G1535" s="246"/>
      <c r="H1535" s="247" t="s">
        <v>1</v>
      </c>
      <c r="I1535" s="249"/>
      <c r="J1535" s="246"/>
      <c r="K1535" s="246"/>
      <c r="L1535" s="250"/>
      <c r="M1535" s="251"/>
      <c r="N1535" s="252"/>
      <c r="O1535" s="252"/>
      <c r="P1535" s="252"/>
      <c r="Q1535" s="252"/>
      <c r="R1535" s="252"/>
      <c r="S1535" s="252"/>
      <c r="T1535" s="25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54" t="s">
        <v>202</v>
      </c>
      <c r="AU1535" s="254" t="s">
        <v>81</v>
      </c>
      <c r="AV1535" s="13" t="s">
        <v>77</v>
      </c>
      <c r="AW1535" s="13" t="s">
        <v>30</v>
      </c>
      <c r="AX1535" s="13" t="s">
        <v>73</v>
      </c>
      <c r="AY1535" s="254" t="s">
        <v>194</v>
      </c>
    </row>
    <row r="1536" spans="1:51" s="14" customFormat="1" ht="12">
      <c r="A1536" s="14"/>
      <c r="B1536" s="255"/>
      <c r="C1536" s="256"/>
      <c r="D1536" s="240" t="s">
        <v>202</v>
      </c>
      <c r="E1536" s="257" t="s">
        <v>1</v>
      </c>
      <c r="F1536" s="258" t="s">
        <v>1704</v>
      </c>
      <c r="G1536" s="256"/>
      <c r="H1536" s="259">
        <v>24.28</v>
      </c>
      <c r="I1536" s="260"/>
      <c r="J1536" s="256"/>
      <c r="K1536" s="256"/>
      <c r="L1536" s="261"/>
      <c r="M1536" s="262"/>
      <c r="N1536" s="263"/>
      <c r="O1536" s="263"/>
      <c r="P1536" s="263"/>
      <c r="Q1536" s="263"/>
      <c r="R1536" s="263"/>
      <c r="S1536" s="263"/>
      <c r="T1536" s="26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65" t="s">
        <v>202</v>
      </c>
      <c r="AU1536" s="265" t="s">
        <v>81</v>
      </c>
      <c r="AV1536" s="14" t="s">
        <v>81</v>
      </c>
      <c r="AW1536" s="14" t="s">
        <v>30</v>
      </c>
      <c r="AX1536" s="14" t="s">
        <v>73</v>
      </c>
      <c r="AY1536" s="265" t="s">
        <v>194</v>
      </c>
    </row>
    <row r="1537" spans="1:51" s="15" customFormat="1" ht="12">
      <c r="A1537" s="15"/>
      <c r="B1537" s="266"/>
      <c r="C1537" s="267"/>
      <c r="D1537" s="240" t="s">
        <v>202</v>
      </c>
      <c r="E1537" s="268" t="s">
        <v>1</v>
      </c>
      <c r="F1537" s="269" t="s">
        <v>206</v>
      </c>
      <c r="G1537" s="267"/>
      <c r="H1537" s="270">
        <v>24.28</v>
      </c>
      <c r="I1537" s="271"/>
      <c r="J1537" s="267"/>
      <c r="K1537" s="267"/>
      <c r="L1537" s="272"/>
      <c r="M1537" s="273"/>
      <c r="N1537" s="274"/>
      <c r="O1537" s="274"/>
      <c r="P1537" s="274"/>
      <c r="Q1537" s="274"/>
      <c r="R1537" s="274"/>
      <c r="S1537" s="274"/>
      <c r="T1537" s="275"/>
      <c r="U1537" s="15"/>
      <c r="V1537" s="15"/>
      <c r="W1537" s="15"/>
      <c r="X1537" s="15"/>
      <c r="Y1537" s="15"/>
      <c r="Z1537" s="15"/>
      <c r="AA1537" s="15"/>
      <c r="AB1537" s="15"/>
      <c r="AC1537" s="15"/>
      <c r="AD1537" s="15"/>
      <c r="AE1537" s="15"/>
      <c r="AT1537" s="276" t="s">
        <v>202</v>
      </c>
      <c r="AU1537" s="276" t="s">
        <v>81</v>
      </c>
      <c r="AV1537" s="15" t="s">
        <v>115</v>
      </c>
      <c r="AW1537" s="15" t="s">
        <v>30</v>
      </c>
      <c r="AX1537" s="15" t="s">
        <v>77</v>
      </c>
      <c r="AY1537" s="276" t="s">
        <v>194</v>
      </c>
    </row>
    <row r="1538" spans="1:65" s="2" customFormat="1" ht="12">
      <c r="A1538" s="39"/>
      <c r="B1538" s="40"/>
      <c r="C1538" s="227" t="s">
        <v>978</v>
      </c>
      <c r="D1538" s="227" t="s">
        <v>196</v>
      </c>
      <c r="E1538" s="228" t="s">
        <v>1705</v>
      </c>
      <c r="F1538" s="229" t="s">
        <v>1706</v>
      </c>
      <c r="G1538" s="230" t="s">
        <v>397</v>
      </c>
      <c r="H1538" s="231">
        <v>2</v>
      </c>
      <c r="I1538" s="232"/>
      <c r="J1538" s="233">
        <f>ROUND(I1538*H1538,2)</f>
        <v>0</v>
      </c>
      <c r="K1538" s="229" t="s">
        <v>200</v>
      </c>
      <c r="L1538" s="45"/>
      <c r="M1538" s="234" t="s">
        <v>1</v>
      </c>
      <c r="N1538" s="235" t="s">
        <v>38</v>
      </c>
      <c r="O1538" s="92"/>
      <c r="P1538" s="236">
        <f>O1538*H1538</f>
        <v>0</v>
      </c>
      <c r="Q1538" s="236">
        <v>0</v>
      </c>
      <c r="R1538" s="236">
        <f>Q1538*H1538</f>
        <v>0</v>
      </c>
      <c r="S1538" s="236">
        <v>0</v>
      </c>
      <c r="T1538" s="237">
        <f>S1538*H1538</f>
        <v>0</v>
      </c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R1538" s="238" t="s">
        <v>239</v>
      </c>
      <c r="AT1538" s="238" t="s">
        <v>196</v>
      </c>
      <c r="AU1538" s="238" t="s">
        <v>81</v>
      </c>
      <c r="AY1538" s="18" t="s">
        <v>194</v>
      </c>
      <c r="BE1538" s="239">
        <f>IF(N1538="základní",J1538,0)</f>
        <v>0</v>
      </c>
      <c r="BF1538" s="239">
        <f>IF(N1538="snížená",J1538,0)</f>
        <v>0</v>
      </c>
      <c r="BG1538" s="239">
        <f>IF(N1538="zákl. přenesená",J1538,0)</f>
        <v>0</v>
      </c>
      <c r="BH1538" s="239">
        <f>IF(N1538="sníž. přenesená",J1538,0)</f>
        <v>0</v>
      </c>
      <c r="BI1538" s="239">
        <f>IF(N1538="nulová",J1538,0)</f>
        <v>0</v>
      </c>
      <c r="BJ1538" s="18" t="s">
        <v>77</v>
      </c>
      <c r="BK1538" s="239">
        <f>ROUND(I1538*H1538,2)</f>
        <v>0</v>
      </c>
      <c r="BL1538" s="18" t="s">
        <v>239</v>
      </c>
      <c r="BM1538" s="238" t="s">
        <v>1707</v>
      </c>
    </row>
    <row r="1539" spans="1:47" s="2" customFormat="1" ht="12">
      <c r="A1539" s="39"/>
      <c r="B1539" s="40"/>
      <c r="C1539" s="41"/>
      <c r="D1539" s="240" t="s">
        <v>201</v>
      </c>
      <c r="E1539" s="41"/>
      <c r="F1539" s="241" t="s">
        <v>1706</v>
      </c>
      <c r="G1539" s="41"/>
      <c r="H1539" s="41"/>
      <c r="I1539" s="242"/>
      <c r="J1539" s="41"/>
      <c r="K1539" s="41"/>
      <c r="L1539" s="45"/>
      <c r="M1539" s="243"/>
      <c r="N1539" s="244"/>
      <c r="O1539" s="92"/>
      <c r="P1539" s="92"/>
      <c r="Q1539" s="92"/>
      <c r="R1539" s="92"/>
      <c r="S1539" s="92"/>
      <c r="T1539" s="93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T1539" s="18" t="s">
        <v>201</v>
      </c>
      <c r="AU1539" s="18" t="s">
        <v>81</v>
      </c>
    </row>
    <row r="1540" spans="1:51" s="14" customFormat="1" ht="12">
      <c r="A1540" s="14"/>
      <c r="B1540" s="255"/>
      <c r="C1540" s="256"/>
      <c r="D1540" s="240" t="s">
        <v>202</v>
      </c>
      <c r="E1540" s="257" t="s">
        <v>1</v>
      </c>
      <c r="F1540" s="258" t="s">
        <v>1708</v>
      </c>
      <c r="G1540" s="256"/>
      <c r="H1540" s="259">
        <v>2</v>
      </c>
      <c r="I1540" s="260"/>
      <c r="J1540" s="256"/>
      <c r="K1540" s="256"/>
      <c r="L1540" s="261"/>
      <c r="M1540" s="262"/>
      <c r="N1540" s="263"/>
      <c r="O1540" s="263"/>
      <c r="P1540" s="263"/>
      <c r="Q1540" s="263"/>
      <c r="R1540" s="263"/>
      <c r="S1540" s="263"/>
      <c r="T1540" s="26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65" t="s">
        <v>202</v>
      </c>
      <c r="AU1540" s="265" t="s">
        <v>81</v>
      </c>
      <c r="AV1540" s="14" t="s">
        <v>81</v>
      </c>
      <c r="AW1540" s="14" t="s">
        <v>30</v>
      </c>
      <c r="AX1540" s="14" t="s">
        <v>73</v>
      </c>
      <c r="AY1540" s="265" t="s">
        <v>194</v>
      </c>
    </row>
    <row r="1541" spans="1:51" s="15" customFormat="1" ht="12">
      <c r="A1541" s="15"/>
      <c r="B1541" s="266"/>
      <c r="C1541" s="267"/>
      <c r="D1541" s="240" t="s">
        <v>202</v>
      </c>
      <c r="E1541" s="268" t="s">
        <v>1</v>
      </c>
      <c r="F1541" s="269" t="s">
        <v>206</v>
      </c>
      <c r="G1541" s="267"/>
      <c r="H1541" s="270">
        <v>2</v>
      </c>
      <c r="I1541" s="271"/>
      <c r="J1541" s="267"/>
      <c r="K1541" s="267"/>
      <c r="L1541" s="272"/>
      <c r="M1541" s="273"/>
      <c r="N1541" s="274"/>
      <c r="O1541" s="274"/>
      <c r="P1541" s="274"/>
      <c r="Q1541" s="274"/>
      <c r="R1541" s="274"/>
      <c r="S1541" s="274"/>
      <c r="T1541" s="275"/>
      <c r="U1541" s="15"/>
      <c r="V1541" s="15"/>
      <c r="W1541" s="15"/>
      <c r="X1541" s="15"/>
      <c r="Y1541" s="15"/>
      <c r="Z1541" s="15"/>
      <c r="AA1541" s="15"/>
      <c r="AB1541" s="15"/>
      <c r="AC1541" s="15"/>
      <c r="AD1541" s="15"/>
      <c r="AE1541" s="15"/>
      <c r="AT1541" s="276" t="s">
        <v>202</v>
      </c>
      <c r="AU1541" s="276" t="s">
        <v>81</v>
      </c>
      <c r="AV1541" s="15" t="s">
        <v>115</v>
      </c>
      <c r="AW1541" s="15" t="s">
        <v>30</v>
      </c>
      <c r="AX1541" s="15" t="s">
        <v>77</v>
      </c>
      <c r="AY1541" s="276" t="s">
        <v>194</v>
      </c>
    </row>
    <row r="1542" spans="1:65" s="2" customFormat="1" ht="33" customHeight="1">
      <c r="A1542" s="39"/>
      <c r="B1542" s="40"/>
      <c r="C1542" s="288" t="s">
        <v>1709</v>
      </c>
      <c r="D1542" s="288" t="s">
        <v>282</v>
      </c>
      <c r="E1542" s="289" t="s">
        <v>1710</v>
      </c>
      <c r="F1542" s="290" t="s">
        <v>1711</v>
      </c>
      <c r="G1542" s="291" t="s">
        <v>397</v>
      </c>
      <c r="H1542" s="292">
        <v>1</v>
      </c>
      <c r="I1542" s="293"/>
      <c r="J1542" s="294">
        <f>ROUND(I1542*H1542,2)</f>
        <v>0</v>
      </c>
      <c r="K1542" s="290" t="s">
        <v>1</v>
      </c>
      <c r="L1542" s="295"/>
      <c r="M1542" s="296" t="s">
        <v>1</v>
      </c>
      <c r="N1542" s="297" t="s">
        <v>38</v>
      </c>
      <c r="O1542" s="92"/>
      <c r="P1542" s="236">
        <f>O1542*H1542</f>
        <v>0</v>
      </c>
      <c r="Q1542" s="236">
        <v>0</v>
      </c>
      <c r="R1542" s="236">
        <f>Q1542*H1542</f>
        <v>0</v>
      </c>
      <c r="S1542" s="236">
        <v>0</v>
      </c>
      <c r="T1542" s="237">
        <f>S1542*H1542</f>
        <v>0</v>
      </c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R1542" s="238" t="s">
        <v>273</v>
      </c>
      <c r="AT1542" s="238" t="s">
        <v>282</v>
      </c>
      <c r="AU1542" s="238" t="s">
        <v>81</v>
      </c>
      <c r="AY1542" s="18" t="s">
        <v>194</v>
      </c>
      <c r="BE1542" s="239">
        <f>IF(N1542="základní",J1542,0)</f>
        <v>0</v>
      </c>
      <c r="BF1542" s="239">
        <f>IF(N1542="snížená",J1542,0)</f>
        <v>0</v>
      </c>
      <c r="BG1542" s="239">
        <f>IF(N1542="zákl. přenesená",J1542,0)</f>
        <v>0</v>
      </c>
      <c r="BH1542" s="239">
        <f>IF(N1542="sníž. přenesená",J1542,0)</f>
        <v>0</v>
      </c>
      <c r="BI1542" s="239">
        <f>IF(N1542="nulová",J1542,0)</f>
        <v>0</v>
      </c>
      <c r="BJ1542" s="18" t="s">
        <v>77</v>
      </c>
      <c r="BK1542" s="239">
        <f>ROUND(I1542*H1542,2)</f>
        <v>0</v>
      </c>
      <c r="BL1542" s="18" t="s">
        <v>239</v>
      </c>
      <c r="BM1542" s="238" t="s">
        <v>1712</v>
      </c>
    </row>
    <row r="1543" spans="1:47" s="2" customFormat="1" ht="12">
      <c r="A1543" s="39"/>
      <c r="B1543" s="40"/>
      <c r="C1543" s="41"/>
      <c r="D1543" s="240" t="s">
        <v>201</v>
      </c>
      <c r="E1543" s="41"/>
      <c r="F1543" s="241" t="s">
        <v>1711</v>
      </c>
      <c r="G1543" s="41"/>
      <c r="H1543" s="41"/>
      <c r="I1543" s="242"/>
      <c r="J1543" s="41"/>
      <c r="K1543" s="41"/>
      <c r="L1543" s="45"/>
      <c r="M1543" s="243"/>
      <c r="N1543" s="244"/>
      <c r="O1543" s="92"/>
      <c r="P1543" s="92"/>
      <c r="Q1543" s="92"/>
      <c r="R1543" s="92"/>
      <c r="S1543" s="92"/>
      <c r="T1543" s="93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T1543" s="18" t="s">
        <v>201</v>
      </c>
      <c r="AU1543" s="18" t="s">
        <v>81</v>
      </c>
    </row>
    <row r="1544" spans="1:65" s="2" customFormat="1" ht="33" customHeight="1">
      <c r="A1544" s="39"/>
      <c r="B1544" s="40"/>
      <c r="C1544" s="288" t="s">
        <v>982</v>
      </c>
      <c r="D1544" s="288" t="s">
        <v>282</v>
      </c>
      <c r="E1544" s="289" t="s">
        <v>1713</v>
      </c>
      <c r="F1544" s="290" t="s">
        <v>1714</v>
      </c>
      <c r="G1544" s="291" t="s">
        <v>397</v>
      </c>
      <c r="H1544" s="292">
        <v>1</v>
      </c>
      <c r="I1544" s="293"/>
      <c r="J1544" s="294">
        <f>ROUND(I1544*H1544,2)</f>
        <v>0</v>
      </c>
      <c r="K1544" s="290" t="s">
        <v>1</v>
      </c>
      <c r="L1544" s="295"/>
      <c r="M1544" s="296" t="s">
        <v>1</v>
      </c>
      <c r="N1544" s="297" t="s">
        <v>38</v>
      </c>
      <c r="O1544" s="92"/>
      <c r="P1544" s="236">
        <f>O1544*H1544</f>
        <v>0</v>
      </c>
      <c r="Q1544" s="236">
        <v>0</v>
      </c>
      <c r="R1544" s="236">
        <f>Q1544*H1544</f>
        <v>0</v>
      </c>
      <c r="S1544" s="236">
        <v>0</v>
      </c>
      <c r="T1544" s="237">
        <f>S1544*H1544</f>
        <v>0</v>
      </c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R1544" s="238" t="s">
        <v>273</v>
      </c>
      <c r="AT1544" s="238" t="s">
        <v>282</v>
      </c>
      <c r="AU1544" s="238" t="s">
        <v>81</v>
      </c>
      <c r="AY1544" s="18" t="s">
        <v>194</v>
      </c>
      <c r="BE1544" s="239">
        <f>IF(N1544="základní",J1544,0)</f>
        <v>0</v>
      </c>
      <c r="BF1544" s="239">
        <f>IF(N1544="snížená",J1544,0)</f>
        <v>0</v>
      </c>
      <c r="BG1544" s="239">
        <f>IF(N1544="zákl. přenesená",J1544,0)</f>
        <v>0</v>
      </c>
      <c r="BH1544" s="239">
        <f>IF(N1544="sníž. přenesená",J1544,0)</f>
        <v>0</v>
      </c>
      <c r="BI1544" s="239">
        <f>IF(N1544="nulová",J1544,0)</f>
        <v>0</v>
      </c>
      <c r="BJ1544" s="18" t="s">
        <v>77</v>
      </c>
      <c r="BK1544" s="239">
        <f>ROUND(I1544*H1544,2)</f>
        <v>0</v>
      </c>
      <c r="BL1544" s="18" t="s">
        <v>239</v>
      </c>
      <c r="BM1544" s="238" t="s">
        <v>1715</v>
      </c>
    </row>
    <row r="1545" spans="1:47" s="2" customFormat="1" ht="12">
      <c r="A1545" s="39"/>
      <c r="B1545" s="40"/>
      <c r="C1545" s="41"/>
      <c r="D1545" s="240" t="s">
        <v>201</v>
      </c>
      <c r="E1545" s="41"/>
      <c r="F1545" s="241" t="s">
        <v>1714</v>
      </c>
      <c r="G1545" s="41"/>
      <c r="H1545" s="41"/>
      <c r="I1545" s="242"/>
      <c r="J1545" s="41"/>
      <c r="K1545" s="41"/>
      <c r="L1545" s="45"/>
      <c r="M1545" s="243"/>
      <c r="N1545" s="244"/>
      <c r="O1545" s="92"/>
      <c r="P1545" s="92"/>
      <c r="Q1545" s="92"/>
      <c r="R1545" s="92"/>
      <c r="S1545" s="92"/>
      <c r="T1545" s="93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T1545" s="18" t="s">
        <v>201</v>
      </c>
      <c r="AU1545" s="18" t="s">
        <v>81</v>
      </c>
    </row>
    <row r="1546" spans="1:65" s="2" customFormat="1" ht="66.75" customHeight="1">
      <c r="A1546" s="39"/>
      <c r="B1546" s="40"/>
      <c r="C1546" s="227" t="s">
        <v>1716</v>
      </c>
      <c r="D1546" s="227" t="s">
        <v>196</v>
      </c>
      <c r="E1546" s="228" t="s">
        <v>1717</v>
      </c>
      <c r="F1546" s="229" t="s">
        <v>1718</v>
      </c>
      <c r="G1546" s="230" t="s">
        <v>397</v>
      </c>
      <c r="H1546" s="231">
        <v>1</v>
      </c>
      <c r="I1546" s="232"/>
      <c r="J1546" s="233">
        <f>ROUND(I1546*H1546,2)</f>
        <v>0</v>
      </c>
      <c r="K1546" s="229" t="s">
        <v>1</v>
      </c>
      <c r="L1546" s="45"/>
      <c r="M1546" s="234" t="s">
        <v>1</v>
      </c>
      <c r="N1546" s="235" t="s">
        <v>38</v>
      </c>
      <c r="O1546" s="92"/>
      <c r="P1546" s="236">
        <f>O1546*H1546</f>
        <v>0</v>
      </c>
      <c r="Q1546" s="236">
        <v>0</v>
      </c>
      <c r="R1546" s="236">
        <f>Q1546*H1546</f>
        <v>0</v>
      </c>
      <c r="S1546" s="236">
        <v>0</v>
      </c>
      <c r="T1546" s="237">
        <f>S1546*H1546</f>
        <v>0</v>
      </c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R1546" s="238" t="s">
        <v>239</v>
      </c>
      <c r="AT1546" s="238" t="s">
        <v>196</v>
      </c>
      <c r="AU1546" s="238" t="s">
        <v>81</v>
      </c>
      <c r="AY1546" s="18" t="s">
        <v>194</v>
      </c>
      <c r="BE1546" s="239">
        <f>IF(N1546="základní",J1546,0)</f>
        <v>0</v>
      </c>
      <c r="BF1546" s="239">
        <f>IF(N1546="snížená",J1546,0)</f>
        <v>0</v>
      </c>
      <c r="BG1546" s="239">
        <f>IF(N1546="zákl. přenesená",J1546,0)</f>
        <v>0</v>
      </c>
      <c r="BH1546" s="239">
        <f>IF(N1546="sníž. přenesená",J1546,0)</f>
        <v>0</v>
      </c>
      <c r="BI1546" s="239">
        <f>IF(N1546="nulová",J1546,0)</f>
        <v>0</v>
      </c>
      <c r="BJ1546" s="18" t="s">
        <v>77</v>
      </c>
      <c r="BK1546" s="239">
        <f>ROUND(I1546*H1546,2)</f>
        <v>0</v>
      </c>
      <c r="BL1546" s="18" t="s">
        <v>239</v>
      </c>
      <c r="BM1546" s="238" t="s">
        <v>1719</v>
      </c>
    </row>
    <row r="1547" spans="1:47" s="2" customFormat="1" ht="12">
      <c r="A1547" s="39"/>
      <c r="B1547" s="40"/>
      <c r="C1547" s="41"/>
      <c r="D1547" s="240" t="s">
        <v>201</v>
      </c>
      <c r="E1547" s="41"/>
      <c r="F1547" s="241" t="s">
        <v>1718</v>
      </c>
      <c r="G1547" s="41"/>
      <c r="H1547" s="41"/>
      <c r="I1547" s="242"/>
      <c r="J1547" s="41"/>
      <c r="K1547" s="41"/>
      <c r="L1547" s="45"/>
      <c r="M1547" s="243"/>
      <c r="N1547" s="244"/>
      <c r="O1547" s="92"/>
      <c r="P1547" s="92"/>
      <c r="Q1547" s="92"/>
      <c r="R1547" s="92"/>
      <c r="S1547" s="92"/>
      <c r="T1547" s="93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T1547" s="18" t="s">
        <v>201</v>
      </c>
      <c r="AU1547" s="18" t="s">
        <v>81</v>
      </c>
    </row>
    <row r="1548" spans="1:65" s="2" customFormat="1" ht="66.75" customHeight="1">
      <c r="A1548" s="39"/>
      <c r="B1548" s="40"/>
      <c r="C1548" s="227" t="s">
        <v>985</v>
      </c>
      <c r="D1548" s="227" t="s">
        <v>196</v>
      </c>
      <c r="E1548" s="228" t="s">
        <v>1720</v>
      </c>
      <c r="F1548" s="229" t="s">
        <v>1721</v>
      </c>
      <c r="G1548" s="230" t="s">
        <v>397</v>
      </c>
      <c r="H1548" s="231">
        <v>1</v>
      </c>
      <c r="I1548" s="232"/>
      <c r="J1548" s="233">
        <f>ROUND(I1548*H1548,2)</f>
        <v>0</v>
      </c>
      <c r="K1548" s="229" t="s">
        <v>1</v>
      </c>
      <c r="L1548" s="45"/>
      <c r="M1548" s="234" t="s">
        <v>1</v>
      </c>
      <c r="N1548" s="235" t="s">
        <v>38</v>
      </c>
      <c r="O1548" s="92"/>
      <c r="P1548" s="236">
        <f>O1548*H1548</f>
        <v>0</v>
      </c>
      <c r="Q1548" s="236">
        <v>0</v>
      </c>
      <c r="R1548" s="236">
        <f>Q1548*H1548</f>
        <v>0</v>
      </c>
      <c r="S1548" s="236">
        <v>0</v>
      </c>
      <c r="T1548" s="237">
        <f>S1548*H1548</f>
        <v>0</v>
      </c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R1548" s="238" t="s">
        <v>239</v>
      </c>
      <c r="AT1548" s="238" t="s">
        <v>196</v>
      </c>
      <c r="AU1548" s="238" t="s">
        <v>81</v>
      </c>
      <c r="AY1548" s="18" t="s">
        <v>194</v>
      </c>
      <c r="BE1548" s="239">
        <f>IF(N1548="základní",J1548,0)</f>
        <v>0</v>
      </c>
      <c r="BF1548" s="239">
        <f>IF(N1548="snížená",J1548,0)</f>
        <v>0</v>
      </c>
      <c r="BG1548" s="239">
        <f>IF(N1548="zákl. přenesená",J1548,0)</f>
        <v>0</v>
      </c>
      <c r="BH1548" s="239">
        <f>IF(N1548="sníž. přenesená",J1548,0)</f>
        <v>0</v>
      </c>
      <c r="BI1548" s="239">
        <f>IF(N1548="nulová",J1548,0)</f>
        <v>0</v>
      </c>
      <c r="BJ1548" s="18" t="s">
        <v>77</v>
      </c>
      <c r="BK1548" s="239">
        <f>ROUND(I1548*H1548,2)</f>
        <v>0</v>
      </c>
      <c r="BL1548" s="18" t="s">
        <v>239</v>
      </c>
      <c r="BM1548" s="238" t="s">
        <v>1722</v>
      </c>
    </row>
    <row r="1549" spans="1:47" s="2" customFormat="1" ht="12">
      <c r="A1549" s="39"/>
      <c r="B1549" s="40"/>
      <c r="C1549" s="41"/>
      <c r="D1549" s="240" t="s">
        <v>201</v>
      </c>
      <c r="E1549" s="41"/>
      <c r="F1549" s="241" t="s">
        <v>1723</v>
      </c>
      <c r="G1549" s="41"/>
      <c r="H1549" s="41"/>
      <c r="I1549" s="242"/>
      <c r="J1549" s="41"/>
      <c r="K1549" s="41"/>
      <c r="L1549" s="45"/>
      <c r="M1549" s="243"/>
      <c r="N1549" s="244"/>
      <c r="O1549" s="92"/>
      <c r="P1549" s="92"/>
      <c r="Q1549" s="92"/>
      <c r="R1549" s="92"/>
      <c r="S1549" s="92"/>
      <c r="T1549" s="93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T1549" s="18" t="s">
        <v>201</v>
      </c>
      <c r="AU1549" s="18" t="s">
        <v>81</v>
      </c>
    </row>
    <row r="1550" spans="1:65" s="2" customFormat="1" ht="12">
      <c r="A1550" s="39"/>
      <c r="B1550" s="40"/>
      <c r="C1550" s="227" t="s">
        <v>1724</v>
      </c>
      <c r="D1550" s="227" t="s">
        <v>196</v>
      </c>
      <c r="E1550" s="228" t="s">
        <v>1725</v>
      </c>
      <c r="F1550" s="229" t="s">
        <v>1726</v>
      </c>
      <c r="G1550" s="230" t="s">
        <v>397</v>
      </c>
      <c r="H1550" s="231">
        <v>1</v>
      </c>
      <c r="I1550" s="232"/>
      <c r="J1550" s="233">
        <f>ROUND(I1550*H1550,2)</f>
        <v>0</v>
      </c>
      <c r="K1550" s="229" t="s">
        <v>1</v>
      </c>
      <c r="L1550" s="45"/>
      <c r="M1550" s="234" t="s">
        <v>1</v>
      </c>
      <c r="N1550" s="235" t="s">
        <v>38</v>
      </c>
      <c r="O1550" s="92"/>
      <c r="P1550" s="236">
        <f>O1550*H1550</f>
        <v>0</v>
      </c>
      <c r="Q1550" s="236">
        <v>0</v>
      </c>
      <c r="R1550" s="236">
        <f>Q1550*H1550</f>
        <v>0</v>
      </c>
      <c r="S1550" s="236">
        <v>0</v>
      </c>
      <c r="T1550" s="237">
        <f>S1550*H1550</f>
        <v>0</v>
      </c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R1550" s="238" t="s">
        <v>239</v>
      </c>
      <c r="AT1550" s="238" t="s">
        <v>196</v>
      </c>
      <c r="AU1550" s="238" t="s">
        <v>81</v>
      </c>
      <c r="AY1550" s="18" t="s">
        <v>194</v>
      </c>
      <c r="BE1550" s="239">
        <f>IF(N1550="základní",J1550,0)</f>
        <v>0</v>
      </c>
      <c r="BF1550" s="239">
        <f>IF(N1550="snížená",J1550,0)</f>
        <v>0</v>
      </c>
      <c r="BG1550" s="239">
        <f>IF(N1550="zákl. přenesená",J1550,0)</f>
        <v>0</v>
      </c>
      <c r="BH1550" s="239">
        <f>IF(N1550="sníž. přenesená",J1550,0)</f>
        <v>0</v>
      </c>
      <c r="BI1550" s="239">
        <f>IF(N1550="nulová",J1550,0)</f>
        <v>0</v>
      </c>
      <c r="BJ1550" s="18" t="s">
        <v>77</v>
      </c>
      <c r="BK1550" s="239">
        <f>ROUND(I1550*H1550,2)</f>
        <v>0</v>
      </c>
      <c r="BL1550" s="18" t="s">
        <v>239</v>
      </c>
      <c r="BM1550" s="238" t="s">
        <v>1727</v>
      </c>
    </row>
    <row r="1551" spans="1:47" s="2" customFormat="1" ht="12">
      <c r="A1551" s="39"/>
      <c r="B1551" s="40"/>
      <c r="C1551" s="41"/>
      <c r="D1551" s="240" t="s">
        <v>201</v>
      </c>
      <c r="E1551" s="41"/>
      <c r="F1551" s="241" t="s">
        <v>1728</v>
      </c>
      <c r="G1551" s="41"/>
      <c r="H1551" s="41"/>
      <c r="I1551" s="242"/>
      <c r="J1551" s="41"/>
      <c r="K1551" s="41"/>
      <c r="L1551" s="45"/>
      <c r="M1551" s="243"/>
      <c r="N1551" s="244"/>
      <c r="O1551" s="92"/>
      <c r="P1551" s="92"/>
      <c r="Q1551" s="92"/>
      <c r="R1551" s="92"/>
      <c r="S1551" s="92"/>
      <c r="T1551" s="93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T1551" s="18" t="s">
        <v>201</v>
      </c>
      <c r="AU1551" s="18" t="s">
        <v>81</v>
      </c>
    </row>
    <row r="1552" spans="1:65" s="2" customFormat="1" ht="12">
      <c r="A1552" s="39"/>
      <c r="B1552" s="40"/>
      <c r="C1552" s="227" t="s">
        <v>990</v>
      </c>
      <c r="D1552" s="227" t="s">
        <v>196</v>
      </c>
      <c r="E1552" s="228" t="s">
        <v>1729</v>
      </c>
      <c r="F1552" s="229" t="s">
        <v>1730</v>
      </c>
      <c r="G1552" s="230" t="s">
        <v>397</v>
      </c>
      <c r="H1552" s="231">
        <v>1</v>
      </c>
      <c r="I1552" s="232"/>
      <c r="J1552" s="233">
        <f>ROUND(I1552*H1552,2)</f>
        <v>0</v>
      </c>
      <c r="K1552" s="229" t="s">
        <v>1</v>
      </c>
      <c r="L1552" s="45"/>
      <c r="M1552" s="234" t="s">
        <v>1</v>
      </c>
      <c r="N1552" s="235" t="s">
        <v>38</v>
      </c>
      <c r="O1552" s="92"/>
      <c r="P1552" s="236">
        <f>O1552*H1552</f>
        <v>0</v>
      </c>
      <c r="Q1552" s="236">
        <v>0</v>
      </c>
      <c r="R1552" s="236">
        <f>Q1552*H1552</f>
        <v>0</v>
      </c>
      <c r="S1552" s="236">
        <v>0</v>
      </c>
      <c r="T1552" s="237">
        <f>S1552*H1552</f>
        <v>0</v>
      </c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R1552" s="238" t="s">
        <v>239</v>
      </c>
      <c r="AT1552" s="238" t="s">
        <v>196</v>
      </c>
      <c r="AU1552" s="238" t="s">
        <v>81</v>
      </c>
      <c r="AY1552" s="18" t="s">
        <v>194</v>
      </c>
      <c r="BE1552" s="239">
        <f>IF(N1552="základní",J1552,0)</f>
        <v>0</v>
      </c>
      <c r="BF1552" s="239">
        <f>IF(N1552="snížená",J1552,0)</f>
        <v>0</v>
      </c>
      <c r="BG1552" s="239">
        <f>IF(N1552="zákl. přenesená",J1552,0)</f>
        <v>0</v>
      </c>
      <c r="BH1552" s="239">
        <f>IF(N1552="sníž. přenesená",J1552,0)</f>
        <v>0</v>
      </c>
      <c r="BI1552" s="239">
        <f>IF(N1552="nulová",J1552,0)</f>
        <v>0</v>
      </c>
      <c r="BJ1552" s="18" t="s">
        <v>77</v>
      </c>
      <c r="BK1552" s="239">
        <f>ROUND(I1552*H1552,2)</f>
        <v>0</v>
      </c>
      <c r="BL1552" s="18" t="s">
        <v>239</v>
      </c>
      <c r="BM1552" s="238" t="s">
        <v>1731</v>
      </c>
    </row>
    <row r="1553" spans="1:47" s="2" customFormat="1" ht="12">
      <c r="A1553" s="39"/>
      <c r="B1553" s="40"/>
      <c r="C1553" s="41"/>
      <c r="D1553" s="240" t="s">
        <v>201</v>
      </c>
      <c r="E1553" s="41"/>
      <c r="F1553" s="241" t="s">
        <v>1732</v>
      </c>
      <c r="G1553" s="41"/>
      <c r="H1553" s="41"/>
      <c r="I1553" s="242"/>
      <c r="J1553" s="41"/>
      <c r="K1553" s="41"/>
      <c r="L1553" s="45"/>
      <c r="M1553" s="243"/>
      <c r="N1553" s="244"/>
      <c r="O1553" s="92"/>
      <c r="P1553" s="92"/>
      <c r="Q1553" s="92"/>
      <c r="R1553" s="92"/>
      <c r="S1553" s="92"/>
      <c r="T1553" s="93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T1553" s="18" t="s">
        <v>201</v>
      </c>
      <c r="AU1553" s="18" t="s">
        <v>81</v>
      </c>
    </row>
    <row r="1554" spans="1:65" s="2" customFormat="1" ht="66.75" customHeight="1">
      <c r="A1554" s="39"/>
      <c r="B1554" s="40"/>
      <c r="C1554" s="227" t="s">
        <v>1733</v>
      </c>
      <c r="D1554" s="227" t="s">
        <v>196</v>
      </c>
      <c r="E1554" s="228" t="s">
        <v>1734</v>
      </c>
      <c r="F1554" s="229" t="s">
        <v>1735</v>
      </c>
      <c r="G1554" s="230" t="s">
        <v>397</v>
      </c>
      <c r="H1554" s="231">
        <v>1</v>
      </c>
      <c r="I1554" s="232"/>
      <c r="J1554" s="233">
        <f>ROUND(I1554*H1554,2)</f>
        <v>0</v>
      </c>
      <c r="K1554" s="229" t="s">
        <v>1</v>
      </c>
      <c r="L1554" s="45"/>
      <c r="M1554" s="234" t="s">
        <v>1</v>
      </c>
      <c r="N1554" s="235" t="s">
        <v>38</v>
      </c>
      <c r="O1554" s="92"/>
      <c r="P1554" s="236">
        <f>O1554*H1554</f>
        <v>0</v>
      </c>
      <c r="Q1554" s="236">
        <v>0</v>
      </c>
      <c r="R1554" s="236">
        <f>Q1554*H1554</f>
        <v>0</v>
      </c>
      <c r="S1554" s="236">
        <v>0</v>
      </c>
      <c r="T1554" s="237">
        <f>S1554*H1554</f>
        <v>0</v>
      </c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R1554" s="238" t="s">
        <v>239</v>
      </c>
      <c r="AT1554" s="238" t="s">
        <v>196</v>
      </c>
      <c r="AU1554" s="238" t="s">
        <v>81</v>
      </c>
      <c r="AY1554" s="18" t="s">
        <v>194</v>
      </c>
      <c r="BE1554" s="239">
        <f>IF(N1554="základní",J1554,0)</f>
        <v>0</v>
      </c>
      <c r="BF1554" s="239">
        <f>IF(N1554="snížená",J1554,0)</f>
        <v>0</v>
      </c>
      <c r="BG1554" s="239">
        <f>IF(N1554="zákl. přenesená",J1554,0)</f>
        <v>0</v>
      </c>
      <c r="BH1554" s="239">
        <f>IF(N1554="sníž. přenesená",J1554,0)</f>
        <v>0</v>
      </c>
      <c r="BI1554" s="239">
        <f>IF(N1554="nulová",J1554,0)</f>
        <v>0</v>
      </c>
      <c r="BJ1554" s="18" t="s">
        <v>77</v>
      </c>
      <c r="BK1554" s="239">
        <f>ROUND(I1554*H1554,2)</f>
        <v>0</v>
      </c>
      <c r="BL1554" s="18" t="s">
        <v>239</v>
      </c>
      <c r="BM1554" s="238" t="s">
        <v>1736</v>
      </c>
    </row>
    <row r="1555" spans="1:47" s="2" customFormat="1" ht="12">
      <c r="A1555" s="39"/>
      <c r="B1555" s="40"/>
      <c r="C1555" s="41"/>
      <c r="D1555" s="240" t="s">
        <v>201</v>
      </c>
      <c r="E1555" s="41"/>
      <c r="F1555" s="241" t="s">
        <v>1737</v>
      </c>
      <c r="G1555" s="41"/>
      <c r="H1555" s="41"/>
      <c r="I1555" s="242"/>
      <c r="J1555" s="41"/>
      <c r="K1555" s="41"/>
      <c r="L1555" s="45"/>
      <c r="M1555" s="243"/>
      <c r="N1555" s="244"/>
      <c r="O1555" s="92"/>
      <c r="P1555" s="92"/>
      <c r="Q1555" s="92"/>
      <c r="R1555" s="92"/>
      <c r="S1555" s="92"/>
      <c r="T1555" s="93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T1555" s="18" t="s">
        <v>201</v>
      </c>
      <c r="AU1555" s="18" t="s">
        <v>81</v>
      </c>
    </row>
    <row r="1556" spans="1:65" s="2" customFormat="1" ht="66.75" customHeight="1">
      <c r="A1556" s="39"/>
      <c r="B1556" s="40"/>
      <c r="C1556" s="227" t="s">
        <v>995</v>
      </c>
      <c r="D1556" s="227" t="s">
        <v>196</v>
      </c>
      <c r="E1556" s="228" t="s">
        <v>1738</v>
      </c>
      <c r="F1556" s="229" t="s">
        <v>1739</v>
      </c>
      <c r="G1556" s="230" t="s">
        <v>397</v>
      </c>
      <c r="H1556" s="231">
        <v>1</v>
      </c>
      <c r="I1556" s="232"/>
      <c r="J1556" s="233">
        <f>ROUND(I1556*H1556,2)</f>
        <v>0</v>
      </c>
      <c r="K1556" s="229" t="s">
        <v>1</v>
      </c>
      <c r="L1556" s="45"/>
      <c r="M1556" s="234" t="s">
        <v>1</v>
      </c>
      <c r="N1556" s="235" t="s">
        <v>38</v>
      </c>
      <c r="O1556" s="92"/>
      <c r="P1556" s="236">
        <f>O1556*H1556</f>
        <v>0</v>
      </c>
      <c r="Q1556" s="236">
        <v>0</v>
      </c>
      <c r="R1556" s="236">
        <f>Q1556*H1556</f>
        <v>0</v>
      </c>
      <c r="S1556" s="236">
        <v>0</v>
      </c>
      <c r="T1556" s="237">
        <f>S1556*H1556</f>
        <v>0</v>
      </c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R1556" s="238" t="s">
        <v>239</v>
      </c>
      <c r="AT1556" s="238" t="s">
        <v>196</v>
      </c>
      <c r="AU1556" s="238" t="s">
        <v>81</v>
      </c>
      <c r="AY1556" s="18" t="s">
        <v>194</v>
      </c>
      <c r="BE1556" s="239">
        <f>IF(N1556="základní",J1556,0)</f>
        <v>0</v>
      </c>
      <c r="BF1556" s="239">
        <f>IF(N1556="snížená",J1556,0)</f>
        <v>0</v>
      </c>
      <c r="BG1556" s="239">
        <f>IF(N1556="zákl. přenesená",J1556,0)</f>
        <v>0</v>
      </c>
      <c r="BH1556" s="239">
        <f>IF(N1556="sníž. přenesená",J1556,0)</f>
        <v>0</v>
      </c>
      <c r="BI1556" s="239">
        <f>IF(N1556="nulová",J1556,0)</f>
        <v>0</v>
      </c>
      <c r="BJ1556" s="18" t="s">
        <v>77</v>
      </c>
      <c r="BK1556" s="239">
        <f>ROUND(I1556*H1556,2)</f>
        <v>0</v>
      </c>
      <c r="BL1556" s="18" t="s">
        <v>239</v>
      </c>
      <c r="BM1556" s="238" t="s">
        <v>1740</v>
      </c>
    </row>
    <row r="1557" spans="1:47" s="2" customFormat="1" ht="12">
      <c r="A1557" s="39"/>
      <c r="B1557" s="40"/>
      <c r="C1557" s="41"/>
      <c r="D1557" s="240" t="s">
        <v>201</v>
      </c>
      <c r="E1557" s="41"/>
      <c r="F1557" s="241" t="s">
        <v>1739</v>
      </c>
      <c r="G1557" s="41"/>
      <c r="H1557" s="41"/>
      <c r="I1557" s="242"/>
      <c r="J1557" s="41"/>
      <c r="K1557" s="41"/>
      <c r="L1557" s="45"/>
      <c r="M1557" s="243"/>
      <c r="N1557" s="244"/>
      <c r="O1557" s="92"/>
      <c r="P1557" s="92"/>
      <c r="Q1557" s="92"/>
      <c r="R1557" s="92"/>
      <c r="S1557" s="92"/>
      <c r="T1557" s="93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T1557" s="18" t="s">
        <v>201</v>
      </c>
      <c r="AU1557" s="18" t="s">
        <v>81</v>
      </c>
    </row>
    <row r="1558" spans="1:65" s="2" customFormat="1" ht="66.75" customHeight="1">
      <c r="A1558" s="39"/>
      <c r="B1558" s="40"/>
      <c r="C1558" s="227" t="s">
        <v>1741</v>
      </c>
      <c r="D1558" s="227" t="s">
        <v>196</v>
      </c>
      <c r="E1558" s="228" t="s">
        <v>1742</v>
      </c>
      <c r="F1558" s="229" t="s">
        <v>1743</v>
      </c>
      <c r="G1558" s="230" t="s">
        <v>397</v>
      </c>
      <c r="H1558" s="231">
        <v>1</v>
      </c>
      <c r="I1558" s="232"/>
      <c r="J1558" s="233">
        <f>ROUND(I1558*H1558,2)</f>
        <v>0</v>
      </c>
      <c r="K1558" s="229" t="s">
        <v>1</v>
      </c>
      <c r="L1558" s="45"/>
      <c r="M1558" s="234" t="s">
        <v>1</v>
      </c>
      <c r="N1558" s="235" t="s">
        <v>38</v>
      </c>
      <c r="O1558" s="92"/>
      <c r="P1558" s="236">
        <f>O1558*H1558</f>
        <v>0</v>
      </c>
      <c r="Q1558" s="236">
        <v>0</v>
      </c>
      <c r="R1558" s="236">
        <f>Q1558*H1558</f>
        <v>0</v>
      </c>
      <c r="S1558" s="236">
        <v>0</v>
      </c>
      <c r="T1558" s="237">
        <f>S1558*H1558</f>
        <v>0</v>
      </c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R1558" s="238" t="s">
        <v>239</v>
      </c>
      <c r="AT1558" s="238" t="s">
        <v>196</v>
      </c>
      <c r="AU1558" s="238" t="s">
        <v>81</v>
      </c>
      <c r="AY1558" s="18" t="s">
        <v>194</v>
      </c>
      <c r="BE1558" s="239">
        <f>IF(N1558="základní",J1558,0)</f>
        <v>0</v>
      </c>
      <c r="BF1558" s="239">
        <f>IF(N1558="snížená",J1558,0)</f>
        <v>0</v>
      </c>
      <c r="BG1558" s="239">
        <f>IF(N1558="zákl. přenesená",J1558,0)</f>
        <v>0</v>
      </c>
      <c r="BH1558" s="239">
        <f>IF(N1558="sníž. přenesená",J1558,0)</f>
        <v>0</v>
      </c>
      <c r="BI1558" s="239">
        <f>IF(N1558="nulová",J1558,0)</f>
        <v>0</v>
      </c>
      <c r="BJ1558" s="18" t="s">
        <v>77</v>
      </c>
      <c r="BK1558" s="239">
        <f>ROUND(I1558*H1558,2)</f>
        <v>0</v>
      </c>
      <c r="BL1558" s="18" t="s">
        <v>239</v>
      </c>
      <c r="BM1558" s="238" t="s">
        <v>1744</v>
      </c>
    </row>
    <row r="1559" spans="1:47" s="2" customFormat="1" ht="12">
      <c r="A1559" s="39"/>
      <c r="B1559" s="40"/>
      <c r="C1559" s="41"/>
      <c r="D1559" s="240" t="s">
        <v>201</v>
      </c>
      <c r="E1559" s="41"/>
      <c r="F1559" s="241" t="s">
        <v>1743</v>
      </c>
      <c r="G1559" s="41"/>
      <c r="H1559" s="41"/>
      <c r="I1559" s="242"/>
      <c r="J1559" s="41"/>
      <c r="K1559" s="41"/>
      <c r="L1559" s="45"/>
      <c r="M1559" s="243"/>
      <c r="N1559" s="244"/>
      <c r="O1559" s="92"/>
      <c r="P1559" s="92"/>
      <c r="Q1559" s="92"/>
      <c r="R1559" s="92"/>
      <c r="S1559" s="92"/>
      <c r="T1559" s="93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T1559" s="18" t="s">
        <v>201</v>
      </c>
      <c r="AU1559" s="18" t="s">
        <v>81</v>
      </c>
    </row>
    <row r="1560" spans="1:65" s="2" customFormat="1" ht="66.75" customHeight="1">
      <c r="A1560" s="39"/>
      <c r="B1560" s="40"/>
      <c r="C1560" s="227" t="s">
        <v>1000</v>
      </c>
      <c r="D1560" s="227" t="s">
        <v>196</v>
      </c>
      <c r="E1560" s="228" t="s">
        <v>1745</v>
      </c>
      <c r="F1560" s="229" t="s">
        <v>1746</v>
      </c>
      <c r="G1560" s="230" t="s">
        <v>397</v>
      </c>
      <c r="H1560" s="231">
        <v>1</v>
      </c>
      <c r="I1560" s="232"/>
      <c r="J1560" s="233">
        <f>ROUND(I1560*H1560,2)</f>
        <v>0</v>
      </c>
      <c r="K1560" s="229" t="s">
        <v>1</v>
      </c>
      <c r="L1560" s="45"/>
      <c r="M1560" s="234" t="s">
        <v>1</v>
      </c>
      <c r="N1560" s="235" t="s">
        <v>38</v>
      </c>
      <c r="O1560" s="92"/>
      <c r="P1560" s="236">
        <f>O1560*H1560</f>
        <v>0</v>
      </c>
      <c r="Q1560" s="236">
        <v>0</v>
      </c>
      <c r="R1560" s="236">
        <f>Q1560*H1560</f>
        <v>0</v>
      </c>
      <c r="S1560" s="236">
        <v>0</v>
      </c>
      <c r="T1560" s="237">
        <f>S1560*H1560</f>
        <v>0</v>
      </c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R1560" s="238" t="s">
        <v>239</v>
      </c>
      <c r="AT1560" s="238" t="s">
        <v>196</v>
      </c>
      <c r="AU1560" s="238" t="s">
        <v>81</v>
      </c>
      <c r="AY1560" s="18" t="s">
        <v>194</v>
      </c>
      <c r="BE1560" s="239">
        <f>IF(N1560="základní",J1560,0)</f>
        <v>0</v>
      </c>
      <c r="BF1560" s="239">
        <f>IF(N1560="snížená",J1560,0)</f>
        <v>0</v>
      </c>
      <c r="BG1560" s="239">
        <f>IF(N1560="zákl. přenesená",J1560,0)</f>
        <v>0</v>
      </c>
      <c r="BH1560" s="239">
        <f>IF(N1560="sníž. přenesená",J1560,0)</f>
        <v>0</v>
      </c>
      <c r="BI1560" s="239">
        <f>IF(N1560="nulová",J1560,0)</f>
        <v>0</v>
      </c>
      <c r="BJ1560" s="18" t="s">
        <v>77</v>
      </c>
      <c r="BK1560" s="239">
        <f>ROUND(I1560*H1560,2)</f>
        <v>0</v>
      </c>
      <c r="BL1560" s="18" t="s">
        <v>239</v>
      </c>
      <c r="BM1560" s="238" t="s">
        <v>1747</v>
      </c>
    </row>
    <row r="1561" spans="1:47" s="2" customFormat="1" ht="12">
      <c r="A1561" s="39"/>
      <c r="B1561" s="40"/>
      <c r="C1561" s="41"/>
      <c r="D1561" s="240" t="s">
        <v>201</v>
      </c>
      <c r="E1561" s="41"/>
      <c r="F1561" s="241" t="s">
        <v>1746</v>
      </c>
      <c r="G1561" s="41"/>
      <c r="H1561" s="41"/>
      <c r="I1561" s="242"/>
      <c r="J1561" s="41"/>
      <c r="K1561" s="41"/>
      <c r="L1561" s="45"/>
      <c r="M1561" s="243"/>
      <c r="N1561" s="244"/>
      <c r="O1561" s="92"/>
      <c r="P1561" s="92"/>
      <c r="Q1561" s="92"/>
      <c r="R1561" s="92"/>
      <c r="S1561" s="92"/>
      <c r="T1561" s="93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T1561" s="18" t="s">
        <v>201</v>
      </c>
      <c r="AU1561" s="18" t="s">
        <v>81</v>
      </c>
    </row>
    <row r="1562" spans="1:65" s="2" customFormat="1" ht="66.75" customHeight="1">
      <c r="A1562" s="39"/>
      <c r="B1562" s="40"/>
      <c r="C1562" s="227" t="s">
        <v>1748</v>
      </c>
      <c r="D1562" s="227" t="s">
        <v>196</v>
      </c>
      <c r="E1562" s="228" t="s">
        <v>1749</v>
      </c>
      <c r="F1562" s="229" t="s">
        <v>1750</v>
      </c>
      <c r="G1562" s="230" t="s">
        <v>397</v>
      </c>
      <c r="H1562" s="231">
        <v>1</v>
      </c>
      <c r="I1562" s="232"/>
      <c r="J1562" s="233">
        <f>ROUND(I1562*H1562,2)</f>
        <v>0</v>
      </c>
      <c r="K1562" s="229" t="s">
        <v>1</v>
      </c>
      <c r="L1562" s="45"/>
      <c r="M1562" s="234" t="s">
        <v>1</v>
      </c>
      <c r="N1562" s="235" t="s">
        <v>38</v>
      </c>
      <c r="O1562" s="92"/>
      <c r="P1562" s="236">
        <f>O1562*H1562</f>
        <v>0</v>
      </c>
      <c r="Q1562" s="236">
        <v>0</v>
      </c>
      <c r="R1562" s="236">
        <f>Q1562*H1562</f>
        <v>0</v>
      </c>
      <c r="S1562" s="236">
        <v>0</v>
      </c>
      <c r="T1562" s="237">
        <f>S1562*H1562</f>
        <v>0</v>
      </c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R1562" s="238" t="s">
        <v>239</v>
      </c>
      <c r="AT1562" s="238" t="s">
        <v>196</v>
      </c>
      <c r="AU1562" s="238" t="s">
        <v>81</v>
      </c>
      <c r="AY1562" s="18" t="s">
        <v>194</v>
      </c>
      <c r="BE1562" s="239">
        <f>IF(N1562="základní",J1562,0)</f>
        <v>0</v>
      </c>
      <c r="BF1562" s="239">
        <f>IF(N1562="snížená",J1562,0)</f>
        <v>0</v>
      </c>
      <c r="BG1562" s="239">
        <f>IF(N1562="zákl. přenesená",J1562,0)</f>
        <v>0</v>
      </c>
      <c r="BH1562" s="239">
        <f>IF(N1562="sníž. přenesená",J1562,0)</f>
        <v>0</v>
      </c>
      <c r="BI1562" s="239">
        <f>IF(N1562="nulová",J1562,0)</f>
        <v>0</v>
      </c>
      <c r="BJ1562" s="18" t="s">
        <v>77</v>
      </c>
      <c r="BK1562" s="239">
        <f>ROUND(I1562*H1562,2)</f>
        <v>0</v>
      </c>
      <c r="BL1562" s="18" t="s">
        <v>239</v>
      </c>
      <c r="BM1562" s="238" t="s">
        <v>1751</v>
      </c>
    </row>
    <row r="1563" spans="1:47" s="2" customFormat="1" ht="12">
      <c r="A1563" s="39"/>
      <c r="B1563" s="40"/>
      <c r="C1563" s="41"/>
      <c r="D1563" s="240" t="s">
        <v>201</v>
      </c>
      <c r="E1563" s="41"/>
      <c r="F1563" s="241" t="s">
        <v>1752</v>
      </c>
      <c r="G1563" s="41"/>
      <c r="H1563" s="41"/>
      <c r="I1563" s="242"/>
      <c r="J1563" s="41"/>
      <c r="K1563" s="41"/>
      <c r="L1563" s="45"/>
      <c r="M1563" s="243"/>
      <c r="N1563" s="244"/>
      <c r="O1563" s="92"/>
      <c r="P1563" s="92"/>
      <c r="Q1563" s="92"/>
      <c r="R1563" s="92"/>
      <c r="S1563" s="92"/>
      <c r="T1563" s="93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T1563" s="18" t="s">
        <v>201</v>
      </c>
      <c r="AU1563" s="18" t="s">
        <v>81</v>
      </c>
    </row>
    <row r="1564" spans="1:65" s="2" customFormat="1" ht="66.75" customHeight="1">
      <c r="A1564" s="39"/>
      <c r="B1564" s="40"/>
      <c r="C1564" s="227" t="s">
        <v>1004</v>
      </c>
      <c r="D1564" s="227" t="s">
        <v>196</v>
      </c>
      <c r="E1564" s="228" t="s">
        <v>1753</v>
      </c>
      <c r="F1564" s="229" t="s">
        <v>1754</v>
      </c>
      <c r="G1564" s="230" t="s">
        <v>397</v>
      </c>
      <c r="H1564" s="231">
        <v>1</v>
      </c>
      <c r="I1564" s="232"/>
      <c r="J1564" s="233">
        <f>ROUND(I1564*H1564,2)</f>
        <v>0</v>
      </c>
      <c r="K1564" s="229" t="s">
        <v>1</v>
      </c>
      <c r="L1564" s="45"/>
      <c r="M1564" s="234" t="s">
        <v>1</v>
      </c>
      <c r="N1564" s="235" t="s">
        <v>38</v>
      </c>
      <c r="O1564" s="92"/>
      <c r="P1564" s="236">
        <f>O1564*H1564</f>
        <v>0</v>
      </c>
      <c r="Q1564" s="236">
        <v>0</v>
      </c>
      <c r="R1564" s="236">
        <f>Q1564*H1564</f>
        <v>0</v>
      </c>
      <c r="S1564" s="236">
        <v>0</v>
      </c>
      <c r="T1564" s="237">
        <f>S1564*H1564</f>
        <v>0</v>
      </c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R1564" s="238" t="s">
        <v>239</v>
      </c>
      <c r="AT1564" s="238" t="s">
        <v>196</v>
      </c>
      <c r="AU1564" s="238" t="s">
        <v>81</v>
      </c>
      <c r="AY1564" s="18" t="s">
        <v>194</v>
      </c>
      <c r="BE1564" s="239">
        <f>IF(N1564="základní",J1564,0)</f>
        <v>0</v>
      </c>
      <c r="BF1564" s="239">
        <f>IF(N1564="snížená",J1564,0)</f>
        <v>0</v>
      </c>
      <c r="BG1564" s="239">
        <f>IF(N1564="zákl. přenesená",J1564,0)</f>
        <v>0</v>
      </c>
      <c r="BH1564" s="239">
        <f>IF(N1564="sníž. přenesená",J1564,0)</f>
        <v>0</v>
      </c>
      <c r="BI1564" s="239">
        <f>IF(N1564="nulová",J1564,0)</f>
        <v>0</v>
      </c>
      <c r="BJ1564" s="18" t="s">
        <v>77</v>
      </c>
      <c r="BK1564" s="239">
        <f>ROUND(I1564*H1564,2)</f>
        <v>0</v>
      </c>
      <c r="BL1564" s="18" t="s">
        <v>239</v>
      </c>
      <c r="BM1564" s="238" t="s">
        <v>1755</v>
      </c>
    </row>
    <row r="1565" spans="1:47" s="2" customFormat="1" ht="12">
      <c r="A1565" s="39"/>
      <c r="B1565" s="40"/>
      <c r="C1565" s="41"/>
      <c r="D1565" s="240" t="s">
        <v>201</v>
      </c>
      <c r="E1565" s="41"/>
      <c r="F1565" s="241" t="s">
        <v>1754</v>
      </c>
      <c r="G1565" s="41"/>
      <c r="H1565" s="41"/>
      <c r="I1565" s="242"/>
      <c r="J1565" s="41"/>
      <c r="K1565" s="41"/>
      <c r="L1565" s="45"/>
      <c r="M1565" s="243"/>
      <c r="N1565" s="244"/>
      <c r="O1565" s="92"/>
      <c r="P1565" s="92"/>
      <c r="Q1565" s="92"/>
      <c r="R1565" s="92"/>
      <c r="S1565" s="92"/>
      <c r="T1565" s="93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T1565" s="18" t="s">
        <v>201</v>
      </c>
      <c r="AU1565" s="18" t="s">
        <v>81</v>
      </c>
    </row>
    <row r="1566" spans="1:65" s="2" customFormat="1" ht="12">
      <c r="A1566" s="39"/>
      <c r="B1566" s="40"/>
      <c r="C1566" s="227" t="s">
        <v>1756</v>
      </c>
      <c r="D1566" s="227" t="s">
        <v>196</v>
      </c>
      <c r="E1566" s="228" t="s">
        <v>1757</v>
      </c>
      <c r="F1566" s="229" t="s">
        <v>1758</v>
      </c>
      <c r="G1566" s="230" t="s">
        <v>357</v>
      </c>
      <c r="H1566" s="231">
        <v>1.25</v>
      </c>
      <c r="I1566" s="232"/>
      <c r="J1566" s="233">
        <f>ROUND(I1566*H1566,2)</f>
        <v>0</v>
      </c>
      <c r="K1566" s="229" t="s">
        <v>1</v>
      </c>
      <c r="L1566" s="45"/>
      <c r="M1566" s="234" t="s">
        <v>1</v>
      </c>
      <c r="N1566" s="235" t="s">
        <v>38</v>
      </c>
      <c r="O1566" s="92"/>
      <c r="P1566" s="236">
        <f>O1566*H1566</f>
        <v>0</v>
      </c>
      <c r="Q1566" s="236">
        <v>0</v>
      </c>
      <c r="R1566" s="236">
        <f>Q1566*H1566</f>
        <v>0</v>
      </c>
      <c r="S1566" s="236">
        <v>0</v>
      </c>
      <c r="T1566" s="237">
        <f>S1566*H1566</f>
        <v>0</v>
      </c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R1566" s="238" t="s">
        <v>239</v>
      </c>
      <c r="AT1566" s="238" t="s">
        <v>196</v>
      </c>
      <c r="AU1566" s="238" t="s">
        <v>81</v>
      </c>
      <c r="AY1566" s="18" t="s">
        <v>194</v>
      </c>
      <c r="BE1566" s="239">
        <f>IF(N1566="základní",J1566,0)</f>
        <v>0</v>
      </c>
      <c r="BF1566" s="239">
        <f>IF(N1566="snížená",J1566,0)</f>
        <v>0</v>
      </c>
      <c r="BG1566" s="239">
        <f>IF(N1566="zákl. přenesená",J1566,0)</f>
        <v>0</v>
      </c>
      <c r="BH1566" s="239">
        <f>IF(N1566="sníž. přenesená",J1566,0)</f>
        <v>0</v>
      </c>
      <c r="BI1566" s="239">
        <f>IF(N1566="nulová",J1566,0)</f>
        <v>0</v>
      </c>
      <c r="BJ1566" s="18" t="s">
        <v>77</v>
      </c>
      <c r="BK1566" s="239">
        <f>ROUND(I1566*H1566,2)</f>
        <v>0</v>
      </c>
      <c r="BL1566" s="18" t="s">
        <v>239</v>
      </c>
      <c r="BM1566" s="238" t="s">
        <v>1759</v>
      </c>
    </row>
    <row r="1567" spans="1:47" s="2" customFormat="1" ht="12">
      <c r="A1567" s="39"/>
      <c r="B1567" s="40"/>
      <c r="C1567" s="41"/>
      <c r="D1567" s="240" t="s">
        <v>201</v>
      </c>
      <c r="E1567" s="41"/>
      <c r="F1567" s="241" t="s">
        <v>1758</v>
      </c>
      <c r="G1567" s="41"/>
      <c r="H1567" s="41"/>
      <c r="I1567" s="242"/>
      <c r="J1567" s="41"/>
      <c r="K1567" s="41"/>
      <c r="L1567" s="45"/>
      <c r="M1567" s="243"/>
      <c r="N1567" s="244"/>
      <c r="O1567" s="92"/>
      <c r="P1567" s="92"/>
      <c r="Q1567" s="92"/>
      <c r="R1567" s="92"/>
      <c r="S1567" s="92"/>
      <c r="T1567" s="93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T1567" s="18" t="s">
        <v>201</v>
      </c>
      <c r="AU1567" s="18" t="s">
        <v>81</v>
      </c>
    </row>
    <row r="1568" spans="1:51" s="14" customFormat="1" ht="12">
      <c r="A1568" s="14"/>
      <c r="B1568" s="255"/>
      <c r="C1568" s="256"/>
      <c r="D1568" s="240" t="s">
        <v>202</v>
      </c>
      <c r="E1568" s="257" t="s">
        <v>1</v>
      </c>
      <c r="F1568" s="258" t="s">
        <v>1760</v>
      </c>
      <c r="G1568" s="256"/>
      <c r="H1568" s="259">
        <v>1.25</v>
      </c>
      <c r="I1568" s="260"/>
      <c r="J1568" s="256"/>
      <c r="K1568" s="256"/>
      <c r="L1568" s="261"/>
      <c r="M1568" s="262"/>
      <c r="N1568" s="263"/>
      <c r="O1568" s="263"/>
      <c r="P1568" s="263"/>
      <c r="Q1568" s="263"/>
      <c r="R1568" s="263"/>
      <c r="S1568" s="263"/>
      <c r="T1568" s="26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65" t="s">
        <v>202</v>
      </c>
      <c r="AU1568" s="265" t="s">
        <v>81</v>
      </c>
      <c r="AV1568" s="14" t="s">
        <v>81</v>
      </c>
      <c r="AW1568" s="14" t="s">
        <v>30</v>
      </c>
      <c r="AX1568" s="14" t="s">
        <v>73</v>
      </c>
      <c r="AY1568" s="265" t="s">
        <v>194</v>
      </c>
    </row>
    <row r="1569" spans="1:51" s="15" customFormat="1" ht="12">
      <c r="A1569" s="15"/>
      <c r="B1569" s="266"/>
      <c r="C1569" s="267"/>
      <c r="D1569" s="240" t="s">
        <v>202</v>
      </c>
      <c r="E1569" s="268" t="s">
        <v>1</v>
      </c>
      <c r="F1569" s="269" t="s">
        <v>206</v>
      </c>
      <c r="G1569" s="267"/>
      <c r="H1569" s="270">
        <v>1.25</v>
      </c>
      <c r="I1569" s="271"/>
      <c r="J1569" s="267"/>
      <c r="K1569" s="267"/>
      <c r="L1569" s="272"/>
      <c r="M1569" s="273"/>
      <c r="N1569" s="274"/>
      <c r="O1569" s="274"/>
      <c r="P1569" s="274"/>
      <c r="Q1569" s="274"/>
      <c r="R1569" s="274"/>
      <c r="S1569" s="274"/>
      <c r="T1569" s="275"/>
      <c r="U1569" s="15"/>
      <c r="V1569" s="15"/>
      <c r="W1569" s="15"/>
      <c r="X1569" s="15"/>
      <c r="Y1569" s="15"/>
      <c r="Z1569" s="15"/>
      <c r="AA1569" s="15"/>
      <c r="AB1569" s="15"/>
      <c r="AC1569" s="15"/>
      <c r="AD1569" s="15"/>
      <c r="AE1569" s="15"/>
      <c r="AT1569" s="276" t="s">
        <v>202</v>
      </c>
      <c r="AU1569" s="276" t="s">
        <v>81</v>
      </c>
      <c r="AV1569" s="15" t="s">
        <v>115</v>
      </c>
      <c r="AW1569" s="15" t="s">
        <v>30</v>
      </c>
      <c r="AX1569" s="15" t="s">
        <v>77</v>
      </c>
      <c r="AY1569" s="276" t="s">
        <v>194</v>
      </c>
    </row>
    <row r="1570" spans="1:65" s="2" customFormat="1" ht="33" customHeight="1">
      <c r="A1570" s="39"/>
      <c r="B1570" s="40"/>
      <c r="C1570" s="227" t="s">
        <v>1008</v>
      </c>
      <c r="D1570" s="227" t="s">
        <v>196</v>
      </c>
      <c r="E1570" s="228" t="s">
        <v>1761</v>
      </c>
      <c r="F1570" s="229" t="s">
        <v>1762</v>
      </c>
      <c r="G1570" s="230" t="s">
        <v>397</v>
      </c>
      <c r="H1570" s="231">
        <v>5</v>
      </c>
      <c r="I1570" s="232"/>
      <c r="J1570" s="233">
        <f>ROUND(I1570*H1570,2)</f>
        <v>0</v>
      </c>
      <c r="K1570" s="229" t="s">
        <v>1</v>
      </c>
      <c r="L1570" s="45"/>
      <c r="M1570" s="234" t="s">
        <v>1</v>
      </c>
      <c r="N1570" s="235" t="s">
        <v>38</v>
      </c>
      <c r="O1570" s="92"/>
      <c r="P1570" s="236">
        <f>O1570*H1570</f>
        <v>0</v>
      </c>
      <c r="Q1570" s="236">
        <v>0</v>
      </c>
      <c r="R1570" s="236">
        <f>Q1570*H1570</f>
        <v>0</v>
      </c>
      <c r="S1570" s="236">
        <v>0</v>
      </c>
      <c r="T1570" s="237">
        <f>S1570*H1570</f>
        <v>0</v>
      </c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R1570" s="238" t="s">
        <v>239</v>
      </c>
      <c r="AT1570" s="238" t="s">
        <v>196</v>
      </c>
      <c r="AU1570" s="238" t="s">
        <v>81</v>
      </c>
      <c r="AY1570" s="18" t="s">
        <v>194</v>
      </c>
      <c r="BE1570" s="239">
        <f>IF(N1570="základní",J1570,0)</f>
        <v>0</v>
      </c>
      <c r="BF1570" s="239">
        <f>IF(N1570="snížená",J1570,0)</f>
        <v>0</v>
      </c>
      <c r="BG1570" s="239">
        <f>IF(N1570="zákl. přenesená",J1570,0)</f>
        <v>0</v>
      </c>
      <c r="BH1570" s="239">
        <f>IF(N1570="sníž. přenesená",J1570,0)</f>
        <v>0</v>
      </c>
      <c r="BI1570" s="239">
        <f>IF(N1570="nulová",J1570,0)</f>
        <v>0</v>
      </c>
      <c r="BJ1570" s="18" t="s">
        <v>77</v>
      </c>
      <c r="BK1570" s="239">
        <f>ROUND(I1570*H1570,2)</f>
        <v>0</v>
      </c>
      <c r="BL1570" s="18" t="s">
        <v>239</v>
      </c>
      <c r="BM1570" s="238" t="s">
        <v>1763</v>
      </c>
    </row>
    <row r="1571" spans="1:47" s="2" customFormat="1" ht="12">
      <c r="A1571" s="39"/>
      <c r="B1571" s="40"/>
      <c r="C1571" s="41"/>
      <c r="D1571" s="240" t="s">
        <v>201</v>
      </c>
      <c r="E1571" s="41"/>
      <c r="F1571" s="241" t="s">
        <v>1762</v>
      </c>
      <c r="G1571" s="41"/>
      <c r="H1571" s="41"/>
      <c r="I1571" s="242"/>
      <c r="J1571" s="41"/>
      <c r="K1571" s="41"/>
      <c r="L1571" s="45"/>
      <c r="M1571" s="243"/>
      <c r="N1571" s="244"/>
      <c r="O1571" s="92"/>
      <c r="P1571" s="92"/>
      <c r="Q1571" s="92"/>
      <c r="R1571" s="92"/>
      <c r="S1571" s="92"/>
      <c r="T1571" s="93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T1571" s="18" t="s">
        <v>201</v>
      </c>
      <c r="AU1571" s="18" t="s">
        <v>81</v>
      </c>
    </row>
    <row r="1572" spans="1:51" s="14" customFormat="1" ht="12">
      <c r="A1572" s="14"/>
      <c r="B1572" s="255"/>
      <c r="C1572" s="256"/>
      <c r="D1572" s="240" t="s">
        <v>202</v>
      </c>
      <c r="E1572" s="257" t="s">
        <v>1</v>
      </c>
      <c r="F1572" s="258" t="s">
        <v>1764</v>
      </c>
      <c r="G1572" s="256"/>
      <c r="H1572" s="259">
        <v>5</v>
      </c>
      <c r="I1572" s="260"/>
      <c r="J1572" s="256"/>
      <c r="K1572" s="256"/>
      <c r="L1572" s="261"/>
      <c r="M1572" s="262"/>
      <c r="N1572" s="263"/>
      <c r="O1572" s="263"/>
      <c r="P1572" s="263"/>
      <c r="Q1572" s="263"/>
      <c r="R1572" s="263"/>
      <c r="S1572" s="263"/>
      <c r="T1572" s="26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65" t="s">
        <v>202</v>
      </c>
      <c r="AU1572" s="265" t="s">
        <v>81</v>
      </c>
      <c r="AV1572" s="14" t="s">
        <v>81</v>
      </c>
      <c r="AW1572" s="14" t="s">
        <v>30</v>
      </c>
      <c r="AX1572" s="14" t="s">
        <v>73</v>
      </c>
      <c r="AY1572" s="265" t="s">
        <v>194</v>
      </c>
    </row>
    <row r="1573" spans="1:51" s="15" customFormat="1" ht="12">
      <c r="A1573" s="15"/>
      <c r="B1573" s="266"/>
      <c r="C1573" s="267"/>
      <c r="D1573" s="240" t="s">
        <v>202</v>
      </c>
      <c r="E1573" s="268" t="s">
        <v>1</v>
      </c>
      <c r="F1573" s="269" t="s">
        <v>206</v>
      </c>
      <c r="G1573" s="267"/>
      <c r="H1573" s="270">
        <v>5</v>
      </c>
      <c r="I1573" s="271"/>
      <c r="J1573" s="267"/>
      <c r="K1573" s="267"/>
      <c r="L1573" s="272"/>
      <c r="M1573" s="273"/>
      <c r="N1573" s="274"/>
      <c r="O1573" s="274"/>
      <c r="P1573" s="274"/>
      <c r="Q1573" s="274"/>
      <c r="R1573" s="274"/>
      <c r="S1573" s="274"/>
      <c r="T1573" s="275"/>
      <c r="U1573" s="15"/>
      <c r="V1573" s="15"/>
      <c r="W1573" s="15"/>
      <c r="X1573" s="15"/>
      <c r="Y1573" s="15"/>
      <c r="Z1573" s="15"/>
      <c r="AA1573" s="15"/>
      <c r="AB1573" s="15"/>
      <c r="AC1573" s="15"/>
      <c r="AD1573" s="15"/>
      <c r="AE1573" s="15"/>
      <c r="AT1573" s="276" t="s">
        <v>202</v>
      </c>
      <c r="AU1573" s="276" t="s">
        <v>81</v>
      </c>
      <c r="AV1573" s="15" t="s">
        <v>115</v>
      </c>
      <c r="AW1573" s="15" t="s">
        <v>30</v>
      </c>
      <c r="AX1573" s="15" t="s">
        <v>77</v>
      </c>
      <c r="AY1573" s="276" t="s">
        <v>194</v>
      </c>
    </row>
    <row r="1574" spans="1:65" s="2" customFormat="1" ht="44.25" customHeight="1">
      <c r="A1574" s="39"/>
      <c r="B1574" s="40"/>
      <c r="C1574" s="227" t="s">
        <v>1765</v>
      </c>
      <c r="D1574" s="227" t="s">
        <v>196</v>
      </c>
      <c r="E1574" s="228" t="s">
        <v>1766</v>
      </c>
      <c r="F1574" s="229" t="s">
        <v>1767</v>
      </c>
      <c r="G1574" s="230" t="s">
        <v>268</v>
      </c>
      <c r="H1574" s="231">
        <v>0.549</v>
      </c>
      <c r="I1574" s="232"/>
      <c r="J1574" s="233">
        <f>ROUND(I1574*H1574,2)</f>
        <v>0</v>
      </c>
      <c r="K1574" s="229" t="s">
        <v>200</v>
      </c>
      <c r="L1574" s="45"/>
      <c r="M1574" s="234" t="s">
        <v>1</v>
      </c>
      <c r="N1574" s="235" t="s">
        <v>38</v>
      </c>
      <c r="O1574" s="92"/>
      <c r="P1574" s="236">
        <f>O1574*H1574</f>
        <v>0</v>
      </c>
      <c r="Q1574" s="236">
        <v>0</v>
      </c>
      <c r="R1574" s="236">
        <f>Q1574*H1574</f>
        <v>0</v>
      </c>
      <c r="S1574" s="236">
        <v>0</v>
      </c>
      <c r="T1574" s="237">
        <f>S1574*H1574</f>
        <v>0</v>
      </c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R1574" s="238" t="s">
        <v>239</v>
      </c>
      <c r="AT1574" s="238" t="s">
        <v>196</v>
      </c>
      <c r="AU1574" s="238" t="s">
        <v>81</v>
      </c>
      <c r="AY1574" s="18" t="s">
        <v>194</v>
      </c>
      <c r="BE1574" s="239">
        <f>IF(N1574="základní",J1574,0)</f>
        <v>0</v>
      </c>
      <c r="BF1574" s="239">
        <f>IF(N1574="snížená",J1574,0)</f>
        <v>0</v>
      </c>
      <c r="BG1574" s="239">
        <f>IF(N1574="zákl. přenesená",J1574,0)</f>
        <v>0</v>
      </c>
      <c r="BH1574" s="239">
        <f>IF(N1574="sníž. přenesená",J1574,0)</f>
        <v>0</v>
      </c>
      <c r="BI1574" s="239">
        <f>IF(N1574="nulová",J1574,0)</f>
        <v>0</v>
      </c>
      <c r="BJ1574" s="18" t="s">
        <v>77</v>
      </c>
      <c r="BK1574" s="239">
        <f>ROUND(I1574*H1574,2)</f>
        <v>0</v>
      </c>
      <c r="BL1574" s="18" t="s">
        <v>239</v>
      </c>
      <c r="BM1574" s="238" t="s">
        <v>1768</v>
      </c>
    </row>
    <row r="1575" spans="1:47" s="2" customFormat="1" ht="12">
      <c r="A1575" s="39"/>
      <c r="B1575" s="40"/>
      <c r="C1575" s="41"/>
      <c r="D1575" s="240" t="s">
        <v>201</v>
      </c>
      <c r="E1575" s="41"/>
      <c r="F1575" s="241" t="s">
        <v>1767</v>
      </c>
      <c r="G1575" s="41"/>
      <c r="H1575" s="41"/>
      <c r="I1575" s="242"/>
      <c r="J1575" s="41"/>
      <c r="K1575" s="41"/>
      <c r="L1575" s="45"/>
      <c r="M1575" s="243"/>
      <c r="N1575" s="244"/>
      <c r="O1575" s="92"/>
      <c r="P1575" s="92"/>
      <c r="Q1575" s="92"/>
      <c r="R1575" s="92"/>
      <c r="S1575" s="92"/>
      <c r="T1575" s="93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T1575" s="18" t="s">
        <v>201</v>
      </c>
      <c r="AU1575" s="18" t="s">
        <v>81</v>
      </c>
    </row>
    <row r="1576" spans="1:65" s="2" customFormat="1" ht="12">
      <c r="A1576" s="39"/>
      <c r="B1576" s="40"/>
      <c r="C1576" s="227" t="s">
        <v>1011</v>
      </c>
      <c r="D1576" s="227" t="s">
        <v>196</v>
      </c>
      <c r="E1576" s="228" t="s">
        <v>1769</v>
      </c>
      <c r="F1576" s="229" t="s">
        <v>1770</v>
      </c>
      <c r="G1576" s="230" t="s">
        <v>268</v>
      </c>
      <c r="H1576" s="231">
        <v>0.549</v>
      </c>
      <c r="I1576" s="232"/>
      <c r="J1576" s="233">
        <f>ROUND(I1576*H1576,2)</f>
        <v>0</v>
      </c>
      <c r="K1576" s="229" t="s">
        <v>200</v>
      </c>
      <c r="L1576" s="45"/>
      <c r="M1576" s="234" t="s">
        <v>1</v>
      </c>
      <c r="N1576" s="235" t="s">
        <v>38</v>
      </c>
      <c r="O1576" s="92"/>
      <c r="P1576" s="236">
        <f>O1576*H1576</f>
        <v>0</v>
      </c>
      <c r="Q1576" s="236">
        <v>0</v>
      </c>
      <c r="R1576" s="236">
        <f>Q1576*H1576</f>
        <v>0</v>
      </c>
      <c r="S1576" s="236">
        <v>0</v>
      </c>
      <c r="T1576" s="237">
        <f>S1576*H1576</f>
        <v>0</v>
      </c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R1576" s="238" t="s">
        <v>239</v>
      </c>
      <c r="AT1576" s="238" t="s">
        <v>196</v>
      </c>
      <c r="AU1576" s="238" t="s">
        <v>81</v>
      </c>
      <c r="AY1576" s="18" t="s">
        <v>194</v>
      </c>
      <c r="BE1576" s="239">
        <f>IF(N1576="základní",J1576,0)</f>
        <v>0</v>
      </c>
      <c r="BF1576" s="239">
        <f>IF(N1576="snížená",J1576,0)</f>
        <v>0</v>
      </c>
      <c r="BG1576" s="239">
        <f>IF(N1576="zákl. přenesená",J1576,0)</f>
        <v>0</v>
      </c>
      <c r="BH1576" s="239">
        <f>IF(N1576="sníž. přenesená",J1576,0)</f>
        <v>0</v>
      </c>
      <c r="BI1576" s="239">
        <f>IF(N1576="nulová",J1576,0)</f>
        <v>0</v>
      </c>
      <c r="BJ1576" s="18" t="s">
        <v>77</v>
      </c>
      <c r="BK1576" s="239">
        <f>ROUND(I1576*H1576,2)</f>
        <v>0</v>
      </c>
      <c r="BL1576" s="18" t="s">
        <v>239</v>
      </c>
      <c r="BM1576" s="238" t="s">
        <v>1771</v>
      </c>
    </row>
    <row r="1577" spans="1:47" s="2" customFormat="1" ht="12">
      <c r="A1577" s="39"/>
      <c r="B1577" s="40"/>
      <c r="C1577" s="41"/>
      <c r="D1577" s="240" t="s">
        <v>201</v>
      </c>
      <c r="E1577" s="41"/>
      <c r="F1577" s="241" t="s">
        <v>1770</v>
      </c>
      <c r="G1577" s="41"/>
      <c r="H1577" s="41"/>
      <c r="I1577" s="242"/>
      <c r="J1577" s="41"/>
      <c r="K1577" s="41"/>
      <c r="L1577" s="45"/>
      <c r="M1577" s="243"/>
      <c r="N1577" s="244"/>
      <c r="O1577" s="92"/>
      <c r="P1577" s="92"/>
      <c r="Q1577" s="92"/>
      <c r="R1577" s="92"/>
      <c r="S1577" s="92"/>
      <c r="T1577" s="93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T1577" s="18" t="s">
        <v>201</v>
      </c>
      <c r="AU1577" s="18" t="s">
        <v>81</v>
      </c>
    </row>
    <row r="1578" spans="1:63" s="12" customFormat="1" ht="22.8" customHeight="1">
      <c r="A1578" s="12"/>
      <c r="B1578" s="211"/>
      <c r="C1578" s="212"/>
      <c r="D1578" s="213" t="s">
        <v>72</v>
      </c>
      <c r="E1578" s="225" t="s">
        <v>1772</v>
      </c>
      <c r="F1578" s="225" t="s">
        <v>1773</v>
      </c>
      <c r="G1578" s="212"/>
      <c r="H1578" s="212"/>
      <c r="I1578" s="215"/>
      <c r="J1578" s="226">
        <f>BK1578</f>
        <v>0</v>
      </c>
      <c r="K1578" s="212"/>
      <c r="L1578" s="217"/>
      <c r="M1578" s="218"/>
      <c r="N1578" s="219"/>
      <c r="O1578" s="219"/>
      <c r="P1578" s="220">
        <f>SUM(P1579:P1600)</f>
        <v>0</v>
      </c>
      <c r="Q1578" s="219"/>
      <c r="R1578" s="220">
        <f>SUM(R1579:R1600)</f>
        <v>0</v>
      </c>
      <c r="S1578" s="219"/>
      <c r="T1578" s="221">
        <f>SUM(T1579:T1600)</f>
        <v>0</v>
      </c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R1578" s="222" t="s">
        <v>81</v>
      </c>
      <c r="AT1578" s="223" t="s">
        <v>72</v>
      </c>
      <c r="AU1578" s="223" t="s">
        <v>77</v>
      </c>
      <c r="AY1578" s="222" t="s">
        <v>194</v>
      </c>
      <c r="BK1578" s="224">
        <f>SUM(BK1579:BK1600)</f>
        <v>0</v>
      </c>
    </row>
    <row r="1579" spans="1:65" s="2" customFormat="1" ht="44.25" customHeight="1">
      <c r="A1579" s="39"/>
      <c r="B1579" s="40"/>
      <c r="C1579" s="227" t="s">
        <v>1774</v>
      </c>
      <c r="D1579" s="227" t="s">
        <v>196</v>
      </c>
      <c r="E1579" s="228" t="s">
        <v>1775</v>
      </c>
      <c r="F1579" s="229" t="s">
        <v>1776</v>
      </c>
      <c r="G1579" s="230" t="s">
        <v>397</v>
      </c>
      <c r="H1579" s="231">
        <v>1</v>
      </c>
      <c r="I1579" s="232"/>
      <c r="J1579" s="233">
        <f>ROUND(I1579*H1579,2)</f>
        <v>0</v>
      </c>
      <c r="K1579" s="229" t="s">
        <v>1</v>
      </c>
      <c r="L1579" s="45"/>
      <c r="M1579" s="234" t="s">
        <v>1</v>
      </c>
      <c r="N1579" s="235" t="s">
        <v>38</v>
      </c>
      <c r="O1579" s="92"/>
      <c r="P1579" s="236">
        <f>O1579*H1579</f>
        <v>0</v>
      </c>
      <c r="Q1579" s="236">
        <v>0</v>
      </c>
      <c r="R1579" s="236">
        <f>Q1579*H1579</f>
        <v>0</v>
      </c>
      <c r="S1579" s="236">
        <v>0</v>
      </c>
      <c r="T1579" s="237">
        <f>S1579*H1579</f>
        <v>0</v>
      </c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R1579" s="238" t="s">
        <v>239</v>
      </c>
      <c r="AT1579" s="238" t="s">
        <v>196</v>
      </c>
      <c r="AU1579" s="238" t="s">
        <v>81</v>
      </c>
      <c r="AY1579" s="18" t="s">
        <v>194</v>
      </c>
      <c r="BE1579" s="239">
        <f>IF(N1579="základní",J1579,0)</f>
        <v>0</v>
      </c>
      <c r="BF1579" s="239">
        <f>IF(N1579="snížená",J1579,0)</f>
        <v>0</v>
      </c>
      <c r="BG1579" s="239">
        <f>IF(N1579="zákl. přenesená",J1579,0)</f>
        <v>0</v>
      </c>
      <c r="BH1579" s="239">
        <f>IF(N1579="sníž. přenesená",J1579,0)</f>
        <v>0</v>
      </c>
      <c r="BI1579" s="239">
        <f>IF(N1579="nulová",J1579,0)</f>
        <v>0</v>
      </c>
      <c r="BJ1579" s="18" t="s">
        <v>77</v>
      </c>
      <c r="BK1579" s="239">
        <f>ROUND(I1579*H1579,2)</f>
        <v>0</v>
      </c>
      <c r="BL1579" s="18" t="s">
        <v>239</v>
      </c>
      <c r="BM1579" s="238" t="s">
        <v>1777</v>
      </c>
    </row>
    <row r="1580" spans="1:47" s="2" customFormat="1" ht="12">
      <c r="A1580" s="39"/>
      <c r="B1580" s="40"/>
      <c r="C1580" s="41"/>
      <c r="D1580" s="240" t="s">
        <v>201</v>
      </c>
      <c r="E1580" s="41"/>
      <c r="F1580" s="241" t="s">
        <v>1776</v>
      </c>
      <c r="G1580" s="41"/>
      <c r="H1580" s="41"/>
      <c r="I1580" s="242"/>
      <c r="J1580" s="41"/>
      <c r="K1580" s="41"/>
      <c r="L1580" s="45"/>
      <c r="M1580" s="243"/>
      <c r="N1580" s="244"/>
      <c r="O1580" s="92"/>
      <c r="P1580" s="92"/>
      <c r="Q1580" s="92"/>
      <c r="R1580" s="92"/>
      <c r="S1580" s="92"/>
      <c r="T1580" s="93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T1580" s="18" t="s">
        <v>201</v>
      </c>
      <c r="AU1580" s="18" t="s">
        <v>81</v>
      </c>
    </row>
    <row r="1581" spans="1:65" s="2" customFormat="1" ht="44.25" customHeight="1">
      <c r="A1581" s="39"/>
      <c r="B1581" s="40"/>
      <c r="C1581" s="227" t="s">
        <v>1016</v>
      </c>
      <c r="D1581" s="227" t="s">
        <v>196</v>
      </c>
      <c r="E1581" s="228" t="s">
        <v>1778</v>
      </c>
      <c r="F1581" s="229" t="s">
        <v>1779</v>
      </c>
      <c r="G1581" s="230" t="s">
        <v>397</v>
      </c>
      <c r="H1581" s="231">
        <v>1</v>
      </c>
      <c r="I1581" s="232"/>
      <c r="J1581" s="233">
        <f>ROUND(I1581*H1581,2)</f>
        <v>0</v>
      </c>
      <c r="K1581" s="229" t="s">
        <v>1</v>
      </c>
      <c r="L1581" s="45"/>
      <c r="M1581" s="234" t="s">
        <v>1</v>
      </c>
      <c r="N1581" s="235" t="s">
        <v>38</v>
      </c>
      <c r="O1581" s="92"/>
      <c r="P1581" s="236">
        <f>O1581*H1581</f>
        <v>0</v>
      </c>
      <c r="Q1581" s="236">
        <v>0</v>
      </c>
      <c r="R1581" s="236">
        <f>Q1581*H1581</f>
        <v>0</v>
      </c>
      <c r="S1581" s="236">
        <v>0</v>
      </c>
      <c r="T1581" s="237">
        <f>S1581*H1581</f>
        <v>0</v>
      </c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R1581" s="238" t="s">
        <v>239</v>
      </c>
      <c r="AT1581" s="238" t="s">
        <v>196</v>
      </c>
      <c r="AU1581" s="238" t="s">
        <v>81</v>
      </c>
      <c r="AY1581" s="18" t="s">
        <v>194</v>
      </c>
      <c r="BE1581" s="239">
        <f>IF(N1581="základní",J1581,0)</f>
        <v>0</v>
      </c>
      <c r="BF1581" s="239">
        <f>IF(N1581="snížená",J1581,0)</f>
        <v>0</v>
      </c>
      <c r="BG1581" s="239">
        <f>IF(N1581="zákl. přenesená",J1581,0)</f>
        <v>0</v>
      </c>
      <c r="BH1581" s="239">
        <f>IF(N1581="sníž. přenesená",J1581,0)</f>
        <v>0</v>
      </c>
      <c r="BI1581" s="239">
        <f>IF(N1581="nulová",J1581,0)</f>
        <v>0</v>
      </c>
      <c r="BJ1581" s="18" t="s">
        <v>77</v>
      </c>
      <c r="BK1581" s="239">
        <f>ROUND(I1581*H1581,2)</f>
        <v>0</v>
      </c>
      <c r="BL1581" s="18" t="s">
        <v>239</v>
      </c>
      <c r="BM1581" s="238" t="s">
        <v>1780</v>
      </c>
    </row>
    <row r="1582" spans="1:47" s="2" customFormat="1" ht="12">
      <c r="A1582" s="39"/>
      <c r="B1582" s="40"/>
      <c r="C1582" s="41"/>
      <c r="D1582" s="240" t="s">
        <v>201</v>
      </c>
      <c r="E1582" s="41"/>
      <c r="F1582" s="241" t="s">
        <v>1779</v>
      </c>
      <c r="G1582" s="41"/>
      <c r="H1582" s="41"/>
      <c r="I1582" s="242"/>
      <c r="J1582" s="41"/>
      <c r="K1582" s="41"/>
      <c r="L1582" s="45"/>
      <c r="M1582" s="243"/>
      <c r="N1582" s="244"/>
      <c r="O1582" s="92"/>
      <c r="P1582" s="92"/>
      <c r="Q1582" s="92"/>
      <c r="R1582" s="92"/>
      <c r="S1582" s="92"/>
      <c r="T1582" s="93"/>
      <c r="U1582" s="39"/>
      <c r="V1582" s="39"/>
      <c r="W1582" s="39"/>
      <c r="X1582" s="39"/>
      <c r="Y1582" s="39"/>
      <c r="Z1582" s="39"/>
      <c r="AA1582" s="39"/>
      <c r="AB1582" s="39"/>
      <c r="AC1582" s="39"/>
      <c r="AD1582" s="39"/>
      <c r="AE1582" s="39"/>
      <c r="AT1582" s="18" t="s">
        <v>201</v>
      </c>
      <c r="AU1582" s="18" t="s">
        <v>81</v>
      </c>
    </row>
    <row r="1583" spans="1:65" s="2" customFormat="1" ht="44.25" customHeight="1">
      <c r="A1583" s="39"/>
      <c r="B1583" s="40"/>
      <c r="C1583" s="227" t="s">
        <v>1781</v>
      </c>
      <c r="D1583" s="227" t="s">
        <v>196</v>
      </c>
      <c r="E1583" s="228" t="s">
        <v>1782</v>
      </c>
      <c r="F1583" s="229" t="s">
        <v>1783</v>
      </c>
      <c r="G1583" s="230" t="s">
        <v>397</v>
      </c>
      <c r="H1583" s="231">
        <v>1</v>
      </c>
      <c r="I1583" s="232"/>
      <c r="J1583" s="233">
        <f>ROUND(I1583*H1583,2)</f>
        <v>0</v>
      </c>
      <c r="K1583" s="229" t="s">
        <v>1</v>
      </c>
      <c r="L1583" s="45"/>
      <c r="M1583" s="234" t="s">
        <v>1</v>
      </c>
      <c r="N1583" s="235" t="s">
        <v>38</v>
      </c>
      <c r="O1583" s="92"/>
      <c r="P1583" s="236">
        <f>O1583*H1583</f>
        <v>0</v>
      </c>
      <c r="Q1583" s="236">
        <v>0</v>
      </c>
      <c r="R1583" s="236">
        <f>Q1583*H1583</f>
        <v>0</v>
      </c>
      <c r="S1583" s="236">
        <v>0</v>
      </c>
      <c r="T1583" s="237">
        <f>S1583*H1583</f>
        <v>0</v>
      </c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/>
      <c r="AE1583" s="39"/>
      <c r="AR1583" s="238" t="s">
        <v>239</v>
      </c>
      <c r="AT1583" s="238" t="s">
        <v>196</v>
      </c>
      <c r="AU1583" s="238" t="s">
        <v>81</v>
      </c>
      <c r="AY1583" s="18" t="s">
        <v>194</v>
      </c>
      <c r="BE1583" s="239">
        <f>IF(N1583="základní",J1583,0)</f>
        <v>0</v>
      </c>
      <c r="BF1583" s="239">
        <f>IF(N1583="snížená",J1583,0)</f>
        <v>0</v>
      </c>
      <c r="BG1583" s="239">
        <f>IF(N1583="zákl. přenesená",J1583,0)</f>
        <v>0</v>
      </c>
      <c r="BH1583" s="239">
        <f>IF(N1583="sníž. přenesená",J1583,0)</f>
        <v>0</v>
      </c>
      <c r="BI1583" s="239">
        <f>IF(N1583="nulová",J1583,0)</f>
        <v>0</v>
      </c>
      <c r="BJ1583" s="18" t="s">
        <v>77</v>
      </c>
      <c r="BK1583" s="239">
        <f>ROUND(I1583*H1583,2)</f>
        <v>0</v>
      </c>
      <c r="BL1583" s="18" t="s">
        <v>239</v>
      </c>
      <c r="BM1583" s="238" t="s">
        <v>1784</v>
      </c>
    </row>
    <row r="1584" spans="1:47" s="2" customFormat="1" ht="12">
      <c r="A1584" s="39"/>
      <c r="B1584" s="40"/>
      <c r="C1584" s="41"/>
      <c r="D1584" s="240" t="s">
        <v>201</v>
      </c>
      <c r="E1584" s="41"/>
      <c r="F1584" s="241" t="s">
        <v>1783</v>
      </c>
      <c r="G1584" s="41"/>
      <c r="H1584" s="41"/>
      <c r="I1584" s="242"/>
      <c r="J1584" s="41"/>
      <c r="K1584" s="41"/>
      <c r="L1584" s="45"/>
      <c r="M1584" s="243"/>
      <c r="N1584" s="244"/>
      <c r="O1584" s="92"/>
      <c r="P1584" s="92"/>
      <c r="Q1584" s="92"/>
      <c r="R1584" s="92"/>
      <c r="S1584" s="92"/>
      <c r="T1584" s="93"/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T1584" s="18" t="s">
        <v>201</v>
      </c>
      <c r="AU1584" s="18" t="s">
        <v>81</v>
      </c>
    </row>
    <row r="1585" spans="1:65" s="2" customFormat="1" ht="66.75" customHeight="1">
      <c r="A1585" s="39"/>
      <c r="B1585" s="40"/>
      <c r="C1585" s="227" t="s">
        <v>1019</v>
      </c>
      <c r="D1585" s="227" t="s">
        <v>196</v>
      </c>
      <c r="E1585" s="228" t="s">
        <v>1785</v>
      </c>
      <c r="F1585" s="229" t="s">
        <v>1786</v>
      </c>
      <c r="G1585" s="230" t="s">
        <v>397</v>
      </c>
      <c r="H1585" s="231">
        <v>5</v>
      </c>
      <c r="I1585" s="232"/>
      <c r="J1585" s="233">
        <f>ROUND(I1585*H1585,2)</f>
        <v>0</v>
      </c>
      <c r="K1585" s="229" t="s">
        <v>1</v>
      </c>
      <c r="L1585" s="45"/>
      <c r="M1585" s="234" t="s">
        <v>1</v>
      </c>
      <c r="N1585" s="235" t="s">
        <v>38</v>
      </c>
      <c r="O1585" s="92"/>
      <c r="P1585" s="236">
        <f>O1585*H1585</f>
        <v>0</v>
      </c>
      <c r="Q1585" s="236">
        <v>0</v>
      </c>
      <c r="R1585" s="236">
        <f>Q1585*H1585</f>
        <v>0</v>
      </c>
      <c r="S1585" s="236">
        <v>0</v>
      </c>
      <c r="T1585" s="237">
        <f>S1585*H1585</f>
        <v>0</v>
      </c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R1585" s="238" t="s">
        <v>239</v>
      </c>
      <c r="AT1585" s="238" t="s">
        <v>196</v>
      </c>
      <c r="AU1585" s="238" t="s">
        <v>81</v>
      </c>
      <c r="AY1585" s="18" t="s">
        <v>194</v>
      </c>
      <c r="BE1585" s="239">
        <f>IF(N1585="základní",J1585,0)</f>
        <v>0</v>
      </c>
      <c r="BF1585" s="239">
        <f>IF(N1585="snížená",J1585,0)</f>
        <v>0</v>
      </c>
      <c r="BG1585" s="239">
        <f>IF(N1585="zákl. přenesená",J1585,0)</f>
        <v>0</v>
      </c>
      <c r="BH1585" s="239">
        <f>IF(N1585="sníž. přenesená",J1585,0)</f>
        <v>0</v>
      </c>
      <c r="BI1585" s="239">
        <f>IF(N1585="nulová",J1585,0)</f>
        <v>0</v>
      </c>
      <c r="BJ1585" s="18" t="s">
        <v>77</v>
      </c>
      <c r="BK1585" s="239">
        <f>ROUND(I1585*H1585,2)</f>
        <v>0</v>
      </c>
      <c r="BL1585" s="18" t="s">
        <v>239</v>
      </c>
      <c r="BM1585" s="238" t="s">
        <v>1787</v>
      </c>
    </row>
    <row r="1586" spans="1:47" s="2" customFormat="1" ht="12">
      <c r="A1586" s="39"/>
      <c r="B1586" s="40"/>
      <c r="C1586" s="41"/>
      <c r="D1586" s="240" t="s">
        <v>201</v>
      </c>
      <c r="E1586" s="41"/>
      <c r="F1586" s="241" t="s">
        <v>1788</v>
      </c>
      <c r="G1586" s="41"/>
      <c r="H1586" s="41"/>
      <c r="I1586" s="242"/>
      <c r="J1586" s="41"/>
      <c r="K1586" s="41"/>
      <c r="L1586" s="45"/>
      <c r="M1586" s="243"/>
      <c r="N1586" s="244"/>
      <c r="O1586" s="92"/>
      <c r="P1586" s="92"/>
      <c r="Q1586" s="92"/>
      <c r="R1586" s="92"/>
      <c r="S1586" s="92"/>
      <c r="T1586" s="93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T1586" s="18" t="s">
        <v>201</v>
      </c>
      <c r="AU1586" s="18" t="s">
        <v>81</v>
      </c>
    </row>
    <row r="1587" spans="1:65" s="2" customFormat="1" ht="66.75" customHeight="1">
      <c r="A1587" s="39"/>
      <c r="B1587" s="40"/>
      <c r="C1587" s="227" t="s">
        <v>1789</v>
      </c>
      <c r="D1587" s="227" t="s">
        <v>196</v>
      </c>
      <c r="E1587" s="228" t="s">
        <v>1790</v>
      </c>
      <c r="F1587" s="229" t="s">
        <v>1791</v>
      </c>
      <c r="G1587" s="230" t="s">
        <v>397</v>
      </c>
      <c r="H1587" s="231">
        <v>2</v>
      </c>
      <c r="I1587" s="232"/>
      <c r="J1587" s="233">
        <f>ROUND(I1587*H1587,2)</f>
        <v>0</v>
      </c>
      <c r="K1587" s="229" t="s">
        <v>1</v>
      </c>
      <c r="L1587" s="45"/>
      <c r="M1587" s="234" t="s">
        <v>1</v>
      </c>
      <c r="N1587" s="235" t="s">
        <v>38</v>
      </c>
      <c r="O1587" s="92"/>
      <c r="P1587" s="236">
        <f>O1587*H1587</f>
        <v>0</v>
      </c>
      <c r="Q1587" s="236">
        <v>0</v>
      </c>
      <c r="R1587" s="236">
        <f>Q1587*H1587</f>
        <v>0</v>
      </c>
      <c r="S1587" s="236">
        <v>0</v>
      </c>
      <c r="T1587" s="237">
        <f>S1587*H1587</f>
        <v>0</v>
      </c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R1587" s="238" t="s">
        <v>239</v>
      </c>
      <c r="AT1587" s="238" t="s">
        <v>196</v>
      </c>
      <c r="AU1587" s="238" t="s">
        <v>81</v>
      </c>
      <c r="AY1587" s="18" t="s">
        <v>194</v>
      </c>
      <c r="BE1587" s="239">
        <f>IF(N1587="základní",J1587,0)</f>
        <v>0</v>
      </c>
      <c r="BF1587" s="239">
        <f>IF(N1587="snížená",J1587,0)</f>
        <v>0</v>
      </c>
      <c r="BG1587" s="239">
        <f>IF(N1587="zákl. přenesená",J1587,0)</f>
        <v>0</v>
      </c>
      <c r="BH1587" s="239">
        <f>IF(N1587="sníž. přenesená",J1587,0)</f>
        <v>0</v>
      </c>
      <c r="BI1587" s="239">
        <f>IF(N1587="nulová",J1587,0)</f>
        <v>0</v>
      </c>
      <c r="BJ1587" s="18" t="s">
        <v>77</v>
      </c>
      <c r="BK1587" s="239">
        <f>ROUND(I1587*H1587,2)</f>
        <v>0</v>
      </c>
      <c r="BL1587" s="18" t="s">
        <v>239</v>
      </c>
      <c r="BM1587" s="238" t="s">
        <v>1792</v>
      </c>
    </row>
    <row r="1588" spans="1:47" s="2" customFormat="1" ht="12">
      <c r="A1588" s="39"/>
      <c r="B1588" s="40"/>
      <c r="C1588" s="41"/>
      <c r="D1588" s="240" t="s">
        <v>201</v>
      </c>
      <c r="E1588" s="41"/>
      <c r="F1588" s="241" t="s">
        <v>1793</v>
      </c>
      <c r="G1588" s="41"/>
      <c r="H1588" s="41"/>
      <c r="I1588" s="242"/>
      <c r="J1588" s="41"/>
      <c r="K1588" s="41"/>
      <c r="L1588" s="45"/>
      <c r="M1588" s="243"/>
      <c r="N1588" s="244"/>
      <c r="O1588" s="92"/>
      <c r="P1588" s="92"/>
      <c r="Q1588" s="92"/>
      <c r="R1588" s="92"/>
      <c r="S1588" s="92"/>
      <c r="T1588" s="93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T1588" s="18" t="s">
        <v>201</v>
      </c>
      <c r="AU1588" s="18" t="s">
        <v>81</v>
      </c>
    </row>
    <row r="1589" spans="1:65" s="2" customFormat="1" ht="66.75" customHeight="1">
      <c r="A1589" s="39"/>
      <c r="B1589" s="40"/>
      <c r="C1589" s="227" t="s">
        <v>1024</v>
      </c>
      <c r="D1589" s="227" t="s">
        <v>196</v>
      </c>
      <c r="E1589" s="228" t="s">
        <v>1794</v>
      </c>
      <c r="F1589" s="229" t="s">
        <v>1795</v>
      </c>
      <c r="G1589" s="230" t="s">
        <v>397</v>
      </c>
      <c r="H1589" s="231">
        <v>4</v>
      </c>
      <c r="I1589" s="232"/>
      <c r="J1589" s="233">
        <f>ROUND(I1589*H1589,2)</f>
        <v>0</v>
      </c>
      <c r="K1589" s="229" t="s">
        <v>1</v>
      </c>
      <c r="L1589" s="45"/>
      <c r="M1589" s="234" t="s">
        <v>1</v>
      </c>
      <c r="N1589" s="235" t="s">
        <v>38</v>
      </c>
      <c r="O1589" s="92"/>
      <c r="P1589" s="236">
        <f>O1589*H1589</f>
        <v>0</v>
      </c>
      <c r="Q1589" s="236">
        <v>0</v>
      </c>
      <c r="R1589" s="236">
        <f>Q1589*H1589</f>
        <v>0</v>
      </c>
      <c r="S1589" s="236">
        <v>0</v>
      </c>
      <c r="T1589" s="237">
        <f>S1589*H1589</f>
        <v>0</v>
      </c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R1589" s="238" t="s">
        <v>239</v>
      </c>
      <c r="AT1589" s="238" t="s">
        <v>196</v>
      </c>
      <c r="AU1589" s="238" t="s">
        <v>81</v>
      </c>
      <c r="AY1589" s="18" t="s">
        <v>194</v>
      </c>
      <c r="BE1589" s="239">
        <f>IF(N1589="základní",J1589,0)</f>
        <v>0</v>
      </c>
      <c r="BF1589" s="239">
        <f>IF(N1589="snížená",J1589,0)</f>
        <v>0</v>
      </c>
      <c r="BG1589" s="239">
        <f>IF(N1589="zákl. přenesená",J1589,0)</f>
        <v>0</v>
      </c>
      <c r="BH1589" s="239">
        <f>IF(N1589="sníž. přenesená",J1589,0)</f>
        <v>0</v>
      </c>
      <c r="BI1589" s="239">
        <f>IF(N1589="nulová",J1589,0)</f>
        <v>0</v>
      </c>
      <c r="BJ1589" s="18" t="s">
        <v>77</v>
      </c>
      <c r="BK1589" s="239">
        <f>ROUND(I1589*H1589,2)</f>
        <v>0</v>
      </c>
      <c r="BL1589" s="18" t="s">
        <v>239</v>
      </c>
      <c r="BM1589" s="238" t="s">
        <v>1796</v>
      </c>
    </row>
    <row r="1590" spans="1:47" s="2" customFormat="1" ht="12">
      <c r="A1590" s="39"/>
      <c r="B1590" s="40"/>
      <c r="C1590" s="41"/>
      <c r="D1590" s="240" t="s">
        <v>201</v>
      </c>
      <c r="E1590" s="41"/>
      <c r="F1590" s="241" t="s">
        <v>1797</v>
      </c>
      <c r="G1590" s="41"/>
      <c r="H1590" s="41"/>
      <c r="I1590" s="242"/>
      <c r="J1590" s="41"/>
      <c r="K1590" s="41"/>
      <c r="L1590" s="45"/>
      <c r="M1590" s="243"/>
      <c r="N1590" s="244"/>
      <c r="O1590" s="92"/>
      <c r="P1590" s="92"/>
      <c r="Q1590" s="92"/>
      <c r="R1590" s="92"/>
      <c r="S1590" s="92"/>
      <c r="T1590" s="93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T1590" s="18" t="s">
        <v>201</v>
      </c>
      <c r="AU1590" s="18" t="s">
        <v>81</v>
      </c>
    </row>
    <row r="1591" spans="1:65" s="2" customFormat="1" ht="12">
      <c r="A1591" s="39"/>
      <c r="B1591" s="40"/>
      <c r="C1591" s="227" t="s">
        <v>1798</v>
      </c>
      <c r="D1591" s="227" t="s">
        <v>196</v>
      </c>
      <c r="E1591" s="228" t="s">
        <v>1799</v>
      </c>
      <c r="F1591" s="229" t="s">
        <v>1800</v>
      </c>
      <c r="G1591" s="230" t="s">
        <v>397</v>
      </c>
      <c r="H1591" s="231">
        <v>14</v>
      </c>
      <c r="I1591" s="232"/>
      <c r="J1591" s="233">
        <f>ROUND(I1591*H1591,2)</f>
        <v>0</v>
      </c>
      <c r="K1591" s="229" t="s">
        <v>1</v>
      </c>
      <c r="L1591" s="45"/>
      <c r="M1591" s="234" t="s">
        <v>1</v>
      </c>
      <c r="N1591" s="235" t="s">
        <v>38</v>
      </c>
      <c r="O1591" s="92"/>
      <c r="P1591" s="236">
        <f>O1591*H1591</f>
        <v>0</v>
      </c>
      <c r="Q1591" s="236">
        <v>0</v>
      </c>
      <c r="R1591" s="236">
        <f>Q1591*H1591</f>
        <v>0</v>
      </c>
      <c r="S1591" s="236">
        <v>0</v>
      </c>
      <c r="T1591" s="237">
        <f>S1591*H1591</f>
        <v>0</v>
      </c>
      <c r="U1591" s="39"/>
      <c r="V1591" s="39"/>
      <c r="W1591" s="39"/>
      <c r="X1591" s="39"/>
      <c r="Y1591" s="39"/>
      <c r="Z1591" s="39"/>
      <c r="AA1591" s="39"/>
      <c r="AB1591" s="39"/>
      <c r="AC1591" s="39"/>
      <c r="AD1591" s="39"/>
      <c r="AE1591" s="39"/>
      <c r="AR1591" s="238" t="s">
        <v>239</v>
      </c>
      <c r="AT1591" s="238" t="s">
        <v>196</v>
      </c>
      <c r="AU1591" s="238" t="s">
        <v>81</v>
      </c>
      <c r="AY1591" s="18" t="s">
        <v>194</v>
      </c>
      <c r="BE1591" s="239">
        <f>IF(N1591="základní",J1591,0)</f>
        <v>0</v>
      </c>
      <c r="BF1591" s="239">
        <f>IF(N1591="snížená",J1591,0)</f>
        <v>0</v>
      </c>
      <c r="BG1591" s="239">
        <f>IF(N1591="zákl. přenesená",J1591,0)</f>
        <v>0</v>
      </c>
      <c r="BH1591" s="239">
        <f>IF(N1591="sníž. přenesená",J1591,0)</f>
        <v>0</v>
      </c>
      <c r="BI1591" s="239">
        <f>IF(N1591="nulová",J1591,0)</f>
        <v>0</v>
      </c>
      <c r="BJ1591" s="18" t="s">
        <v>77</v>
      </c>
      <c r="BK1591" s="239">
        <f>ROUND(I1591*H1591,2)</f>
        <v>0</v>
      </c>
      <c r="BL1591" s="18" t="s">
        <v>239</v>
      </c>
      <c r="BM1591" s="238" t="s">
        <v>1801</v>
      </c>
    </row>
    <row r="1592" spans="1:47" s="2" customFormat="1" ht="12">
      <c r="A1592" s="39"/>
      <c r="B1592" s="40"/>
      <c r="C1592" s="41"/>
      <c r="D1592" s="240" t="s">
        <v>201</v>
      </c>
      <c r="E1592" s="41"/>
      <c r="F1592" s="241" t="s">
        <v>1802</v>
      </c>
      <c r="G1592" s="41"/>
      <c r="H1592" s="41"/>
      <c r="I1592" s="242"/>
      <c r="J1592" s="41"/>
      <c r="K1592" s="41"/>
      <c r="L1592" s="45"/>
      <c r="M1592" s="243"/>
      <c r="N1592" s="244"/>
      <c r="O1592" s="92"/>
      <c r="P1592" s="92"/>
      <c r="Q1592" s="92"/>
      <c r="R1592" s="92"/>
      <c r="S1592" s="92"/>
      <c r="T1592" s="93"/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T1592" s="18" t="s">
        <v>201</v>
      </c>
      <c r="AU1592" s="18" t="s">
        <v>81</v>
      </c>
    </row>
    <row r="1593" spans="1:65" s="2" customFormat="1" ht="12">
      <c r="A1593" s="39"/>
      <c r="B1593" s="40"/>
      <c r="C1593" s="227" t="s">
        <v>1027</v>
      </c>
      <c r="D1593" s="227" t="s">
        <v>196</v>
      </c>
      <c r="E1593" s="228" t="s">
        <v>1803</v>
      </c>
      <c r="F1593" s="229" t="s">
        <v>1804</v>
      </c>
      <c r="G1593" s="230" t="s">
        <v>397</v>
      </c>
      <c r="H1593" s="231">
        <v>2</v>
      </c>
      <c r="I1593" s="232"/>
      <c r="J1593" s="233">
        <f>ROUND(I1593*H1593,2)</f>
        <v>0</v>
      </c>
      <c r="K1593" s="229" t="s">
        <v>1</v>
      </c>
      <c r="L1593" s="45"/>
      <c r="M1593" s="234" t="s">
        <v>1</v>
      </c>
      <c r="N1593" s="235" t="s">
        <v>38</v>
      </c>
      <c r="O1593" s="92"/>
      <c r="P1593" s="236">
        <f>O1593*H1593</f>
        <v>0</v>
      </c>
      <c r="Q1593" s="236">
        <v>0</v>
      </c>
      <c r="R1593" s="236">
        <f>Q1593*H1593</f>
        <v>0</v>
      </c>
      <c r="S1593" s="236">
        <v>0</v>
      </c>
      <c r="T1593" s="237">
        <f>S1593*H1593</f>
        <v>0</v>
      </c>
      <c r="U1593" s="39"/>
      <c r="V1593" s="39"/>
      <c r="W1593" s="39"/>
      <c r="X1593" s="39"/>
      <c r="Y1593" s="39"/>
      <c r="Z1593" s="39"/>
      <c r="AA1593" s="39"/>
      <c r="AB1593" s="39"/>
      <c r="AC1593" s="39"/>
      <c r="AD1593" s="39"/>
      <c r="AE1593" s="39"/>
      <c r="AR1593" s="238" t="s">
        <v>239</v>
      </c>
      <c r="AT1593" s="238" t="s">
        <v>196</v>
      </c>
      <c r="AU1593" s="238" t="s">
        <v>81</v>
      </c>
      <c r="AY1593" s="18" t="s">
        <v>194</v>
      </c>
      <c r="BE1593" s="239">
        <f>IF(N1593="základní",J1593,0)</f>
        <v>0</v>
      </c>
      <c r="BF1593" s="239">
        <f>IF(N1593="snížená",J1593,0)</f>
        <v>0</v>
      </c>
      <c r="BG1593" s="239">
        <f>IF(N1593="zákl. přenesená",J1593,0)</f>
        <v>0</v>
      </c>
      <c r="BH1593" s="239">
        <f>IF(N1593="sníž. přenesená",J1593,0)</f>
        <v>0</v>
      </c>
      <c r="BI1593" s="239">
        <f>IF(N1593="nulová",J1593,0)</f>
        <v>0</v>
      </c>
      <c r="BJ1593" s="18" t="s">
        <v>77</v>
      </c>
      <c r="BK1593" s="239">
        <f>ROUND(I1593*H1593,2)</f>
        <v>0</v>
      </c>
      <c r="BL1593" s="18" t="s">
        <v>239</v>
      </c>
      <c r="BM1593" s="238" t="s">
        <v>1805</v>
      </c>
    </row>
    <row r="1594" spans="1:47" s="2" customFormat="1" ht="12">
      <c r="A1594" s="39"/>
      <c r="B1594" s="40"/>
      <c r="C1594" s="41"/>
      <c r="D1594" s="240" t="s">
        <v>201</v>
      </c>
      <c r="E1594" s="41"/>
      <c r="F1594" s="241" t="s">
        <v>1804</v>
      </c>
      <c r="G1594" s="41"/>
      <c r="H1594" s="41"/>
      <c r="I1594" s="242"/>
      <c r="J1594" s="41"/>
      <c r="K1594" s="41"/>
      <c r="L1594" s="45"/>
      <c r="M1594" s="243"/>
      <c r="N1594" s="244"/>
      <c r="O1594" s="92"/>
      <c r="P1594" s="92"/>
      <c r="Q1594" s="92"/>
      <c r="R1594" s="92"/>
      <c r="S1594" s="92"/>
      <c r="T1594" s="93"/>
      <c r="U1594" s="39"/>
      <c r="V1594" s="39"/>
      <c r="W1594" s="39"/>
      <c r="X1594" s="39"/>
      <c r="Y1594" s="39"/>
      <c r="Z1594" s="39"/>
      <c r="AA1594" s="39"/>
      <c r="AB1594" s="39"/>
      <c r="AC1594" s="39"/>
      <c r="AD1594" s="39"/>
      <c r="AE1594" s="39"/>
      <c r="AT1594" s="18" t="s">
        <v>201</v>
      </c>
      <c r="AU1594" s="18" t="s">
        <v>81</v>
      </c>
    </row>
    <row r="1595" spans="1:65" s="2" customFormat="1" ht="55.5" customHeight="1">
      <c r="A1595" s="39"/>
      <c r="B1595" s="40"/>
      <c r="C1595" s="227" t="s">
        <v>1806</v>
      </c>
      <c r="D1595" s="227" t="s">
        <v>196</v>
      </c>
      <c r="E1595" s="228" t="s">
        <v>1807</v>
      </c>
      <c r="F1595" s="229" t="s">
        <v>1808</v>
      </c>
      <c r="G1595" s="230" t="s">
        <v>397</v>
      </c>
      <c r="H1595" s="231">
        <v>4</v>
      </c>
      <c r="I1595" s="232"/>
      <c r="J1595" s="233">
        <f>ROUND(I1595*H1595,2)</f>
        <v>0</v>
      </c>
      <c r="K1595" s="229" t="s">
        <v>1</v>
      </c>
      <c r="L1595" s="45"/>
      <c r="M1595" s="234" t="s">
        <v>1</v>
      </c>
      <c r="N1595" s="235" t="s">
        <v>38</v>
      </c>
      <c r="O1595" s="92"/>
      <c r="P1595" s="236">
        <f>O1595*H1595</f>
        <v>0</v>
      </c>
      <c r="Q1595" s="236">
        <v>0</v>
      </c>
      <c r="R1595" s="236">
        <f>Q1595*H1595</f>
        <v>0</v>
      </c>
      <c r="S1595" s="236">
        <v>0</v>
      </c>
      <c r="T1595" s="237">
        <f>S1595*H1595</f>
        <v>0</v>
      </c>
      <c r="U1595" s="39"/>
      <c r="V1595" s="39"/>
      <c r="W1595" s="39"/>
      <c r="X1595" s="39"/>
      <c r="Y1595" s="39"/>
      <c r="Z1595" s="39"/>
      <c r="AA1595" s="39"/>
      <c r="AB1595" s="39"/>
      <c r="AC1595" s="39"/>
      <c r="AD1595" s="39"/>
      <c r="AE1595" s="39"/>
      <c r="AR1595" s="238" t="s">
        <v>239</v>
      </c>
      <c r="AT1595" s="238" t="s">
        <v>196</v>
      </c>
      <c r="AU1595" s="238" t="s">
        <v>81</v>
      </c>
      <c r="AY1595" s="18" t="s">
        <v>194</v>
      </c>
      <c r="BE1595" s="239">
        <f>IF(N1595="základní",J1595,0)</f>
        <v>0</v>
      </c>
      <c r="BF1595" s="239">
        <f>IF(N1595="snížená",J1595,0)</f>
        <v>0</v>
      </c>
      <c r="BG1595" s="239">
        <f>IF(N1595="zákl. přenesená",J1595,0)</f>
        <v>0</v>
      </c>
      <c r="BH1595" s="239">
        <f>IF(N1595="sníž. přenesená",J1595,0)</f>
        <v>0</v>
      </c>
      <c r="BI1595" s="239">
        <f>IF(N1595="nulová",J1595,0)</f>
        <v>0</v>
      </c>
      <c r="BJ1595" s="18" t="s">
        <v>77</v>
      </c>
      <c r="BK1595" s="239">
        <f>ROUND(I1595*H1595,2)</f>
        <v>0</v>
      </c>
      <c r="BL1595" s="18" t="s">
        <v>239</v>
      </c>
      <c r="BM1595" s="238" t="s">
        <v>1809</v>
      </c>
    </row>
    <row r="1596" spans="1:47" s="2" customFormat="1" ht="12">
      <c r="A1596" s="39"/>
      <c r="B1596" s="40"/>
      <c r="C1596" s="41"/>
      <c r="D1596" s="240" t="s">
        <v>201</v>
      </c>
      <c r="E1596" s="41"/>
      <c r="F1596" s="241" t="s">
        <v>1808</v>
      </c>
      <c r="G1596" s="41"/>
      <c r="H1596" s="41"/>
      <c r="I1596" s="242"/>
      <c r="J1596" s="41"/>
      <c r="K1596" s="41"/>
      <c r="L1596" s="45"/>
      <c r="M1596" s="243"/>
      <c r="N1596" s="244"/>
      <c r="O1596" s="92"/>
      <c r="P1596" s="92"/>
      <c r="Q1596" s="92"/>
      <c r="R1596" s="92"/>
      <c r="S1596" s="92"/>
      <c r="T1596" s="93"/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T1596" s="18" t="s">
        <v>201</v>
      </c>
      <c r="AU1596" s="18" t="s">
        <v>81</v>
      </c>
    </row>
    <row r="1597" spans="1:65" s="2" customFormat="1" ht="44.25" customHeight="1">
      <c r="A1597" s="39"/>
      <c r="B1597" s="40"/>
      <c r="C1597" s="227" t="s">
        <v>1033</v>
      </c>
      <c r="D1597" s="227" t="s">
        <v>196</v>
      </c>
      <c r="E1597" s="228" t="s">
        <v>1810</v>
      </c>
      <c r="F1597" s="229" t="s">
        <v>1811</v>
      </c>
      <c r="G1597" s="230" t="s">
        <v>268</v>
      </c>
      <c r="H1597" s="231">
        <v>0.421</v>
      </c>
      <c r="I1597" s="232"/>
      <c r="J1597" s="233">
        <f>ROUND(I1597*H1597,2)</f>
        <v>0</v>
      </c>
      <c r="K1597" s="229" t="s">
        <v>200</v>
      </c>
      <c r="L1597" s="45"/>
      <c r="M1597" s="234" t="s">
        <v>1</v>
      </c>
      <c r="N1597" s="235" t="s">
        <v>38</v>
      </c>
      <c r="O1597" s="92"/>
      <c r="P1597" s="236">
        <f>O1597*H1597</f>
        <v>0</v>
      </c>
      <c r="Q1597" s="236">
        <v>0</v>
      </c>
      <c r="R1597" s="236">
        <f>Q1597*H1597</f>
        <v>0</v>
      </c>
      <c r="S1597" s="236">
        <v>0</v>
      </c>
      <c r="T1597" s="237">
        <f>S1597*H1597</f>
        <v>0</v>
      </c>
      <c r="U1597" s="39"/>
      <c r="V1597" s="39"/>
      <c r="W1597" s="39"/>
      <c r="X1597" s="39"/>
      <c r="Y1597" s="39"/>
      <c r="Z1597" s="39"/>
      <c r="AA1597" s="39"/>
      <c r="AB1597" s="39"/>
      <c r="AC1597" s="39"/>
      <c r="AD1597" s="39"/>
      <c r="AE1597" s="39"/>
      <c r="AR1597" s="238" t="s">
        <v>239</v>
      </c>
      <c r="AT1597" s="238" t="s">
        <v>196</v>
      </c>
      <c r="AU1597" s="238" t="s">
        <v>81</v>
      </c>
      <c r="AY1597" s="18" t="s">
        <v>194</v>
      </c>
      <c r="BE1597" s="239">
        <f>IF(N1597="základní",J1597,0)</f>
        <v>0</v>
      </c>
      <c r="BF1597" s="239">
        <f>IF(N1597="snížená",J1597,0)</f>
        <v>0</v>
      </c>
      <c r="BG1597" s="239">
        <f>IF(N1597="zákl. přenesená",J1597,0)</f>
        <v>0</v>
      </c>
      <c r="BH1597" s="239">
        <f>IF(N1597="sníž. přenesená",J1597,0)</f>
        <v>0</v>
      </c>
      <c r="BI1597" s="239">
        <f>IF(N1597="nulová",J1597,0)</f>
        <v>0</v>
      </c>
      <c r="BJ1597" s="18" t="s">
        <v>77</v>
      </c>
      <c r="BK1597" s="239">
        <f>ROUND(I1597*H1597,2)</f>
        <v>0</v>
      </c>
      <c r="BL1597" s="18" t="s">
        <v>239</v>
      </c>
      <c r="BM1597" s="238" t="s">
        <v>1812</v>
      </c>
    </row>
    <row r="1598" spans="1:47" s="2" customFormat="1" ht="12">
      <c r="A1598" s="39"/>
      <c r="B1598" s="40"/>
      <c r="C1598" s="41"/>
      <c r="D1598" s="240" t="s">
        <v>201</v>
      </c>
      <c r="E1598" s="41"/>
      <c r="F1598" s="241" t="s">
        <v>1811</v>
      </c>
      <c r="G1598" s="41"/>
      <c r="H1598" s="41"/>
      <c r="I1598" s="242"/>
      <c r="J1598" s="41"/>
      <c r="K1598" s="41"/>
      <c r="L1598" s="45"/>
      <c r="M1598" s="243"/>
      <c r="N1598" s="244"/>
      <c r="O1598" s="92"/>
      <c r="P1598" s="92"/>
      <c r="Q1598" s="92"/>
      <c r="R1598" s="92"/>
      <c r="S1598" s="92"/>
      <c r="T1598" s="93"/>
      <c r="U1598" s="39"/>
      <c r="V1598" s="39"/>
      <c r="W1598" s="39"/>
      <c r="X1598" s="39"/>
      <c r="Y1598" s="39"/>
      <c r="Z1598" s="39"/>
      <c r="AA1598" s="39"/>
      <c r="AB1598" s="39"/>
      <c r="AC1598" s="39"/>
      <c r="AD1598" s="39"/>
      <c r="AE1598" s="39"/>
      <c r="AT1598" s="18" t="s">
        <v>201</v>
      </c>
      <c r="AU1598" s="18" t="s">
        <v>81</v>
      </c>
    </row>
    <row r="1599" spans="1:65" s="2" customFormat="1" ht="12">
      <c r="A1599" s="39"/>
      <c r="B1599" s="40"/>
      <c r="C1599" s="227" t="s">
        <v>1813</v>
      </c>
      <c r="D1599" s="227" t="s">
        <v>196</v>
      </c>
      <c r="E1599" s="228" t="s">
        <v>1814</v>
      </c>
      <c r="F1599" s="229" t="s">
        <v>1815</v>
      </c>
      <c r="G1599" s="230" t="s">
        <v>268</v>
      </c>
      <c r="H1599" s="231">
        <v>0.421</v>
      </c>
      <c r="I1599" s="232"/>
      <c r="J1599" s="233">
        <f>ROUND(I1599*H1599,2)</f>
        <v>0</v>
      </c>
      <c r="K1599" s="229" t="s">
        <v>200</v>
      </c>
      <c r="L1599" s="45"/>
      <c r="M1599" s="234" t="s">
        <v>1</v>
      </c>
      <c r="N1599" s="235" t="s">
        <v>38</v>
      </c>
      <c r="O1599" s="92"/>
      <c r="P1599" s="236">
        <f>O1599*H1599</f>
        <v>0</v>
      </c>
      <c r="Q1599" s="236">
        <v>0</v>
      </c>
      <c r="R1599" s="236">
        <f>Q1599*H1599</f>
        <v>0</v>
      </c>
      <c r="S1599" s="236">
        <v>0</v>
      </c>
      <c r="T1599" s="237">
        <f>S1599*H1599</f>
        <v>0</v>
      </c>
      <c r="U1599" s="39"/>
      <c r="V1599" s="39"/>
      <c r="W1599" s="39"/>
      <c r="X1599" s="39"/>
      <c r="Y1599" s="39"/>
      <c r="Z1599" s="39"/>
      <c r="AA1599" s="39"/>
      <c r="AB1599" s="39"/>
      <c r="AC1599" s="39"/>
      <c r="AD1599" s="39"/>
      <c r="AE1599" s="39"/>
      <c r="AR1599" s="238" t="s">
        <v>239</v>
      </c>
      <c r="AT1599" s="238" t="s">
        <v>196</v>
      </c>
      <c r="AU1599" s="238" t="s">
        <v>81</v>
      </c>
      <c r="AY1599" s="18" t="s">
        <v>194</v>
      </c>
      <c r="BE1599" s="239">
        <f>IF(N1599="základní",J1599,0)</f>
        <v>0</v>
      </c>
      <c r="BF1599" s="239">
        <f>IF(N1599="snížená",J1599,0)</f>
        <v>0</v>
      </c>
      <c r="BG1599" s="239">
        <f>IF(N1599="zákl. přenesená",J1599,0)</f>
        <v>0</v>
      </c>
      <c r="BH1599" s="239">
        <f>IF(N1599="sníž. přenesená",J1599,0)</f>
        <v>0</v>
      </c>
      <c r="BI1599" s="239">
        <f>IF(N1599="nulová",J1599,0)</f>
        <v>0</v>
      </c>
      <c r="BJ1599" s="18" t="s">
        <v>77</v>
      </c>
      <c r="BK1599" s="239">
        <f>ROUND(I1599*H1599,2)</f>
        <v>0</v>
      </c>
      <c r="BL1599" s="18" t="s">
        <v>239</v>
      </c>
      <c r="BM1599" s="238" t="s">
        <v>1816</v>
      </c>
    </row>
    <row r="1600" spans="1:47" s="2" customFormat="1" ht="12">
      <c r="A1600" s="39"/>
      <c r="B1600" s="40"/>
      <c r="C1600" s="41"/>
      <c r="D1600" s="240" t="s">
        <v>201</v>
      </c>
      <c r="E1600" s="41"/>
      <c r="F1600" s="241" t="s">
        <v>1815</v>
      </c>
      <c r="G1600" s="41"/>
      <c r="H1600" s="41"/>
      <c r="I1600" s="242"/>
      <c r="J1600" s="41"/>
      <c r="K1600" s="41"/>
      <c r="L1600" s="45"/>
      <c r="M1600" s="243"/>
      <c r="N1600" s="244"/>
      <c r="O1600" s="92"/>
      <c r="P1600" s="92"/>
      <c r="Q1600" s="92"/>
      <c r="R1600" s="92"/>
      <c r="S1600" s="92"/>
      <c r="T1600" s="93"/>
      <c r="U1600" s="39"/>
      <c r="V1600" s="39"/>
      <c r="W1600" s="39"/>
      <c r="X1600" s="39"/>
      <c r="Y1600" s="39"/>
      <c r="Z1600" s="39"/>
      <c r="AA1600" s="39"/>
      <c r="AB1600" s="39"/>
      <c r="AC1600" s="39"/>
      <c r="AD1600" s="39"/>
      <c r="AE1600" s="39"/>
      <c r="AT1600" s="18" t="s">
        <v>201</v>
      </c>
      <c r="AU1600" s="18" t="s">
        <v>81</v>
      </c>
    </row>
    <row r="1601" spans="1:63" s="12" customFormat="1" ht="22.8" customHeight="1">
      <c r="A1601" s="12"/>
      <c r="B1601" s="211"/>
      <c r="C1601" s="212"/>
      <c r="D1601" s="213" t="s">
        <v>72</v>
      </c>
      <c r="E1601" s="225" t="s">
        <v>1817</v>
      </c>
      <c r="F1601" s="225" t="s">
        <v>1818</v>
      </c>
      <c r="G1601" s="212"/>
      <c r="H1601" s="212"/>
      <c r="I1601" s="215"/>
      <c r="J1601" s="226">
        <f>BK1601</f>
        <v>0</v>
      </c>
      <c r="K1601" s="212"/>
      <c r="L1601" s="217"/>
      <c r="M1601" s="218"/>
      <c r="N1601" s="219"/>
      <c r="O1601" s="219"/>
      <c r="P1601" s="220">
        <f>SUM(P1602:P1675)</f>
        <v>0</v>
      </c>
      <c r="Q1601" s="219"/>
      <c r="R1601" s="220">
        <f>SUM(R1602:R1675)</f>
        <v>0</v>
      </c>
      <c r="S1601" s="219"/>
      <c r="T1601" s="221">
        <f>SUM(T1602:T1675)</f>
        <v>0</v>
      </c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R1601" s="222" t="s">
        <v>81</v>
      </c>
      <c r="AT1601" s="223" t="s">
        <v>72</v>
      </c>
      <c r="AU1601" s="223" t="s">
        <v>77</v>
      </c>
      <c r="AY1601" s="222" t="s">
        <v>194</v>
      </c>
      <c r="BK1601" s="224">
        <f>SUM(BK1602:BK1675)</f>
        <v>0</v>
      </c>
    </row>
    <row r="1602" spans="1:65" s="2" customFormat="1" ht="12">
      <c r="A1602" s="39"/>
      <c r="B1602" s="40"/>
      <c r="C1602" s="227" t="s">
        <v>1039</v>
      </c>
      <c r="D1602" s="227" t="s">
        <v>196</v>
      </c>
      <c r="E1602" s="228" t="s">
        <v>1819</v>
      </c>
      <c r="F1602" s="229" t="s">
        <v>1820</v>
      </c>
      <c r="G1602" s="230" t="s">
        <v>294</v>
      </c>
      <c r="H1602" s="231">
        <v>43.76</v>
      </c>
      <c r="I1602" s="232"/>
      <c r="J1602" s="233">
        <f>ROUND(I1602*H1602,2)</f>
        <v>0</v>
      </c>
      <c r="K1602" s="229" t="s">
        <v>200</v>
      </c>
      <c r="L1602" s="45"/>
      <c r="M1602" s="234" t="s">
        <v>1</v>
      </c>
      <c r="N1602" s="235" t="s">
        <v>38</v>
      </c>
      <c r="O1602" s="92"/>
      <c r="P1602" s="236">
        <f>O1602*H1602</f>
        <v>0</v>
      </c>
      <c r="Q1602" s="236">
        <v>0</v>
      </c>
      <c r="R1602" s="236">
        <f>Q1602*H1602</f>
        <v>0</v>
      </c>
      <c r="S1602" s="236">
        <v>0</v>
      </c>
      <c r="T1602" s="237">
        <f>S1602*H1602</f>
        <v>0</v>
      </c>
      <c r="U1602" s="39"/>
      <c r="V1602" s="39"/>
      <c r="W1602" s="39"/>
      <c r="X1602" s="39"/>
      <c r="Y1602" s="39"/>
      <c r="Z1602" s="39"/>
      <c r="AA1602" s="39"/>
      <c r="AB1602" s="39"/>
      <c r="AC1602" s="39"/>
      <c r="AD1602" s="39"/>
      <c r="AE1602" s="39"/>
      <c r="AR1602" s="238" t="s">
        <v>239</v>
      </c>
      <c r="AT1602" s="238" t="s">
        <v>196</v>
      </c>
      <c r="AU1602" s="238" t="s">
        <v>81</v>
      </c>
      <c r="AY1602" s="18" t="s">
        <v>194</v>
      </c>
      <c r="BE1602" s="239">
        <f>IF(N1602="základní",J1602,0)</f>
        <v>0</v>
      </c>
      <c r="BF1602" s="239">
        <f>IF(N1602="snížená",J1602,0)</f>
        <v>0</v>
      </c>
      <c r="BG1602" s="239">
        <f>IF(N1602="zákl. přenesená",J1602,0)</f>
        <v>0</v>
      </c>
      <c r="BH1602" s="239">
        <f>IF(N1602="sníž. přenesená",J1602,0)</f>
        <v>0</v>
      </c>
      <c r="BI1602" s="239">
        <f>IF(N1602="nulová",J1602,0)</f>
        <v>0</v>
      </c>
      <c r="BJ1602" s="18" t="s">
        <v>77</v>
      </c>
      <c r="BK1602" s="239">
        <f>ROUND(I1602*H1602,2)</f>
        <v>0</v>
      </c>
      <c r="BL1602" s="18" t="s">
        <v>239</v>
      </c>
      <c r="BM1602" s="238" t="s">
        <v>1821</v>
      </c>
    </row>
    <row r="1603" spans="1:47" s="2" customFormat="1" ht="12">
      <c r="A1603" s="39"/>
      <c r="B1603" s="40"/>
      <c r="C1603" s="41"/>
      <c r="D1603" s="240" t="s">
        <v>201</v>
      </c>
      <c r="E1603" s="41"/>
      <c r="F1603" s="241" t="s">
        <v>1820</v>
      </c>
      <c r="G1603" s="41"/>
      <c r="H1603" s="41"/>
      <c r="I1603" s="242"/>
      <c r="J1603" s="41"/>
      <c r="K1603" s="41"/>
      <c r="L1603" s="45"/>
      <c r="M1603" s="243"/>
      <c r="N1603" s="244"/>
      <c r="O1603" s="92"/>
      <c r="P1603" s="92"/>
      <c r="Q1603" s="92"/>
      <c r="R1603" s="92"/>
      <c r="S1603" s="92"/>
      <c r="T1603" s="93"/>
      <c r="U1603" s="39"/>
      <c r="V1603" s="39"/>
      <c r="W1603" s="39"/>
      <c r="X1603" s="39"/>
      <c r="Y1603" s="39"/>
      <c r="Z1603" s="39"/>
      <c r="AA1603" s="39"/>
      <c r="AB1603" s="39"/>
      <c r="AC1603" s="39"/>
      <c r="AD1603" s="39"/>
      <c r="AE1603" s="39"/>
      <c r="AT1603" s="18" t="s">
        <v>201</v>
      </c>
      <c r="AU1603" s="18" t="s">
        <v>81</v>
      </c>
    </row>
    <row r="1604" spans="1:51" s="14" customFormat="1" ht="12">
      <c r="A1604" s="14"/>
      <c r="B1604" s="255"/>
      <c r="C1604" s="256"/>
      <c r="D1604" s="240" t="s">
        <v>202</v>
      </c>
      <c r="E1604" s="257" t="s">
        <v>1</v>
      </c>
      <c r="F1604" s="258" t="s">
        <v>1822</v>
      </c>
      <c r="G1604" s="256"/>
      <c r="H1604" s="259">
        <v>43.76</v>
      </c>
      <c r="I1604" s="260"/>
      <c r="J1604" s="256"/>
      <c r="K1604" s="256"/>
      <c r="L1604" s="261"/>
      <c r="M1604" s="262"/>
      <c r="N1604" s="263"/>
      <c r="O1604" s="263"/>
      <c r="P1604" s="263"/>
      <c r="Q1604" s="263"/>
      <c r="R1604" s="263"/>
      <c r="S1604" s="263"/>
      <c r="T1604" s="26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65" t="s">
        <v>202</v>
      </c>
      <c r="AU1604" s="265" t="s">
        <v>81</v>
      </c>
      <c r="AV1604" s="14" t="s">
        <v>81</v>
      </c>
      <c r="AW1604" s="14" t="s">
        <v>30</v>
      </c>
      <c r="AX1604" s="14" t="s">
        <v>73</v>
      </c>
      <c r="AY1604" s="265" t="s">
        <v>194</v>
      </c>
    </row>
    <row r="1605" spans="1:51" s="15" customFormat="1" ht="12">
      <c r="A1605" s="15"/>
      <c r="B1605" s="266"/>
      <c r="C1605" s="267"/>
      <c r="D1605" s="240" t="s">
        <v>202</v>
      </c>
      <c r="E1605" s="268" t="s">
        <v>1</v>
      </c>
      <c r="F1605" s="269" t="s">
        <v>206</v>
      </c>
      <c r="G1605" s="267"/>
      <c r="H1605" s="270">
        <v>43.76</v>
      </c>
      <c r="I1605" s="271"/>
      <c r="J1605" s="267"/>
      <c r="K1605" s="267"/>
      <c r="L1605" s="272"/>
      <c r="M1605" s="273"/>
      <c r="N1605" s="274"/>
      <c r="O1605" s="274"/>
      <c r="P1605" s="274"/>
      <c r="Q1605" s="274"/>
      <c r="R1605" s="274"/>
      <c r="S1605" s="274"/>
      <c r="T1605" s="275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T1605" s="276" t="s">
        <v>202</v>
      </c>
      <c r="AU1605" s="276" t="s">
        <v>81</v>
      </c>
      <c r="AV1605" s="15" t="s">
        <v>115</v>
      </c>
      <c r="AW1605" s="15" t="s">
        <v>30</v>
      </c>
      <c r="AX1605" s="15" t="s">
        <v>77</v>
      </c>
      <c r="AY1605" s="276" t="s">
        <v>194</v>
      </c>
    </row>
    <row r="1606" spans="1:65" s="2" customFormat="1" ht="12">
      <c r="A1606" s="39"/>
      <c r="B1606" s="40"/>
      <c r="C1606" s="227" t="s">
        <v>1823</v>
      </c>
      <c r="D1606" s="227" t="s">
        <v>196</v>
      </c>
      <c r="E1606" s="228" t="s">
        <v>1824</v>
      </c>
      <c r="F1606" s="229" t="s">
        <v>1825</v>
      </c>
      <c r="G1606" s="230" t="s">
        <v>294</v>
      </c>
      <c r="H1606" s="231">
        <v>48.031</v>
      </c>
      <c r="I1606" s="232"/>
      <c r="J1606" s="233">
        <f>ROUND(I1606*H1606,2)</f>
        <v>0</v>
      </c>
      <c r="K1606" s="229" t="s">
        <v>200</v>
      </c>
      <c r="L1606" s="45"/>
      <c r="M1606" s="234" t="s">
        <v>1</v>
      </c>
      <c r="N1606" s="235" t="s">
        <v>38</v>
      </c>
      <c r="O1606" s="92"/>
      <c r="P1606" s="236">
        <f>O1606*H1606</f>
        <v>0</v>
      </c>
      <c r="Q1606" s="236">
        <v>0</v>
      </c>
      <c r="R1606" s="236">
        <f>Q1606*H1606</f>
        <v>0</v>
      </c>
      <c r="S1606" s="236">
        <v>0</v>
      </c>
      <c r="T1606" s="237">
        <f>S1606*H1606</f>
        <v>0</v>
      </c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39"/>
      <c r="AE1606" s="39"/>
      <c r="AR1606" s="238" t="s">
        <v>239</v>
      </c>
      <c r="AT1606" s="238" t="s">
        <v>196</v>
      </c>
      <c r="AU1606" s="238" t="s">
        <v>81</v>
      </c>
      <c r="AY1606" s="18" t="s">
        <v>194</v>
      </c>
      <c r="BE1606" s="239">
        <f>IF(N1606="základní",J1606,0)</f>
        <v>0</v>
      </c>
      <c r="BF1606" s="239">
        <f>IF(N1606="snížená",J1606,0)</f>
        <v>0</v>
      </c>
      <c r="BG1606" s="239">
        <f>IF(N1606="zákl. přenesená",J1606,0)</f>
        <v>0</v>
      </c>
      <c r="BH1606" s="239">
        <f>IF(N1606="sníž. přenesená",J1606,0)</f>
        <v>0</v>
      </c>
      <c r="BI1606" s="239">
        <f>IF(N1606="nulová",J1606,0)</f>
        <v>0</v>
      </c>
      <c r="BJ1606" s="18" t="s">
        <v>77</v>
      </c>
      <c r="BK1606" s="239">
        <f>ROUND(I1606*H1606,2)</f>
        <v>0</v>
      </c>
      <c r="BL1606" s="18" t="s">
        <v>239</v>
      </c>
      <c r="BM1606" s="238" t="s">
        <v>1826</v>
      </c>
    </row>
    <row r="1607" spans="1:47" s="2" customFormat="1" ht="12">
      <c r="A1607" s="39"/>
      <c r="B1607" s="40"/>
      <c r="C1607" s="41"/>
      <c r="D1607" s="240" t="s">
        <v>201</v>
      </c>
      <c r="E1607" s="41"/>
      <c r="F1607" s="241" t="s">
        <v>1825</v>
      </c>
      <c r="G1607" s="41"/>
      <c r="H1607" s="41"/>
      <c r="I1607" s="242"/>
      <c r="J1607" s="41"/>
      <c r="K1607" s="41"/>
      <c r="L1607" s="45"/>
      <c r="M1607" s="243"/>
      <c r="N1607" s="244"/>
      <c r="O1607" s="92"/>
      <c r="P1607" s="92"/>
      <c r="Q1607" s="92"/>
      <c r="R1607" s="92"/>
      <c r="S1607" s="92"/>
      <c r="T1607" s="93"/>
      <c r="U1607" s="39"/>
      <c r="V1607" s="39"/>
      <c r="W1607" s="39"/>
      <c r="X1607" s="39"/>
      <c r="Y1607" s="39"/>
      <c r="Z1607" s="39"/>
      <c r="AA1607" s="39"/>
      <c r="AB1607" s="39"/>
      <c r="AC1607" s="39"/>
      <c r="AD1607" s="39"/>
      <c r="AE1607" s="39"/>
      <c r="AT1607" s="18" t="s">
        <v>201</v>
      </c>
      <c r="AU1607" s="18" t="s">
        <v>81</v>
      </c>
    </row>
    <row r="1608" spans="1:51" s="14" customFormat="1" ht="12">
      <c r="A1608" s="14"/>
      <c r="B1608" s="255"/>
      <c r="C1608" s="256"/>
      <c r="D1608" s="240" t="s">
        <v>202</v>
      </c>
      <c r="E1608" s="257" t="s">
        <v>1</v>
      </c>
      <c r="F1608" s="258" t="s">
        <v>1827</v>
      </c>
      <c r="G1608" s="256"/>
      <c r="H1608" s="259">
        <v>48.031</v>
      </c>
      <c r="I1608" s="260"/>
      <c r="J1608" s="256"/>
      <c r="K1608" s="256"/>
      <c r="L1608" s="261"/>
      <c r="M1608" s="262"/>
      <c r="N1608" s="263"/>
      <c r="O1608" s="263"/>
      <c r="P1608" s="263"/>
      <c r="Q1608" s="263"/>
      <c r="R1608" s="263"/>
      <c r="S1608" s="263"/>
      <c r="T1608" s="26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T1608" s="265" t="s">
        <v>202</v>
      </c>
      <c r="AU1608" s="265" t="s">
        <v>81</v>
      </c>
      <c r="AV1608" s="14" t="s">
        <v>81</v>
      </c>
      <c r="AW1608" s="14" t="s">
        <v>30</v>
      </c>
      <c r="AX1608" s="14" t="s">
        <v>73</v>
      </c>
      <c r="AY1608" s="265" t="s">
        <v>194</v>
      </c>
    </row>
    <row r="1609" spans="1:51" s="15" customFormat="1" ht="12">
      <c r="A1609" s="15"/>
      <c r="B1609" s="266"/>
      <c r="C1609" s="267"/>
      <c r="D1609" s="240" t="s">
        <v>202</v>
      </c>
      <c r="E1609" s="268" t="s">
        <v>1</v>
      </c>
      <c r="F1609" s="269" t="s">
        <v>206</v>
      </c>
      <c r="G1609" s="267"/>
      <c r="H1609" s="270">
        <v>48.031</v>
      </c>
      <c r="I1609" s="271"/>
      <c r="J1609" s="267"/>
      <c r="K1609" s="267"/>
      <c r="L1609" s="272"/>
      <c r="M1609" s="273"/>
      <c r="N1609" s="274"/>
      <c r="O1609" s="274"/>
      <c r="P1609" s="274"/>
      <c r="Q1609" s="274"/>
      <c r="R1609" s="274"/>
      <c r="S1609" s="274"/>
      <c r="T1609" s="275"/>
      <c r="U1609" s="15"/>
      <c r="V1609" s="15"/>
      <c r="W1609" s="15"/>
      <c r="X1609" s="15"/>
      <c r="Y1609" s="15"/>
      <c r="Z1609" s="15"/>
      <c r="AA1609" s="15"/>
      <c r="AB1609" s="15"/>
      <c r="AC1609" s="15"/>
      <c r="AD1609" s="15"/>
      <c r="AE1609" s="15"/>
      <c r="AT1609" s="276" t="s">
        <v>202</v>
      </c>
      <c r="AU1609" s="276" t="s">
        <v>81</v>
      </c>
      <c r="AV1609" s="15" t="s">
        <v>115</v>
      </c>
      <c r="AW1609" s="15" t="s">
        <v>30</v>
      </c>
      <c r="AX1609" s="15" t="s">
        <v>77</v>
      </c>
      <c r="AY1609" s="276" t="s">
        <v>194</v>
      </c>
    </row>
    <row r="1610" spans="1:65" s="2" customFormat="1" ht="12">
      <c r="A1610" s="39"/>
      <c r="B1610" s="40"/>
      <c r="C1610" s="227" t="s">
        <v>1044</v>
      </c>
      <c r="D1610" s="227" t="s">
        <v>196</v>
      </c>
      <c r="E1610" s="228" t="s">
        <v>1828</v>
      </c>
      <c r="F1610" s="229" t="s">
        <v>1829</v>
      </c>
      <c r="G1610" s="230" t="s">
        <v>294</v>
      </c>
      <c r="H1610" s="231">
        <v>3.44</v>
      </c>
      <c r="I1610" s="232"/>
      <c r="J1610" s="233">
        <f>ROUND(I1610*H1610,2)</f>
        <v>0</v>
      </c>
      <c r="K1610" s="229" t="s">
        <v>200</v>
      </c>
      <c r="L1610" s="45"/>
      <c r="M1610" s="234" t="s">
        <v>1</v>
      </c>
      <c r="N1610" s="235" t="s">
        <v>38</v>
      </c>
      <c r="O1610" s="92"/>
      <c r="P1610" s="236">
        <f>O1610*H1610</f>
        <v>0</v>
      </c>
      <c r="Q1610" s="236">
        <v>0</v>
      </c>
      <c r="R1610" s="236">
        <f>Q1610*H1610</f>
        <v>0</v>
      </c>
      <c r="S1610" s="236">
        <v>0</v>
      </c>
      <c r="T1610" s="237">
        <f>S1610*H1610</f>
        <v>0</v>
      </c>
      <c r="U1610" s="39"/>
      <c r="V1610" s="39"/>
      <c r="W1610" s="39"/>
      <c r="X1610" s="39"/>
      <c r="Y1610" s="39"/>
      <c r="Z1610" s="39"/>
      <c r="AA1610" s="39"/>
      <c r="AB1610" s="39"/>
      <c r="AC1610" s="39"/>
      <c r="AD1610" s="39"/>
      <c r="AE1610" s="39"/>
      <c r="AR1610" s="238" t="s">
        <v>239</v>
      </c>
      <c r="AT1610" s="238" t="s">
        <v>196</v>
      </c>
      <c r="AU1610" s="238" t="s">
        <v>81</v>
      </c>
      <c r="AY1610" s="18" t="s">
        <v>194</v>
      </c>
      <c r="BE1610" s="239">
        <f>IF(N1610="základní",J1610,0)</f>
        <v>0</v>
      </c>
      <c r="BF1610" s="239">
        <f>IF(N1610="snížená",J1610,0)</f>
        <v>0</v>
      </c>
      <c r="BG1610" s="239">
        <f>IF(N1610="zákl. přenesená",J1610,0)</f>
        <v>0</v>
      </c>
      <c r="BH1610" s="239">
        <f>IF(N1610="sníž. přenesená",J1610,0)</f>
        <v>0</v>
      </c>
      <c r="BI1610" s="239">
        <f>IF(N1610="nulová",J1610,0)</f>
        <v>0</v>
      </c>
      <c r="BJ1610" s="18" t="s">
        <v>77</v>
      </c>
      <c r="BK1610" s="239">
        <f>ROUND(I1610*H1610,2)</f>
        <v>0</v>
      </c>
      <c r="BL1610" s="18" t="s">
        <v>239</v>
      </c>
      <c r="BM1610" s="238" t="s">
        <v>1830</v>
      </c>
    </row>
    <row r="1611" spans="1:47" s="2" customFormat="1" ht="12">
      <c r="A1611" s="39"/>
      <c r="B1611" s="40"/>
      <c r="C1611" s="41"/>
      <c r="D1611" s="240" t="s">
        <v>201</v>
      </c>
      <c r="E1611" s="41"/>
      <c r="F1611" s="241" t="s">
        <v>1829</v>
      </c>
      <c r="G1611" s="41"/>
      <c r="H1611" s="41"/>
      <c r="I1611" s="242"/>
      <c r="J1611" s="41"/>
      <c r="K1611" s="41"/>
      <c r="L1611" s="45"/>
      <c r="M1611" s="243"/>
      <c r="N1611" s="244"/>
      <c r="O1611" s="92"/>
      <c r="P1611" s="92"/>
      <c r="Q1611" s="92"/>
      <c r="R1611" s="92"/>
      <c r="S1611" s="92"/>
      <c r="T1611" s="93"/>
      <c r="U1611" s="39"/>
      <c r="V1611" s="39"/>
      <c r="W1611" s="39"/>
      <c r="X1611" s="39"/>
      <c r="Y1611" s="39"/>
      <c r="Z1611" s="39"/>
      <c r="AA1611" s="39"/>
      <c r="AB1611" s="39"/>
      <c r="AC1611" s="39"/>
      <c r="AD1611" s="39"/>
      <c r="AE1611" s="39"/>
      <c r="AT1611" s="18" t="s">
        <v>201</v>
      </c>
      <c r="AU1611" s="18" t="s">
        <v>81</v>
      </c>
    </row>
    <row r="1612" spans="1:51" s="13" customFormat="1" ht="12">
      <c r="A1612" s="13"/>
      <c r="B1612" s="245"/>
      <c r="C1612" s="246"/>
      <c r="D1612" s="240" t="s">
        <v>202</v>
      </c>
      <c r="E1612" s="247" t="s">
        <v>1</v>
      </c>
      <c r="F1612" s="248" t="s">
        <v>399</v>
      </c>
      <c r="G1612" s="246"/>
      <c r="H1612" s="247" t="s">
        <v>1</v>
      </c>
      <c r="I1612" s="249"/>
      <c r="J1612" s="246"/>
      <c r="K1612" s="246"/>
      <c r="L1612" s="250"/>
      <c r="M1612" s="251"/>
      <c r="N1612" s="252"/>
      <c r="O1612" s="252"/>
      <c r="P1612" s="252"/>
      <c r="Q1612" s="252"/>
      <c r="R1612" s="252"/>
      <c r="S1612" s="252"/>
      <c r="T1612" s="25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T1612" s="254" t="s">
        <v>202</v>
      </c>
      <c r="AU1612" s="254" t="s">
        <v>81</v>
      </c>
      <c r="AV1612" s="13" t="s">
        <v>77</v>
      </c>
      <c r="AW1612" s="13" t="s">
        <v>30</v>
      </c>
      <c r="AX1612" s="13" t="s">
        <v>73</v>
      </c>
      <c r="AY1612" s="254" t="s">
        <v>194</v>
      </c>
    </row>
    <row r="1613" spans="1:51" s="14" customFormat="1" ht="12">
      <c r="A1613" s="14"/>
      <c r="B1613" s="255"/>
      <c r="C1613" s="256"/>
      <c r="D1613" s="240" t="s">
        <v>202</v>
      </c>
      <c r="E1613" s="257" t="s">
        <v>1</v>
      </c>
      <c r="F1613" s="258" t="s">
        <v>1831</v>
      </c>
      <c r="G1613" s="256"/>
      <c r="H1613" s="259">
        <v>3.44</v>
      </c>
      <c r="I1613" s="260"/>
      <c r="J1613" s="256"/>
      <c r="K1613" s="256"/>
      <c r="L1613" s="261"/>
      <c r="M1613" s="262"/>
      <c r="N1613" s="263"/>
      <c r="O1613" s="263"/>
      <c r="P1613" s="263"/>
      <c r="Q1613" s="263"/>
      <c r="R1613" s="263"/>
      <c r="S1613" s="263"/>
      <c r="T1613" s="26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T1613" s="265" t="s">
        <v>202</v>
      </c>
      <c r="AU1613" s="265" t="s">
        <v>81</v>
      </c>
      <c r="AV1613" s="14" t="s">
        <v>81</v>
      </c>
      <c r="AW1613" s="14" t="s">
        <v>30</v>
      </c>
      <c r="AX1613" s="14" t="s">
        <v>73</v>
      </c>
      <c r="AY1613" s="265" t="s">
        <v>194</v>
      </c>
    </row>
    <row r="1614" spans="1:51" s="15" customFormat="1" ht="12">
      <c r="A1614" s="15"/>
      <c r="B1614" s="266"/>
      <c r="C1614" s="267"/>
      <c r="D1614" s="240" t="s">
        <v>202</v>
      </c>
      <c r="E1614" s="268" t="s">
        <v>1</v>
      </c>
      <c r="F1614" s="269" t="s">
        <v>206</v>
      </c>
      <c r="G1614" s="267"/>
      <c r="H1614" s="270">
        <v>3.44</v>
      </c>
      <c r="I1614" s="271"/>
      <c r="J1614" s="267"/>
      <c r="K1614" s="267"/>
      <c r="L1614" s="272"/>
      <c r="M1614" s="273"/>
      <c r="N1614" s="274"/>
      <c r="O1614" s="274"/>
      <c r="P1614" s="274"/>
      <c r="Q1614" s="274"/>
      <c r="R1614" s="274"/>
      <c r="S1614" s="274"/>
      <c r="T1614" s="275"/>
      <c r="U1614" s="15"/>
      <c r="V1614" s="15"/>
      <c r="W1614" s="15"/>
      <c r="X1614" s="15"/>
      <c r="Y1614" s="15"/>
      <c r="Z1614" s="15"/>
      <c r="AA1614" s="15"/>
      <c r="AB1614" s="15"/>
      <c r="AC1614" s="15"/>
      <c r="AD1614" s="15"/>
      <c r="AE1614" s="15"/>
      <c r="AT1614" s="276" t="s">
        <v>202</v>
      </c>
      <c r="AU1614" s="276" t="s">
        <v>81</v>
      </c>
      <c r="AV1614" s="15" t="s">
        <v>115</v>
      </c>
      <c r="AW1614" s="15" t="s">
        <v>30</v>
      </c>
      <c r="AX1614" s="15" t="s">
        <v>77</v>
      </c>
      <c r="AY1614" s="276" t="s">
        <v>194</v>
      </c>
    </row>
    <row r="1615" spans="1:65" s="2" customFormat="1" ht="33" customHeight="1">
      <c r="A1615" s="39"/>
      <c r="B1615" s="40"/>
      <c r="C1615" s="227" t="s">
        <v>1832</v>
      </c>
      <c r="D1615" s="227" t="s">
        <v>196</v>
      </c>
      <c r="E1615" s="228" t="s">
        <v>1833</v>
      </c>
      <c r="F1615" s="229" t="s">
        <v>1834</v>
      </c>
      <c r="G1615" s="230" t="s">
        <v>357</v>
      </c>
      <c r="H1615" s="231">
        <v>6.84</v>
      </c>
      <c r="I1615" s="232"/>
      <c r="J1615" s="233">
        <f>ROUND(I1615*H1615,2)</f>
        <v>0</v>
      </c>
      <c r="K1615" s="229" t="s">
        <v>200</v>
      </c>
      <c r="L1615" s="45"/>
      <c r="M1615" s="234" t="s">
        <v>1</v>
      </c>
      <c r="N1615" s="235" t="s">
        <v>38</v>
      </c>
      <c r="O1615" s="92"/>
      <c r="P1615" s="236">
        <f>O1615*H1615</f>
        <v>0</v>
      </c>
      <c r="Q1615" s="236">
        <v>0</v>
      </c>
      <c r="R1615" s="236">
        <f>Q1615*H1615</f>
        <v>0</v>
      </c>
      <c r="S1615" s="236">
        <v>0</v>
      </c>
      <c r="T1615" s="237">
        <f>S1615*H1615</f>
        <v>0</v>
      </c>
      <c r="U1615" s="39"/>
      <c r="V1615" s="39"/>
      <c r="W1615" s="39"/>
      <c r="X1615" s="39"/>
      <c r="Y1615" s="39"/>
      <c r="Z1615" s="39"/>
      <c r="AA1615" s="39"/>
      <c r="AB1615" s="39"/>
      <c r="AC1615" s="39"/>
      <c r="AD1615" s="39"/>
      <c r="AE1615" s="39"/>
      <c r="AR1615" s="238" t="s">
        <v>239</v>
      </c>
      <c r="AT1615" s="238" t="s">
        <v>196</v>
      </c>
      <c r="AU1615" s="238" t="s">
        <v>81</v>
      </c>
      <c r="AY1615" s="18" t="s">
        <v>194</v>
      </c>
      <c r="BE1615" s="239">
        <f>IF(N1615="základní",J1615,0)</f>
        <v>0</v>
      </c>
      <c r="BF1615" s="239">
        <f>IF(N1615="snížená",J1615,0)</f>
        <v>0</v>
      </c>
      <c r="BG1615" s="239">
        <f>IF(N1615="zákl. přenesená",J1615,0)</f>
        <v>0</v>
      </c>
      <c r="BH1615" s="239">
        <f>IF(N1615="sníž. přenesená",J1615,0)</f>
        <v>0</v>
      </c>
      <c r="BI1615" s="239">
        <f>IF(N1615="nulová",J1615,0)</f>
        <v>0</v>
      </c>
      <c r="BJ1615" s="18" t="s">
        <v>77</v>
      </c>
      <c r="BK1615" s="239">
        <f>ROUND(I1615*H1615,2)</f>
        <v>0</v>
      </c>
      <c r="BL1615" s="18" t="s">
        <v>239</v>
      </c>
      <c r="BM1615" s="238" t="s">
        <v>1835</v>
      </c>
    </row>
    <row r="1616" spans="1:47" s="2" customFormat="1" ht="12">
      <c r="A1616" s="39"/>
      <c r="B1616" s="40"/>
      <c r="C1616" s="41"/>
      <c r="D1616" s="240" t="s">
        <v>201</v>
      </c>
      <c r="E1616" s="41"/>
      <c r="F1616" s="241" t="s">
        <v>1834</v>
      </c>
      <c r="G1616" s="41"/>
      <c r="H1616" s="41"/>
      <c r="I1616" s="242"/>
      <c r="J1616" s="41"/>
      <c r="K1616" s="41"/>
      <c r="L1616" s="45"/>
      <c r="M1616" s="243"/>
      <c r="N1616" s="244"/>
      <c r="O1616" s="92"/>
      <c r="P1616" s="92"/>
      <c r="Q1616" s="92"/>
      <c r="R1616" s="92"/>
      <c r="S1616" s="92"/>
      <c r="T1616" s="93"/>
      <c r="U1616" s="39"/>
      <c r="V1616" s="39"/>
      <c r="W1616" s="39"/>
      <c r="X1616" s="39"/>
      <c r="Y1616" s="39"/>
      <c r="Z1616" s="39"/>
      <c r="AA1616" s="39"/>
      <c r="AB1616" s="39"/>
      <c r="AC1616" s="39"/>
      <c r="AD1616" s="39"/>
      <c r="AE1616" s="39"/>
      <c r="AT1616" s="18" t="s">
        <v>201</v>
      </c>
      <c r="AU1616" s="18" t="s">
        <v>81</v>
      </c>
    </row>
    <row r="1617" spans="1:51" s="14" customFormat="1" ht="12">
      <c r="A1617" s="14"/>
      <c r="B1617" s="255"/>
      <c r="C1617" s="256"/>
      <c r="D1617" s="240" t="s">
        <v>202</v>
      </c>
      <c r="E1617" s="257" t="s">
        <v>1</v>
      </c>
      <c r="F1617" s="258" t="s">
        <v>1836</v>
      </c>
      <c r="G1617" s="256"/>
      <c r="H1617" s="259">
        <v>6.84</v>
      </c>
      <c r="I1617" s="260"/>
      <c r="J1617" s="256"/>
      <c r="K1617" s="256"/>
      <c r="L1617" s="261"/>
      <c r="M1617" s="262"/>
      <c r="N1617" s="263"/>
      <c r="O1617" s="263"/>
      <c r="P1617" s="263"/>
      <c r="Q1617" s="263"/>
      <c r="R1617" s="263"/>
      <c r="S1617" s="263"/>
      <c r="T1617" s="26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265" t="s">
        <v>202</v>
      </c>
      <c r="AU1617" s="265" t="s">
        <v>81</v>
      </c>
      <c r="AV1617" s="14" t="s">
        <v>81</v>
      </c>
      <c r="AW1617" s="14" t="s">
        <v>30</v>
      </c>
      <c r="AX1617" s="14" t="s">
        <v>73</v>
      </c>
      <c r="AY1617" s="265" t="s">
        <v>194</v>
      </c>
    </row>
    <row r="1618" spans="1:51" s="15" customFormat="1" ht="12">
      <c r="A1618" s="15"/>
      <c r="B1618" s="266"/>
      <c r="C1618" s="267"/>
      <c r="D1618" s="240" t="s">
        <v>202</v>
      </c>
      <c r="E1618" s="268" t="s">
        <v>1</v>
      </c>
      <c r="F1618" s="269" t="s">
        <v>206</v>
      </c>
      <c r="G1618" s="267"/>
      <c r="H1618" s="270">
        <v>6.84</v>
      </c>
      <c r="I1618" s="271"/>
      <c r="J1618" s="267"/>
      <c r="K1618" s="267"/>
      <c r="L1618" s="272"/>
      <c r="M1618" s="273"/>
      <c r="N1618" s="274"/>
      <c r="O1618" s="274"/>
      <c r="P1618" s="274"/>
      <c r="Q1618" s="274"/>
      <c r="R1618" s="274"/>
      <c r="S1618" s="274"/>
      <c r="T1618" s="275"/>
      <c r="U1618" s="15"/>
      <c r="V1618" s="15"/>
      <c r="W1618" s="15"/>
      <c r="X1618" s="15"/>
      <c r="Y1618" s="15"/>
      <c r="Z1618" s="15"/>
      <c r="AA1618" s="15"/>
      <c r="AB1618" s="15"/>
      <c r="AC1618" s="15"/>
      <c r="AD1618" s="15"/>
      <c r="AE1618" s="15"/>
      <c r="AT1618" s="276" t="s">
        <v>202</v>
      </c>
      <c r="AU1618" s="276" t="s">
        <v>81</v>
      </c>
      <c r="AV1618" s="15" t="s">
        <v>115</v>
      </c>
      <c r="AW1618" s="15" t="s">
        <v>30</v>
      </c>
      <c r="AX1618" s="15" t="s">
        <v>77</v>
      </c>
      <c r="AY1618" s="276" t="s">
        <v>194</v>
      </c>
    </row>
    <row r="1619" spans="1:65" s="2" customFormat="1" ht="12">
      <c r="A1619" s="39"/>
      <c r="B1619" s="40"/>
      <c r="C1619" s="288" t="s">
        <v>1051</v>
      </c>
      <c r="D1619" s="288" t="s">
        <v>282</v>
      </c>
      <c r="E1619" s="289" t="s">
        <v>1837</v>
      </c>
      <c r="F1619" s="290" t="s">
        <v>1838</v>
      </c>
      <c r="G1619" s="291" t="s">
        <v>294</v>
      </c>
      <c r="H1619" s="292">
        <v>0.903</v>
      </c>
      <c r="I1619" s="293"/>
      <c r="J1619" s="294">
        <f>ROUND(I1619*H1619,2)</f>
        <v>0</v>
      </c>
      <c r="K1619" s="290" t="s">
        <v>1</v>
      </c>
      <c r="L1619" s="295"/>
      <c r="M1619" s="296" t="s">
        <v>1</v>
      </c>
      <c r="N1619" s="297" t="s">
        <v>38</v>
      </c>
      <c r="O1619" s="92"/>
      <c r="P1619" s="236">
        <f>O1619*H1619</f>
        <v>0</v>
      </c>
      <c r="Q1619" s="236">
        <v>0</v>
      </c>
      <c r="R1619" s="236">
        <f>Q1619*H1619</f>
        <v>0</v>
      </c>
      <c r="S1619" s="236">
        <v>0</v>
      </c>
      <c r="T1619" s="237">
        <f>S1619*H1619</f>
        <v>0</v>
      </c>
      <c r="U1619" s="39"/>
      <c r="V1619" s="39"/>
      <c r="W1619" s="39"/>
      <c r="X1619" s="39"/>
      <c r="Y1619" s="39"/>
      <c r="Z1619" s="39"/>
      <c r="AA1619" s="39"/>
      <c r="AB1619" s="39"/>
      <c r="AC1619" s="39"/>
      <c r="AD1619" s="39"/>
      <c r="AE1619" s="39"/>
      <c r="AR1619" s="238" t="s">
        <v>273</v>
      </c>
      <c r="AT1619" s="238" t="s">
        <v>282</v>
      </c>
      <c r="AU1619" s="238" t="s">
        <v>81</v>
      </c>
      <c r="AY1619" s="18" t="s">
        <v>194</v>
      </c>
      <c r="BE1619" s="239">
        <f>IF(N1619="základní",J1619,0)</f>
        <v>0</v>
      </c>
      <c r="BF1619" s="239">
        <f>IF(N1619="snížená",J1619,0)</f>
        <v>0</v>
      </c>
      <c r="BG1619" s="239">
        <f>IF(N1619="zákl. přenesená",J1619,0)</f>
        <v>0</v>
      </c>
      <c r="BH1619" s="239">
        <f>IF(N1619="sníž. přenesená",J1619,0)</f>
        <v>0</v>
      </c>
      <c r="BI1619" s="239">
        <f>IF(N1619="nulová",J1619,0)</f>
        <v>0</v>
      </c>
      <c r="BJ1619" s="18" t="s">
        <v>77</v>
      </c>
      <c r="BK1619" s="239">
        <f>ROUND(I1619*H1619,2)</f>
        <v>0</v>
      </c>
      <c r="BL1619" s="18" t="s">
        <v>239</v>
      </c>
      <c r="BM1619" s="238" t="s">
        <v>1839</v>
      </c>
    </row>
    <row r="1620" spans="1:47" s="2" customFormat="1" ht="12">
      <c r="A1620" s="39"/>
      <c r="B1620" s="40"/>
      <c r="C1620" s="41"/>
      <c r="D1620" s="240" t="s">
        <v>201</v>
      </c>
      <c r="E1620" s="41"/>
      <c r="F1620" s="241" t="s">
        <v>1838</v>
      </c>
      <c r="G1620" s="41"/>
      <c r="H1620" s="41"/>
      <c r="I1620" s="242"/>
      <c r="J1620" s="41"/>
      <c r="K1620" s="41"/>
      <c r="L1620" s="45"/>
      <c r="M1620" s="243"/>
      <c r="N1620" s="244"/>
      <c r="O1620" s="92"/>
      <c r="P1620" s="92"/>
      <c r="Q1620" s="92"/>
      <c r="R1620" s="92"/>
      <c r="S1620" s="92"/>
      <c r="T1620" s="93"/>
      <c r="U1620" s="39"/>
      <c r="V1620" s="39"/>
      <c r="W1620" s="39"/>
      <c r="X1620" s="39"/>
      <c r="Y1620" s="39"/>
      <c r="Z1620" s="39"/>
      <c r="AA1620" s="39"/>
      <c r="AB1620" s="39"/>
      <c r="AC1620" s="39"/>
      <c r="AD1620" s="39"/>
      <c r="AE1620" s="39"/>
      <c r="AT1620" s="18" t="s">
        <v>201</v>
      </c>
      <c r="AU1620" s="18" t="s">
        <v>81</v>
      </c>
    </row>
    <row r="1621" spans="1:51" s="14" customFormat="1" ht="12">
      <c r="A1621" s="14"/>
      <c r="B1621" s="255"/>
      <c r="C1621" s="256"/>
      <c r="D1621" s="240" t="s">
        <v>202</v>
      </c>
      <c r="E1621" s="257" t="s">
        <v>1</v>
      </c>
      <c r="F1621" s="258" t="s">
        <v>1840</v>
      </c>
      <c r="G1621" s="256"/>
      <c r="H1621" s="259">
        <v>0.903</v>
      </c>
      <c r="I1621" s="260"/>
      <c r="J1621" s="256"/>
      <c r="K1621" s="256"/>
      <c r="L1621" s="261"/>
      <c r="M1621" s="262"/>
      <c r="N1621" s="263"/>
      <c r="O1621" s="263"/>
      <c r="P1621" s="263"/>
      <c r="Q1621" s="263"/>
      <c r="R1621" s="263"/>
      <c r="S1621" s="263"/>
      <c r="T1621" s="264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T1621" s="265" t="s">
        <v>202</v>
      </c>
      <c r="AU1621" s="265" t="s">
        <v>81</v>
      </c>
      <c r="AV1621" s="14" t="s">
        <v>81</v>
      </c>
      <c r="AW1621" s="14" t="s">
        <v>30</v>
      </c>
      <c r="AX1621" s="14" t="s">
        <v>73</v>
      </c>
      <c r="AY1621" s="265" t="s">
        <v>194</v>
      </c>
    </row>
    <row r="1622" spans="1:51" s="15" customFormat="1" ht="12">
      <c r="A1622" s="15"/>
      <c r="B1622" s="266"/>
      <c r="C1622" s="267"/>
      <c r="D1622" s="240" t="s">
        <v>202</v>
      </c>
      <c r="E1622" s="268" t="s">
        <v>1</v>
      </c>
      <c r="F1622" s="269" t="s">
        <v>206</v>
      </c>
      <c r="G1622" s="267"/>
      <c r="H1622" s="270">
        <v>0.903</v>
      </c>
      <c r="I1622" s="271"/>
      <c r="J1622" s="267"/>
      <c r="K1622" s="267"/>
      <c r="L1622" s="272"/>
      <c r="M1622" s="273"/>
      <c r="N1622" s="274"/>
      <c r="O1622" s="274"/>
      <c r="P1622" s="274"/>
      <c r="Q1622" s="274"/>
      <c r="R1622" s="274"/>
      <c r="S1622" s="274"/>
      <c r="T1622" s="275"/>
      <c r="U1622" s="15"/>
      <c r="V1622" s="15"/>
      <c r="W1622" s="15"/>
      <c r="X1622" s="15"/>
      <c r="Y1622" s="15"/>
      <c r="Z1622" s="15"/>
      <c r="AA1622" s="15"/>
      <c r="AB1622" s="15"/>
      <c r="AC1622" s="15"/>
      <c r="AD1622" s="15"/>
      <c r="AE1622" s="15"/>
      <c r="AT1622" s="276" t="s">
        <v>202</v>
      </c>
      <c r="AU1622" s="276" t="s">
        <v>81</v>
      </c>
      <c r="AV1622" s="15" t="s">
        <v>115</v>
      </c>
      <c r="AW1622" s="15" t="s">
        <v>30</v>
      </c>
      <c r="AX1622" s="15" t="s">
        <v>77</v>
      </c>
      <c r="AY1622" s="276" t="s">
        <v>194</v>
      </c>
    </row>
    <row r="1623" spans="1:65" s="2" customFormat="1" ht="12">
      <c r="A1623" s="39"/>
      <c r="B1623" s="40"/>
      <c r="C1623" s="227" t="s">
        <v>1841</v>
      </c>
      <c r="D1623" s="227" t="s">
        <v>196</v>
      </c>
      <c r="E1623" s="228" t="s">
        <v>1842</v>
      </c>
      <c r="F1623" s="229" t="s">
        <v>1843</v>
      </c>
      <c r="G1623" s="230" t="s">
        <v>357</v>
      </c>
      <c r="H1623" s="231">
        <v>23</v>
      </c>
      <c r="I1623" s="232"/>
      <c r="J1623" s="233">
        <f>ROUND(I1623*H1623,2)</f>
        <v>0</v>
      </c>
      <c r="K1623" s="229" t="s">
        <v>200</v>
      </c>
      <c r="L1623" s="45"/>
      <c r="M1623" s="234" t="s">
        <v>1</v>
      </c>
      <c r="N1623" s="235" t="s">
        <v>38</v>
      </c>
      <c r="O1623" s="92"/>
      <c r="P1623" s="236">
        <f>O1623*H1623</f>
        <v>0</v>
      </c>
      <c r="Q1623" s="236">
        <v>0</v>
      </c>
      <c r="R1623" s="236">
        <f>Q1623*H1623</f>
        <v>0</v>
      </c>
      <c r="S1623" s="236">
        <v>0</v>
      </c>
      <c r="T1623" s="237">
        <f>S1623*H1623</f>
        <v>0</v>
      </c>
      <c r="U1623" s="39"/>
      <c r="V1623" s="39"/>
      <c r="W1623" s="39"/>
      <c r="X1623" s="39"/>
      <c r="Y1623" s="39"/>
      <c r="Z1623" s="39"/>
      <c r="AA1623" s="39"/>
      <c r="AB1623" s="39"/>
      <c r="AC1623" s="39"/>
      <c r="AD1623" s="39"/>
      <c r="AE1623" s="39"/>
      <c r="AR1623" s="238" t="s">
        <v>239</v>
      </c>
      <c r="AT1623" s="238" t="s">
        <v>196</v>
      </c>
      <c r="AU1623" s="238" t="s">
        <v>81</v>
      </c>
      <c r="AY1623" s="18" t="s">
        <v>194</v>
      </c>
      <c r="BE1623" s="239">
        <f>IF(N1623="základní",J1623,0)</f>
        <v>0</v>
      </c>
      <c r="BF1623" s="239">
        <f>IF(N1623="snížená",J1623,0)</f>
        <v>0</v>
      </c>
      <c r="BG1623" s="239">
        <f>IF(N1623="zákl. přenesená",J1623,0)</f>
        <v>0</v>
      </c>
      <c r="BH1623" s="239">
        <f>IF(N1623="sníž. přenesená",J1623,0)</f>
        <v>0</v>
      </c>
      <c r="BI1623" s="239">
        <f>IF(N1623="nulová",J1623,0)</f>
        <v>0</v>
      </c>
      <c r="BJ1623" s="18" t="s">
        <v>77</v>
      </c>
      <c r="BK1623" s="239">
        <f>ROUND(I1623*H1623,2)</f>
        <v>0</v>
      </c>
      <c r="BL1623" s="18" t="s">
        <v>239</v>
      </c>
      <c r="BM1623" s="238" t="s">
        <v>1844</v>
      </c>
    </row>
    <row r="1624" spans="1:47" s="2" customFormat="1" ht="12">
      <c r="A1624" s="39"/>
      <c r="B1624" s="40"/>
      <c r="C1624" s="41"/>
      <c r="D1624" s="240" t="s">
        <v>201</v>
      </c>
      <c r="E1624" s="41"/>
      <c r="F1624" s="241" t="s">
        <v>1843</v>
      </c>
      <c r="G1624" s="41"/>
      <c r="H1624" s="41"/>
      <c r="I1624" s="242"/>
      <c r="J1624" s="41"/>
      <c r="K1624" s="41"/>
      <c r="L1624" s="45"/>
      <c r="M1624" s="243"/>
      <c r="N1624" s="244"/>
      <c r="O1624" s="92"/>
      <c r="P1624" s="92"/>
      <c r="Q1624" s="92"/>
      <c r="R1624" s="92"/>
      <c r="S1624" s="92"/>
      <c r="T1624" s="93"/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  <c r="AT1624" s="18" t="s">
        <v>201</v>
      </c>
      <c r="AU1624" s="18" t="s">
        <v>81</v>
      </c>
    </row>
    <row r="1625" spans="1:51" s="14" customFormat="1" ht="12">
      <c r="A1625" s="14"/>
      <c r="B1625" s="255"/>
      <c r="C1625" s="256"/>
      <c r="D1625" s="240" t="s">
        <v>202</v>
      </c>
      <c r="E1625" s="257" t="s">
        <v>1</v>
      </c>
      <c r="F1625" s="258" t="s">
        <v>1845</v>
      </c>
      <c r="G1625" s="256"/>
      <c r="H1625" s="259">
        <v>23</v>
      </c>
      <c r="I1625" s="260"/>
      <c r="J1625" s="256"/>
      <c r="K1625" s="256"/>
      <c r="L1625" s="261"/>
      <c r="M1625" s="262"/>
      <c r="N1625" s="263"/>
      <c r="O1625" s="263"/>
      <c r="P1625" s="263"/>
      <c r="Q1625" s="263"/>
      <c r="R1625" s="263"/>
      <c r="S1625" s="263"/>
      <c r="T1625" s="264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T1625" s="265" t="s">
        <v>202</v>
      </c>
      <c r="AU1625" s="265" t="s">
        <v>81</v>
      </c>
      <c r="AV1625" s="14" t="s">
        <v>81</v>
      </c>
      <c r="AW1625" s="14" t="s">
        <v>30</v>
      </c>
      <c r="AX1625" s="14" t="s">
        <v>73</v>
      </c>
      <c r="AY1625" s="265" t="s">
        <v>194</v>
      </c>
    </row>
    <row r="1626" spans="1:51" s="15" customFormat="1" ht="12">
      <c r="A1626" s="15"/>
      <c r="B1626" s="266"/>
      <c r="C1626" s="267"/>
      <c r="D1626" s="240" t="s">
        <v>202</v>
      </c>
      <c r="E1626" s="268" t="s">
        <v>1</v>
      </c>
      <c r="F1626" s="269" t="s">
        <v>206</v>
      </c>
      <c r="G1626" s="267"/>
      <c r="H1626" s="270">
        <v>23</v>
      </c>
      <c r="I1626" s="271"/>
      <c r="J1626" s="267"/>
      <c r="K1626" s="267"/>
      <c r="L1626" s="272"/>
      <c r="M1626" s="273"/>
      <c r="N1626" s="274"/>
      <c r="O1626" s="274"/>
      <c r="P1626" s="274"/>
      <c r="Q1626" s="274"/>
      <c r="R1626" s="274"/>
      <c r="S1626" s="274"/>
      <c r="T1626" s="275"/>
      <c r="U1626" s="15"/>
      <c r="V1626" s="15"/>
      <c r="W1626" s="15"/>
      <c r="X1626" s="15"/>
      <c r="Y1626" s="15"/>
      <c r="Z1626" s="15"/>
      <c r="AA1626" s="15"/>
      <c r="AB1626" s="15"/>
      <c r="AC1626" s="15"/>
      <c r="AD1626" s="15"/>
      <c r="AE1626" s="15"/>
      <c r="AT1626" s="276" t="s">
        <v>202</v>
      </c>
      <c r="AU1626" s="276" t="s">
        <v>81</v>
      </c>
      <c r="AV1626" s="15" t="s">
        <v>115</v>
      </c>
      <c r="AW1626" s="15" t="s">
        <v>30</v>
      </c>
      <c r="AX1626" s="15" t="s">
        <v>77</v>
      </c>
      <c r="AY1626" s="276" t="s">
        <v>194</v>
      </c>
    </row>
    <row r="1627" spans="1:65" s="2" customFormat="1" ht="12">
      <c r="A1627" s="39"/>
      <c r="B1627" s="40"/>
      <c r="C1627" s="288" t="s">
        <v>1056</v>
      </c>
      <c r="D1627" s="288" t="s">
        <v>282</v>
      </c>
      <c r="E1627" s="289" t="s">
        <v>1846</v>
      </c>
      <c r="F1627" s="290" t="s">
        <v>1847</v>
      </c>
      <c r="G1627" s="291" t="s">
        <v>294</v>
      </c>
      <c r="H1627" s="292">
        <v>3.968</v>
      </c>
      <c r="I1627" s="293"/>
      <c r="J1627" s="294">
        <f>ROUND(I1627*H1627,2)</f>
        <v>0</v>
      </c>
      <c r="K1627" s="290" t="s">
        <v>1</v>
      </c>
      <c r="L1627" s="295"/>
      <c r="M1627" s="296" t="s">
        <v>1</v>
      </c>
      <c r="N1627" s="297" t="s">
        <v>38</v>
      </c>
      <c r="O1627" s="92"/>
      <c r="P1627" s="236">
        <f>O1627*H1627</f>
        <v>0</v>
      </c>
      <c r="Q1627" s="236">
        <v>0</v>
      </c>
      <c r="R1627" s="236">
        <f>Q1627*H1627</f>
        <v>0</v>
      </c>
      <c r="S1627" s="236">
        <v>0</v>
      </c>
      <c r="T1627" s="237">
        <f>S1627*H1627</f>
        <v>0</v>
      </c>
      <c r="U1627" s="39"/>
      <c r="V1627" s="39"/>
      <c r="W1627" s="39"/>
      <c r="X1627" s="39"/>
      <c r="Y1627" s="39"/>
      <c r="Z1627" s="39"/>
      <c r="AA1627" s="39"/>
      <c r="AB1627" s="39"/>
      <c r="AC1627" s="39"/>
      <c r="AD1627" s="39"/>
      <c r="AE1627" s="39"/>
      <c r="AR1627" s="238" t="s">
        <v>273</v>
      </c>
      <c r="AT1627" s="238" t="s">
        <v>282</v>
      </c>
      <c r="AU1627" s="238" t="s">
        <v>81</v>
      </c>
      <c r="AY1627" s="18" t="s">
        <v>194</v>
      </c>
      <c r="BE1627" s="239">
        <f>IF(N1627="základní",J1627,0)</f>
        <v>0</v>
      </c>
      <c r="BF1627" s="239">
        <f>IF(N1627="snížená",J1627,0)</f>
        <v>0</v>
      </c>
      <c r="BG1627" s="239">
        <f>IF(N1627="zákl. přenesená",J1627,0)</f>
        <v>0</v>
      </c>
      <c r="BH1627" s="239">
        <f>IF(N1627="sníž. přenesená",J1627,0)</f>
        <v>0</v>
      </c>
      <c r="BI1627" s="239">
        <f>IF(N1627="nulová",J1627,0)</f>
        <v>0</v>
      </c>
      <c r="BJ1627" s="18" t="s">
        <v>77</v>
      </c>
      <c r="BK1627" s="239">
        <f>ROUND(I1627*H1627,2)</f>
        <v>0</v>
      </c>
      <c r="BL1627" s="18" t="s">
        <v>239</v>
      </c>
      <c r="BM1627" s="238" t="s">
        <v>1848</v>
      </c>
    </row>
    <row r="1628" spans="1:47" s="2" customFormat="1" ht="12">
      <c r="A1628" s="39"/>
      <c r="B1628" s="40"/>
      <c r="C1628" s="41"/>
      <c r="D1628" s="240" t="s">
        <v>201</v>
      </c>
      <c r="E1628" s="41"/>
      <c r="F1628" s="241" t="s">
        <v>1847</v>
      </c>
      <c r="G1628" s="41"/>
      <c r="H1628" s="41"/>
      <c r="I1628" s="242"/>
      <c r="J1628" s="41"/>
      <c r="K1628" s="41"/>
      <c r="L1628" s="45"/>
      <c r="M1628" s="243"/>
      <c r="N1628" s="244"/>
      <c r="O1628" s="92"/>
      <c r="P1628" s="92"/>
      <c r="Q1628" s="92"/>
      <c r="R1628" s="92"/>
      <c r="S1628" s="92"/>
      <c r="T1628" s="93"/>
      <c r="U1628" s="39"/>
      <c r="V1628" s="39"/>
      <c r="W1628" s="39"/>
      <c r="X1628" s="39"/>
      <c r="Y1628" s="39"/>
      <c r="Z1628" s="39"/>
      <c r="AA1628" s="39"/>
      <c r="AB1628" s="39"/>
      <c r="AC1628" s="39"/>
      <c r="AD1628" s="39"/>
      <c r="AE1628" s="39"/>
      <c r="AT1628" s="18" t="s">
        <v>201</v>
      </c>
      <c r="AU1628" s="18" t="s">
        <v>81</v>
      </c>
    </row>
    <row r="1629" spans="1:51" s="14" customFormat="1" ht="12">
      <c r="A1629" s="14"/>
      <c r="B1629" s="255"/>
      <c r="C1629" s="256"/>
      <c r="D1629" s="240" t="s">
        <v>202</v>
      </c>
      <c r="E1629" s="257" t="s">
        <v>1</v>
      </c>
      <c r="F1629" s="258" t="s">
        <v>1849</v>
      </c>
      <c r="G1629" s="256"/>
      <c r="H1629" s="259">
        <v>3.968</v>
      </c>
      <c r="I1629" s="260"/>
      <c r="J1629" s="256"/>
      <c r="K1629" s="256"/>
      <c r="L1629" s="261"/>
      <c r="M1629" s="262"/>
      <c r="N1629" s="263"/>
      <c r="O1629" s="263"/>
      <c r="P1629" s="263"/>
      <c r="Q1629" s="263"/>
      <c r="R1629" s="263"/>
      <c r="S1629" s="263"/>
      <c r="T1629" s="264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T1629" s="265" t="s">
        <v>202</v>
      </c>
      <c r="AU1629" s="265" t="s">
        <v>81</v>
      </c>
      <c r="AV1629" s="14" t="s">
        <v>81</v>
      </c>
      <c r="AW1629" s="14" t="s">
        <v>30</v>
      </c>
      <c r="AX1629" s="14" t="s">
        <v>73</v>
      </c>
      <c r="AY1629" s="265" t="s">
        <v>194</v>
      </c>
    </row>
    <row r="1630" spans="1:51" s="15" customFormat="1" ht="12">
      <c r="A1630" s="15"/>
      <c r="B1630" s="266"/>
      <c r="C1630" s="267"/>
      <c r="D1630" s="240" t="s">
        <v>202</v>
      </c>
      <c r="E1630" s="268" t="s">
        <v>1</v>
      </c>
      <c r="F1630" s="269" t="s">
        <v>206</v>
      </c>
      <c r="G1630" s="267"/>
      <c r="H1630" s="270">
        <v>3.968</v>
      </c>
      <c r="I1630" s="271"/>
      <c r="J1630" s="267"/>
      <c r="K1630" s="267"/>
      <c r="L1630" s="272"/>
      <c r="M1630" s="273"/>
      <c r="N1630" s="274"/>
      <c r="O1630" s="274"/>
      <c r="P1630" s="274"/>
      <c r="Q1630" s="274"/>
      <c r="R1630" s="274"/>
      <c r="S1630" s="274"/>
      <c r="T1630" s="275"/>
      <c r="U1630" s="15"/>
      <c r="V1630" s="15"/>
      <c r="W1630" s="15"/>
      <c r="X1630" s="15"/>
      <c r="Y1630" s="15"/>
      <c r="Z1630" s="15"/>
      <c r="AA1630" s="15"/>
      <c r="AB1630" s="15"/>
      <c r="AC1630" s="15"/>
      <c r="AD1630" s="15"/>
      <c r="AE1630" s="15"/>
      <c r="AT1630" s="276" t="s">
        <v>202</v>
      </c>
      <c r="AU1630" s="276" t="s">
        <v>81</v>
      </c>
      <c r="AV1630" s="15" t="s">
        <v>115</v>
      </c>
      <c r="AW1630" s="15" t="s">
        <v>30</v>
      </c>
      <c r="AX1630" s="15" t="s">
        <v>77</v>
      </c>
      <c r="AY1630" s="276" t="s">
        <v>194</v>
      </c>
    </row>
    <row r="1631" spans="1:65" s="2" customFormat="1" ht="12">
      <c r="A1631" s="39"/>
      <c r="B1631" s="40"/>
      <c r="C1631" s="227" t="s">
        <v>1850</v>
      </c>
      <c r="D1631" s="227" t="s">
        <v>196</v>
      </c>
      <c r="E1631" s="228" t="s">
        <v>1851</v>
      </c>
      <c r="F1631" s="229" t="s">
        <v>1852</v>
      </c>
      <c r="G1631" s="230" t="s">
        <v>294</v>
      </c>
      <c r="H1631" s="231">
        <v>35.28</v>
      </c>
      <c r="I1631" s="232"/>
      <c r="J1631" s="233">
        <f>ROUND(I1631*H1631,2)</f>
        <v>0</v>
      </c>
      <c r="K1631" s="229" t="s">
        <v>200</v>
      </c>
      <c r="L1631" s="45"/>
      <c r="M1631" s="234" t="s">
        <v>1</v>
      </c>
      <c r="N1631" s="235" t="s">
        <v>38</v>
      </c>
      <c r="O1631" s="92"/>
      <c r="P1631" s="236">
        <f>O1631*H1631</f>
        <v>0</v>
      </c>
      <c r="Q1631" s="236">
        <v>0</v>
      </c>
      <c r="R1631" s="236">
        <f>Q1631*H1631</f>
        <v>0</v>
      </c>
      <c r="S1631" s="236">
        <v>0</v>
      </c>
      <c r="T1631" s="237">
        <f>S1631*H1631</f>
        <v>0</v>
      </c>
      <c r="U1631" s="39"/>
      <c r="V1631" s="39"/>
      <c r="W1631" s="39"/>
      <c r="X1631" s="39"/>
      <c r="Y1631" s="39"/>
      <c r="Z1631" s="39"/>
      <c r="AA1631" s="39"/>
      <c r="AB1631" s="39"/>
      <c r="AC1631" s="39"/>
      <c r="AD1631" s="39"/>
      <c r="AE1631" s="39"/>
      <c r="AR1631" s="238" t="s">
        <v>239</v>
      </c>
      <c r="AT1631" s="238" t="s">
        <v>196</v>
      </c>
      <c r="AU1631" s="238" t="s">
        <v>81</v>
      </c>
      <c r="AY1631" s="18" t="s">
        <v>194</v>
      </c>
      <c r="BE1631" s="239">
        <f>IF(N1631="základní",J1631,0)</f>
        <v>0</v>
      </c>
      <c r="BF1631" s="239">
        <f>IF(N1631="snížená",J1631,0)</f>
        <v>0</v>
      </c>
      <c r="BG1631" s="239">
        <f>IF(N1631="zákl. přenesená",J1631,0)</f>
        <v>0</v>
      </c>
      <c r="BH1631" s="239">
        <f>IF(N1631="sníž. přenesená",J1631,0)</f>
        <v>0</v>
      </c>
      <c r="BI1631" s="239">
        <f>IF(N1631="nulová",J1631,0)</f>
        <v>0</v>
      </c>
      <c r="BJ1631" s="18" t="s">
        <v>77</v>
      </c>
      <c r="BK1631" s="239">
        <f>ROUND(I1631*H1631,2)</f>
        <v>0</v>
      </c>
      <c r="BL1631" s="18" t="s">
        <v>239</v>
      </c>
      <c r="BM1631" s="238" t="s">
        <v>1853</v>
      </c>
    </row>
    <row r="1632" spans="1:47" s="2" customFormat="1" ht="12">
      <c r="A1632" s="39"/>
      <c r="B1632" s="40"/>
      <c r="C1632" s="41"/>
      <c r="D1632" s="240" t="s">
        <v>201</v>
      </c>
      <c r="E1632" s="41"/>
      <c r="F1632" s="241" t="s">
        <v>1852</v>
      </c>
      <c r="G1632" s="41"/>
      <c r="H1632" s="41"/>
      <c r="I1632" s="242"/>
      <c r="J1632" s="41"/>
      <c r="K1632" s="41"/>
      <c r="L1632" s="45"/>
      <c r="M1632" s="243"/>
      <c r="N1632" s="244"/>
      <c r="O1632" s="92"/>
      <c r="P1632" s="92"/>
      <c r="Q1632" s="92"/>
      <c r="R1632" s="92"/>
      <c r="S1632" s="92"/>
      <c r="T1632" s="93"/>
      <c r="U1632" s="39"/>
      <c r="V1632" s="39"/>
      <c r="W1632" s="39"/>
      <c r="X1632" s="39"/>
      <c r="Y1632" s="39"/>
      <c r="Z1632" s="39"/>
      <c r="AA1632" s="39"/>
      <c r="AB1632" s="39"/>
      <c r="AC1632" s="39"/>
      <c r="AD1632" s="39"/>
      <c r="AE1632" s="39"/>
      <c r="AT1632" s="18" t="s">
        <v>201</v>
      </c>
      <c r="AU1632" s="18" t="s">
        <v>81</v>
      </c>
    </row>
    <row r="1633" spans="1:51" s="13" customFormat="1" ht="12">
      <c r="A1633" s="13"/>
      <c r="B1633" s="245"/>
      <c r="C1633" s="246"/>
      <c r="D1633" s="240" t="s">
        <v>202</v>
      </c>
      <c r="E1633" s="247" t="s">
        <v>1</v>
      </c>
      <c r="F1633" s="248" t="s">
        <v>1854</v>
      </c>
      <c r="G1633" s="246"/>
      <c r="H1633" s="247" t="s">
        <v>1</v>
      </c>
      <c r="I1633" s="249"/>
      <c r="J1633" s="246"/>
      <c r="K1633" s="246"/>
      <c r="L1633" s="250"/>
      <c r="M1633" s="251"/>
      <c r="N1633" s="252"/>
      <c r="O1633" s="252"/>
      <c r="P1633" s="252"/>
      <c r="Q1633" s="252"/>
      <c r="R1633" s="252"/>
      <c r="S1633" s="252"/>
      <c r="T1633" s="25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54" t="s">
        <v>202</v>
      </c>
      <c r="AU1633" s="254" t="s">
        <v>81</v>
      </c>
      <c r="AV1633" s="13" t="s">
        <v>77</v>
      </c>
      <c r="AW1633" s="13" t="s">
        <v>30</v>
      </c>
      <c r="AX1633" s="13" t="s">
        <v>73</v>
      </c>
      <c r="AY1633" s="254" t="s">
        <v>194</v>
      </c>
    </row>
    <row r="1634" spans="1:51" s="14" customFormat="1" ht="12">
      <c r="A1634" s="14"/>
      <c r="B1634" s="255"/>
      <c r="C1634" s="256"/>
      <c r="D1634" s="240" t="s">
        <v>202</v>
      </c>
      <c r="E1634" s="257" t="s">
        <v>1</v>
      </c>
      <c r="F1634" s="258" t="s">
        <v>1855</v>
      </c>
      <c r="G1634" s="256"/>
      <c r="H1634" s="259">
        <v>35.28</v>
      </c>
      <c r="I1634" s="260"/>
      <c r="J1634" s="256"/>
      <c r="K1634" s="256"/>
      <c r="L1634" s="261"/>
      <c r="M1634" s="262"/>
      <c r="N1634" s="263"/>
      <c r="O1634" s="263"/>
      <c r="P1634" s="263"/>
      <c r="Q1634" s="263"/>
      <c r="R1634" s="263"/>
      <c r="S1634" s="263"/>
      <c r="T1634" s="264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65" t="s">
        <v>202</v>
      </c>
      <c r="AU1634" s="265" t="s">
        <v>81</v>
      </c>
      <c r="AV1634" s="14" t="s">
        <v>81</v>
      </c>
      <c r="AW1634" s="14" t="s">
        <v>30</v>
      </c>
      <c r="AX1634" s="14" t="s">
        <v>73</v>
      </c>
      <c r="AY1634" s="265" t="s">
        <v>194</v>
      </c>
    </row>
    <row r="1635" spans="1:51" s="15" customFormat="1" ht="12">
      <c r="A1635" s="15"/>
      <c r="B1635" s="266"/>
      <c r="C1635" s="267"/>
      <c r="D1635" s="240" t="s">
        <v>202</v>
      </c>
      <c r="E1635" s="268" t="s">
        <v>1</v>
      </c>
      <c r="F1635" s="269" t="s">
        <v>206</v>
      </c>
      <c r="G1635" s="267"/>
      <c r="H1635" s="270">
        <v>35.28</v>
      </c>
      <c r="I1635" s="271"/>
      <c r="J1635" s="267"/>
      <c r="K1635" s="267"/>
      <c r="L1635" s="272"/>
      <c r="M1635" s="273"/>
      <c r="N1635" s="274"/>
      <c r="O1635" s="274"/>
      <c r="P1635" s="274"/>
      <c r="Q1635" s="274"/>
      <c r="R1635" s="274"/>
      <c r="S1635" s="274"/>
      <c r="T1635" s="275"/>
      <c r="U1635" s="15"/>
      <c r="V1635" s="15"/>
      <c r="W1635" s="15"/>
      <c r="X1635" s="15"/>
      <c r="Y1635" s="15"/>
      <c r="Z1635" s="15"/>
      <c r="AA1635" s="15"/>
      <c r="AB1635" s="15"/>
      <c r="AC1635" s="15"/>
      <c r="AD1635" s="15"/>
      <c r="AE1635" s="15"/>
      <c r="AT1635" s="276" t="s">
        <v>202</v>
      </c>
      <c r="AU1635" s="276" t="s">
        <v>81</v>
      </c>
      <c r="AV1635" s="15" t="s">
        <v>115</v>
      </c>
      <c r="AW1635" s="15" t="s">
        <v>30</v>
      </c>
      <c r="AX1635" s="15" t="s">
        <v>77</v>
      </c>
      <c r="AY1635" s="276" t="s">
        <v>194</v>
      </c>
    </row>
    <row r="1636" spans="1:65" s="2" customFormat="1" ht="12">
      <c r="A1636" s="39"/>
      <c r="B1636" s="40"/>
      <c r="C1636" s="288" t="s">
        <v>1060</v>
      </c>
      <c r="D1636" s="288" t="s">
        <v>282</v>
      </c>
      <c r="E1636" s="289" t="s">
        <v>1846</v>
      </c>
      <c r="F1636" s="290" t="s">
        <v>1847</v>
      </c>
      <c r="G1636" s="291" t="s">
        <v>294</v>
      </c>
      <c r="H1636" s="292">
        <v>40.572</v>
      </c>
      <c r="I1636" s="293"/>
      <c r="J1636" s="294">
        <f>ROUND(I1636*H1636,2)</f>
        <v>0</v>
      </c>
      <c r="K1636" s="290" t="s">
        <v>1</v>
      </c>
      <c r="L1636" s="295"/>
      <c r="M1636" s="296" t="s">
        <v>1</v>
      </c>
      <c r="N1636" s="297" t="s">
        <v>38</v>
      </c>
      <c r="O1636" s="92"/>
      <c r="P1636" s="236">
        <f>O1636*H1636</f>
        <v>0</v>
      </c>
      <c r="Q1636" s="236">
        <v>0</v>
      </c>
      <c r="R1636" s="236">
        <f>Q1636*H1636</f>
        <v>0</v>
      </c>
      <c r="S1636" s="236">
        <v>0</v>
      </c>
      <c r="T1636" s="237">
        <f>S1636*H1636</f>
        <v>0</v>
      </c>
      <c r="U1636" s="39"/>
      <c r="V1636" s="39"/>
      <c r="W1636" s="39"/>
      <c r="X1636" s="39"/>
      <c r="Y1636" s="39"/>
      <c r="Z1636" s="39"/>
      <c r="AA1636" s="39"/>
      <c r="AB1636" s="39"/>
      <c r="AC1636" s="39"/>
      <c r="AD1636" s="39"/>
      <c r="AE1636" s="39"/>
      <c r="AR1636" s="238" t="s">
        <v>273</v>
      </c>
      <c r="AT1636" s="238" t="s">
        <v>282</v>
      </c>
      <c r="AU1636" s="238" t="s">
        <v>81</v>
      </c>
      <c r="AY1636" s="18" t="s">
        <v>194</v>
      </c>
      <c r="BE1636" s="239">
        <f>IF(N1636="základní",J1636,0)</f>
        <v>0</v>
      </c>
      <c r="BF1636" s="239">
        <f>IF(N1636="snížená",J1636,0)</f>
        <v>0</v>
      </c>
      <c r="BG1636" s="239">
        <f>IF(N1636="zákl. přenesená",J1636,0)</f>
        <v>0</v>
      </c>
      <c r="BH1636" s="239">
        <f>IF(N1636="sníž. přenesená",J1636,0)</f>
        <v>0</v>
      </c>
      <c r="BI1636" s="239">
        <f>IF(N1636="nulová",J1636,0)</f>
        <v>0</v>
      </c>
      <c r="BJ1636" s="18" t="s">
        <v>77</v>
      </c>
      <c r="BK1636" s="239">
        <f>ROUND(I1636*H1636,2)</f>
        <v>0</v>
      </c>
      <c r="BL1636" s="18" t="s">
        <v>239</v>
      </c>
      <c r="BM1636" s="238" t="s">
        <v>1856</v>
      </c>
    </row>
    <row r="1637" spans="1:47" s="2" customFormat="1" ht="12">
      <c r="A1637" s="39"/>
      <c r="B1637" s="40"/>
      <c r="C1637" s="41"/>
      <c r="D1637" s="240" t="s">
        <v>201</v>
      </c>
      <c r="E1637" s="41"/>
      <c r="F1637" s="241" t="s">
        <v>1847</v>
      </c>
      <c r="G1637" s="41"/>
      <c r="H1637" s="41"/>
      <c r="I1637" s="242"/>
      <c r="J1637" s="41"/>
      <c r="K1637" s="41"/>
      <c r="L1637" s="45"/>
      <c r="M1637" s="243"/>
      <c r="N1637" s="244"/>
      <c r="O1637" s="92"/>
      <c r="P1637" s="92"/>
      <c r="Q1637" s="92"/>
      <c r="R1637" s="92"/>
      <c r="S1637" s="92"/>
      <c r="T1637" s="93"/>
      <c r="U1637" s="39"/>
      <c r="V1637" s="39"/>
      <c r="W1637" s="39"/>
      <c r="X1637" s="39"/>
      <c r="Y1637" s="39"/>
      <c r="Z1637" s="39"/>
      <c r="AA1637" s="39"/>
      <c r="AB1637" s="39"/>
      <c r="AC1637" s="39"/>
      <c r="AD1637" s="39"/>
      <c r="AE1637" s="39"/>
      <c r="AT1637" s="18" t="s">
        <v>201</v>
      </c>
      <c r="AU1637" s="18" t="s">
        <v>81</v>
      </c>
    </row>
    <row r="1638" spans="1:51" s="14" customFormat="1" ht="12">
      <c r="A1638" s="14"/>
      <c r="B1638" s="255"/>
      <c r="C1638" s="256"/>
      <c r="D1638" s="240" t="s">
        <v>202</v>
      </c>
      <c r="E1638" s="257" t="s">
        <v>1</v>
      </c>
      <c r="F1638" s="258" t="s">
        <v>1857</v>
      </c>
      <c r="G1638" s="256"/>
      <c r="H1638" s="259">
        <v>40.572</v>
      </c>
      <c r="I1638" s="260"/>
      <c r="J1638" s="256"/>
      <c r="K1638" s="256"/>
      <c r="L1638" s="261"/>
      <c r="M1638" s="262"/>
      <c r="N1638" s="263"/>
      <c r="O1638" s="263"/>
      <c r="P1638" s="263"/>
      <c r="Q1638" s="263"/>
      <c r="R1638" s="263"/>
      <c r="S1638" s="263"/>
      <c r="T1638" s="264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T1638" s="265" t="s">
        <v>202</v>
      </c>
      <c r="AU1638" s="265" t="s">
        <v>81</v>
      </c>
      <c r="AV1638" s="14" t="s">
        <v>81</v>
      </c>
      <c r="AW1638" s="14" t="s">
        <v>30</v>
      </c>
      <c r="AX1638" s="14" t="s">
        <v>73</v>
      </c>
      <c r="AY1638" s="265" t="s">
        <v>194</v>
      </c>
    </row>
    <row r="1639" spans="1:51" s="15" customFormat="1" ht="12">
      <c r="A1639" s="15"/>
      <c r="B1639" s="266"/>
      <c r="C1639" s="267"/>
      <c r="D1639" s="240" t="s">
        <v>202</v>
      </c>
      <c r="E1639" s="268" t="s">
        <v>1</v>
      </c>
      <c r="F1639" s="269" t="s">
        <v>206</v>
      </c>
      <c r="G1639" s="267"/>
      <c r="H1639" s="270">
        <v>40.572</v>
      </c>
      <c r="I1639" s="271"/>
      <c r="J1639" s="267"/>
      <c r="K1639" s="267"/>
      <c r="L1639" s="272"/>
      <c r="M1639" s="273"/>
      <c r="N1639" s="274"/>
      <c r="O1639" s="274"/>
      <c r="P1639" s="274"/>
      <c r="Q1639" s="274"/>
      <c r="R1639" s="274"/>
      <c r="S1639" s="274"/>
      <c r="T1639" s="275"/>
      <c r="U1639" s="15"/>
      <c r="V1639" s="15"/>
      <c r="W1639" s="15"/>
      <c r="X1639" s="15"/>
      <c r="Y1639" s="15"/>
      <c r="Z1639" s="15"/>
      <c r="AA1639" s="15"/>
      <c r="AB1639" s="15"/>
      <c r="AC1639" s="15"/>
      <c r="AD1639" s="15"/>
      <c r="AE1639" s="15"/>
      <c r="AT1639" s="276" t="s">
        <v>202</v>
      </c>
      <c r="AU1639" s="276" t="s">
        <v>81</v>
      </c>
      <c r="AV1639" s="15" t="s">
        <v>115</v>
      </c>
      <c r="AW1639" s="15" t="s">
        <v>30</v>
      </c>
      <c r="AX1639" s="15" t="s">
        <v>77</v>
      </c>
      <c r="AY1639" s="276" t="s">
        <v>194</v>
      </c>
    </row>
    <row r="1640" spans="1:65" s="2" customFormat="1" ht="12">
      <c r="A1640" s="39"/>
      <c r="B1640" s="40"/>
      <c r="C1640" s="227" t="s">
        <v>1858</v>
      </c>
      <c r="D1640" s="227" t="s">
        <v>196</v>
      </c>
      <c r="E1640" s="228" t="s">
        <v>1859</v>
      </c>
      <c r="F1640" s="229" t="s">
        <v>1860</v>
      </c>
      <c r="G1640" s="230" t="s">
        <v>294</v>
      </c>
      <c r="H1640" s="231">
        <v>8.48</v>
      </c>
      <c r="I1640" s="232"/>
      <c r="J1640" s="233">
        <f>ROUND(I1640*H1640,2)</f>
        <v>0</v>
      </c>
      <c r="K1640" s="229" t="s">
        <v>200</v>
      </c>
      <c r="L1640" s="45"/>
      <c r="M1640" s="234" t="s">
        <v>1</v>
      </c>
      <c r="N1640" s="235" t="s">
        <v>38</v>
      </c>
      <c r="O1640" s="92"/>
      <c r="P1640" s="236">
        <f>O1640*H1640</f>
        <v>0</v>
      </c>
      <c r="Q1640" s="236">
        <v>0</v>
      </c>
      <c r="R1640" s="236">
        <f>Q1640*H1640</f>
        <v>0</v>
      </c>
      <c r="S1640" s="236">
        <v>0</v>
      </c>
      <c r="T1640" s="237">
        <f>S1640*H1640</f>
        <v>0</v>
      </c>
      <c r="U1640" s="39"/>
      <c r="V1640" s="39"/>
      <c r="W1640" s="39"/>
      <c r="X1640" s="39"/>
      <c r="Y1640" s="39"/>
      <c r="Z1640" s="39"/>
      <c r="AA1640" s="39"/>
      <c r="AB1640" s="39"/>
      <c r="AC1640" s="39"/>
      <c r="AD1640" s="39"/>
      <c r="AE1640" s="39"/>
      <c r="AR1640" s="238" t="s">
        <v>239</v>
      </c>
      <c r="AT1640" s="238" t="s">
        <v>196</v>
      </c>
      <c r="AU1640" s="238" t="s">
        <v>81</v>
      </c>
      <c r="AY1640" s="18" t="s">
        <v>194</v>
      </c>
      <c r="BE1640" s="239">
        <f>IF(N1640="základní",J1640,0)</f>
        <v>0</v>
      </c>
      <c r="BF1640" s="239">
        <f>IF(N1640="snížená",J1640,0)</f>
        <v>0</v>
      </c>
      <c r="BG1640" s="239">
        <f>IF(N1640="zákl. přenesená",J1640,0)</f>
        <v>0</v>
      </c>
      <c r="BH1640" s="239">
        <f>IF(N1640="sníž. přenesená",J1640,0)</f>
        <v>0</v>
      </c>
      <c r="BI1640" s="239">
        <f>IF(N1640="nulová",J1640,0)</f>
        <v>0</v>
      </c>
      <c r="BJ1640" s="18" t="s">
        <v>77</v>
      </c>
      <c r="BK1640" s="239">
        <f>ROUND(I1640*H1640,2)</f>
        <v>0</v>
      </c>
      <c r="BL1640" s="18" t="s">
        <v>239</v>
      </c>
      <c r="BM1640" s="238" t="s">
        <v>1861</v>
      </c>
    </row>
    <row r="1641" spans="1:47" s="2" customFormat="1" ht="12">
      <c r="A1641" s="39"/>
      <c r="B1641" s="40"/>
      <c r="C1641" s="41"/>
      <c r="D1641" s="240" t="s">
        <v>201</v>
      </c>
      <c r="E1641" s="41"/>
      <c r="F1641" s="241" t="s">
        <v>1860</v>
      </c>
      <c r="G1641" s="41"/>
      <c r="H1641" s="41"/>
      <c r="I1641" s="242"/>
      <c r="J1641" s="41"/>
      <c r="K1641" s="41"/>
      <c r="L1641" s="45"/>
      <c r="M1641" s="243"/>
      <c r="N1641" s="244"/>
      <c r="O1641" s="92"/>
      <c r="P1641" s="92"/>
      <c r="Q1641" s="92"/>
      <c r="R1641" s="92"/>
      <c r="S1641" s="92"/>
      <c r="T1641" s="93"/>
      <c r="U1641" s="39"/>
      <c r="V1641" s="39"/>
      <c r="W1641" s="39"/>
      <c r="X1641" s="39"/>
      <c r="Y1641" s="39"/>
      <c r="Z1641" s="39"/>
      <c r="AA1641" s="39"/>
      <c r="AB1641" s="39"/>
      <c r="AC1641" s="39"/>
      <c r="AD1641" s="39"/>
      <c r="AE1641" s="39"/>
      <c r="AT1641" s="18" t="s">
        <v>201</v>
      </c>
      <c r="AU1641" s="18" t="s">
        <v>81</v>
      </c>
    </row>
    <row r="1642" spans="1:51" s="13" customFormat="1" ht="12">
      <c r="A1642" s="13"/>
      <c r="B1642" s="245"/>
      <c r="C1642" s="246"/>
      <c r="D1642" s="240" t="s">
        <v>202</v>
      </c>
      <c r="E1642" s="247" t="s">
        <v>1</v>
      </c>
      <c r="F1642" s="248" t="s">
        <v>1854</v>
      </c>
      <c r="G1642" s="246"/>
      <c r="H1642" s="247" t="s">
        <v>1</v>
      </c>
      <c r="I1642" s="249"/>
      <c r="J1642" s="246"/>
      <c r="K1642" s="246"/>
      <c r="L1642" s="250"/>
      <c r="M1642" s="251"/>
      <c r="N1642" s="252"/>
      <c r="O1642" s="252"/>
      <c r="P1642" s="252"/>
      <c r="Q1642" s="252"/>
      <c r="R1642" s="252"/>
      <c r="S1642" s="252"/>
      <c r="T1642" s="25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T1642" s="254" t="s">
        <v>202</v>
      </c>
      <c r="AU1642" s="254" t="s">
        <v>81</v>
      </c>
      <c r="AV1642" s="13" t="s">
        <v>77</v>
      </c>
      <c r="AW1642" s="13" t="s">
        <v>30</v>
      </c>
      <c r="AX1642" s="13" t="s">
        <v>73</v>
      </c>
      <c r="AY1642" s="254" t="s">
        <v>194</v>
      </c>
    </row>
    <row r="1643" spans="1:51" s="14" customFormat="1" ht="12">
      <c r="A1643" s="14"/>
      <c r="B1643" s="255"/>
      <c r="C1643" s="256"/>
      <c r="D1643" s="240" t="s">
        <v>202</v>
      </c>
      <c r="E1643" s="257" t="s">
        <v>1</v>
      </c>
      <c r="F1643" s="258" t="s">
        <v>1862</v>
      </c>
      <c r="G1643" s="256"/>
      <c r="H1643" s="259">
        <v>8.48</v>
      </c>
      <c r="I1643" s="260"/>
      <c r="J1643" s="256"/>
      <c r="K1643" s="256"/>
      <c r="L1643" s="261"/>
      <c r="M1643" s="262"/>
      <c r="N1643" s="263"/>
      <c r="O1643" s="263"/>
      <c r="P1643" s="263"/>
      <c r="Q1643" s="263"/>
      <c r="R1643" s="263"/>
      <c r="S1643" s="263"/>
      <c r="T1643" s="264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T1643" s="265" t="s">
        <v>202</v>
      </c>
      <c r="AU1643" s="265" t="s">
        <v>81</v>
      </c>
      <c r="AV1643" s="14" t="s">
        <v>81</v>
      </c>
      <c r="AW1643" s="14" t="s">
        <v>30</v>
      </c>
      <c r="AX1643" s="14" t="s">
        <v>73</v>
      </c>
      <c r="AY1643" s="265" t="s">
        <v>194</v>
      </c>
    </row>
    <row r="1644" spans="1:51" s="15" customFormat="1" ht="12">
      <c r="A1644" s="15"/>
      <c r="B1644" s="266"/>
      <c r="C1644" s="267"/>
      <c r="D1644" s="240" t="s">
        <v>202</v>
      </c>
      <c r="E1644" s="268" t="s">
        <v>1</v>
      </c>
      <c r="F1644" s="269" t="s">
        <v>206</v>
      </c>
      <c r="G1644" s="267"/>
      <c r="H1644" s="270">
        <v>8.48</v>
      </c>
      <c r="I1644" s="271"/>
      <c r="J1644" s="267"/>
      <c r="K1644" s="267"/>
      <c r="L1644" s="272"/>
      <c r="M1644" s="273"/>
      <c r="N1644" s="274"/>
      <c r="O1644" s="274"/>
      <c r="P1644" s="274"/>
      <c r="Q1644" s="274"/>
      <c r="R1644" s="274"/>
      <c r="S1644" s="274"/>
      <c r="T1644" s="275"/>
      <c r="U1644" s="15"/>
      <c r="V1644" s="15"/>
      <c r="W1644" s="15"/>
      <c r="X1644" s="15"/>
      <c r="Y1644" s="15"/>
      <c r="Z1644" s="15"/>
      <c r="AA1644" s="15"/>
      <c r="AB1644" s="15"/>
      <c r="AC1644" s="15"/>
      <c r="AD1644" s="15"/>
      <c r="AE1644" s="15"/>
      <c r="AT1644" s="276" t="s">
        <v>202</v>
      </c>
      <c r="AU1644" s="276" t="s">
        <v>81</v>
      </c>
      <c r="AV1644" s="15" t="s">
        <v>115</v>
      </c>
      <c r="AW1644" s="15" t="s">
        <v>30</v>
      </c>
      <c r="AX1644" s="15" t="s">
        <v>77</v>
      </c>
      <c r="AY1644" s="276" t="s">
        <v>194</v>
      </c>
    </row>
    <row r="1645" spans="1:65" s="2" customFormat="1" ht="12">
      <c r="A1645" s="39"/>
      <c r="B1645" s="40"/>
      <c r="C1645" s="288" t="s">
        <v>1066</v>
      </c>
      <c r="D1645" s="288" t="s">
        <v>282</v>
      </c>
      <c r="E1645" s="289" t="s">
        <v>1837</v>
      </c>
      <c r="F1645" s="290" t="s">
        <v>1838</v>
      </c>
      <c r="G1645" s="291" t="s">
        <v>294</v>
      </c>
      <c r="H1645" s="292">
        <v>9.328</v>
      </c>
      <c r="I1645" s="293"/>
      <c r="J1645" s="294">
        <f>ROUND(I1645*H1645,2)</f>
        <v>0</v>
      </c>
      <c r="K1645" s="290" t="s">
        <v>1</v>
      </c>
      <c r="L1645" s="295"/>
      <c r="M1645" s="296" t="s">
        <v>1</v>
      </c>
      <c r="N1645" s="297" t="s">
        <v>38</v>
      </c>
      <c r="O1645" s="92"/>
      <c r="P1645" s="236">
        <f>O1645*H1645</f>
        <v>0</v>
      </c>
      <c r="Q1645" s="236">
        <v>0</v>
      </c>
      <c r="R1645" s="236">
        <f>Q1645*H1645</f>
        <v>0</v>
      </c>
      <c r="S1645" s="236">
        <v>0</v>
      </c>
      <c r="T1645" s="237">
        <f>S1645*H1645</f>
        <v>0</v>
      </c>
      <c r="U1645" s="39"/>
      <c r="V1645" s="39"/>
      <c r="W1645" s="39"/>
      <c r="X1645" s="39"/>
      <c r="Y1645" s="39"/>
      <c r="Z1645" s="39"/>
      <c r="AA1645" s="39"/>
      <c r="AB1645" s="39"/>
      <c r="AC1645" s="39"/>
      <c r="AD1645" s="39"/>
      <c r="AE1645" s="39"/>
      <c r="AR1645" s="238" t="s">
        <v>273</v>
      </c>
      <c r="AT1645" s="238" t="s">
        <v>282</v>
      </c>
      <c r="AU1645" s="238" t="s">
        <v>81</v>
      </c>
      <c r="AY1645" s="18" t="s">
        <v>194</v>
      </c>
      <c r="BE1645" s="239">
        <f>IF(N1645="základní",J1645,0)</f>
        <v>0</v>
      </c>
      <c r="BF1645" s="239">
        <f>IF(N1645="snížená",J1645,0)</f>
        <v>0</v>
      </c>
      <c r="BG1645" s="239">
        <f>IF(N1645="zákl. přenesená",J1645,0)</f>
        <v>0</v>
      </c>
      <c r="BH1645" s="239">
        <f>IF(N1645="sníž. přenesená",J1645,0)</f>
        <v>0</v>
      </c>
      <c r="BI1645" s="239">
        <f>IF(N1645="nulová",J1645,0)</f>
        <v>0</v>
      </c>
      <c r="BJ1645" s="18" t="s">
        <v>77</v>
      </c>
      <c r="BK1645" s="239">
        <f>ROUND(I1645*H1645,2)</f>
        <v>0</v>
      </c>
      <c r="BL1645" s="18" t="s">
        <v>239</v>
      </c>
      <c r="BM1645" s="238" t="s">
        <v>1863</v>
      </c>
    </row>
    <row r="1646" spans="1:47" s="2" customFormat="1" ht="12">
      <c r="A1646" s="39"/>
      <c r="B1646" s="40"/>
      <c r="C1646" s="41"/>
      <c r="D1646" s="240" t="s">
        <v>201</v>
      </c>
      <c r="E1646" s="41"/>
      <c r="F1646" s="241" t="s">
        <v>1838</v>
      </c>
      <c r="G1646" s="41"/>
      <c r="H1646" s="41"/>
      <c r="I1646" s="242"/>
      <c r="J1646" s="41"/>
      <c r="K1646" s="41"/>
      <c r="L1646" s="45"/>
      <c r="M1646" s="243"/>
      <c r="N1646" s="244"/>
      <c r="O1646" s="92"/>
      <c r="P1646" s="92"/>
      <c r="Q1646" s="92"/>
      <c r="R1646" s="92"/>
      <c r="S1646" s="92"/>
      <c r="T1646" s="93"/>
      <c r="U1646" s="39"/>
      <c r="V1646" s="39"/>
      <c r="W1646" s="39"/>
      <c r="X1646" s="39"/>
      <c r="Y1646" s="39"/>
      <c r="Z1646" s="39"/>
      <c r="AA1646" s="39"/>
      <c r="AB1646" s="39"/>
      <c r="AC1646" s="39"/>
      <c r="AD1646" s="39"/>
      <c r="AE1646" s="39"/>
      <c r="AT1646" s="18" t="s">
        <v>201</v>
      </c>
      <c r="AU1646" s="18" t="s">
        <v>81</v>
      </c>
    </row>
    <row r="1647" spans="1:51" s="14" customFormat="1" ht="12">
      <c r="A1647" s="14"/>
      <c r="B1647" s="255"/>
      <c r="C1647" s="256"/>
      <c r="D1647" s="240" t="s">
        <v>202</v>
      </c>
      <c r="E1647" s="257" t="s">
        <v>1</v>
      </c>
      <c r="F1647" s="258" t="s">
        <v>1864</v>
      </c>
      <c r="G1647" s="256"/>
      <c r="H1647" s="259">
        <v>9.328</v>
      </c>
      <c r="I1647" s="260"/>
      <c r="J1647" s="256"/>
      <c r="K1647" s="256"/>
      <c r="L1647" s="261"/>
      <c r="M1647" s="262"/>
      <c r="N1647" s="263"/>
      <c r="O1647" s="263"/>
      <c r="P1647" s="263"/>
      <c r="Q1647" s="263"/>
      <c r="R1647" s="263"/>
      <c r="S1647" s="263"/>
      <c r="T1647" s="264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T1647" s="265" t="s">
        <v>202</v>
      </c>
      <c r="AU1647" s="265" t="s">
        <v>81</v>
      </c>
      <c r="AV1647" s="14" t="s">
        <v>81</v>
      </c>
      <c r="AW1647" s="14" t="s">
        <v>30</v>
      </c>
      <c r="AX1647" s="14" t="s">
        <v>73</v>
      </c>
      <c r="AY1647" s="265" t="s">
        <v>194</v>
      </c>
    </row>
    <row r="1648" spans="1:51" s="15" customFormat="1" ht="12">
      <c r="A1648" s="15"/>
      <c r="B1648" s="266"/>
      <c r="C1648" s="267"/>
      <c r="D1648" s="240" t="s">
        <v>202</v>
      </c>
      <c r="E1648" s="268" t="s">
        <v>1</v>
      </c>
      <c r="F1648" s="269" t="s">
        <v>206</v>
      </c>
      <c r="G1648" s="267"/>
      <c r="H1648" s="270">
        <v>9.328</v>
      </c>
      <c r="I1648" s="271"/>
      <c r="J1648" s="267"/>
      <c r="K1648" s="267"/>
      <c r="L1648" s="272"/>
      <c r="M1648" s="273"/>
      <c r="N1648" s="274"/>
      <c r="O1648" s="274"/>
      <c r="P1648" s="274"/>
      <c r="Q1648" s="274"/>
      <c r="R1648" s="274"/>
      <c r="S1648" s="274"/>
      <c r="T1648" s="275"/>
      <c r="U1648" s="15"/>
      <c r="V1648" s="15"/>
      <c r="W1648" s="15"/>
      <c r="X1648" s="15"/>
      <c r="Y1648" s="15"/>
      <c r="Z1648" s="15"/>
      <c r="AA1648" s="15"/>
      <c r="AB1648" s="15"/>
      <c r="AC1648" s="15"/>
      <c r="AD1648" s="15"/>
      <c r="AE1648" s="15"/>
      <c r="AT1648" s="276" t="s">
        <v>202</v>
      </c>
      <c r="AU1648" s="276" t="s">
        <v>81</v>
      </c>
      <c r="AV1648" s="15" t="s">
        <v>115</v>
      </c>
      <c r="AW1648" s="15" t="s">
        <v>30</v>
      </c>
      <c r="AX1648" s="15" t="s">
        <v>77</v>
      </c>
      <c r="AY1648" s="276" t="s">
        <v>194</v>
      </c>
    </row>
    <row r="1649" spans="1:65" s="2" customFormat="1" ht="12">
      <c r="A1649" s="39"/>
      <c r="B1649" s="40"/>
      <c r="C1649" s="227" t="s">
        <v>1865</v>
      </c>
      <c r="D1649" s="227" t="s">
        <v>196</v>
      </c>
      <c r="E1649" s="228" t="s">
        <v>1866</v>
      </c>
      <c r="F1649" s="229" t="s">
        <v>1867</v>
      </c>
      <c r="G1649" s="230" t="s">
        <v>294</v>
      </c>
      <c r="H1649" s="231">
        <v>8.48</v>
      </c>
      <c r="I1649" s="232"/>
      <c r="J1649" s="233">
        <f>ROUND(I1649*H1649,2)</f>
        <v>0</v>
      </c>
      <c r="K1649" s="229" t="s">
        <v>200</v>
      </c>
      <c r="L1649" s="45"/>
      <c r="M1649" s="234" t="s">
        <v>1</v>
      </c>
      <c r="N1649" s="235" t="s">
        <v>38</v>
      </c>
      <c r="O1649" s="92"/>
      <c r="P1649" s="236">
        <f>O1649*H1649</f>
        <v>0</v>
      </c>
      <c r="Q1649" s="236">
        <v>0</v>
      </c>
      <c r="R1649" s="236">
        <f>Q1649*H1649</f>
        <v>0</v>
      </c>
      <c r="S1649" s="236">
        <v>0</v>
      </c>
      <c r="T1649" s="237">
        <f>S1649*H1649</f>
        <v>0</v>
      </c>
      <c r="U1649" s="39"/>
      <c r="V1649" s="39"/>
      <c r="W1649" s="39"/>
      <c r="X1649" s="39"/>
      <c r="Y1649" s="39"/>
      <c r="Z1649" s="39"/>
      <c r="AA1649" s="39"/>
      <c r="AB1649" s="39"/>
      <c r="AC1649" s="39"/>
      <c r="AD1649" s="39"/>
      <c r="AE1649" s="39"/>
      <c r="AR1649" s="238" t="s">
        <v>239</v>
      </c>
      <c r="AT1649" s="238" t="s">
        <v>196</v>
      </c>
      <c r="AU1649" s="238" t="s">
        <v>81</v>
      </c>
      <c r="AY1649" s="18" t="s">
        <v>194</v>
      </c>
      <c r="BE1649" s="239">
        <f>IF(N1649="základní",J1649,0)</f>
        <v>0</v>
      </c>
      <c r="BF1649" s="239">
        <f>IF(N1649="snížená",J1649,0)</f>
        <v>0</v>
      </c>
      <c r="BG1649" s="239">
        <f>IF(N1649="zákl. přenesená",J1649,0)</f>
        <v>0</v>
      </c>
      <c r="BH1649" s="239">
        <f>IF(N1649="sníž. přenesená",J1649,0)</f>
        <v>0</v>
      </c>
      <c r="BI1649" s="239">
        <f>IF(N1649="nulová",J1649,0)</f>
        <v>0</v>
      </c>
      <c r="BJ1649" s="18" t="s">
        <v>77</v>
      </c>
      <c r="BK1649" s="239">
        <f>ROUND(I1649*H1649,2)</f>
        <v>0</v>
      </c>
      <c r="BL1649" s="18" t="s">
        <v>239</v>
      </c>
      <c r="BM1649" s="238" t="s">
        <v>1868</v>
      </c>
    </row>
    <row r="1650" spans="1:47" s="2" customFormat="1" ht="12">
      <c r="A1650" s="39"/>
      <c r="B1650" s="40"/>
      <c r="C1650" s="41"/>
      <c r="D1650" s="240" t="s">
        <v>201</v>
      </c>
      <c r="E1650" s="41"/>
      <c r="F1650" s="241" t="s">
        <v>1867</v>
      </c>
      <c r="G1650" s="41"/>
      <c r="H1650" s="41"/>
      <c r="I1650" s="242"/>
      <c r="J1650" s="41"/>
      <c r="K1650" s="41"/>
      <c r="L1650" s="45"/>
      <c r="M1650" s="243"/>
      <c r="N1650" s="244"/>
      <c r="O1650" s="92"/>
      <c r="P1650" s="92"/>
      <c r="Q1650" s="92"/>
      <c r="R1650" s="92"/>
      <c r="S1650" s="92"/>
      <c r="T1650" s="93"/>
      <c r="U1650" s="39"/>
      <c r="V1650" s="39"/>
      <c r="W1650" s="39"/>
      <c r="X1650" s="39"/>
      <c r="Y1650" s="39"/>
      <c r="Z1650" s="39"/>
      <c r="AA1650" s="39"/>
      <c r="AB1650" s="39"/>
      <c r="AC1650" s="39"/>
      <c r="AD1650" s="39"/>
      <c r="AE1650" s="39"/>
      <c r="AT1650" s="18" t="s">
        <v>201</v>
      </c>
      <c r="AU1650" s="18" t="s">
        <v>81</v>
      </c>
    </row>
    <row r="1651" spans="1:51" s="13" customFormat="1" ht="12">
      <c r="A1651" s="13"/>
      <c r="B1651" s="245"/>
      <c r="C1651" s="246"/>
      <c r="D1651" s="240" t="s">
        <v>202</v>
      </c>
      <c r="E1651" s="247" t="s">
        <v>1</v>
      </c>
      <c r="F1651" s="248" t="s">
        <v>1854</v>
      </c>
      <c r="G1651" s="246"/>
      <c r="H1651" s="247" t="s">
        <v>1</v>
      </c>
      <c r="I1651" s="249"/>
      <c r="J1651" s="246"/>
      <c r="K1651" s="246"/>
      <c r="L1651" s="250"/>
      <c r="M1651" s="251"/>
      <c r="N1651" s="252"/>
      <c r="O1651" s="252"/>
      <c r="P1651" s="252"/>
      <c r="Q1651" s="252"/>
      <c r="R1651" s="252"/>
      <c r="S1651" s="252"/>
      <c r="T1651" s="25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54" t="s">
        <v>202</v>
      </c>
      <c r="AU1651" s="254" t="s">
        <v>81</v>
      </c>
      <c r="AV1651" s="13" t="s">
        <v>77</v>
      </c>
      <c r="AW1651" s="13" t="s">
        <v>30</v>
      </c>
      <c r="AX1651" s="13" t="s">
        <v>73</v>
      </c>
      <c r="AY1651" s="254" t="s">
        <v>194</v>
      </c>
    </row>
    <row r="1652" spans="1:51" s="14" customFormat="1" ht="12">
      <c r="A1652" s="14"/>
      <c r="B1652" s="255"/>
      <c r="C1652" s="256"/>
      <c r="D1652" s="240" t="s">
        <v>202</v>
      </c>
      <c r="E1652" s="257" t="s">
        <v>1</v>
      </c>
      <c r="F1652" s="258" t="s">
        <v>1862</v>
      </c>
      <c r="G1652" s="256"/>
      <c r="H1652" s="259">
        <v>8.48</v>
      </c>
      <c r="I1652" s="260"/>
      <c r="J1652" s="256"/>
      <c r="K1652" s="256"/>
      <c r="L1652" s="261"/>
      <c r="M1652" s="262"/>
      <c r="N1652" s="263"/>
      <c r="O1652" s="263"/>
      <c r="P1652" s="263"/>
      <c r="Q1652" s="263"/>
      <c r="R1652" s="263"/>
      <c r="S1652" s="263"/>
      <c r="T1652" s="264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65" t="s">
        <v>202</v>
      </c>
      <c r="AU1652" s="265" t="s">
        <v>81</v>
      </c>
      <c r="AV1652" s="14" t="s">
        <v>81</v>
      </c>
      <c r="AW1652" s="14" t="s">
        <v>30</v>
      </c>
      <c r="AX1652" s="14" t="s">
        <v>73</v>
      </c>
      <c r="AY1652" s="265" t="s">
        <v>194</v>
      </c>
    </row>
    <row r="1653" spans="1:51" s="15" customFormat="1" ht="12">
      <c r="A1653" s="15"/>
      <c r="B1653" s="266"/>
      <c r="C1653" s="267"/>
      <c r="D1653" s="240" t="s">
        <v>202</v>
      </c>
      <c r="E1653" s="268" t="s">
        <v>1</v>
      </c>
      <c r="F1653" s="269" t="s">
        <v>206</v>
      </c>
      <c r="G1653" s="267"/>
      <c r="H1653" s="270">
        <v>8.48</v>
      </c>
      <c r="I1653" s="271"/>
      <c r="J1653" s="267"/>
      <c r="K1653" s="267"/>
      <c r="L1653" s="272"/>
      <c r="M1653" s="273"/>
      <c r="N1653" s="274"/>
      <c r="O1653" s="274"/>
      <c r="P1653" s="274"/>
      <c r="Q1653" s="274"/>
      <c r="R1653" s="274"/>
      <c r="S1653" s="274"/>
      <c r="T1653" s="275"/>
      <c r="U1653" s="15"/>
      <c r="V1653" s="15"/>
      <c r="W1653" s="15"/>
      <c r="X1653" s="15"/>
      <c r="Y1653" s="15"/>
      <c r="Z1653" s="15"/>
      <c r="AA1653" s="15"/>
      <c r="AB1653" s="15"/>
      <c r="AC1653" s="15"/>
      <c r="AD1653" s="15"/>
      <c r="AE1653" s="15"/>
      <c r="AT1653" s="276" t="s">
        <v>202</v>
      </c>
      <c r="AU1653" s="276" t="s">
        <v>81</v>
      </c>
      <c r="AV1653" s="15" t="s">
        <v>115</v>
      </c>
      <c r="AW1653" s="15" t="s">
        <v>30</v>
      </c>
      <c r="AX1653" s="15" t="s">
        <v>77</v>
      </c>
      <c r="AY1653" s="276" t="s">
        <v>194</v>
      </c>
    </row>
    <row r="1654" spans="1:65" s="2" customFormat="1" ht="12">
      <c r="A1654" s="39"/>
      <c r="B1654" s="40"/>
      <c r="C1654" s="227" t="s">
        <v>1070</v>
      </c>
      <c r="D1654" s="227" t="s">
        <v>196</v>
      </c>
      <c r="E1654" s="228" t="s">
        <v>1869</v>
      </c>
      <c r="F1654" s="229" t="s">
        <v>1870</v>
      </c>
      <c r="G1654" s="230" t="s">
        <v>294</v>
      </c>
      <c r="H1654" s="231">
        <v>5.04</v>
      </c>
      <c r="I1654" s="232"/>
      <c r="J1654" s="233">
        <f>ROUND(I1654*H1654,2)</f>
        <v>0</v>
      </c>
      <c r="K1654" s="229" t="s">
        <v>200</v>
      </c>
      <c r="L1654" s="45"/>
      <c r="M1654" s="234" t="s">
        <v>1</v>
      </c>
      <c r="N1654" s="235" t="s">
        <v>38</v>
      </c>
      <c r="O1654" s="92"/>
      <c r="P1654" s="236">
        <f>O1654*H1654</f>
        <v>0</v>
      </c>
      <c r="Q1654" s="236">
        <v>0</v>
      </c>
      <c r="R1654" s="236">
        <f>Q1654*H1654</f>
        <v>0</v>
      </c>
      <c r="S1654" s="236">
        <v>0</v>
      </c>
      <c r="T1654" s="237">
        <f>S1654*H1654</f>
        <v>0</v>
      </c>
      <c r="U1654" s="39"/>
      <c r="V1654" s="39"/>
      <c r="W1654" s="39"/>
      <c r="X1654" s="39"/>
      <c r="Y1654" s="39"/>
      <c r="Z1654" s="39"/>
      <c r="AA1654" s="39"/>
      <c r="AB1654" s="39"/>
      <c r="AC1654" s="39"/>
      <c r="AD1654" s="39"/>
      <c r="AE1654" s="39"/>
      <c r="AR1654" s="238" t="s">
        <v>239</v>
      </c>
      <c r="AT1654" s="238" t="s">
        <v>196</v>
      </c>
      <c r="AU1654" s="238" t="s">
        <v>81</v>
      </c>
      <c r="AY1654" s="18" t="s">
        <v>194</v>
      </c>
      <c r="BE1654" s="239">
        <f>IF(N1654="základní",J1654,0)</f>
        <v>0</v>
      </c>
      <c r="BF1654" s="239">
        <f>IF(N1654="snížená",J1654,0)</f>
        <v>0</v>
      </c>
      <c r="BG1654" s="239">
        <f>IF(N1654="zákl. přenesená",J1654,0)</f>
        <v>0</v>
      </c>
      <c r="BH1654" s="239">
        <f>IF(N1654="sníž. přenesená",J1654,0)</f>
        <v>0</v>
      </c>
      <c r="BI1654" s="239">
        <f>IF(N1654="nulová",J1654,0)</f>
        <v>0</v>
      </c>
      <c r="BJ1654" s="18" t="s">
        <v>77</v>
      </c>
      <c r="BK1654" s="239">
        <f>ROUND(I1654*H1654,2)</f>
        <v>0</v>
      </c>
      <c r="BL1654" s="18" t="s">
        <v>239</v>
      </c>
      <c r="BM1654" s="238" t="s">
        <v>1871</v>
      </c>
    </row>
    <row r="1655" spans="1:47" s="2" customFormat="1" ht="12">
      <c r="A1655" s="39"/>
      <c r="B1655" s="40"/>
      <c r="C1655" s="41"/>
      <c r="D1655" s="240" t="s">
        <v>201</v>
      </c>
      <c r="E1655" s="41"/>
      <c r="F1655" s="241" t="s">
        <v>1870</v>
      </c>
      <c r="G1655" s="41"/>
      <c r="H1655" s="41"/>
      <c r="I1655" s="242"/>
      <c r="J1655" s="41"/>
      <c r="K1655" s="41"/>
      <c r="L1655" s="45"/>
      <c r="M1655" s="243"/>
      <c r="N1655" s="244"/>
      <c r="O1655" s="92"/>
      <c r="P1655" s="92"/>
      <c r="Q1655" s="92"/>
      <c r="R1655" s="92"/>
      <c r="S1655" s="92"/>
      <c r="T1655" s="93"/>
      <c r="U1655" s="39"/>
      <c r="V1655" s="39"/>
      <c r="W1655" s="39"/>
      <c r="X1655" s="39"/>
      <c r="Y1655" s="39"/>
      <c r="Z1655" s="39"/>
      <c r="AA1655" s="39"/>
      <c r="AB1655" s="39"/>
      <c r="AC1655" s="39"/>
      <c r="AD1655" s="39"/>
      <c r="AE1655" s="39"/>
      <c r="AT1655" s="18" t="s">
        <v>201</v>
      </c>
      <c r="AU1655" s="18" t="s">
        <v>81</v>
      </c>
    </row>
    <row r="1656" spans="1:51" s="14" customFormat="1" ht="12">
      <c r="A1656" s="14"/>
      <c r="B1656" s="255"/>
      <c r="C1656" s="256"/>
      <c r="D1656" s="240" t="s">
        <v>202</v>
      </c>
      <c r="E1656" s="257" t="s">
        <v>1</v>
      </c>
      <c r="F1656" s="258" t="s">
        <v>1872</v>
      </c>
      <c r="G1656" s="256"/>
      <c r="H1656" s="259">
        <v>5.04</v>
      </c>
      <c r="I1656" s="260"/>
      <c r="J1656" s="256"/>
      <c r="K1656" s="256"/>
      <c r="L1656" s="261"/>
      <c r="M1656" s="262"/>
      <c r="N1656" s="263"/>
      <c r="O1656" s="263"/>
      <c r="P1656" s="263"/>
      <c r="Q1656" s="263"/>
      <c r="R1656" s="263"/>
      <c r="S1656" s="263"/>
      <c r="T1656" s="264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T1656" s="265" t="s">
        <v>202</v>
      </c>
      <c r="AU1656" s="265" t="s">
        <v>81</v>
      </c>
      <c r="AV1656" s="14" t="s">
        <v>81</v>
      </c>
      <c r="AW1656" s="14" t="s">
        <v>30</v>
      </c>
      <c r="AX1656" s="14" t="s">
        <v>73</v>
      </c>
      <c r="AY1656" s="265" t="s">
        <v>194</v>
      </c>
    </row>
    <row r="1657" spans="1:51" s="15" customFormat="1" ht="12">
      <c r="A1657" s="15"/>
      <c r="B1657" s="266"/>
      <c r="C1657" s="267"/>
      <c r="D1657" s="240" t="s">
        <v>202</v>
      </c>
      <c r="E1657" s="268" t="s">
        <v>1</v>
      </c>
      <c r="F1657" s="269" t="s">
        <v>206</v>
      </c>
      <c r="G1657" s="267"/>
      <c r="H1657" s="270">
        <v>5.04</v>
      </c>
      <c r="I1657" s="271"/>
      <c r="J1657" s="267"/>
      <c r="K1657" s="267"/>
      <c r="L1657" s="272"/>
      <c r="M1657" s="273"/>
      <c r="N1657" s="274"/>
      <c r="O1657" s="274"/>
      <c r="P1657" s="274"/>
      <c r="Q1657" s="274"/>
      <c r="R1657" s="274"/>
      <c r="S1657" s="274"/>
      <c r="T1657" s="275"/>
      <c r="U1657" s="15"/>
      <c r="V1657" s="15"/>
      <c r="W1657" s="15"/>
      <c r="X1657" s="15"/>
      <c r="Y1657" s="15"/>
      <c r="Z1657" s="15"/>
      <c r="AA1657" s="15"/>
      <c r="AB1657" s="15"/>
      <c r="AC1657" s="15"/>
      <c r="AD1657" s="15"/>
      <c r="AE1657" s="15"/>
      <c r="AT1657" s="276" t="s">
        <v>202</v>
      </c>
      <c r="AU1657" s="276" t="s">
        <v>81</v>
      </c>
      <c r="AV1657" s="15" t="s">
        <v>115</v>
      </c>
      <c r="AW1657" s="15" t="s">
        <v>30</v>
      </c>
      <c r="AX1657" s="15" t="s">
        <v>77</v>
      </c>
      <c r="AY1657" s="276" t="s">
        <v>194</v>
      </c>
    </row>
    <row r="1658" spans="1:65" s="2" customFormat="1" ht="16.5" customHeight="1">
      <c r="A1658" s="39"/>
      <c r="B1658" s="40"/>
      <c r="C1658" s="227" t="s">
        <v>1873</v>
      </c>
      <c r="D1658" s="227" t="s">
        <v>196</v>
      </c>
      <c r="E1658" s="228" t="s">
        <v>1874</v>
      </c>
      <c r="F1658" s="229" t="s">
        <v>1875</v>
      </c>
      <c r="G1658" s="230" t="s">
        <v>357</v>
      </c>
      <c r="H1658" s="231">
        <v>29.84</v>
      </c>
      <c r="I1658" s="232"/>
      <c r="J1658" s="233">
        <f>ROUND(I1658*H1658,2)</f>
        <v>0</v>
      </c>
      <c r="K1658" s="229" t="s">
        <v>200</v>
      </c>
      <c r="L1658" s="45"/>
      <c r="M1658" s="234" t="s">
        <v>1</v>
      </c>
      <c r="N1658" s="235" t="s">
        <v>38</v>
      </c>
      <c r="O1658" s="92"/>
      <c r="P1658" s="236">
        <f>O1658*H1658</f>
        <v>0</v>
      </c>
      <c r="Q1658" s="236">
        <v>0</v>
      </c>
      <c r="R1658" s="236">
        <f>Q1658*H1658</f>
        <v>0</v>
      </c>
      <c r="S1658" s="236">
        <v>0</v>
      </c>
      <c r="T1658" s="237">
        <f>S1658*H1658</f>
        <v>0</v>
      </c>
      <c r="U1658" s="39"/>
      <c r="V1658" s="39"/>
      <c r="W1658" s="39"/>
      <c r="X1658" s="39"/>
      <c r="Y1658" s="39"/>
      <c r="Z1658" s="39"/>
      <c r="AA1658" s="39"/>
      <c r="AB1658" s="39"/>
      <c r="AC1658" s="39"/>
      <c r="AD1658" s="39"/>
      <c r="AE1658" s="39"/>
      <c r="AR1658" s="238" t="s">
        <v>239</v>
      </c>
      <c r="AT1658" s="238" t="s">
        <v>196</v>
      </c>
      <c r="AU1658" s="238" t="s">
        <v>81</v>
      </c>
      <c r="AY1658" s="18" t="s">
        <v>194</v>
      </c>
      <c r="BE1658" s="239">
        <f>IF(N1658="základní",J1658,0)</f>
        <v>0</v>
      </c>
      <c r="BF1658" s="239">
        <f>IF(N1658="snížená",J1658,0)</f>
        <v>0</v>
      </c>
      <c r="BG1658" s="239">
        <f>IF(N1658="zákl. přenesená",J1658,0)</f>
        <v>0</v>
      </c>
      <c r="BH1658" s="239">
        <f>IF(N1658="sníž. přenesená",J1658,0)</f>
        <v>0</v>
      </c>
      <c r="BI1658" s="239">
        <f>IF(N1658="nulová",J1658,0)</f>
        <v>0</v>
      </c>
      <c r="BJ1658" s="18" t="s">
        <v>77</v>
      </c>
      <c r="BK1658" s="239">
        <f>ROUND(I1658*H1658,2)</f>
        <v>0</v>
      </c>
      <c r="BL1658" s="18" t="s">
        <v>239</v>
      </c>
      <c r="BM1658" s="238" t="s">
        <v>1876</v>
      </c>
    </row>
    <row r="1659" spans="1:47" s="2" customFormat="1" ht="12">
      <c r="A1659" s="39"/>
      <c r="B1659" s="40"/>
      <c r="C1659" s="41"/>
      <c r="D1659" s="240" t="s">
        <v>201</v>
      </c>
      <c r="E1659" s="41"/>
      <c r="F1659" s="241" t="s">
        <v>1875</v>
      </c>
      <c r="G1659" s="41"/>
      <c r="H1659" s="41"/>
      <c r="I1659" s="242"/>
      <c r="J1659" s="41"/>
      <c r="K1659" s="41"/>
      <c r="L1659" s="45"/>
      <c r="M1659" s="243"/>
      <c r="N1659" s="244"/>
      <c r="O1659" s="92"/>
      <c r="P1659" s="92"/>
      <c r="Q1659" s="92"/>
      <c r="R1659" s="92"/>
      <c r="S1659" s="92"/>
      <c r="T1659" s="93"/>
      <c r="U1659" s="39"/>
      <c r="V1659" s="39"/>
      <c r="W1659" s="39"/>
      <c r="X1659" s="39"/>
      <c r="Y1659" s="39"/>
      <c r="Z1659" s="39"/>
      <c r="AA1659" s="39"/>
      <c r="AB1659" s="39"/>
      <c r="AC1659" s="39"/>
      <c r="AD1659" s="39"/>
      <c r="AE1659" s="39"/>
      <c r="AT1659" s="18" t="s">
        <v>201</v>
      </c>
      <c r="AU1659" s="18" t="s">
        <v>81</v>
      </c>
    </row>
    <row r="1660" spans="1:51" s="13" customFormat="1" ht="12">
      <c r="A1660" s="13"/>
      <c r="B1660" s="245"/>
      <c r="C1660" s="246"/>
      <c r="D1660" s="240" t="s">
        <v>202</v>
      </c>
      <c r="E1660" s="247" t="s">
        <v>1</v>
      </c>
      <c r="F1660" s="248" t="s">
        <v>399</v>
      </c>
      <c r="G1660" s="246"/>
      <c r="H1660" s="247" t="s">
        <v>1</v>
      </c>
      <c r="I1660" s="249"/>
      <c r="J1660" s="246"/>
      <c r="K1660" s="246"/>
      <c r="L1660" s="250"/>
      <c r="M1660" s="251"/>
      <c r="N1660" s="252"/>
      <c r="O1660" s="252"/>
      <c r="P1660" s="252"/>
      <c r="Q1660" s="252"/>
      <c r="R1660" s="252"/>
      <c r="S1660" s="252"/>
      <c r="T1660" s="25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T1660" s="254" t="s">
        <v>202</v>
      </c>
      <c r="AU1660" s="254" t="s">
        <v>81</v>
      </c>
      <c r="AV1660" s="13" t="s">
        <v>77</v>
      </c>
      <c r="AW1660" s="13" t="s">
        <v>30</v>
      </c>
      <c r="AX1660" s="13" t="s">
        <v>73</v>
      </c>
      <c r="AY1660" s="254" t="s">
        <v>194</v>
      </c>
    </row>
    <row r="1661" spans="1:51" s="14" customFormat="1" ht="12">
      <c r="A1661" s="14"/>
      <c r="B1661" s="255"/>
      <c r="C1661" s="256"/>
      <c r="D1661" s="240" t="s">
        <v>202</v>
      </c>
      <c r="E1661" s="257" t="s">
        <v>1</v>
      </c>
      <c r="F1661" s="258" t="s">
        <v>1877</v>
      </c>
      <c r="G1661" s="256"/>
      <c r="H1661" s="259">
        <v>29.84</v>
      </c>
      <c r="I1661" s="260"/>
      <c r="J1661" s="256"/>
      <c r="K1661" s="256"/>
      <c r="L1661" s="261"/>
      <c r="M1661" s="262"/>
      <c r="N1661" s="263"/>
      <c r="O1661" s="263"/>
      <c r="P1661" s="263"/>
      <c r="Q1661" s="263"/>
      <c r="R1661" s="263"/>
      <c r="S1661" s="263"/>
      <c r="T1661" s="264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T1661" s="265" t="s">
        <v>202</v>
      </c>
      <c r="AU1661" s="265" t="s">
        <v>81</v>
      </c>
      <c r="AV1661" s="14" t="s">
        <v>81</v>
      </c>
      <c r="AW1661" s="14" t="s">
        <v>30</v>
      </c>
      <c r="AX1661" s="14" t="s">
        <v>73</v>
      </c>
      <c r="AY1661" s="265" t="s">
        <v>194</v>
      </c>
    </row>
    <row r="1662" spans="1:51" s="15" customFormat="1" ht="12">
      <c r="A1662" s="15"/>
      <c r="B1662" s="266"/>
      <c r="C1662" s="267"/>
      <c r="D1662" s="240" t="s">
        <v>202</v>
      </c>
      <c r="E1662" s="268" t="s">
        <v>1</v>
      </c>
      <c r="F1662" s="269" t="s">
        <v>206</v>
      </c>
      <c r="G1662" s="267"/>
      <c r="H1662" s="270">
        <v>29.84</v>
      </c>
      <c r="I1662" s="271"/>
      <c r="J1662" s="267"/>
      <c r="K1662" s="267"/>
      <c r="L1662" s="272"/>
      <c r="M1662" s="273"/>
      <c r="N1662" s="274"/>
      <c r="O1662" s="274"/>
      <c r="P1662" s="274"/>
      <c r="Q1662" s="274"/>
      <c r="R1662" s="274"/>
      <c r="S1662" s="274"/>
      <c r="T1662" s="275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T1662" s="276" t="s">
        <v>202</v>
      </c>
      <c r="AU1662" s="276" t="s">
        <v>81</v>
      </c>
      <c r="AV1662" s="15" t="s">
        <v>115</v>
      </c>
      <c r="AW1662" s="15" t="s">
        <v>30</v>
      </c>
      <c r="AX1662" s="15" t="s">
        <v>77</v>
      </c>
      <c r="AY1662" s="276" t="s">
        <v>194</v>
      </c>
    </row>
    <row r="1663" spans="1:65" s="2" customFormat="1" ht="12">
      <c r="A1663" s="39"/>
      <c r="B1663" s="40"/>
      <c r="C1663" s="227" t="s">
        <v>1075</v>
      </c>
      <c r="D1663" s="227" t="s">
        <v>196</v>
      </c>
      <c r="E1663" s="228" t="s">
        <v>1878</v>
      </c>
      <c r="F1663" s="229" t="s">
        <v>1879</v>
      </c>
      <c r="G1663" s="230" t="s">
        <v>357</v>
      </c>
      <c r="H1663" s="231">
        <v>29.84</v>
      </c>
      <c r="I1663" s="232"/>
      <c r="J1663" s="233">
        <f>ROUND(I1663*H1663,2)</f>
        <v>0</v>
      </c>
      <c r="K1663" s="229" t="s">
        <v>1</v>
      </c>
      <c r="L1663" s="45"/>
      <c r="M1663" s="234" t="s">
        <v>1</v>
      </c>
      <c r="N1663" s="235" t="s">
        <v>38</v>
      </c>
      <c r="O1663" s="92"/>
      <c r="P1663" s="236">
        <f>O1663*H1663</f>
        <v>0</v>
      </c>
      <c r="Q1663" s="236">
        <v>0</v>
      </c>
      <c r="R1663" s="236">
        <f>Q1663*H1663</f>
        <v>0</v>
      </c>
      <c r="S1663" s="236">
        <v>0</v>
      </c>
      <c r="T1663" s="237">
        <f>S1663*H1663</f>
        <v>0</v>
      </c>
      <c r="U1663" s="39"/>
      <c r="V1663" s="39"/>
      <c r="W1663" s="39"/>
      <c r="X1663" s="39"/>
      <c r="Y1663" s="39"/>
      <c r="Z1663" s="39"/>
      <c r="AA1663" s="39"/>
      <c r="AB1663" s="39"/>
      <c r="AC1663" s="39"/>
      <c r="AD1663" s="39"/>
      <c r="AE1663" s="39"/>
      <c r="AR1663" s="238" t="s">
        <v>239</v>
      </c>
      <c r="AT1663" s="238" t="s">
        <v>196</v>
      </c>
      <c r="AU1663" s="238" t="s">
        <v>81</v>
      </c>
      <c r="AY1663" s="18" t="s">
        <v>194</v>
      </c>
      <c r="BE1663" s="239">
        <f>IF(N1663="základní",J1663,0)</f>
        <v>0</v>
      </c>
      <c r="BF1663" s="239">
        <f>IF(N1663="snížená",J1663,0)</f>
        <v>0</v>
      </c>
      <c r="BG1663" s="239">
        <f>IF(N1663="zákl. přenesená",J1663,0)</f>
        <v>0</v>
      </c>
      <c r="BH1663" s="239">
        <f>IF(N1663="sníž. přenesená",J1663,0)</f>
        <v>0</v>
      </c>
      <c r="BI1663" s="239">
        <f>IF(N1663="nulová",J1663,0)</f>
        <v>0</v>
      </c>
      <c r="BJ1663" s="18" t="s">
        <v>77</v>
      </c>
      <c r="BK1663" s="239">
        <f>ROUND(I1663*H1663,2)</f>
        <v>0</v>
      </c>
      <c r="BL1663" s="18" t="s">
        <v>239</v>
      </c>
      <c r="BM1663" s="238" t="s">
        <v>1880</v>
      </c>
    </row>
    <row r="1664" spans="1:47" s="2" customFormat="1" ht="12">
      <c r="A1664" s="39"/>
      <c r="B1664" s="40"/>
      <c r="C1664" s="41"/>
      <c r="D1664" s="240" t="s">
        <v>201</v>
      </c>
      <c r="E1664" s="41"/>
      <c r="F1664" s="241" t="s">
        <v>1879</v>
      </c>
      <c r="G1664" s="41"/>
      <c r="H1664" s="41"/>
      <c r="I1664" s="242"/>
      <c r="J1664" s="41"/>
      <c r="K1664" s="41"/>
      <c r="L1664" s="45"/>
      <c r="M1664" s="243"/>
      <c r="N1664" s="244"/>
      <c r="O1664" s="92"/>
      <c r="P1664" s="92"/>
      <c r="Q1664" s="92"/>
      <c r="R1664" s="92"/>
      <c r="S1664" s="92"/>
      <c r="T1664" s="93"/>
      <c r="U1664" s="39"/>
      <c r="V1664" s="39"/>
      <c r="W1664" s="39"/>
      <c r="X1664" s="39"/>
      <c r="Y1664" s="39"/>
      <c r="Z1664" s="39"/>
      <c r="AA1664" s="39"/>
      <c r="AB1664" s="39"/>
      <c r="AC1664" s="39"/>
      <c r="AD1664" s="39"/>
      <c r="AE1664" s="39"/>
      <c r="AT1664" s="18" t="s">
        <v>201</v>
      </c>
      <c r="AU1664" s="18" t="s">
        <v>81</v>
      </c>
    </row>
    <row r="1665" spans="1:51" s="14" customFormat="1" ht="12">
      <c r="A1665" s="14"/>
      <c r="B1665" s="255"/>
      <c r="C1665" s="256"/>
      <c r="D1665" s="240" t="s">
        <v>202</v>
      </c>
      <c r="E1665" s="257" t="s">
        <v>1</v>
      </c>
      <c r="F1665" s="258" t="s">
        <v>1881</v>
      </c>
      <c r="G1665" s="256"/>
      <c r="H1665" s="259">
        <v>29.84</v>
      </c>
      <c r="I1665" s="260"/>
      <c r="J1665" s="256"/>
      <c r="K1665" s="256"/>
      <c r="L1665" s="261"/>
      <c r="M1665" s="262"/>
      <c r="N1665" s="263"/>
      <c r="O1665" s="263"/>
      <c r="P1665" s="263"/>
      <c r="Q1665" s="263"/>
      <c r="R1665" s="263"/>
      <c r="S1665" s="263"/>
      <c r="T1665" s="264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T1665" s="265" t="s">
        <v>202</v>
      </c>
      <c r="AU1665" s="265" t="s">
        <v>81</v>
      </c>
      <c r="AV1665" s="14" t="s">
        <v>81</v>
      </c>
      <c r="AW1665" s="14" t="s">
        <v>30</v>
      </c>
      <c r="AX1665" s="14" t="s">
        <v>73</v>
      </c>
      <c r="AY1665" s="265" t="s">
        <v>194</v>
      </c>
    </row>
    <row r="1666" spans="1:51" s="15" customFormat="1" ht="12">
      <c r="A1666" s="15"/>
      <c r="B1666" s="266"/>
      <c r="C1666" s="267"/>
      <c r="D1666" s="240" t="s">
        <v>202</v>
      </c>
      <c r="E1666" s="268" t="s">
        <v>1</v>
      </c>
      <c r="F1666" s="269" t="s">
        <v>206</v>
      </c>
      <c r="G1666" s="267"/>
      <c r="H1666" s="270">
        <v>29.84</v>
      </c>
      <c r="I1666" s="271"/>
      <c r="J1666" s="267"/>
      <c r="K1666" s="267"/>
      <c r="L1666" s="272"/>
      <c r="M1666" s="273"/>
      <c r="N1666" s="274"/>
      <c r="O1666" s="274"/>
      <c r="P1666" s="274"/>
      <c r="Q1666" s="274"/>
      <c r="R1666" s="274"/>
      <c r="S1666" s="274"/>
      <c r="T1666" s="275"/>
      <c r="U1666" s="15"/>
      <c r="V1666" s="15"/>
      <c r="W1666" s="15"/>
      <c r="X1666" s="15"/>
      <c r="Y1666" s="15"/>
      <c r="Z1666" s="15"/>
      <c r="AA1666" s="15"/>
      <c r="AB1666" s="15"/>
      <c r="AC1666" s="15"/>
      <c r="AD1666" s="15"/>
      <c r="AE1666" s="15"/>
      <c r="AT1666" s="276" t="s">
        <v>202</v>
      </c>
      <c r="AU1666" s="276" t="s">
        <v>81</v>
      </c>
      <c r="AV1666" s="15" t="s">
        <v>115</v>
      </c>
      <c r="AW1666" s="15" t="s">
        <v>30</v>
      </c>
      <c r="AX1666" s="15" t="s">
        <v>77</v>
      </c>
      <c r="AY1666" s="276" t="s">
        <v>194</v>
      </c>
    </row>
    <row r="1667" spans="1:65" s="2" customFormat="1" ht="33" customHeight="1">
      <c r="A1667" s="39"/>
      <c r="B1667" s="40"/>
      <c r="C1667" s="227" t="s">
        <v>1882</v>
      </c>
      <c r="D1667" s="227" t="s">
        <v>196</v>
      </c>
      <c r="E1667" s="228" t="s">
        <v>1883</v>
      </c>
      <c r="F1667" s="229" t="s">
        <v>1884</v>
      </c>
      <c r="G1667" s="230" t="s">
        <v>294</v>
      </c>
      <c r="H1667" s="231">
        <v>35.28</v>
      </c>
      <c r="I1667" s="232"/>
      <c r="J1667" s="233">
        <f>ROUND(I1667*H1667,2)</f>
        <v>0</v>
      </c>
      <c r="K1667" s="229" t="s">
        <v>1</v>
      </c>
      <c r="L1667" s="45"/>
      <c r="M1667" s="234" t="s">
        <v>1</v>
      </c>
      <c r="N1667" s="235" t="s">
        <v>38</v>
      </c>
      <c r="O1667" s="92"/>
      <c r="P1667" s="236">
        <f>O1667*H1667</f>
        <v>0</v>
      </c>
      <c r="Q1667" s="236">
        <v>0</v>
      </c>
      <c r="R1667" s="236">
        <f>Q1667*H1667</f>
        <v>0</v>
      </c>
      <c r="S1667" s="236">
        <v>0</v>
      </c>
      <c r="T1667" s="237">
        <f>S1667*H1667</f>
        <v>0</v>
      </c>
      <c r="U1667" s="39"/>
      <c r="V1667" s="39"/>
      <c r="W1667" s="39"/>
      <c r="X1667" s="39"/>
      <c r="Y1667" s="39"/>
      <c r="Z1667" s="39"/>
      <c r="AA1667" s="39"/>
      <c r="AB1667" s="39"/>
      <c r="AC1667" s="39"/>
      <c r="AD1667" s="39"/>
      <c r="AE1667" s="39"/>
      <c r="AR1667" s="238" t="s">
        <v>239</v>
      </c>
      <c r="AT1667" s="238" t="s">
        <v>196</v>
      </c>
      <c r="AU1667" s="238" t="s">
        <v>81</v>
      </c>
      <c r="AY1667" s="18" t="s">
        <v>194</v>
      </c>
      <c r="BE1667" s="239">
        <f>IF(N1667="základní",J1667,0)</f>
        <v>0</v>
      </c>
      <c r="BF1667" s="239">
        <f>IF(N1667="snížená",J1667,0)</f>
        <v>0</v>
      </c>
      <c r="BG1667" s="239">
        <f>IF(N1667="zákl. přenesená",J1667,0)</f>
        <v>0</v>
      </c>
      <c r="BH1667" s="239">
        <f>IF(N1667="sníž. přenesená",J1667,0)</f>
        <v>0</v>
      </c>
      <c r="BI1667" s="239">
        <f>IF(N1667="nulová",J1667,0)</f>
        <v>0</v>
      </c>
      <c r="BJ1667" s="18" t="s">
        <v>77</v>
      </c>
      <c r="BK1667" s="239">
        <f>ROUND(I1667*H1667,2)</f>
        <v>0</v>
      </c>
      <c r="BL1667" s="18" t="s">
        <v>239</v>
      </c>
      <c r="BM1667" s="238" t="s">
        <v>1885</v>
      </c>
    </row>
    <row r="1668" spans="1:47" s="2" customFormat="1" ht="12">
      <c r="A1668" s="39"/>
      <c r="B1668" s="40"/>
      <c r="C1668" s="41"/>
      <c r="D1668" s="240" t="s">
        <v>201</v>
      </c>
      <c r="E1668" s="41"/>
      <c r="F1668" s="241" t="s">
        <v>1884</v>
      </c>
      <c r="G1668" s="41"/>
      <c r="H1668" s="41"/>
      <c r="I1668" s="242"/>
      <c r="J1668" s="41"/>
      <c r="K1668" s="41"/>
      <c r="L1668" s="45"/>
      <c r="M1668" s="243"/>
      <c r="N1668" s="244"/>
      <c r="O1668" s="92"/>
      <c r="P1668" s="92"/>
      <c r="Q1668" s="92"/>
      <c r="R1668" s="92"/>
      <c r="S1668" s="92"/>
      <c r="T1668" s="93"/>
      <c r="U1668" s="39"/>
      <c r="V1668" s="39"/>
      <c r="W1668" s="39"/>
      <c r="X1668" s="39"/>
      <c r="Y1668" s="39"/>
      <c r="Z1668" s="39"/>
      <c r="AA1668" s="39"/>
      <c r="AB1668" s="39"/>
      <c r="AC1668" s="39"/>
      <c r="AD1668" s="39"/>
      <c r="AE1668" s="39"/>
      <c r="AT1668" s="18" t="s">
        <v>201</v>
      </c>
      <c r="AU1668" s="18" t="s">
        <v>81</v>
      </c>
    </row>
    <row r="1669" spans="1:51" s="13" customFormat="1" ht="12">
      <c r="A1669" s="13"/>
      <c r="B1669" s="245"/>
      <c r="C1669" s="246"/>
      <c r="D1669" s="240" t="s">
        <v>202</v>
      </c>
      <c r="E1669" s="247" t="s">
        <v>1</v>
      </c>
      <c r="F1669" s="248" t="s">
        <v>1854</v>
      </c>
      <c r="G1669" s="246"/>
      <c r="H1669" s="247" t="s">
        <v>1</v>
      </c>
      <c r="I1669" s="249"/>
      <c r="J1669" s="246"/>
      <c r="K1669" s="246"/>
      <c r="L1669" s="250"/>
      <c r="M1669" s="251"/>
      <c r="N1669" s="252"/>
      <c r="O1669" s="252"/>
      <c r="P1669" s="252"/>
      <c r="Q1669" s="252"/>
      <c r="R1669" s="252"/>
      <c r="S1669" s="252"/>
      <c r="T1669" s="25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54" t="s">
        <v>202</v>
      </c>
      <c r="AU1669" s="254" t="s">
        <v>81</v>
      </c>
      <c r="AV1669" s="13" t="s">
        <v>77</v>
      </c>
      <c r="AW1669" s="13" t="s">
        <v>30</v>
      </c>
      <c r="AX1669" s="13" t="s">
        <v>73</v>
      </c>
      <c r="AY1669" s="254" t="s">
        <v>194</v>
      </c>
    </row>
    <row r="1670" spans="1:51" s="14" customFormat="1" ht="12">
      <c r="A1670" s="14"/>
      <c r="B1670" s="255"/>
      <c r="C1670" s="256"/>
      <c r="D1670" s="240" t="s">
        <v>202</v>
      </c>
      <c r="E1670" s="257" t="s">
        <v>1</v>
      </c>
      <c r="F1670" s="258" t="s">
        <v>1886</v>
      </c>
      <c r="G1670" s="256"/>
      <c r="H1670" s="259">
        <v>35.28</v>
      </c>
      <c r="I1670" s="260"/>
      <c r="J1670" s="256"/>
      <c r="K1670" s="256"/>
      <c r="L1670" s="261"/>
      <c r="M1670" s="262"/>
      <c r="N1670" s="263"/>
      <c r="O1670" s="263"/>
      <c r="P1670" s="263"/>
      <c r="Q1670" s="263"/>
      <c r="R1670" s="263"/>
      <c r="S1670" s="263"/>
      <c r="T1670" s="264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T1670" s="265" t="s">
        <v>202</v>
      </c>
      <c r="AU1670" s="265" t="s">
        <v>81</v>
      </c>
      <c r="AV1670" s="14" t="s">
        <v>81</v>
      </c>
      <c r="AW1670" s="14" t="s">
        <v>30</v>
      </c>
      <c r="AX1670" s="14" t="s">
        <v>73</v>
      </c>
      <c r="AY1670" s="265" t="s">
        <v>194</v>
      </c>
    </row>
    <row r="1671" spans="1:51" s="15" customFormat="1" ht="12">
      <c r="A1671" s="15"/>
      <c r="B1671" s="266"/>
      <c r="C1671" s="267"/>
      <c r="D1671" s="240" t="s">
        <v>202</v>
      </c>
      <c r="E1671" s="268" t="s">
        <v>1</v>
      </c>
      <c r="F1671" s="269" t="s">
        <v>206</v>
      </c>
      <c r="G1671" s="267"/>
      <c r="H1671" s="270">
        <v>35.28</v>
      </c>
      <c r="I1671" s="271"/>
      <c r="J1671" s="267"/>
      <c r="K1671" s="267"/>
      <c r="L1671" s="272"/>
      <c r="M1671" s="273"/>
      <c r="N1671" s="274"/>
      <c r="O1671" s="274"/>
      <c r="P1671" s="274"/>
      <c r="Q1671" s="274"/>
      <c r="R1671" s="274"/>
      <c r="S1671" s="274"/>
      <c r="T1671" s="275"/>
      <c r="U1671" s="15"/>
      <c r="V1671" s="15"/>
      <c r="W1671" s="15"/>
      <c r="X1671" s="15"/>
      <c r="Y1671" s="15"/>
      <c r="Z1671" s="15"/>
      <c r="AA1671" s="15"/>
      <c r="AB1671" s="15"/>
      <c r="AC1671" s="15"/>
      <c r="AD1671" s="15"/>
      <c r="AE1671" s="15"/>
      <c r="AT1671" s="276" t="s">
        <v>202</v>
      </c>
      <c r="AU1671" s="276" t="s">
        <v>81</v>
      </c>
      <c r="AV1671" s="15" t="s">
        <v>115</v>
      </c>
      <c r="AW1671" s="15" t="s">
        <v>30</v>
      </c>
      <c r="AX1671" s="15" t="s">
        <v>77</v>
      </c>
      <c r="AY1671" s="276" t="s">
        <v>194</v>
      </c>
    </row>
    <row r="1672" spans="1:65" s="2" customFormat="1" ht="44.25" customHeight="1">
      <c r="A1672" s="39"/>
      <c r="B1672" s="40"/>
      <c r="C1672" s="227" t="s">
        <v>1079</v>
      </c>
      <c r="D1672" s="227" t="s">
        <v>196</v>
      </c>
      <c r="E1672" s="228" t="s">
        <v>1887</v>
      </c>
      <c r="F1672" s="229" t="s">
        <v>1888</v>
      </c>
      <c r="G1672" s="230" t="s">
        <v>268</v>
      </c>
      <c r="H1672" s="231">
        <v>1.451</v>
      </c>
      <c r="I1672" s="232"/>
      <c r="J1672" s="233">
        <f>ROUND(I1672*H1672,2)</f>
        <v>0</v>
      </c>
      <c r="K1672" s="229" t="s">
        <v>200</v>
      </c>
      <c r="L1672" s="45"/>
      <c r="M1672" s="234" t="s">
        <v>1</v>
      </c>
      <c r="N1672" s="235" t="s">
        <v>38</v>
      </c>
      <c r="O1672" s="92"/>
      <c r="P1672" s="236">
        <f>O1672*H1672</f>
        <v>0</v>
      </c>
      <c r="Q1672" s="236">
        <v>0</v>
      </c>
      <c r="R1672" s="236">
        <f>Q1672*H1672</f>
        <v>0</v>
      </c>
      <c r="S1672" s="236">
        <v>0</v>
      </c>
      <c r="T1672" s="237">
        <f>S1672*H1672</f>
        <v>0</v>
      </c>
      <c r="U1672" s="39"/>
      <c r="V1672" s="39"/>
      <c r="W1672" s="39"/>
      <c r="X1672" s="39"/>
      <c r="Y1672" s="39"/>
      <c r="Z1672" s="39"/>
      <c r="AA1672" s="39"/>
      <c r="AB1672" s="39"/>
      <c r="AC1672" s="39"/>
      <c r="AD1672" s="39"/>
      <c r="AE1672" s="39"/>
      <c r="AR1672" s="238" t="s">
        <v>239</v>
      </c>
      <c r="AT1672" s="238" t="s">
        <v>196</v>
      </c>
      <c r="AU1672" s="238" t="s">
        <v>81</v>
      </c>
      <c r="AY1672" s="18" t="s">
        <v>194</v>
      </c>
      <c r="BE1672" s="239">
        <f>IF(N1672="základní",J1672,0)</f>
        <v>0</v>
      </c>
      <c r="BF1672" s="239">
        <f>IF(N1672="snížená",J1672,0)</f>
        <v>0</v>
      </c>
      <c r="BG1672" s="239">
        <f>IF(N1672="zákl. přenesená",J1672,0)</f>
        <v>0</v>
      </c>
      <c r="BH1672" s="239">
        <f>IF(N1672="sníž. přenesená",J1672,0)</f>
        <v>0</v>
      </c>
      <c r="BI1672" s="239">
        <f>IF(N1672="nulová",J1672,0)</f>
        <v>0</v>
      </c>
      <c r="BJ1672" s="18" t="s">
        <v>77</v>
      </c>
      <c r="BK1672" s="239">
        <f>ROUND(I1672*H1672,2)</f>
        <v>0</v>
      </c>
      <c r="BL1672" s="18" t="s">
        <v>239</v>
      </c>
      <c r="BM1672" s="238" t="s">
        <v>1889</v>
      </c>
    </row>
    <row r="1673" spans="1:47" s="2" customFormat="1" ht="12">
      <c r="A1673" s="39"/>
      <c r="B1673" s="40"/>
      <c r="C1673" s="41"/>
      <c r="D1673" s="240" t="s">
        <v>201</v>
      </c>
      <c r="E1673" s="41"/>
      <c r="F1673" s="241" t="s">
        <v>1888</v>
      </c>
      <c r="G1673" s="41"/>
      <c r="H1673" s="41"/>
      <c r="I1673" s="242"/>
      <c r="J1673" s="41"/>
      <c r="K1673" s="41"/>
      <c r="L1673" s="45"/>
      <c r="M1673" s="243"/>
      <c r="N1673" s="244"/>
      <c r="O1673" s="92"/>
      <c r="P1673" s="92"/>
      <c r="Q1673" s="92"/>
      <c r="R1673" s="92"/>
      <c r="S1673" s="92"/>
      <c r="T1673" s="93"/>
      <c r="U1673" s="39"/>
      <c r="V1673" s="39"/>
      <c r="W1673" s="39"/>
      <c r="X1673" s="39"/>
      <c r="Y1673" s="39"/>
      <c r="Z1673" s="39"/>
      <c r="AA1673" s="39"/>
      <c r="AB1673" s="39"/>
      <c r="AC1673" s="39"/>
      <c r="AD1673" s="39"/>
      <c r="AE1673" s="39"/>
      <c r="AT1673" s="18" t="s">
        <v>201</v>
      </c>
      <c r="AU1673" s="18" t="s">
        <v>81</v>
      </c>
    </row>
    <row r="1674" spans="1:65" s="2" customFormat="1" ht="12">
      <c r="A1674" s="39"/>
      <c r="B1674" s="40"/>
      <c r="C1674" s="227" t="s">
        <v>1890</v>
      </c>
      <c r="D1674" s="227" t="s">
        <v>196</v>
      </c>
      <c r="E1674" s="228" t="s">
        <v>1891</v>
      </c>
      <c r="F1674" s="229" t="s">
        <v>1892</v>
      </c>
      <c r="G1674" s="230" t="s">
        <v>268</v>
      </c>
      <c r="H1674" s="231">
        <v>1.451</v>
      </c>
      <c r="I1674" s="232"/>
      <c r="J1674" s="233">
        <f>ROUND(I1674*H1674,2)</f>
        <v>0</v>
      </c>
      <c r="K1674" s="229" t="s">
        <v>200</v>
      </c>
      <c r="L1674" s="45"/>
      <c r="M1674" s="234" t="s">
        <v>1</v>
      </c>
      <c r="N1674" s="235" t="s">
        <v>38</v>
      </c>
      <c r="O1674" s="92"/>
      <c r="P1674" s="236">
        <f>O1674*H1674</f>
        <v>0</v>
      </c>
      <c r="Q1674" s="236">
        <v>0</v>
      </c>
      <c r="R1674" s="236">
        <f>Q1674*H1674</f>
        <v>0</v>
      </c>
      <c r="S1674" s="236">
        <v>0</v>
      </c>
      <c r="T1674" s="237">
        <f>S1674*H1674</f>
        <v>0</v>
      </c>
      <c r="U1674" s="39"/>
      <c r="V1674" s="39"/>
      <c r="W1674" s="39"/>
      <c r="X1674" s="39"/>
      <c r="Y1674" s="39"/>
      <c r="Z1674" s="39"/>
      <c r="AA1674" s="39"/>
      <c r="AB1674" s="39"/>
      <c r="AC1674" s="39"/>
      <c r="AD1674" s="39"/>
      <c r="AE1674" s="39"/>
      <c r="AR1674" s="238" t="s">
        <v>239</v>
      </c>
      <c r="AT1674" s="238" t="s">
        <v>196</v>
      </c>
      <c r="AU1674" s="238" t="s">
        <v>81</v>
      </c>
      <c r="AY1674" s="18" t="s">
        <v>194</v>
      </c>
      <c r="BE1674" s="239">
        <f>IF(N1674="základní",J1674,0)</f>
        <v>0</v>
      </c>
      <c r="BF1674" s="239">
        <f>IF(N1674="snížená",J1674,0)</f>
        <v>0</v>
      </c>
      <c r="BG1674" s="239">
        <f>IF(N1674="zákl. přenesená",J1674,0)</f>
        <v>0</v>
      </c>
      <c r="BH1674" s="239">
        <f>IF(N1674="sníž. přenesená",J1674,0)</f>
        <v>0</v>
      </c>
      <c r="BI1674" s="239">
        <f>IF(N1674="nulová",J1674,0)</f>
        <v>0</v>
      </c>
      <c r="BJ1674" s="18" t="s">
        <v>77</v>
      </c>
      <c r="BK1674" s="239">
        <f>ROUND(I1674*H1674,2)</f>
        <v>0</v>
      </c>
      <c r="BL1674" s="18" t="s">
        <v>239</v>
      </c>
      <c r="BM1674" s="238" t="s">
        <v>1893</v>
      </c>
    </row>
    <row r="1675" spans="1:47" s="2" customFormat="1" ht="12">
      <c r="A1675" s="39"/>
      <c r="B1675" s="40"/>
      <c r="C1675" s="41"/>
      <c r="D1675" s="240" t="s">
        <v>201</v>
      </c>
      <c r="E1675" s="41"/>
      <c r="F1675" s="241" t="s">
        <v>1892</v>
      </c>
      <c r="G1675" s="41"/>
      <c r="H1675" s="41"/>
      <c r="I1675" s="242"/>
      <c r="J1675" s="41"/>
      <c r="K1675" s="41"/>
      <c r="L1675" s="45"/>
      <c r="M1675" s="243"/>
      <c r="N1675" s="244"/>
      <c r="O1675" s="92"/>
      <c r="P1675" s="92"/>
      <c r="Q1675" s="92"/>
      <c r="R1675" s="92"/>
      <c r="S1675" s="92"/>
      <c r="T1675" s="93"/>
      <c r="U1675" s="39"/>
      <c r="V1675" s="39"/>
      <c r="W1675" s="39"/>
      <c r="X1675" s="39"/>
      <c r="Y1675" s="39"/>
      <c r="Z1675" s="39"/>
      <c r="AA1675" s="39"/>
      <c r="AB1675" s="39"/>
      <c r="AC1675" s="39"/>
      <c r="AD1675" s="39"/>
      <c r="AE1675" s="39"/>
      <c r="AT1675" s="18" t="s">
        <v>201</v>
      </c>
      <c r="AU1675" s="18" t="s">
        <v>81</v>
      </c>
    </row>
    <row r="1676" spans="1:63" s="12" customFormat="1" ht="22.8" customHeight="1">
      <c r="A1676" s="12"/>
      <c r="B1676" s="211"/>
      <c r="C1676" s="212"/>
      <c r="D1676" s="213" t="s">
        <v>72</v>
      </c>
      <c r="E1676" s="225" t="s">
        <v>1894</v>
      </c>
      <c r="F1676" s="225" t="s">
        <v>1895</v>
      </c>
      <c r="G1676" s="212"/>
      <c r="H1676" s="212"/>
      <c r="I1676" s="215"/>
      <c r="J1676" s="226">
        <f>BK1676</f>
        <v>0</v>
      </c>
      <c r="K1676" s="212"/>
      <c r="L1676" s="217"/>
      <c r="M1676" s="218"/>
      <c r="N1676" s="219"/>
      <c r="O1676" s="219"/>
      <c r="P1676" s="220">
        <f>SUM(P1677:P1680)</f>
        <v>0</v>
      </c>
      <c r="Q1676" s="219"/>
      <c r="R1676" s="220">
        <f>SUM(R1677:R1680)</f>
        <v>0</v>
      </c>
      <c r="S1676" s="219"/>
      <c r="T1676" s="221">
        <f>SUM(T1677:T1680)</f>
        <v>0</v>
      </c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R1676" s="222" t="s">
        <v>77</v>
      </c>
      <c r="AT1676" s="223" t="s">
        <v>72</v>
      </c>
      <c r="AU1676" s="223" t="s">
        <v>77</v>
      </c>
      <c r="AY1676" s="222" t="s">
        <v>194</v>
      </c>
      <c r="BK1676" s="224">
        <f>SUM(BK1677:BK1680)</f>
        <v>0</v>
      </c>
    </row>
    <row r="1677" spans="1:65" s="2" customFormat="1" ht="12">
      <c r="A1677" s="39"/>
      <c r="B1677" s="40"/>
      <c r="C1677" s="227" t="s">
        <v>1086</v>
      </c>
      <c r="D1677" s="227" t="s">
        <v>196</v>
      </c>
      <c r="E1677" s="228" t="s">
        <v>1896</v>
      </c>
      <c r="F1677" s="229" t="s">
        <v>1897</v>
      </c>
      <c r="G1677" s="230" t="s">
        <v>294</v>
      </c>
      <c r="H1677" s="231">
        <v>35.29</v>
      </c>
      <c r="I1677" s="232"/>
      <c r="J1677" s="233">
        <f>ROUND(I1677*H1677,2)</f>
        <v>0</v>
      </c>
      <c r="K1677" s="229" t="s">
        <v>200</v>
      </c>
      <c r="L1677" s="45"/>
      <c r="M1677" s="234" t="s">
        <v>1</v>
      </c>
      <c r="N1677" s="235" t="s">
        <v>38</v>
      </c>
      <c r="O1677" s="92"/>
      <c r="P1677" s="236">
        <f>O1677*H1677</f>
        <v>0</v>
      </c>
      <c r="Q1677" s="236">
        <v>0</v>
      </c>
      <c r="R1677" s="236">
        <f>Q1677*H1677</f>
        <v>0</v>
      </c>
      <c r="S1677" s="236">
        <v>0</v>
      </c>
      <c r="T1677" s="237">
        <f>S1677*H1677</f>
        <v>0</v>
      </c>
      <c r="U1677" s="39"/>
      <c r="V1677" s="39"/>
      <c r="W1677" s="39"/>
      <c r="X1677" s="39"/>
      <c r="Y1677" s="39"/>
      <c r="Z1677" s="39"/>
      <c r="AA1677" s="39"/>
      <c r="AB1677" s="39"/>
      <c r="AC1677" s="39"/>
      <c r="AD1677" s="39"/>
      <c r="AE1677" s="39"/>
      <c r="AR1677" s="238" t="s">
        <v>115</v>
      </c>
      <c r="AT1677" s="238" t="s">
        <v>196</v>
      </c>
      <c r="AU1677" s="238" t="s">
        <v>81</v>
      </c>
      <c r="AY1677" s="18" t="s">
        <v>194</v>
      </c>
      <c r="BE1677" s="239">
        <f>IF(N1677="základní",J1677,0)</f>
        <v>0</v>
      </c>
      <c r="BF1677" s="239">
        <f>IF(N1677="snížená",J1677,0)</f>
        <v>0</v>
      </c>
      <c r="BG1677" s="239">
        <f>IF(N1677="zákl. přenesená",J1677,0)</f>
        <v>0</v>
      </c>
      <c r="BH1677" s="239">
        <f>IF(N1677="sníž. přenesená",J1677,0)</f>
        <v>0</v>
      </c>
      <c r="BI1677" s="239">
        <f>IF(N1677="nulová",J1677,0)</f>
        <v>0</v>
      </c>
      <c r="BJ1677" s="18" t="s">
        <v>77</v>
      </c>
      <c r="BK1677" s="239">
        <f>ROUND(I1677*H1677,2)</f>
        <v>0</v>
      </c>
      <c r="BL1677" s="18" t="s">
        <v>115</v>
      </c>
      <c r="BM1677" s="238" t="s">
        <v>1898</v>
      </c>
    </row>
    <row r="1678" spans="1:47" s="2" customFormat="1" ht="12">
      <c r="A1678" s="39"/>
      <c r="B1678" s="40"/>
      <c r="C1678" s="41"/>
      <c r="D1678" s="240" t="s">
        <v>201</v>
      </c>
      <c r="E1678" s="41"/>
      <c r="F1678" s="241" t="s">
        <v>1897</v>
      </c>
      <c r="G1678" s="41"/>
      <c r="H1678" s="41"/>
      <c r="I1678" s="242"/>
      <c r="J1678" s="41"/>
      <c r="K1678" s="41"/>
      <c r="L1678" s="45"/>
      <c r="M1678" s="243"/>
      <c r="N1678" s="244"/>
      <c r="O1678" s="92"/>
      <c r="P1678" s="92"/>
      <c r="Q1678" s="92"/>
      <c r="R1678" s="92"/>
      <c r="S1678" s="92"/>
      <c r="T1678" s="93"/>
      <c r="U1678" s="39"/>
      <c r="V1678" s="39"/>
      <c r="W1678" s="39"/>
      <c r="X1678" s="39"/>
      <c r="Y1678" s="39"/>
      <c r="Z1678" s="39"/>
      <c r="AA1678" s="39"/>
      <c r="AB1678" s="39"/>
      <c r="AC1678" s="39"/>
      <c r="AD1678" s="39"/>
      <c r="AE1678" s="39"/>
      <c r="AT1678" s="18" t="s">
        <v>201</v>
      </c>
      <c r="AU1678" s="18" t="s">
        <v>81</v>
      </c>
    </row>
    <row r="1679" spans="1:51" s="14" customFormat="1" ht="12">
      <c r="A1679" s="14"/>
      <c r="B1679" s="255"/>
      <c r="C1679" s="256"/>
      <c r="D1679" s="240" t="s">
        <v>202</v>
      </c>
      <c r="E1679" s="257" t="s">
        <v>1</v>
      </c>
      <c r="F1679" s="258" t="s">
        <v>1899</v>
      </c>
      <c r="G1679" s="256"/>
      <c r="H1679" s="259">
        <v>35.29</v>
      </c>
      <c r="I1679" s="260"/>
      <c r="J1679" s="256"/>
      <c r="K1679" s="256"/>
      <c r="L1679" s="261"/>
      <c r="M1679" s="262"/>
      <c r="N1679" s="263"/>
      <c r="O1679" s="263"/>
      <c r="P1679" s="263"/>
      <c r="Q1679" s="263"/>
      <c r="R1679" s="263"/>
      <c r="S1679" s="263"/>
      <c r="T1679" s="264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T1679" s="265" t="s">
        <v>202</v>
      </c>
      <c r="AU1679" s="265" t="s">
        <v>81</v>
      </c>
      <c r="AV1679" s="14" t="s">
        <v>81</v>
      </c>
      <c r="AW1679" s="14" t="s">
        <v>30</v>
      </c>
      <c r="AX1679" s="14" t="s">
        <v>73</v>
      </c>
      <c r="AY1679" s="265" t="s">
        <v>194</v>
      </c>
    </row>
    <row r="1680" spans="1:51" s="15" customFormat="1" ht="12">
      <c r="A1680" s="15"/>
      <c r="B1680" s="266"/>
      <c r="C1680" s="267"/>
      <c r="D1680" s="240" t="s">
        <v>202</v>
      </c>
      <c r="E1680" s="268" t="s">
        <v>1</v>
      </c>
      <c r="F1680" s="269" t="s">
        <v>206</v>
      </c>
      <c r="G1680" s="267"/>
      <c r="H1680" s="270">
        <v>35.29</v>
      </c>
      <c r="I1680" s="271"/>
      <c r="J1680" s="267"/>
      <c r="K1680" s="267"/>
      <c r="L1680" s="272"/>
      <c r="M1680" s="273"/>
      <c r="N1680" s="274"/>
      <c r="O1680" s="274"/>
      <c r="P1680" s="274"/>
      <c r="Q1680" s="274"/>
      <c r="R1680" s="274"/>
      <c r="S1680" s="274"/>
      <c r="T1680" s="275"/>
      <c r="U1680" s="15"/>
      <c r="V1680" s="15"/>
      <c r="W1680" s="15"/>
      <c r="X1680" s="15"/>
      <c r="Y1680" s="15"/>
      <c r="Z1680" s="15"/>
      <c r="AA1680" s="15"/>
      <c r="AB1680" s="15"/>
      <c r="AC1680" s="15"/>
      <c r="AD1680" s="15"/>
      <c r="AE1680" s="15"/>
      <c r="AT1680" s="276" t="s">
        <v>202</v>
      </c>
      <c r="AU1680" s="276" t="s">
        <v>81</v>
      </c>
      <c r="AV1680" s="15" t="s">
        <v>115</v>
      </c>
      <c r="AW1680" s="15" t="s">
        <v>30</v>
      </c>
      <c r="AX1680" s="15" t="s">
        <v>77</v>
      </c>
      <c r="AY1680" s="276" t="s">
        <v>194</v>
      </c>
    </row>
    <row r="1681" spans="1:63" s="12" customFormat="1" ht="22.8" customHeight="1">
      <c r="A1681" s="12"/>
      <c r="B1681" s="211"/>
      <c r="C1681" s="212"/>
      <c r="D1681" s="213" t="s">
        <v>72</v>
      </c>
      <c r="E1681" s="225" t="s">
        <v>1900</v>
      </c>
      <c r="F1681" s="225" t="s">
        <v>1901</v>
      </c>
      <c r="G1681" s="212"/>
      <c r="H1681" s="212"/>
      <c r="I1681" s="215"/>
      <c r="J1681" s="226">
        <f>BK1681</f>
        <v>0</v>
      </c>
      <c r="K1681" s="212"/>
      <c r="L1681" s="217"/>
      <c r="M1681" s="218"/>
      <c r="N1681" s="219"/>
      <c r="O1681" s="219"/>
      <c r="P1681" s="220">
        <f>SUM(P1682:P1741)</f>
        <v>0</v>
      </c>
      <c r="Q1681" s="219"/>
      <c r="R1681" s="220">
        <f>SUM(R1682:R1741)</f>
        <v>0</v>
      </c>
      <c r="S1681" s="219"/>
      <c r="T1681" s="221">
        <f>SUM(T1682:T1741)</f>
        <v>0</v>
      </c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R1681" s="222" t="s">
        <v>81</v>
      </c>
      <c r="AT1681" s="223" t="s">
        <v>72</v>
      </c>
      <c r="AU1681" s="223" t="s">
        <v>77</v>
      </c>
      <c r="AY1681" s="222" t="s">
        <v>194</v>
      </c>
      <c r="BK1681" s="224">
        <f>SUM(BK1682:BK1741)</f>
        <v>0</v>
      </c>
    </row>
    <row r="1682" spans="1:65" s="2" customFormat="1" ht="16.5" customHeight="1">
      <c r="A1682" s="39"/>
      <c r="B1682" s="40"/>
      <c r="C1682" s="227" t="s">
        <v>1902</v>
      </c>
      <c r="D1682" s="227" t="s">
        <v>196</v>
      </c>
      <c r="E1682" s="228" t="s">
        <v>1903</v>
      </c>
      <c r="F1682" s="229" t="s">
        <v>1904</v>
      </c>
      <c r="G1682" s="230" t="s">
        <v>294</v>
      </c>
      <c r="H1682" s="231">
        <v>66.29</v>
      </c>
      <c r="I1682" s="232"/>
      <c r="J1682" s="233">
        <f>ROUND(I1682*H1682,2)</f>
        <v>0</v>
      </c>
      <c r="K1682" s="229" t="s">
        <v>200</v>
      </c>
      <c r="L1682" s="45"/>
      <c r="M1682" s="234" t="s">
        <v>1</v>
      </c>
      <c r="N1682" s="235" t="s">
        <v>38</v>
      </c>
      <c r="O1682" s="92"/>
      <c r="P1682" s="236">
        <f>O1682*H1682</f>
        <v>0</v>
      </c>
      <c r="Q1682" s="236">
        <v>0</v>
      </c>
      <c r="R1682" s="236">
        <f>Q1682*H1682</f>
        <v>0</v>
      </c>
      <c r="S1682" s="236">
        <v>0</v>
      </c>
      <c r="T1682" s="237">
        <f>S1682*H1682</f>
        <v>0</v>
      </c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39"/>
      <c r="AE1682" s="39"/>
      <c r="AR1682" s="238" t="s">
        <v>239</v>
      </c>
      <c r="AT1682" s="238" t="s">
        <v>196</v>
      </c>
      <c r="AU1682" s="238" t="s">
        <v>81</v>
      </c>
      <c r="AY1682" s="18" t="s">
        <v>194</v>
      </c>
      <c r="BE1682" s="239">
        <f>IF(N1682="základní",J1682,0)</f>
        <v>0</v>
      </c>
      <c r="BF1682" s="239">
        <f>IF(N1682="snížená",J1682,0)</f>
        <v>0</v>
      </c>
      <c r="BG1682" s="239">
        <f>IF(N1682="zákl. přenesená",J1682,0)</f>
        <v>0</v>
      </c>
      <c r="BH1682" s="239">
        <f>IF(N1682="sníž. přenesená",J1682,0)</f>
        <v>0</v>
      </c>
      <c r="BI1682" s="239">
        <f>IF(N1682="nulová",J1682,0)</f>
        <v>0</v>
      </c>
      <c r="BJ1682" s="18" t="s">
        <v>77</v>
      </c>
      <c r="BK1682" s="239">
        <f>ROUND(I1682*H1682,2)</f>
        <v>0</v>
      </c>
      <c r="BL1682" s="18" t="s">
        <v>239</v>
      </c>
      <c r="BM1682" s="238" t="s">
        <v>1905</v>
      </c>
    </row>
    <row r="1683" spans="1:47" s="2" customFormat="1" ht="12">
      <c r="A1683" s="39"/>
      <c r="B1683" s="40"/>
      <c r="C1683" s="41"/>
      <c r="D1683" s="240" t="s">
        <v>201</v>
      </c>
      <c r="E1683" s="41"/>
      <c r="F1683" s="241" t="s">
        <v>1904</v>
      </c>
      <c r="G1683" s="41"/>
      <c r="H1683" s="41"/>
      <c r="I1683" s="242"/>
      <c r="J1683" s="41"/>
      <c r="K1683" s="41"/>
      <c r="L1683" s="45"/>
      <c r="M1683" s="243"/>
      <c r="N1683" s="244"/>
      <c r="O1683" s="92"/>
      <c r="P1683" s="92"/>
      <c r="Q1683" s="92"/>
      <c r="R1683" s="92"/>
      <c r="S1683" s="92"/>
      <c r="T1683" s="93"/>
      <c r="U1683" s="39"/>
      <c r="V1683" s="39"/>
      <c r="W1683" s="39"/>
      <c r="X1683" s="39"/>
      <c r="Y1683" s="39"/>
      <c r="Z1683" s="39"/>
      <c r="AA1683" s="39"/>
      <c r="AB1683" s="39"/>
      <c r="AC1683" s="39"/>
      <c r="AD1683" s="39"/>
      <c r="AE1683" s="39"/>
      <c r="AT1683" s="18" t="s">
        <v>201</v>
      </c>
      <c r="AU1683" s="18" t="s">
        <v>81</v>
      </c>
    </row>
    <row r="1684" spans="1:51" s="14" customFormat="1" ht="12">
      <c r="A1684" s="14"/>
      <c r="B1684" s="255"/>
      <c r="C1684" s="256"/>
      <c r="D1684" s="240" t="s">
        <v>202</v>
      </c>
      <c r="E1684" s="257" t="s">
        <v>1</v>
      </c>
      <c r="F1684" s="258" t="s">
        <v>1906</v>
      </c>
      <c r="G1684" s="256"/>
      <c r="H1684" s="259">
        <v>66.29</v>
      </c>
      <c r="I1684" s="260"/>
      <c r="J1684" s="256"/>
      <c r="K1684" s="256"/>
      <c r="L1684" s="261"/>
      <c r="M1684" s="262"/>
      <c r="N1684" s="263"/>
      <c r="O1684" s="263"/>
      <c r="P1684" s="263"/>
      <c r="Q1684" s="263"/>
      <c r="R1684" s="263"/>
      <c r="S1684" s="263"/>
      <c r="T1684" s="264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T1684" s="265" t="s">
        <v>202</v>
      </c>
      <c r="AU1684" s="265" t="s">
        <v>81</v>
      </c>
      <c r="AV1684" s="14" t="s">
        <v>81</v>
      </c>
      <c r="AW1684" s="14" t="s">
        <v>30</v>
      </c>
      <c r="AX1684" s="14" t="s">
        <v>73</v>
      </c>
      <c r="AY1684" s="265" t="s">
        <v>194</v>
      </c>
    </row>
    <row r="1685" spans="1:51" s="15" customFormat="1" ht="12">
      <c r="A1685" s="15"/>
      <c r="B1685" s="266"/>
      <c r="C1685" s="267"/>
      <c r="D1685" s="240" t="s">
        <v>202</v>
      </c>
      <c r="E1685" s="268" t="s">
        <v>1</v>
      </c>
      <c r="F1685" s="269" t="s">
        <v>206</v>
      </c>
      <c r="G1685" s="267"/>
      <c r="H1685" s="270">
        <v>66.29</v>
      </c>
      <c r="I1685" s="271"/>
      <c r="J1685" s="267"/>
      <c r="K1685" s="267"/>
      <c r="L1685" s="272"/>
      <c r="M1685" s="273"/>
      <c r="N1685" s="274"/>
      <c r="O1685" s="274"/>
      <c r="P1685" s="274"/>
      <c r="Q1685" s="274"/>
      <c r="R1685" s="274"/>
      <c r="S1685" s="274"/>
      <c r="T1685" s="275"/>
      <c r="U1685" s="15"/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  <c r="AT1685" s="276" t="s">
        <v>202</v>
      </c>
      <c r="AU1685" s="276" t="s">
        <v>81</v>
      </c>
      <c r="AV1685" s="15" t="s">
        <v>115</v>
      </c>
      <c r="AW1685" s="15" t="s">
        <v>30</v>
      </c>
      <c r="AX1685" s="15" t="s">
        <v>77</v>
      </c>
      <c r="AY1685" s="276" t="s">
        <v>194</v>
      </c>
    </row>
    <row r="1686" spans="1:65" s="2" customFormat="1" ht="33" customHeight="1">
      <c r="A1686" s="39"/>
      <c r="B1686" s="40"/>
      <c r="C1686" s="227" t="s">
        <v>1090</v>
      </c>
      <c r="D1686" s="227" t="s">
        <v>196</v>
      </c>
      <c r="E1686" s="228" t="s">
        <v>1907</v>
      </c>
      <c r="F1686" s="229" t="s">
        <v>1908</v>
      </c>
      <c r="G1686" s="230" t="s">
        <v>294</v>
      </c>
      <c r="H1686" s="231">
        <v>66.29</v>
      </c>
      <c r="I1686" s="232"/>
      <c r="J1686" s="233">
        <f>ROUND(I1686*H1686,2)</f>
        <v>0</v>
      </c>
      <c r="K1686" s="229" t="s">
        <v>200</v>
      </c>
      <c r="L1686" s="45"/>
      <c r="M1686" s="234" t="s">
        <v>1</v>
      </c>
      <c r="N1686" s="235" t="s">
        <v>38</v>
      </c>
      <c r="O1686" s="92"/>
      <c r="P1686" s="236">
        <f>O1686*H1686</f>
        <v>0</v>
      </c>
      <c r="Q1686" s="236">
        <v>0</v>
      </c>
      <c r="R1686" s="236">
        <f>Q1686*H1686</f>
        <v>0</v>
      </c>
      <c r="S1686" s="236">
        <v>0</v>
      </c>
      <c r="T1686" s="237">
        <f>S1686*H1686</f>
        <v>0</v>
      </c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39"/>
      <c r="AE1686" s="39"/>
      <c r="AR1686" s="238" t="s">
        <v>239</v>
      </c>
      <c r="AT1686" s="238" t="s">
        <v>196</v>
      </c>
      <c r="AU1686" s="238" t="s">
        <v>81</v>
      </c>
      <c r="AY1686" s="18" t="s">
        <v>194</v>
      </c>
      <c r="BE1686" s="239">
        <f>IF(N1686="základní",J1686,0)</f>
        <v>0</v>
      </c>
      <c r="BF1686" s="239">
        <f>IF(N1686="snížená",J1686,0)</f>
        <v>0</v>
      </c>
      <c r="BG1686" s="239">
        <f>IF(N1686="zákl. přenesená",J1686,0)</f>
        <v>0</v>
      </c>
      <c r="BH1686" s="239">
        <f>IF(N1686="sníž. přenesená",J1686,0)</f>
        <v>0</v>
      </c>
      <c r="BI1686" s="239">
        <f>IF(N1686="nulová",J1686,0)</f>
        <v>0</v>
      </c>
      <c r="BJ1686" s="18" t="s">
        <v>77</v>
      </c>
      <c r="BK1686" s="239">
        <f>ROUND(I1686*H1686,2)</f>
        <v>0</v>
      </c>
      <c r="BL1686" s="18" t="s">
        <v>239</v>
      </c>
      <c r="BM1686" s="238" t="s">
        <v>1909</v>
      </c>
    </row>
    <row r="1687" spans="1:47" s="2" customFormat="1" ht="12">
      <c r="A1687" s="39"/>
      <c r="B1687" s="40"/>
      <c r="C1687" s="41"/>
      <c r="D1687" s="240" t="s">
        <v>201</v>
      </c>
      <c r="E1687" s="41"/>
      <c r="F1687" s="241" t="s">
        <v>1908</v>
      </c>
      <c r="G1687" s="41"/>
      <c r="H1687" s="41"/>
      <c r="I1687" s="242"/>
      <c r="J1687" s="41"/>
      <c r="K1687" s="41"/>
      <c r="L1687" s="45"/>
      <c r="M1687" s="243"/>
      <c r="N1687" s="244"/>
      <c r="O1687" s="92"/>
      <c r="P1687" s="92"/>
      <c r="Q1687" s="92"/>
      <c r="R1687" s="92"/>
      <c r="S1687" s="92"/>
      <c r="T1687" s="93"/>
      <c r="U1687" s="39"/>
      <c r="V1687" s="39"/>
      <c r="W1687" s="39"/>
      <c r="X1687" s="39"/>
      <c r="Y1687" s="39"/>
      <c r="Z1687" s="39"/>
      <c r="AA1687" s="39"/>
      <c r="AB1687" s="39"/>
      <c r="AC1687" s="39"/>
      <c r="AD1687" s="39"/>
      <c r="AE1687" s="39"/>
      <c r="AT1687" s="18" t="s">
        <v>201</v>
      </c>
      <c r="AU1687" s="18" t="s">
        <v>81</v>
      </c>
    </row>
    <row r="1688" spans="1:65" s="2" customFormat="1" ht="33" customHeight="1">
      <c r="A1688" s="39"/>
      <c r="B1688" s="40"/>
      <c r="C1688" s="227" t="s">
        <v>1910</v>
      </c>
      <c r="D1688" s="227" t="s">
        <v>196</v>
      </c>
      <c r="E1688" s="228" t="s">
        <v>1911</v>
      </c>
      <c r="F1688" s="229" t="s">
        <v>1912</v>
      </c>
      <c r="G1688" s="230" t="s">
        <v>294</v>
      </c>
      <c r="H1688" s="231">
        <v>66.29</v>
      </c>
      <c r="I1688" s="232"/>
      <c r="J1688" s="233">
        <f>ROUND(I1688*H1688,2)</f>
        <v>0</v>
      </c>
      <c r="K1688" s="229" t="s">
        <v>200</v>
      </c>
      <c r="L1688" s="45"/>
      <c r="M1688" s="234" t="s">
        <v>1</v>
      </c>
      <c r="N1688" s="235" t="s">
        <v>38</v>
      </c>
      <c r="O1688" s="92"/>
      <c r="P1688" s="236">
        <f>O1688*H1688</f>
        <v>0</v>
      </c>
      <c r="Q1688" s="236">
        <v>0</v>
      </c>
      <c r="R1688" s="236">
        <f>Q1688*H1688</f>
        <v>0</v>
      </c>
      <c r="S1688" s="236">
        <v>0</v>
      </c>
      <c r="T1688" s="237">
        <f>S1688*H1688</f>
        <v>0</v>
      </c>
      <c r="U1688" s="39"/>
      <c r="V1688" s="39"/>
      <c r="W1688" s="39"/>
      <c r="X1688" s="39"/>
      <c r="Y1688" s="39"/>
      <c r="Z1688" s="39"/>
      <c r="AA1688" s="39"/>
      <c r="AB1688" s="39"/>
      <c r="AC1688" s="39"/>
      <c r="AD1688" s="39"/>
      <c r="AE1688" s="39"/>
      <c r="AR1688" s="238" t="s">
        <v>239</v>
      </c>
      <c r="AT1688" s="238" t="s">
        <v>196</v>
      </c>
      <c r="AU1688" s="238" t="s">
        <v>81</v>
      </c>
      <c r="AY1688" s="18" t="s">
        <v>194</v>
      </c>
      <c r="BE1688" s="239">
        <f>IF(N1688="základní",J1688,0)</f>
        <v>0</v>
      </c>
      <c r="BF1688" s="239">
        <f>IF(N1688="snížená",J1688,0)</f>
        <v>0</v>
      </c>
      <c r="BG1688" s="239">
        <f>IF(N1688="zákl. přenesená",J1688,0)</f>
        <v>0</v>
      </c>
      <c r="BH1688" s="239">
        <f>IF(N1688="sníž. přenesená",J1688,0)</f>
        <v>0</v>
      </c>
      <c r="BI1688" s="239">
        <f>IF(N1688="nulová",J1688,0)</f>
        <v>0</v>
      </c>
      <c r="BJ1688" s="18" t="s">
        <v>77</v>
      </c>
      <c r="BK1688" s="239">
        <f>ROUND(I1688*H1688,2)</f>
        <v>0</v>
      </c>
      <c r="BL1688" s="18" t="s">
        <v>239</v>
      </c>
      <c r="BM1688" s="238" t="s">
        <v>1913</v>
      </c>
    </row>
    <row r="1689" spans="1:47" s="2" customFormat="1" ht="12">
      <c r="A1689" s="39"/>
      <c r="B1689" s="40"/>
      <c r="C1689" s="41"/>
      <c r="D1689" s="240" t="s">
        <v>201</v>
      </c>
      <c r="E1689" s="41"/>
      <c r="F1689" s="241" t="s">
        <v>1912</v>
      </c>
      <c r="G1689" s="41"/>
      <c r="H1689" s="41"/>
      <c r="I1689" s="242"/>
      <c r="J1689" s="41"/>
      <c r="K1689" s="41"/>
      <c r="L1689" s="45"/>
      <c r="M1689" s="243"/>
      <c r="N1689" s="244"/>
      <c r="O1689" s="92"/>
      <c r="P1689" s="92"/>
      <c r="Q1689" s="92"/>
      <c r="R1689" s="92"/>
      <c r="S1689" s="92"/>
      <c r="T1689" s="93"/>
      <c r="U1689" s="39"/>
      <c r="V1689" s="39"/>
      <c r="W1689" s="39"/>
      <c r="X1689" s="39"/>
      <c r="Y1689" s="39"/>
      <c r="Z1689" s="39"/>
      <c r="AA1689" s="39"/>
      <c r="AB1689" s="39"/>
      <c r="AC1689" s="39"/>
      <c r="AD1689" s="39"/>
      <c r="AE1689" s="39"/>
      <c r="AT1689" s="18" t="s">
        <v>201</v>
      </c>
      <c r="AU1689" s="18" t="s">
        <v>81</v>
      </c>
    </row>
    <row r="1690" spans="1:51" s="14" customFormat="1" ht="12">
      <c r="A1690" s="14"/>
      <c r="B1690" s="255"/>
      <c r="C1690" s="256"/>
      <c r="D1690" s="240" t="s">
        <v>202</v>
      </c>
      <c r="E1690" s="257" t="s">
        <v>1</v>
      </c>
      <c r="F1690" s="258" t="s">
        <v>1914</v>
      </c>
      <c r="G1690" s="256"/>
      <c r="H1690" s="259">
        <v>66.29</v>
      </c>
      <c r="I1690" s="260"/>
      <c r="J1690" s="256"/>
      <c r="K1690" s="256"/>
      <c r="L1690" s="261"/>
      <c r="M1690" s="262"/>
      <c r="N1690" s="263"/>
      <c r="O1690" s="263"/>
      <c r="P1690" s="263"/>
      <c r="Q1690" s="263"/>
      <c r="R1690" s="263"/>
      <c r="S1690" s="263"/>
      <c r="T1690" s="264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T1690" s="265" t="s">
        <v>202</v>
      </c>
      <c r="AU1690" s="265" t="s">
        <v>81</v>
      </c>
      <c r="AV1690" s="14" t="s">
        <v>81</v>
      </c>
      <c r="AW1690" s="14" t="s">
        <v>30</v>
      </c>
      <c r="AX1690" s="14" t="s">
        <v>73</v>
      </c>
      <c r="AY1690" s="265" t="s">
        <v>194</v>
      </c>
    </row>
    <row r="1691" spans="1:51" s="15" customFormat="1" ht="12">
      <c r="A1691" s="15"/>
      <c r="B1691" s="266"/>
      <c r="C1691" s="267"/>
      <c r="D1691" s="240" t="s">
        <v>202</v>
      </c>
      <c r="E1691" s="268" t="s">
        <v>1</v>
      </c>
      <c r="F1691" s="269" t="s">
        <v>206</v>
      </c>
      <c r="G1691" s="267"/>
      <c r="H1691" s="270">
        <v>66.29</v>
      </c>
      <c r="I1691" s="271"/>
      <c r="J1691" s="267"/>
      <c r="K1691" s="267"/>
      <c r="L1691" s="272"/>
      <c r="M1691" s="273"/>
      <c r="N1691" s="274"/>
      <c r="O1691" s="274"/>
      <c r="P1691" s="274"/>
      <c r="Q1691" s="274"/>
      <c r="R1691" s="274"/>
      <c r="S1691" s="274"/>
      <c r="T1691" s="275"/>
      <c r="U1691" s="15"/>
      <c r="V1691" s="15"/>
      <c r="W1691" s="15"/>
      <c r="X1691" s="15"/>
      <c r="Y1691" s="15"/>
      <c r="Z1691" s="15"/>
      <c r="AA1691" s="15"/>
      <c r="AB1691" s="15"/>
      <c r="AC1691" s="15"/>
      <c r="AD1691" s="15"/>
      <c r="AE1691" s="15"/>
      <c r="AT1691" s="276" t="s">
        <v>202</v>
      </c>
      <c r="AU1691" s="276" t="s">
        <v>81</v>
      </c>
      <c r="AV1691" s="15" t="s">
        <v>115</v>
      </c>
      <c r="AW1691" s="15" t="s">
        <v>30</v>
      </c>
      <c r="AX1691" s="15" t="s">
        <v>77</v>
      </c>
      <c r="AY1691" s="276" t="s">
        <v>194</v>
      </c>
    </row>
    <row r="1692" spans="1:65" s="2" customFormat="1" ht="12">
      <c r="A1692" s="39"/>
      <c r="B1692" s="40"/>
      <c r="C1692" s="227" t="s">
        <v>1095</v>
      </c>
      <c r="D1692" s="227" t="s">
        <v>196</v>
      </c>
      <c r="E1692" s="228" t="s">
        <v>1915</v>
      </c>
      <c r="F1692" s="229" t="s">
        <v>1916</v>
      </c>
      <c r="G1692" s="230" t="s">
        <v>294</v>
      </c>
      <c r="H1692" s="231">
        <v>36.68</v>
      </c>
      <c r="I1692" s="232"/>
      <c r="J1692" s="233">
        <f>ROUND(I1692*H1692,2)</f>
        <v>0</v>
      </c>
      <c r="K1692" s="229" t="s">
        <v>200</v>
      </c>
      <c r="L1692" s="45"/>
      <c r="M1692" s="234" t="s">
        <v>1</v>
      </c>
      <c r="N1692" s="235" t="s">
        <v>38</v>
      </c>
      <c r="O1692" s="92"/>
      <c r="P1692" s="236">
        <f>O1692*H1692</f>
        <v>0</v>
      </c>
      <c r="Q1692" s="236">
        <v>0</v>
      </c>
      <c r="R1692" s="236">
        <f>Q1692*H1692</f>
        <v>0</v>
      </c>
      <c r="S1692" s="236">
        <v>0</v>
      </c>
      <c r="T1692" s="237">
        <f>S1692*H1692</f>
        <v>0</v>
      </c>
      <c r="U1692" s="39"/>
      <c r="V1692" s="39"/>
      <c r="W1692" s="39"/>
      <c r="X1692" s="39"/>
      <c r="Y1692" s="39"/>
      <c r="Z1692" s="39"/>
      <c r="AA1692" s="39"/>
      <c r="AB1692" s="39"/>
      <c r="AC1692" s="39"/>
      <c r="AD1692" s="39"/>
      <c r="AE1692" s="39"/>
      <c r="AR1692" s="238" t="s">
        <v>239</v>
      </c>
      <c r="AT1692" s="238" t="s">
        <v>196</v>
      </c>
      <c r="AU1692" s="238" t="s">
        <v>81</v>
      </c>
      <c r="AY1692" s="18" t="s">
        <v>194</v>
      </c>
      <c r="BE1692" s="239">
        <f>IF(N1692="základní",J1692,0)</f>
        <v>0</v>
      </c>
      <c r="BF1692" s="239">
        <f>IF(N1692="snížená",J1692,0)</f>
        <v>0</v>
      </c>
      <c r="BG1692" s="239">
        <f>IF(N1692="zákl. přenesená",J1692,0)</f>
        <v>0</v>
      </c>
      <c r="BH1692" s="239">
        <f>IF(N1692="sníž. přenesená",J1692,0)</f>
        <v>0</v>
      </c>
      <c r="BI1692" s="239">
        <f>IF(N1692="nulová",J1692,0)</f>
        <v>0</v>
      </c>
      <c r="BJ1692" s="18" t="s">
        <v>77</v>
      </c>
      <c r="BK1692" s="239">
        <f>ROUND(I1692*H1692,2)</f>
        <v>0</v>
      </c>
      <c r="BL1692" s="18" t="s">
        <v>239</v>
      </c>
      <c r="BM1692" s="238" t="s">
        <v>1917</v>
      </c>
    </row>
    <row r="1693" spans="1:47" s="2" customFormat="1" ht="12">
      <c r="A1693" s="39"/>
      <c r="B1693" s="40"/>
      <c r="C1693" s="41"/>
      <c r="D1693" s="240" t="s">
        <v>201</v>
      </c>
      <c r="E1693" s="41"/>
      <c r="F1693" s="241" t="s">
        <v>1916</v>
      </c>
      <c r="G1693" s="41"/>
      <c r="H1693" s="41"/>
      <c r="I1693" s="242"/>
      <c r="J1693" s="41"/>
      <c r="K1693" s="41"/>
      <c r="L1693" s="45"/>
      <c r="M1693" s="243"/>
      <c r="N1693" s="244"/>
      <c r="O1693" s="92"/>
      <c r="P1693" s="92"/>
      <c r="Q1693" s="92"/>
      <c r="R1693" s="92"/>
      <c r="S1693" s="92"/>
      <c r="T1693" s="93"/>
      <c r="U1693" s="39"/>
      <c r="V1693" s="39"/>
      <c r="W1693" s="39"/>
      <c r="X1693" s="39"/>
      <c r="Y1693" s="39"/>
      <c r="Z1693" s="39"/>
      <c r="AA1693" s="39"/>
      <c r="AB1693" s="39"/>
      <c r="AC1693" s="39"/>
      <c r="AD1693" s="39"/>
      <c r="AE1693" s="39"/>
      <c r="AT1693" s="18" t="s">
        <v>201</v>
      </c>
      <c r="AU1693" s="18" t="s">
        <v>81</v>
      </c>
    </row>
    <row r="1694" spans="1:51" s="14" customFormat="1" ht="12">
      <c r="A1694" s="14"/>
      <c r="B1694" s="255"/>
      <c r="C1694" s="256"/>
      <c r="D1694" s="240" t="s">
        <v>202</v>
      </c>
      <c r="E1694" s="257" t="s">
        <v>1</v>
      </c>
      <c r="F1694" s="258" t="s">
        <v>1918</v>
      </c>
      <c r="G1694" s="256"/>
      <c r="H1694" s="259">
        <v>36.68</v>
      </c>
      <c r="I1694" s="260"/>
      <c r="J1694" s="256"/>
      <c r="K1694" s="256"/>
      <c r="L1694" s="261"/>
      <c r="M1694" s="262"/>
      <c r="N1694" s="263"/>
      <c r="O1694" s="263"/>
      <c r="P1694" s="263"/>
      <c r="Q1694" s="263"/>
      <c r="R1694" s="263"/>
      <c r="S1694" s="263"/>
      <c r="T1694" s="264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T1694" s="265" t="s">
        <v>202</v>
      </c>
      <c r="AU1694" s="265" t="s">
        <v>81</v>
      </c>
      <c r="AV1694" s="14" t="s">
        <v>81</v>
      </c>
      <c r="AW1694" s="14" t="s">
        <v>30</v>
      </c>
      <c r="AX1694" s="14" t="s">
        <v>73</v>
      </c>
      <c r="AY1694" s="265" t="s">
        <v>194</v>
      </c>
    </row>
    <row r="1695" spans="1:51" s="15" customFormat="1" ht="12">
      <c r="A1695" s="15"/>
      <c r="B1695" s="266"/>
      <c r="C1695" s="267"/>
      <c r="D1695" s="240" t="s">
        <v>202</v>
      </c>
      <c r="E1695" s="268" t="s">
        <v>1</v>
      </c>
      <c r="F1695" s="269" t="s">
        <v>206</v>
      </c>
      <c r="G1695" s="267"/>
      <c r="H1695" s="270">
        <v>36.68</v>
      </c>
      <c r="I1695" s="271"/>
      <c r="J1695" s="267"/>
      <c r="K1695" s="267"/>
      <c r="L1695" s="272"/>
      <c r="M1695" s="273"/>
      <c r="N1695" s="274"/>
      <c r="O1695" s="274"/>
      <c r="P1695" s="274"/>
      <c r="Q1695" s="274"/>
      <c r="R1695" s="274"/>
      <c r="S1695" s="274"/>
      <c r="T1695" s="275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T1695" s="276" t="s">
        <v>202</v>
      </c>
      <c r="AU1695" s="276" t="s">
        <v>81</v>
      </c>
      <c r="AV1695" s="15" t="s">
        <v>115</v>
      </c>
      <c r="AW1695" s="15" t="s">
        <v>30</v>
      </c>
      <c r="AX1695" s="15" t="s">
        <v>77</v>
      </c>
      <c r="AY1695" s="276" t="s">
        <v>194</v>
      </c>
    </row>
    <row r="1696" spans="1:65" s="2" customFormat="1" ht="12">
      <c r="A1696" s="39"/>
      <c r="B1696" s="40"/>
      <c r="C1696" s="288" t="s">
        <v>1919</v>
      </c>
      <c r="D1696" s="288" t="s">
        <v>282</v>
      </c>
      <c r="E1696" s="289" t="s">
        <v>1920</v>
      </c>
      <c r="F1696" s="290" t="s">
        <v>1921</v>
      </c>
      <c r="G1696" s="291" t="s">
        <v>294</v>
      </c>
      <c r="H1696" s="292">
        <v>40.348</v>
      </c>
      <c r="I1696" s="293"/>
      <c r="J1696" s="294">
        <f>ROUND(I1696*H1696,2)</f>
        <v>0</v>
      </c>
      <c r="K1696" s="290" t="s">
        <v>1</v>
      </c>
      <c r="L1696" s="295"/>
      <c r="M1696" s="296" t="s">
        <v>1</v>
      </c>
      <c r="N1696" s="297" t="s">
        <v>38</v>
      </c>
      <c r="O1696" s="92"/>
      <c r="P1696" s="236">
        <f>O1696*H1696</f>
        <v>0</v>
      </c>
      <c r="Q1696" s="236">
        <v>0</v>
      </c>
      <c r="R1696" s="236">
        <f>Q1696*H1696</f>
        <v>0</v>
      </c>
      <c r="S1696" s="236">
        <v>0</v>
      </c>
      <c r="T1696" s="237">
        <f>S1696*H1696</f>
        <v>0</v>
      </c>
      <c r="U1696" s="39"/>
      <c r="V1696" s="39"/>
      <c r="W1696" s="39"/>
      <c r="X1696" s="39"/>
      <c r="Y1696" s="39"/>
      <c r="Z1696" s="39"/>
      <c r="AA1696" s="39"/>
      <c r="AB1696" s="39"/>
      <c r="AC1696" s="39"/>
      <c r="AD1696" s="39"/>
      <c r="AE1696" s="39"/>
      <c r="AR1696" s="238" t="s">
        <v>273</v>
      </c>
      <c r="AT1696" s="238" t="s">
        <v>282</v>
      </c>
      <c r="AU1696" s="238" t="s">
        <v>81</v>
      </c>
      <c r="AY1696" s="18" t="s">
        <v>194</v>
      </c>
      <c r="BE1696" s="239">
        <f>IF(N1696="základní",J1696,0)</f>
        <v>0</v>
      </c>
      <c r="BF1696" s="239">
        <f>IF(N1696="snížená",J1696,0)</f>
        <v>0</v>
      </c>
      <c r="BG1696" s="239">
        <f>IF(N1696="zákl. přenesená",J1696,0)</f>
        <v>0</v>
      </c>
      <c r="BH1696" s="239">
        <f>IF(N1696="sníž. přenesená",J1696,0)</f>
        <v>0</v>
      </c>
      <c r="BI1696" s="239">
        <f>IF(N1696="nulová",J1696,0)</f>
        <v>0</v>
      </c>
      <c r="BJ1696" s="18" t="s">
        <v>77</v>
      </c>
      <c r="BK1696" s="239">
        <f>ROUND(I1696*H1696,2)</f>
        <v>0</v>
      </c>
      <c r="BL1696" s="18" t="s">
        <v>239</v>
      </c>
      <c r="BM1696" s="238" t="s">
        <v>1922</v>
      </c>
    </row>
    <row r="1697" spans="1:47" s="2" customFormat="1" ht="12">
      <c r="A1697" s="39"/>
      <c r="B1697" s="40"/>
      <c r="C1697" s="41"/>
      <c r="D1697" s="240" t="s">
        <v>201</v>
      </c>
      <c r="E1697" s="41"/>
      <c r="F1697" s="241" t="s">
        <v>1921</v>
      </c>
      <c r="G1697" s="41"/>
      <c r="H1697" s="41"/>
      <c r="I1697" s="242"/>
      <c r="J1697" s="41"/>
      <c r="K1697" s="41"/>
      <c r="L1697" s="45"/>
      <c r="M1697" s="243"/>
      <c r="N1697" s="244"/>
      <c r="O1697" s="92"/>
      <c r="P1697" s="92"/>
      <c r="Q1697" s="92"/>
      <c r="R1697" s="92"/>
      <c r="S1697" s="92"/>
      <c r="T1697" s="93"/>
      <c r="U1697" s="39"/>
      <c r="V1697" s="39"/>
      <c r="W1697" s="39"/>
      <c r="X1697" s="39"/>
      <c r="Y1697" s="39"/>
      <c r="Z1697" s="39"/>
      <c r="AA1697" s="39"/>
      <c r="AB1697" s="39"/>
      <c r="AC1697" s="39"/>
      <c r="AD1697" s="39"/>
      <c r="AE1697" s="39"/>
      <c r="AT1697" s="18" t="s">
        <v>201</v>
      </c>
      <c r="AU1697" s="18" t="s">
        <v>81</v>
      </c>
    </row>
    <row r="1698" spans="1:51" s="14" customFormat="1" ht="12">
      <c r="A1698" s="14"/>
      <c r="B1698" s="255"/>
      <c r="C1698" s="256"/>
      <c r="D1698" s="240" t="s">
        <v>202</v>
      </c>
      <c r="E1698" s="257" t="s">
        <v>1</v>
      </c>
      <c r="F1698" s="258" t="s">
        <v>1923</v>
      </c>
      <c r="G1698" s="256"/>
      <c r="H1698" s="259">
        <v>40.348</v>
      </c>
      <c r="I1698" s="260"/>
      <c r="J1698" s="256"/>
      <c r="K1698" s="256"/>
      <c r="L1698" s="261"/>
      <c r="M1698" s="262"/>
      <c r="N1698" s="263"/>
      <c r="O1698" s="263"/>
      <c r="P1698" s="263"/>
      <c r="Q1698" s="263"/>
      <c r="R1698" s="263"/>
      <c r="S1698" s="263"/>
      <c r="T1698" s="264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T1698" s="265" t="s">
        <v>202</v>
      </c>
      <c r="AU1698" s="265" t="s">
        <v>81</v>
      </c>
      <c r="AV1698" s="14" t="s">
        <v>81</v>
      </c>
      <c r="AW1698" s="14" t="s">
        <v>30</v>
      </c>
      <c r="AX1698" s="14" t="s">
        <v>73</v>
      </c>
      <c r="AY1698" s="265" t="s">
        <v>194</v>
      </c>
    </row>
    <row r="1699" spans="1:51" s="15" customFormat="1" ht="12">
      <c r="A1699" s="15"/>
      <c r="B1699" s="266"/>
      <c r="C1699" s="267"/>
      <c r="D1699" s="240" t="s">
        <v>202</v>
      </c>
      <c r="E1699" s="268" t="s">
        <v>1</v>
      </c>
      <c r="F1699" s="269" t="s">
        <v>206</v>
      </c>
      <c r="G1699" s="267"/>
      <c r="H1699" s="270">
        <v>40.348</v>
      </c>
      <c r="I1699" s="271"/>
      <c r="J1699" s="267"/>
      <c r="K1699" s="267"/>
      <c r="L1699" s="272"/>
      <c r="M1699" s="273"/>
      <c r="N1699" s="274"/>
      <c r="O1699" s="274"/>
      <c r="P1699" s="274"/>
      <c r="Q1699" s="274"/>
      <c r="R1699" s="274"/>
      <c r="S1699" s="274"/>
      <c r="T1699" s="275"/>
      <c r="U1699" s="15"/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T1699" s="276" t="s">
        <v>202</v>
      </c>
      <c r="AU1699" s="276" t="s">
        <v>81</v>
      </c>
      <c r="AV1699" s="15" t="s">
        <v>115</v>
      </c>
      <c r="AW1699" s="15" t="s">
        <v>30</v>
      </c>
      <c r="AX1699" s="15" t="s">
        <v>77</v>
      </c>
      <c r="AY1699" s="276" t="s">
        <v>194</v>
      </c>
    </row>
    <row r="1700" spans="1:65" s="2" customFormat="1" ht="12">
      <c r="A1700" s="39"/>
      <c r="B1700" s="40"/>
      <c r="C1700" s="227" t="s">
        <v>1099</v>
      </c>
      <c r="D1700" s="227" t="s">
        <v>196</v>
      </c>
      <c r="E1700" s="228" t="s">
        <v>1924</v>
      </c>
      <c r="F1700" s="229" t="s">
        <v>1925</v>
      </c>
      <c r="G1700" s="230" t="s">
        <v>294</v>
      </c>
      <c r="H1700" s="231">
        <v>29.61</v>
      </c>
      <c r="I1700" s="232"/>
      <c r="J1700" s="233">
        <f>ROUND(I1700*H1700,2)</f>
        <v>0</v>
      </c>
      <c r="K1700" s="229" t="s">
        <v>1</v>
      </c>
      <c r="L1700" s="45"/>
      <c r="M1700" s="234" t="s">
        <v>1</v>
      </c>
      <c r="N1700" s="235" t="s">
        <v>38</v>
      </c>
      <c r="O1700" s="92"/>
      <c r="P1700" s="236">
        <f>O1700*H1700</f>
        <v>0</v>
      </c>
      <c r="Q1700" s="236">
        <v>0</v>
      </c>
      <c r="R1700" s="236">
        <f>Q1700*H1700</f>
        <v>0</v>
      </c>
      <c r="S1700" s="236">
        <v>0</v>
      </c>
      <c r="T1700" s="237">
        <f>S1700*H1700</f>
        <v>0</v>
      </c>
      <c r="U1700" s="39"/>
      <c r="V1700" s="39"/>
      <c r="W1700" s="39"/>
      <c r="X1700" s="39"/>
      <c r="Y1700" s="39"/>
      <c r="Z1700" s="39"/>
      <c r="AA1700" s="39"/>
      <c r="AB1700" s="39"/>
      <c r="AC1700" s="39"/>
      <c r="AD1700" s="39"/>
      <c r="AE1700" s="39"/>
      <c r="AR1700" s="238" t="s">
        <v>239</v>
      </c>
      <c r="AT1700" s="238" t="s">
        <v>196</v>
      </c>
      <c r="AU1700" s="238" t="s">
        <v>81</v>
      </c>
      <c r="AY1700" s="18" t="s">
        <v>194</v>
      </c>
      <c r="BE1700" s="239">
        <f>IF(N1700="základní",J1700,0)</f>
        <v>0</v>
      </c>
      <c r="BF1700" s="239">
        <f>IF(N1700="snížená",J1700,0)</f>
        <v>0</v>
      </c>
      <c r="BG1700" s="239">
        <f>IF(N1700="zákl. přenesená",J1700,0)</f>
        <v>0</v>
      </c>
      <c r="BH1700" s="239">
        <f>IF(N1700="sníž. přenesená",J1700,0)</f>
        <v>0</v>
      </c>
      <c r="BI1700" s="239">
        <f>IF(N1700="nulová",J1700,0)</f>
        <v>0</v>
      </c>
      <c r="BJ1700" s="18" t="s">
        <v>77</v>
      </c>
      <c r="BK1700" s="239">
        <f>ROUND(I1700*H1700,2)</f>
        <v>0</v>
      </c>
      <c r="BL1700" s="18" t="s">
        <v>239</v>
      </c>
      <c r="BM1700" s="238" t="s">
        <v>1290</v>
      </c>
    </row>
    <row r="1701" spans="1:47" s="2" customFormat="1" ht="12">
      <c r="A1701" s="39"/>
      <c r="B1701" s="40"/>
      <c r="C1701" s="41"/>
      <c r="D1701" s="240" t="s">
        <v>201</v>
      </c>
      <c r="E1701" s="41"/>
      <c r="F1701" s="241" t="s">
        <v>1925</v>
      </c>
      <c r="G1701" s="41"/>
      <c r="H1701" s="41"/>
      <c r="I1701" s="242"/>
      <c r="J1701" s="41"/>
      <c r="K1701" s="41"/>
      <c r="L1701" s="45"/>
      <c r="M1701" s="243"/>
      <c r="N1701" s="244"/>
      <c r="O1701" s="92"/>
      <c r="P1701" s="92"/>
      <c r="Q1701" s="92"/>
      <c r="R1701" s="92"/>
      <c r="S1701" s="92"/>
      <c r="T1701" s="93"/>
      <c r="U1701" s="39"/>
      <c r="V1701" s="39"/>
      <c r="W1701" s="39"/>
      <c r="X1701" s="39"/>
      <c r="Y1701" s="39"/>
      <c r="Z1701" s="39"/>
      <c r="AA1701" s="39"/>
      <c r="AB1701" s="39"/>
      <c r="AC1701" s="39"/>
      <c r="AD1701" s="39"/>
      <c r="AE1701" s="39"/>
      <c r="AT1701" s="18" t="s">
        <v>201</v>
      </c>
      <c r="AU1701" s="18" t="s">
        <v>81</v>
      </c>
    </row>
    <row r="1702" spans="1:51" s="14" customFormat="1" ht="12">
      <c r="A1702" s="14"/>
      <c r="B1702" s="255"/>
      <c r="C1702" s="256"/>
      <c r="D1702" s="240" t="s">
        <v>202</v>
      </c>
      <c r="E1702" s="257" t="s">
        <v>1</v>
      </c>
      <c r="F1702" s="258" t="s">
        <v>1926</v>
      </c>
      <c r="G1702" s="256"/>
      <c r="H1702" s="259">
        <v>29.61</v>
      </c>
      <c r="I1702" s="260"/>
      <c r="J1702" s="256"/>
      <c r="K1702" s="256"/>
      <c r="L1702" s="261"/>
      <c r="M1702" s="262"/>
      <c r="N1702" s="263"/>
      <c r="O1702" s="263"/>
      <c r="P1702" s="263"/>
      <c r="Q1702" s="263"/>
      <c r="R1702" s="263"/>
      <c r="S1702" s="263"/>
      <c r="T1702" s="264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T1702" s="265" t="s">
        <v>202</v>
      </c>
      <c r="AU1702" s="265" t="s">
        <v>81</v>
      </c>
      <c r="AV1702" s="14" t="s">
        <v>81</v>
      </c>
      <c r="AW1702" s="14" t="s">
        <v>30</v>
      </c>
      <c r="AX1702" s="14" t="s">
        <v>73</v>
      </c>
      <c r="AY1702" s="265" t="s">
        <v>194</v>
      </c>
    </row>
    <row r="1703" spans="1:51" s="15" customFormat="1" ht="12">
      <c r="A1703" s="15"/>
      <c r="B1703" s="266"/>
      <c r="C1703" s="267"/>
      <c r="D1703" s="240" t="s">
        <v>202</v>
      </c>
      <c r="E1703" s="268" t="s">
        <v>1</v>
      </c>
      <c r="F1703" s="269" t="s">
        <v>206</v>
      </c>
      <c r="G1703" s="267"/>
      <c r="H1703" s="270">
        <v>29.61</v>
      </c>
      <c r="I1703" s="271"/>
      <c r="J1703" s="267"/>
      <c r="K1703" s="267"/>
      <c r="L1703" s="272"/>
      <c r="M1703" s="273"/>
      <c r="N1703" s="274"/>
      <c r="O1703" s="274"/>
      <c r="P1703" s="274"/>
      <c r="Q1703" s="274"/>
      <c r="R1703" s="274"/>
      <c r="S1703" s="274"/>
      <c r="T1703" s="275"/>
      <c r="U1703" s="15"/>
      <c r="V1703" s="15"/>
      <c r="W1703" s="15"/>
      <c r="X1703" s="15"/>
      <c r="Y1703" s="15"/>
      <c r="Z1703" s="15"/>
      <c r="AA1703" s="15"/>
      <c r="AB1703" s="15"/>
      <c r="AC1703" s="15"/>
      <c r="AD1703" s="15"/>
      <c r="AE1703" s="15"/>
      <c r="AT1703" s="276" t="s">
        <v>202</v>
      </c>
      <c r="AU1703" s="276" t="s">
        <v>81</v>
      </c>
      <c r="AV1703" s="15" t="s">
        <v>115</v>
      </c>
      <c r="AW1703" s="15" t="s">
        <v>30</v>
      </c>
      <c r="AX1703" s="15" t="s">
        <v>77</v>
      </c>
      <c r="AY1703" s="276" t="s">
        <v>194</v>
      </c>
    </row>
    <row r="1704" spans="1:65" s="2" customFormat="1" ht="12">
      <c r="A1704" s="39"/>
      <c r="B1704" s="40"/>
      <c r="C1704" s="288" t="s">
        <v>1927</v>
      </c>
      <c r="D1704" s="288" t="s">
        <v>282</v>
      </c>
      <c r="E1704" s="289" t="s">
        <v>1928</v>
      </c>
      <c r="F1704" s="290" t="s">
        <v>1929</v>
      </c>
      <c r="G1704" s="291" t="s">
        <v>294</v>
      </c>
      <c r="H1704" s="292">
        <v>32.571</v>
      </c>
      <c r="I1704" s="293"/>
      <c r="J1704" s="294">
        <f>ROUND(I1704*H1704,2)</f>
        <v>0</v>
      </c>
      <c r="K1704" s="290" t="s">
        <v>1503</v>
      </c>
      <c r="L1704" s="295"/>
      <c r="M1704" s="296" t="s">
        <v>1</v>
      </c>
      <c r="N1704" s="297" t="s">
        <v>38</v>
      </c>
      <c r="O1704" s="92"/>
      <c r="P1704" s="236">
        <f>O1704*H1704</f>
        <v>0</v>
      </c>
      <c r="Q1704" s="236">
        <v>0</v>
      </c>
      <c r="R1704" s="236">
        <f>Q1704*H1704</f>
        <v>0</v>
      </c>
      <c r="S1704" s="236">
        <v>0</v>
      </c>
      <c r="T1704" s="237">
        <f>S1704*H1704</f>
        <v>0</v>
      </c>
      <c r="U1704" s="39"/>
      <c r="V1704" s="39"/>
      <c r="W1704" s="39"/>
      <c r="X1704" s="39"/>
      <c r="Y1704" s="39"/>
      <c r="Z1704" s="39"/>
      <c r="AA1704" s="39"/>
      <c r="AB1704" s="39"/>
      <c r="AC1704" s="39"/>
      <c r="AD1704" s="39"/>
      <c r="AE1704" s="39"/>
      <c r="AR1704" s="238" t="s">
        <v>273</v>
      </c>
      <c r="AT1704" s="238" t="s">
        <v>282</v>
      </c>
      <c r="AU1704" s="238" t="s">
        <v>81</v>
      </c>
      <c r="AY1704" s="18" t="s">
        <v>194</v>
      </c>
      <c r="BE1704" s="239">
        <f>IF(N1704="základní",J1704,0)</f>
        <v>0</v>
      </c>
      <c r="BF1704" s="239">
        <f>IF(N1704="snížená",J1704,0)</f>
        <v>0</v>
      </c>
      <c r="BG1704" s="239">
        <f>IF(N1704="zákl. přenesená",J1704,0)</f>
        <v>0</v>
      </c>
      <c r="BH1704" s="239">
        <f>IF(N1704="sníž. přenesená",J1704,0)</f>
        <v>0</v>
      </c>
      <c r="BI1704" s="239">
        <f>IF(N1704="nulová",J1704,0)</f>
        <v>0</v>
      </c>
      <c r="BJ1704" s="18" t="s">
        <v>77</v>
      </c>
      <c r="BK1704" s="239">
        <f>ROUND(I1704*H1704,2)</f>
        <v>0</v>
      </c>
      <c r="BL1704" s="18" t="s">
        <v>239</v>
      </c>
      <c r="BM1704" s="238" t="s">
        <v>1930</v>
      </c>
    </row>
    <row r="1705" spans="1:47" s="2" customFormat="1" ht="12">
      <c r="A1705" s="39"/>
      <c r="B1705" s="40"/>
      <c r="C1705" s="41"/>
      <c r="D1705" s="240" t="s">
        <v>201</v>
      </c>
      <c r="E1705" s="41"/>
      <c r="F1705" s="241" t="s">
        <v>1929</v>
      </c>
      <c r="G1705" s="41"/>
      <c r="H1705" s="41"/>
      <c r="I1705" s="242"/>
      <c r="J1705" s="41"/>
      <c r="K1705" s="41"/>
      <c r="L1705" s="45"/>
      <c r="M1705" s="243"/>
      <c r="N1705" s="244"/>
      <c r="O1705" s="92"/>
      <c r="P1705" s="92"/>
      <c r="Q1705" s="92"/>
      <c r="R1705" s="92"/>
      <c r="S1705" s="92"/>
      <c r="T1705" s="93"/>
      <c r="U1705" s="39"/>
      <c r="V1705" s="39"/>
      <c r="W1705" s="39"/>
      <c r="X1705" s="39"/>
      <c r="Y1705" s="39"/>
      <c r="Z1705" s="39"/>
      <c r="AA1705" s="39"/>
      <c r="AB1705" s="39"/>
      <c r="AC1705" s="39"/>
      <c r="AD1705" s="39"/>
      <c r="AE1705" s="39"/>
      <c r="AT1705" s="18" t="s">
        <v>201</v>
      </c>
      <c r="AU1705" s="18" t="s">
        <v>81</v>
      </c>
    </row>
    <row r="1706" spans="1:51" s="14" customFormat="1" ht="12">
      <c r="A1706" s="14"/>
      <c r="B1706" s="255"/>
      <c r="C1706" s="256"/>
      <c r="D1706" s="240" t="s">
        <v>202</v>
      </c>
      <c r="E1706" s="257" t="s">
        <v>1</v>
      </c>
      <c r="F1706" s="258" t="s">
        <v>1931</v>
      </c>
      <c r="G1706" s="256"/>
      <c r="H1706" s="259">
        <v>32.571</v>
      </c>
      <c r="I1706" s="260"/>
      <c r="J1706" s="256"/>
      <c r="K1706" s="256"/>
      <c r="L1706" s="261"/>
      <c r="M1706" s="262"/>
      <c r="N1706" s="263"/>
      <c r="O1706" s="263"/>
      <c r="P1706" s="263"/>
      <c r="Q1706" s="263"/>
      <c r="R1706" s="263"/>
      <c r="S1706" s="263"/>
      <c r="T1706" s="264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T1706" s="265" t="s">
        <v>202</v>
      </c>
      <c r="AU1706" s="265" t="s">
        <v>81</v>
      </c>
      <c r="AV1706" s="14" t="s">
        <v>81</v>
      </c>
      <c r="AW1706" s="14" t="s">
        <v>30</v>
      </c>
      <c r="AX1706" s="14" t="s">
        <v>73</v>
      </c>
      <c r="AY1706" s="265" t="s">
        <v>194</v>
      </c>
    </row>
    <row r="1707" spans="1:51" s="15" customFormat="1" ht="12">
      <c r="A1707" s="15"/>
      <c r="B1707" s="266"/>
      <c r="C1707" s="267"/>
      <c r="D1707" s="240" t="s">
        <v>202</v>
      </c>
      <c r="E1707" s="268" t="s">
        <v>1</v>
      </c>
      <c r="F1707" s="269" t="s">
        <v>206</v>
      </c>
      <c r="G1707" s="267"/>
      <c r="H1707" s="270">
        <v>32.571</v>
      </c>
      <c r="I1707" s="271"/>
      <c r="J1707" s="267"/>
      <c r="K1707" s="267"/>
      <c r="L1707" s="272"/>
      <c r="M1707" s="273"/>
      <c r="N1707" s="274"/>
      <c r="O1707" s="274"/>
      <c r="P1707" s="274"/>
      <c r="Q1707" s="274"/>
      <c r="R1707" s="274"/>
      <c r="S1707" s="274"/>
      <c r="T1707" s="275"/>
      <c r="U1707" s="15"/>
      <c r="V1707" s="15"/>
      <c r="W1707" s="15"/>
      <c r="X1707" s="15"/>
      <c r="Y1707" s="15"/>
      <c r="Z1707" s="15"/>
      <c r="AA1707" s="15"/>
      <c r="AB1707" s="15"/>
      <c r="AC1707" s="15"/>
      <c r="AD1707" s="15"/>
      <c r="AE1707" s="15"/>
      <c r="AT1707" s="276" t="s">
        <v>202</v>
      </c>
      <c r="AU1707" s="276" t="s">
        <v>81</v>
      </c>
      <c r="AV1707" s="15" t="s">
        <v>115</v>
      </c>
      <c r="AW1707" s="15" t="s">
        <v>30</v>
      </c>
      <c r="AX1707" s="15" t="s">
        <v>77</v>
      </c>
      <c r="AY1707" s="276" t="s">
        <v>194</v>
      </c>
    </row>
    <row r="1708" spans="1:65" s="2" customFormat="1" ht="12">
      <c r="A1708" s="39"/>
      <c r="B1708" s="40"/>
      <c r="C1708" s="227" t="s">
        <v>1105</v>
      </c>
      <c r="D1708" s="227" t="s">
        <v>196</v>
      </c>
      <c r="E1708" s="228" t="s">
        <v>1932</v>
      </c>
      <c r="F1708" s="229" t="s">
        <v>1933</v>
      </c>
      <c r="G1708" s="230" t="s">
        <v>357</v>
      </c>
      <c r="H1708" s="231">
        <v>144.116</v>
      </c>
      <c r="I1708" s="232"/>
      <c r="J1708" s="233">
        <f>ROUND(I1708*H1708,2)</f>
        <v>0</v>
      </c>
      <c r="K1708" s="229" t="s">
        <v>200</v>
      </c>
      <c r="L1708" s="45"/>
      <c r="M1708" s="234" t="s">
        <v>1</v>
      </c>
      <c r="N1708" s="235" t="s">
        <v>38</v>
      </c>
      <c r="O1708" s="92"/>
      <c r="P1708" s="236">
        <f>O1708*H1708</f>
        <v>0</v>
      </c>
      <c r="Q1708" s="236">
        <v>0</v>
      </c>
      <c r="R1708" s="236">
        <f>Q1708*H1708</f>
        <v>0</v>
      </c>
      <c r="S1708" s="236">
        <v>0</v>
      </c>
      <c r="T1708" s="237">
        <f>S1708*H1708</f>
        <v>0</v>
      </c>
      <c r="U1708" s="39"/>
      <c r="V1708" s="39"/>
      <c r="W1708" s="39"/>
      <c r="X1708" s="39"/>
      <c r="Y1708" s="39"/>
      <c r="Z1708" s="39"/>
      <c r="AA1708" s="39"/>
      <c r="AB1708" s="39"/>
      <c r="AC1708" s="39"/>
      <c r="AD1708" s="39"/>
      <c r="AE1708" s="39"/>
      <c r="AR1708" s="238" t="s">
        <v>239</v>
      </c>
      <c r="AT1708" s="238" t="s">
        <v>196</v>
      </c>
      <c r="AU1708" s="238" t="s">
        <v>81</v>
      </c>
      <c r="AY1708" s="18" t="s">
        <v>194</v>
      </c>
      <c r="BE1708" s="239">
        <f>IF(N1708="základní",J1708,0)</f>
        <v>0</v>
      </c>
      <c r="BF1708" s="239">
        <f>IF(N1708="snížená",J1708,0)</f>
        <v>0</v>
      </c>
      <c r="BG1708" s="239">
        <f>IF(N1708="zákl. přenesená",J1708,0)</f>
        <v>0</v>
      </c>
      <c r="BH1708" s="239">
        <f>IF(N1708="sníž. přenesená",J1708,0)</f>
        <v>0</v>
      </c>
      <c r="BI1708" s="239">
        <f>IF(N1708="nulová",J1708,0)</f>
        <v>0</v>
      </c>
      <c r="BJ1708" s="18" t="s">
        <v>77</v>
      </c>
      <c r="BK1708" s="239">
        <f>ROUND(I1708*H1708,2)</f>
        <v>0</v>
      </c>
      <c r="BL1708" s="18" t="s">
        <v>239</v>
      </c>
      <c r="BM1708" s="238" t="s">
        <v>1934</v>
      </c>
    </row>
    <row r="1709" spans="1:47" s="2" customFormat="1" ht="12">
      <c r="A1709" s="39"/>
      <c r="B1709" s="40"/>
      <c r="C1709" s="41"/>
      <c r="D1709" s="240" t="s">
        <v>201</v>
      </c>
      <c r="E1709" s="41"/>
      <c r="F1709" s="241" t="s">
        <v>1933</v>
      </c>
      <c r="G1709" s="41"/>
      <c r="H1709" s="41"/>
      <c r="I1709" s="242"/>
      <c r="J1709" s="41"/>
      <c r="K1709" s="41"/>
      <c r="L1709" s="45"/>
      <c r="M1709" s="243"/>
      <c r="N1709" s="244"/>
      <c r="O1709" s="92"/>
      <c r="P1709" s="92"/>
      <c r="Q1709" s="92"/>
      <c r="R1709" s="92"/>
      <c r="S1709" s="92"/>
      <c r="T1709" s="93"/>
      <c r="U1709" s="39"/>
      <c r="V1709" s="39"/>
      <c r="W1709" s="39"/>
      <c r="X1709" s="39"/>
      <c r="Y1709" s="39"/>
      <c r="Z1709" s="39"/>
      <c r="AA1709" s="39"/>
      <c r="AB1709" s="39"/>
      <c r="AC1709" s="39"/>
      <c r="AD1709" s="39"/>
      <c r="AE1709" s="39"/>
      <c r="AT1709" s="18" t="s">
        <v>201</v>
      </c>
      <c r="AU1709" s="18" t="s">
        <v>81</v>
      </c>
    </row>
    <row r="1710" spans="1:51" s="14" customFormat="1" ht="12">
      <c r="A1710" s="14"/>
      <c r="B1710" s="255"/>
      <c r="C1710" s="256"/>
      <c r="D1710" s="240" t="s">
        <v>202</v>
      </c>
      <c r="E1710" s="257" t="s">
        <v>1</v>
      </c>
      <c r="F1710" s="258" t="s">
        <v>1935</v>
      </c>
      <c r="G1710" s="256"/>
      <c r="H1710" s="259">
        <v>144.116</v>
      </c>
      <c r="I1710" s="260"/>
      <c r="J1710" s="256"/>
      <c r="K1710" s="256"/>
      <c r="L1710" s="261"/>
      <c r="M1710" s="262"/>
      <c r="N1710" s="263"/>
      <c r="O1710" s="263"/>
      <c r="P1710" s="263"/>
      <c r="Q1710" s="263"/>
      <c r="R1710" s="263"/>
      <c r="S1710" s="263"/>
      <c r="T1710" s="264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T1710" s="265" t="s">
        <v>202</v>
      </c>
      <c r="AU1710" s="265" t="s">
        <v>81</v>
      </c>
      <c r="AV1710" s="14" t="s">
        <v>81</v>
      </c>
      <c r="AW1710" s="14" t="s">
        <v>30</v>
      </c>
      <c r="AX1710" s="14" t="s">
        <v>73</v>
      </c>
      <c r="AY1710" s="265" t="s">
        <v>194</v>
      </c>
    </row>
    <row r="1711" spans="1:51" s="15" customFormat="1" ht="12">
      <c r="A1711" s="15"/>
      <c r="B1711" s="266"/>
      <c r="C1711" s="267"/>
      <c r="D1711" s="240" t="s">
        <v>202</v>
      </c>
      <c r="E1711" s="268" t="s">
        <v>1</v>
      </c>
      <c r="F1711" s="269" t="s">
        <v>206</v>
      </c>
      <c r="G1711" s="267"/>
      <c r="H1711" s="270">
        <v>144.116</v>
      </c>
      <c r="I1711" s="271"/>
      <c r="J1711" s="267"/>
      <c r="K1711" s="267"/>
      <c r="L1711" s="272"/>
      <c r="M1711" s="273"/>
      <c r="N1711" s="274"/>
      <c r="O1711" s="274"/>
      <c r="P1711" s="274"/>
      <c r="Q1711" s="274"/>
      <c r="R1711" s="274"/>
      <c r="S1711" s="274"/>
      <c r="T1711" s="275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T1711" s="276" t="s">
        <v>202</v>
      </c>
      <c r="AU1711" s="276" t="s">
        <v>81</v>
      </c>
      <c r="AV1711" s="15" t="s">
        <v>115</v>
      </c>
      <c r="AW1711" s="15" t="s">
        <v>30</v>
      </c>
      <c r="AX1711" s="15" t="s">
        <v>77</v>
      </c>
      <c r="AY1711" s="276" t="s">
        <v>194</v>
      </c>
    </row>
    <row r="1712" spans="1:65" s="2" customFormat="1" ht="16.5" customHeight="1">
      <c r="A1712" s="39"/>
      <c r="B1712" s="40"/>
      <c r="C1712" s="227" t="s">
        <v>1936</v>
      </c>
      <c r="D1712" s="227" t="s">
        <v>196</v>
      </c>
      <c r="E1712" s="228" t="s">
        <v>1937</v>
      </c>
      <c r="F1712" s="229" t="s">
        <v>1938</v>
      </c>
      <c r="G1712" s="230" t="s">
        <v>357</v>
      </c>
      <c r="H1712" s="231">
        <v>69.03</v>
      </c>
      <c r="I1712" s="232"/>
      <c r="J1712" s="233">
        <f>ROUND(I1712*H1712,2)</f>
        <v>0</v>
      </c>
      <c r="K1712" s="229" t="s">
        <v>200</v>
      </c>
      <c r="L1712" s="45"/>
      <c r="M1712" s="234" t="s">
        <v>1</v>
      </c>
      <c r="N1712" s="235" t="s">
        <v>38</v>
      </c>
      <c r="O1712" s="92"/>
      <c r="P1712" s="236">
        <f>O1712*H1712</f>
        <v>0</v>
      </c>
      <c r="Q1712" s="236">
        <v>0</v>
      </c>
      <c r="R1712" s="236">
        <f>Q1712*H1712</f>
        <v>0</v>
      </c>
      <c r="S1712" s="236">
        <v>0</v>
      </c>
      <c r="T1712" s="237">
        <f>S1712*H1712</f>
        <v>0</v>
      </c>
      <c r="U1712" s="39"/>
      <c r="V1712" s="39"/>
      <c r="W1712" s="39"/>
      <c r="X1712" s="39"/>
      <c r="Y1712" s="39"/>
      <c r="Z1712" s="39"/>
      <c r="AA1712" s="39"/>
      <c r="AB1712" s="39"/>
      <c r="AC1712" s="39"/>
      <c r="AD1712" s="39"/>
      <c r="AE1712" s="39"/>
      <c r="AR1712" s="238" t="s">
        <v>239</v>
      </c>
      <c r="AT1712" s="238" t="s">
        <v>196</v>
      </c>
      <c r="AU1712" s="238" t="s">
        <v>81</v>
      </c>
      <c r="AY1712" s="18" t="s">
        <v>194</v>
      </c>
      <c r="BE1712" s="239">
        <f>IF(N1712="základní",J1712,0)</f>
        <v>0</v>
      </c>
      <c r="BF1712" s="239">
        <f>IF(N1712="snížená",J1712,0)</f>
        <v>0</v>
      </c>
      <c r="BG1712" s="239">
        <f>IF(N1712="zákl. přenesená",J1712,0)</f>
        <v>0</v>
      </c>
      <c r="BH1712" s="239">
        <f>IF(N1712="sníž. přenesená",J1712,0)</f>
        <v>0</v>
      </c>
      <c r="BI1712" s="239">
        <f>IF(N1712="nulová",J1712,0)</f>
        <v>0</v>
      </c>
      <c r="BJ1712" s="18" t="s">
        <v>77</v>
      </c>
      <c r="BK1712" s="239">
        <f>ROUND(I1712*H1712,2)</f>
        <v>0</v>
      </c>
      <c r="BL1712" s="18" t="s">
        <v>239</v>
      </c>
      <c r="BM1712" s="238" t="s">
        <v>1939</v>
      </c>
    </row>
    <row r="1713" spans="1:47" s="2" customFormat="1" ht="12">
      <c r="A1713" s="39"/>
      <c r="B1713" s="40"/>
      <c r="C1713" s="41"/>
      <c r="D1713" s="240" t="s">
        <v>201</v>
      </c>
      <c r="E1713" s="41"/>
      <c r="F1713" s="241" t="s">
        <v>1938</v>
      </c>
      <c r="G1713" s="41"/>
      <c r="H1713" s="41"/>
      <c r="I1713" s="242"/>
      <c r="J1713" s="41"/>
      <c r="K1713" s="41"/>
      <c r="L1713" s="45"/>
      <c r="M1713" s="243"/>
      <c r="N1713" s="244"/>
      <c r="O1713" s="92"/>
      <c r="P1713" s="92"/>
      <c r="Q1713" s="92"/>
      <c r="R1713" s="92"/>
      <c r="S1713" s="92"/>
      <c r="T1713" s="93"/>
      <c r="U1713" s="39"/>
      <c r="V1713" s="39"/>
      <c r="W1713" s="39"/>
      <c r="X1713" s="39"/>
      <c r="Y1713" s="39"/>
      <c r="Z1713" s="39"/>
      <c r="AA1713" s="39"/>
      <c r="AB1713" s="39"/>
      <c r="AC1713" s="39"/>
      <c r="AD1713" s="39"/>
      <c r="AE1713" s="39"/>
      <c r="AT1713" s="18" t="s">
        <v>201</v>
      </c>
      <c r="AU1713" s="18" t="s">
        <v>81</v>
      </c>
    </row>
    <row r="1714" spans="1:51" s="14" customFormat="1" ht="12">
      <c r="A1714" s="14"/>
      <c r="B1714" s="255"/>
      <c r="C1714" s="256"/>
      <c r="D1714" s="240" t="s">
        <v>202</v>
      </c>
      <c r="E1714" s="257" t="s">
        <v>1</v>
      </c>
      <c r="F1714" s="258" t="s">
        <v>1940</v>
      </c>
      <c r="G1714" s="256"/>
      <c r="H1714" s="259">
        <v>17.56</v>
      </c>
      <c r="I1714" s="260"/>
      <c r="J1714" s="256"/>
      <c r="K1714" s="256"/>
      <c r="L1714" s="261"/>
      <c r="M1714" s="262"/>
      <c r="N1714" s="263"/>
      <c r="O1714" s="263"/>
      <c r="P1714" s="263"/>
      <c r="Q1714" s="263"/>
      <c r="R1714" s="263"/>
      <c r="S1714" s="263"/>
      <c r="T1714" s="264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T1714" s="265" t="s">
        <v>202</v>
      </c>
      <c r="AU1714" s="265" t="s">
        <v>81</v>
      </c>
      <c r="AV1714" s="14" t="s">
        <v>81</v>
      </c>
      <c r="AW1714" s="14" t="s">
        <v>30</v>
      </c>
      <c r="AX1714" s="14" t="s">
        <v>73</v>
      </c>
      <c r="AY1714" s="265" t="s">
        <v>194</v>
      </c>
    </row>
    <row r="1715" spans="1:51" s="14" customFormat="1" ht="12">
      <c r="A1715" s="14"/>
      <c r="B1715" s="255"/>
      <c r="C1715" s="256"/>
      <c r="D1715" s="240" t="s">
        <v>202</v>
      </c>
      <c r="E1715" s="257" t="s">
        <v>1</v>
      </c>
      <c r="F1715" s="258" t="s">
        <v>1941</v>
      </c>
      <c r="G1715" s="256"/>
      <c r="H1715" s="259">
        <v>12.21</v>
      </c>
      <c r="I1715" s="260"/>
      <c r="J1715" s="256"/>
      <c r="K1715" s="256"/>
      <c r="L1715" s="261"/>
      <c r="M1715" s="262"/>
      <c r="N1715" s="263"/>
      <c r="O1715" s="263"/>
      <c r="P1715" s="263"/>
      <c r="Q1715" s="263"/>
      <c r="R1715" s="263"/>
      <c r="S1715" s="263"/>
      <c r="T1715" s="264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T1715" s="265" t="s">
        <v>202</v>
      </c>
      <c r="AU1715" s="265" t="s">
        <v>81</v>
      </c>
      <c r="AV1715" s="14" t="s">
        <v>81</v>
      </c>
      <c r="AW1715" s="14" t="s">
        <v>30</v>
      </c>
      <c r="AX1715" s="14" t="s">
        <v>73</v>
      </c>
      <c r="AY1715" s="265" t="s">
        <v>194</v>
      </c>
    </row>
    <row r="1716" spans="1:51" s="14" customFormat="1" ht="12">
      <c r="A1716" s="14"/>
      <c r="B1716" s="255"/>
      <c r="C1716" s="256"/>
      <c r="D1716" s="240" t="s">
        <v>202</v>
      </c>
      <c r="E1716" s="257" t="s">
        <v>1</v>
      </c>
      <c r="F1716" s="258" t="s">
        <v>1942</v>
      </c>
      <c r="G1716" s="256"/>
      <c r="H1716" s="259">
        <v>5.81</v>
      </c>
      <c r="I1716" s="260"/>
      <c r="J1716" s="256"/>
      <c r="K1716" s="256"/>
      <c r="L1716" s="261"/>
      <c r="M1716" s="262"/>
      <c r="N1716" s="263"/>
      <c r="O1716" s="263"/>
      <c r="P1716" s="263"/>
      <c r="Q1716" s="263"/>
      <c r="R1716" s="263"/>
      <c r="S1716" s="263"/>
      <c r="T1716" s="264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T1716" s="265" t="s">
        <v>202</v>
      </c>
      <c r="AU1716" s="265" t="s">
        <v>81</v>
      </c>
      <c r="AV1716" s="14" t="s">
        <v>81</v>
      </c>
      <c r="AW1716" s="14" t="s">
        <v>30</v>
      </c>
      <c r="AX1716" s="14" t="s">
        <v>73</v>
      </c>
      <c r="AY1716" s="265" t="s">
        <v>194</v>
      </c>
    </row>
    <row r="1717" spans="1:51" s="14" customFormat="1" ht="12">
      <c r="A1717" s="14"/>
      <c r="B1717" s="255"/>
      <c r="C1717" s="256"/>
      <c r="D1717" s="240" t="s">
        <v>202</v>
      </c>
      <c r="E1717" s="257" t="s">
        <v>1</v>
      </c>
      <c r="F1717" s="258" t="s">
        <v>1943</v>
      </c>
      <c r="G1717" s="256"/>
      <c r="H1717" s="259">
        <v>13.22</v>
      </c>
      <c r="I1717" s="260"/>
      <c r="J1717" s="256"/>
      <c r="K1717" s="256"/>
      <c r="L1717" s="261"/>
      <c r="M1717" s="262"/>
      <c r="N1717" s="263"/>
      <c r="O1717" s="263"/>
      <c r="P1717" s="263"/>
      <c r="Q1717" s="263"/>
      <c r="R1717" s="263"/>
      <c r="S1717" s="263"/>
      <c r="T1717" s="264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T1717" s="265" t="s">
        <v>202</v>
      </c>
      <c r="AU1717" s="265" t="s">
        <v>81</v>
      </c>
      <c r="AV1717" s="14" t="s">
        <v>81</v>
      </c>
      <c r="AW1717" s="14" t="s">
        <v>30</v>
      </c>
      <c r="AX1717" s="14" t="s">
        <v>73</v>
      </c>
      <c r="AY1717" s="265" t="s">
        <v>194</v>
      </c>
    </row>
    <row r="1718" spans="1:51" s="14" customFormat="1" ht="12">
      <c r="A1718" s="14"/>
      <c r="B1718" s="255"/>
      <c r="C1718" s="256"/>
      <c r="D1718" s="240" t="s">
        <v>202</v>
      </c>
      <c r="E1718" s="257" t="s">
        <v>1</v>
      </c>
      <c r="F1718" s="258" t="s">
        <v>1944</v>
      </c>
      <c r="G1718" s="256"/>
      <c r="H1718" s="259">
        <v>9.14</v>
      </c>
      <c r="I1718" s="260"/>
      <c r="J1718" s="256"/>
      <c r="K1718" s="256"/>
      <c r="L1718" s="261"/>
      <c r="M1718" s="262"/>
      <c r="N1718" s="263"/>
      <c r="O1718" s="263"/>
      <c r="P1718" s="263"/>
      <c r="Q1718" s="263"/>
      <c r="R1718" s="263"/>
      <c r="S1718" s="263"/>
      <c r="T1718" s="264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T1718" s="265" t="s">
        <v>202</v>
      </c>
      <c r="AU1718" s="265" t="s">
        <v>81</v>
      </c>
      <c r="AV1718" s="14" t="s">
        <v>81</v>
      </c>
      <c r="AW1718" s="14" t="s">
        <v>30</v>
      </c>
      <c r="AX1718" s="14" t="s">
        <v>73</v>
      </c>
      <c r="AY1718" s="265" t="s">
        <v>194</v>
      </c>
    </row>
    <row r="1719" spans="1:51" s="14" customFormat="1" ht="12">
      <c r="A1719" s="14"/>
      <c r="B1719" s="255"/>
      <c r="C1719" s="256"/>
      <c r="D1719" s="240" t="s">
        <v>202</v>
      </c>
      <c r="E1719" s="257" t="s">
        <v>1</v>
      </c>
      <c r="F1719" s="258" t="s">
        <v>1945</v>
      </c>
      <c r="G1719" s="256"/>
      <c r="H1719" s="259">
        <v>11.09</v>
      </c>
      <c r="I1719" s="260"/>
      <c r="J1719" s="256"/>
      <c r="K1719" s="256"/>
      <c r="L1719" s="261"/>
      <c r="M1719" s="262"/>
      <c r="N1719" s="263"/>
      <c r="O1719" s="263"/>
      <c r="P1719" s="263"/>
      <c r="Q1719" s="263"/>
      <c r="R1719" s="263"/>
      <c r="S1719" s="263"/>
      <c r="T1719" s="264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T1719" s="265" t="s">
        <v>202</v>
      </c>
      <c r="AU1719" s="265" t="s">
        <v>81</v>
      </c>
      <c r="AV1719" s="14" t="s">
        <v>81</v>
      </c>
      <c r="AW1719" s="14" t="s">
        <v>30</v>
      </c>
      <c r="AX1719" s="14" t="s">
        <v>73</v>
      </c>
      <c r="AY1719" s="265" t="s">
        <v>194</v>
      </c>
    </row>
    <row r="1720" spans="1:51" s="15" customFormat="1" ht="12">
      <c r="A1720" s="15"/>
      <c r="B1720" s="266"/>
      <c r="C1720" s="267"/>
      <c r="D1720" s="240" t="s">
        <v>202</v>
      </c>
      <c r="E1720" s="268" t="s">
        <v>1</v>
      </c>
      <c r="F1720" s="269" t="s">
        <v>206</v>
      </c>
      <c r="G1720" s="267"/>
      <c r="H1720" s="270">
        <v>69.03</v>
      </c>
      <c r="I1720" s="271"/>
      <c r="J1720" s="267"/>
      <c r="K1720" s="267"/>
      <c r="L1720" s="272"/>
      <c r="M1720" s="273"/>
      <c r="N1720" s="274"/>
      <c r="O1720" s="274"/>
      <c r="P1720" s="274"/>
      <c r="Q1720" s="274"/>
      <c r="R1720" s="274"/>
      <c r="S1720" s="274"/>
      <c r="T1720" s="275"/>
      <c r="U1720" s="15"/>
      <c r="V1720" s="15"/>
      <c r="W1720" s="15"/>
      <c r="X1720" s="15"/>
      <c r="Y1720" s="15"/>
      <c r="Z1720" s="15"/>
      <c r="AA1720" s="15"/>
      <c r="AB1720" s="15"/>
      <c r="AC1720" s="15"/>
      <c r="AD1720" s="15"/>
      <c r="AE1720" s="15"/>
      <c r="AT1720" s="276" t="s">
        <v>202</v>
      </c>
      <c r="AU1720" s="276" t="s">
        <v>81</v>
      </c>
      <c r="AV1720" s="15" t="s">
        <v>115</v>
      </c>
      <c r="AW1720" s="15" t="s">
        <v>30</v>
      </c>
      <c r="AX1720" s="15" t="s">
        <v>77</v>
      </c>
      <c r="AY1720" s="276" t="s">
        <v>194</v>
      </c>
    </row>
    <row r="1721" spans="1:65" s="2" customFormat="1" ht="16.5" customHeight="1">
      <c r="A1721" s="39"/>
      <c r="B1721" s="40"/>
      <c r="C1721" s="288" t="s">
        <v>1109</v>
      </c>
      <c r="D1721" s="288" t="s">
        <v>282</v>
      </c>
      <c r="E1721" s="289" t="s">
        <v>1946</v>
      </c>
      <c r="F1721" s="290" t="s">
        <v>1947</v>
      </c>
      <c r="G1721" s="291" t="s">
        <v>357</v>
      </c>
      <c r="H1721" s="292">
        <v>70.411</v>
      </c>
      <c r="I1721" s="293"/>
      <c r="J1721" s="294">
        <f>ROUND(I1721*H1721,2)</f>
        <v>0</v>
      </c>
      <c r="K1721" s="290" t="s">
        <v>200</v>
      </c>
      <c r="L1721" s="295"/>
      <c r="M1721" s="296" t="s">
        <v>1</v>
      </c>
      <c r="N1721" s="297" t="s">
        <v>38</v>
      </c>
      <c r="O1721" s="92"/>
      <c r="P1721" s="236">
        <f>O1721*H1721</f>
        <v>0</v>
      </c>
      <c r="Q1721" s="236">
        <v>0</v>
      </c>
      <c r="R1721" s="236">
        <f>Q1721*H1721</f>
        <v>0</v>
      </c>
      <c r="S1721" s="236">
        <v>0</v>
      </c>
      <c r="T1721" s="237">
        <f>S1721*H1721</f>
        <v>0</v>
      </c>
      <c r="U1721" s="39"/>
      <c r="V1721" s="39"/>
      <c r="W1721" s="39"/>
      <c r="X1721" s="39"/>
      <c r="Y1721" s="39"/>
      <c r="Z1721" s="39"/>
      <c r="AA1721" s="39"/>
      <c r="AB1721" s="39"/>
      <c r="AC1721" s="39"/>
      <c r="AD1721" s="39"/>
      <c r="AE1721" s="39"/>
      <c r="AR1721" s="238" t="s">
        <v>273</v>
      </c>
      <c r="AT1721" s="238" t="s">
        <v>282</v>
      </c>
      <c r="AU1721" s="238" t="s">
        <v>81</v>
      </c>
      <c r="AY1721" s="18" t="s">
        <v>194</v>
      </c>
      <c r="BE1721" s="239">
        <f>IF(N1721="základní",J1721,0)</f>
        <v>0</v>
      </c>
      <c r="BF1721" s="239">
        <f>IF(N1721="snížená",J1721,0)</f>
        <v>0</v>
      </c>
      <c r="BG1721" s="239">
        <f>IF(N1721="zákl. přenesená",J1721,0)</f>
        <v>0</v>
      </c>
      <c r="BH1721" s="239">
        <f>IF(N1721="sníž. přenesená",J1721,0)</f>
        <v>0</v>
      </c>
      <c r="BI1721" s="239">
        <f>IF(N1721="nulová",J1721,0)</f>
        <v>0</v>
      </c>
      <c r="BJ1721" s="18" t="s">
        <v>77</v>
      </c>
      <c r="BK1721" s="239">
        <f>ROUND(I1721*H1721,2)</f>
        <v>0</v>
      </c>
      <c r="BL1721" s="18" t="s">
        <v>239</v>
      </c>
      <c r="BM1721" s="238" t="s">
        <v>1948</v>
      </c>
    </row>
    <row r="1722" spans="1:47" s="2" customFormat="1" ht="12">
      <c r="A1722" s="39"/>
      <c r="B1722" s="40"/>
      <c r="C1722" s="41"/>
      <c r="D1722" s="240" t="s">
        <v>201</v>
      </c>
      <c r="E1722" s="41"/>
      <c r="F1722" s="241" t="s">
        <v>1947</v>
      </c>
      <c r="G1722" s="41"/>
      <c r="H1722" s="41"/>
      <c r="I1722" s="242"/>
      <c r="J1722" s="41"/>
      <c r="K1722" s="41"/>
      <c r="L1722" s="45"/>
      <c r="M1722" s="243"/>
      <c r="N1722" s="244"/>
      <c r="O1722" s="92"/>
      <c r="P1722" s="92"/>
      <c r="Q1722" s="92"/>
      <c r="R1722" s="92"/>
      <c r="S1722" s="92"/>
      <c r="T1722" s="93"/>
      <c r="U1722" s="39"/>
      <c r="V1722" s="39"/>
      <c r="W1722" s="39"/>
      <c r="X1722" s="39"/>
      <c r="Y1722" s="39"/>
      <c r="Z1722" s="39"/>
      <c r="AA1722" s="39"/>
      <c r="AB1722" s="39"/>
      <c r="AC1722" s="39"/>
      <c r="AD1722" s="39"/>
      <c r="AE1722" s="39"/>
      <c r="AT1722" s="18" t="s">
        <v>201</v>
      </c>
      <c r="AU1722" s="18" t="s">
        <v>81</v>
      </c>
    </row>
    <row r="1723" spans="1:51" s="14" customFormat="1" ht="12">
      <c r="A1723" s="14"/>
      <c r="B1723" s="255"/>
      <c r="C1723" s="256"/>
      <c r="D1723" s="240" t="s">
        <v>202</v>
      </c>
      <c r="E1723" s="257" t="s">
        <v>1</v>
      </c>
      <c r="F1723" s="258" t="s">
        <v>1949</v>
      </c>
      <c r="G1723" s="256"/>
      <c r="H1723" s="259">
        <v>70.411</v>
      </c>
      <c r="I1723" s="260"/>
      <c r="J1723" s="256"/>
      <c r="K1723" s="256"/>
      <c r="L1723" s="261"/>
      <c r="M1723" s="262"/>
      <c r="N1723" s="263"/>
      <c r="O1723" s="263"/>
      <c r="P1723" s="263"/>
      <c r="Q1723" s="263"/>
      <c r="R1723" s="263"/>
      <c r="S1723" s="263"/>
      <c r="T1723" s="264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T1723" s="265" t="s">
        <v>202</v>
      </c>
      <c r="AU1723" s="265" t="s">
        <v>81</v>
      </c>
      <c r="AV1723" s="14" t="s">
        <v>81</v>
      </c>
      <c r="AW1723" s="14" t="s">
        <v>30</v>
      </c>
      <c r="AX1723" s="14" t="s">
        <v>73</v>
      </c>
      <c r="AY1723" s="265" t="s">
        <v>194</v>
      </c>
    </row>
    <row r="1724" spans="1:51" s="15" customFormat="1" ht="12">
      <c r="A1724" s="15"/>
      <c r="B1724" s="266"/>
      <c r="C1724" s="267"/>
      <c r="D1724" s="240" t="s">
        <v>202</v>
      </c>
      <c r="E1724" s="268" t="s">
        <v>1</v>
      </c>
      <c r="F1724" s="269" t="s">
        <v>206</v>
      </c>
      <c r="G1724" s="267"/>
      <c r="H1724" s="270">
        <v>70.411</v>
      </c>
      <c r="I1724" s="271"/>
      <c r="J1724" s="267"/>
      <c r="K1724" s="267"/>
      <c r="L1724" s="272"/>
      <c r="M1724" s="273"/>
      <c r="N1724" s="274"/>
      <c r="O1724" s="274"/>
      <c r="P1724" s="274"/>
      <c r="Q1724" s="274"/>
      <c r="R1724" s="274"/>
      <c r="S1724" s="274"/>
      <c r="T1724" s="275"/>
      <c r="U1724" s="15"/>
      <c r="V1724" s="15"/>
      <c r="W1724" s="15"/>
      <c r="X1724" s="15"/>
      <c r="Y1724" s="15"/>
      <c r="Z1724" s="15"/>
      <c r="AA1724" s="15"/>
      <c r="AB1724" s="15"/>
      <c r="AC1724" s="15"/>
      <c r="AD1724" s="15"/>
      <c r="AE1724" s="15"/>
      <c r="AT1724" s="276" t="s">
        <v>202</v>
      </c>
      <c r="AU1724" s="276" t="s">
        <v>81</v>
      </c>
      <c r="AV1724" s="15" t="s">
        <v>115</v>
      </c>
      <c r="AW1724" s="15" t="s">
        <v>30</v>
      </c>
      <c r="AX1724" s="15" t="s">
        <v>77</v>
      </c>
      <c r="AY1724" s="276" t="s">
        <v>194</v>
      </c>
    </row>
    <row r="1725" spans="1:65" s="2" customFormat="1" ht="16.5" customHeight="1">
      <c r="A1725" s="39"/>
      <c r="B1725" s="40"/>
      <c r="C1725" s="227" t="s">
        <v>1950</v>
      </c>
      <c r="D1725" s="227" t="s">
        <v>196</v>
      </c>
      <c r="E1725" s="228" t="s">
        <v>1951</v>
      </c>
      <c r="F1725" s="229" t="s">
        <v>1952</v>
      </c>
      <c r="G1725" s="230" t="s">
        <v>357</v>
      </c>
      <c r="H1725" s="231">
        <v>2.1</v>
      </c>
      <c r="I1725" s="232"/>
      <c r="J1725" s="233">
        <f>ROUND(I1725*H1725,2)</f>
        <v>0</v>
      </c>
      <c r="K1725" s="229" t="s">
        <v>200</v>
      </c>
      <c r="L1725" s="45"/>
      <c r="M1725" s="234" t="s">
        <v>1</v>
      </c>
      <c r="N1725" s="235" t="s">
        <v>38</v>
      </c>
      <c r="O1725" s="92"/>
      <c r="P1725" s="236">
        <f>O1725*H1725</f>
        <v>0</v>
      </c>
      <c r="Q1725" s="236">
        <v>0</v>
      </c>
      <c r="R1725" s="236">
        <f>Q1725*H1725</f>
        <v>0</v>
      </c>
      <c r="S1725" s="236">
        <v>0</v>
      </c>
      <c r="T1725" s="237">
        <f>S1725*H1725</f>
        <v>0</v>
      </c>
      <c r="U1725" s="39"/>
      <c r="V1725" s="39"/>
      <c r="W1725" s="39"/>
      <c r="X1725" s="39"/>
      <c r="Y1725" s="39"/>
      <c r="Z1725" s="39"/>
      <c r="AA1725" s="39"/>
      <c r="AB1725" s="39"/>
      <c r="AC1725" s="39"/>
      <c r="AD1725" s="39"/>
      <c r="AE1725" s="39"/>
      <c r="AR1725" s="238" t="s">
        <v>239</v>
      </c>
      <c r="AT1725" s="238" t="s">
        <v>196</v>
      </c>
      <c r="AU1725" s="238" t="s">
        <v>81</v>
      </c>
      <c r="AY1725" s="18" t="s">
        <v>194</v>
      </c>
      <c r="BE1725" s="239">
        <f>IF(N1725="základní",J1725,0)</f>
        <v>0</v>
      </c>
      <c r="BF1725" s="239">
        <f>IF(N1725="snížená",J1725,0)</f>
        <v>0</v>
      </c>
      <c r="BG1725" s="239">
        <f>IF(N1725="zákl. přenesená",J1725,0)</f>
        <v>0</v>
      </c>
      <c r="BH1725" s="239">
        <f>IF(N1725="sníž. přenesená",J1725,0)</f>
        <v>0</v>
      </c>
      <c r="BI1725" s="239">
        <f>IF(N1725="nulová",J1725,0)</f>
        <v>0</v>
      </c>
      <c r="BJ1725" s="18" t="s">
        <v>77</v>
      </c>
      <c r="BK1725" s="239">
        <f>ROUND(I1725*H1725,2)</f>
        <v>0</v>
      </c>
      <c r="BL1725" s="18" t="s">
        <v>239</v>
      </c>
      <c r="BM1725" s="238" t="s">
        <v>1953</v>
      </c>
    </row>
    <row r="1726" spans="1:47" s="2" customFormat="1" ht="12">
      <c r="A1726" s="39"/>
      <c r="B1726" s="40"/>
      <c r="C1726" s="41"/>
      <c r="D1726" s="240" t="s">
        <v>201</v>
      </c>
      <c r="E1726" s="41"/>
      <c r="F1726" s="241" t="s">
        <v>1952</v>
      </c>
      <c r="G1726" s="41"/>
      <c r="H1726" s="41"/>
      <c r="I1726" s="242"/>
      <c r="J1726" s="41"/>
      <c r="K1726" s="41"/>
      <c r="L1726" s="45"/>
      <c r="M1726" s="243"/>
      <c r="N1726" s="244"/>
      <c r="O1726" s="92"/>
      <c r="P1726" s="92"/>
      <c r="Q1726" s="92"/>
      <c r="R1726" s="92"/>
      <c r="S1726" s="92"/>
      <c r="T1726" s="93"/>
      <c r="U1726" s="39"/>
      <c r="V1726" s="39"/>
      <c r="W1726" s="39"/>
      <c r="X1726" s="39"/>
      <c r="Y1726" s="39"/>
      <c r="Z1726" s="39"/>
      <c r="AA1726" s="39"/>
      <c r="AB1726" s="39"/>
      <c r="AC1726" s="39"/>
      <c r="AD1726" s="39"/>
      <c r="AE1726" s="39"/>
      <c r="AT1726" s="18" t="s">
        <v>201</v>
      </c>
      <c r="AU1726" s="18" t="s">
        <v>81</v>
      </c>
    </row>
    <row r="1727" spans="1:51" s="14" customFormat="1" ht="12">
      <c r="A1727" s="14"/>
      <c r="B1727" s="255"/>
      <c r="C1727" s="256"/>
      <c r="D1727" s="240" t="s">
        <v>202</v>
      </c>
      <c r="E1727" s="257" t="s">
        <v>1</v>
      </c>
      <c r="F1727" s="258" t="s">
        <v>1954</v>
      </c>
      <c r="G1727" s="256"/>
      <c r="H1727" s="259">
        <v>2.1</v>
      </c>
      <c r="I1727" s="260"/>
      <c r="J1727" s="256"/>
      <c r="K1727" s="256"/>
      <c r="L1727" s="261"/>
      <c r="M1727" s="262"/>
      <c r="N1727" s="263"/>
      <c r="O1727" s="263"/>
      <c r="P1727" s="263"/>
      <c r="Q1727" s="263"/>
      <c r="R1727" s="263"/>
      <c r="S1727" s="263"/>
      <c r="T1727" s="264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T1727" s="265" t="s">
        <v>202</v>
      </c>
      <c r="AU1727" s="265" t="s">
        <v>81</v>
      </c>
      <c r="AV1727" s="14" t="s">
        <v>81</v>
      </c>
      <c r="AW1727" s="14" t="s">
        <v>30</v>
      </c>
      <c r="AX1727" s="14" t="s">
        <v>73</v>
      </c>
      <c r="AY1727" s="265" t="s">
        <v>194</v>
      </c>
    </row>
    <row r="1728" spans="1:51" s="15" customFormat="1" ht="12">
      <c r="A1728" s="15"/>
      <c r="B1728" s="266"/>
      <c r="C1728" s="267"/>
      <c r="D1728" s="240" t="s">
        <v>202</v>
      </c>
      <c r="E1728" s="268" t="s">
        <v>1</v>
      </c>
      <c r="F1728" s="269" t="s">
        <v>206</v>
      </c>
      <c r="G1728" s="267"/>
      <c r="H1728" s="270">
        <v>2.1</v>
      </c>
      <c r="I1728" s="271"/>
      <c r="J1728" s="267"/>
      <c r="K1728" s="267"/>
      <c r="L1728" s="272"/>
      <c r="M1728" s="273"/>
      <c r="N1728" s="274"/>
      <c r="O1728" s="274"/>
      <c r="P1728" s="274"/>
      <c r="Q1728" s="274"/>
      <c r="R1728" s="274"/>
      <c r="S1728" s="274"/>
      <c r="T1728" s="275"/>
      <c r="U1728" s="15"/>
      <c r="V1728" s="15"/>
      <c r="W1728" s="15"/>
      <c r="X1728" s="15"/>
      <c r="Y1728" s="15"/>
      <c r="Z1728" s="15"/>
      <c r="AA1728" s="15"/>
      <c r="AB1728" s="15"/>
      <c r="AC1728" s="15"/>
      <c r="AD1728" s="15"/>
      <c r="AE1728" s="15"/>
      <c r="AT1728" s="276" t="s">
        <v>202</v>
      </c>
      <c r="AU1728" s="276" t="s">
        <v>81</v>
      </c>
      <c r="AV1728" s="15" t="s">
        <v>115</v>
      </c>
      <c r="AW1728" s="15" t="s">
        <v>30</v>
      </c>
      <c r="AX1728" s="15" t="s">
        <v>77</v>
      </c>
      <c r="AY1728" s="276" t="s">
        <v>194</v>
      </c>
    </row>
    <row r="1729" spans="1:65" s="2" customFormat="1" ht="16.5" customHeight="1">
      <c r="A1729" s="39"/>
      <c r="B1729" s="40"/>
      <c r="C1729" s="288" t="s">
        <v>1115</v>
      </c>
      <c r="D1729" s="288" t="s">
        <v>282</v>
      </c>
      <c r="E1729" s="289" t="s">
        <v>1955</v>
      </c>
      <c r="F1729" s="290" t="s">
        <v>1956</v>
      </c>
      <c r="G1729" s="291" t="s">
        <v>357</v>
      </c>
      <c r="H1729" s="292">
        <v>2.205</v>
      </c>
      <c r="I1729" s="293"/>
      <c r="J1729" s="294">
        <f>ROUND(I1729*H1729,2)</f>
        <v>0</v>
      </c>
      <c r="K1729" s="290" t="s">
        <v>1</v>
      </c>
      <c r="L1729" s="295"/>
      <c r="M1729" s="296" t="s">
        <v>1</v>
      </c>
      <c r="N1729" s="297" t="s">
        <v>38</v>
      </c>
      <c r="O1729" s="92"/>
      <c r="P1729" s="236">
        <f>O1729*H1729</f>
        <v>0</v>
      </c>
      <c r="Q1729" s="236">
        <v>0</v>
      </c>
      <c r="R1729" s="236">
        <f>Q1729*H1729</f>
        <v>0</v>
      </c>
      <c r="S1729" s="236">
        <v>0</v>
      </c>
      <c r="T1729" s="237">
        <f>S1729*H1729</f>
        <v>0</v>
      </c>
      <c r="U1729" s="39"/>
      <c r="V1729" s="39"/>
      <c r="W1729" s="39"/>
      <c r="X1729" s="39"/>
      <c r="Y1729" s="39"/>
      <c r="Z1729" s="39"/>
      <c r="AA1729" s="39"/>
      <c r="AB1729" s="39"/>
      <c r="AC1729" s="39"/>
      <c r="AD1729" s="39"/>
      <c r="AE1729" s="39"/>
      <c r="AR1729" s="238" t="s">
        <v>273</v>
      </c>
      <c r="AT1729" s="238" t="s">
        <v>282</v>
      </c>
      <c r="AU1729" s="238" t="s">
        <v>81</v>
      </c>
      <c r="AY1729" s="18" t="s">
        <v>194</v>
      </c>
      <c r="BE1729" s="239">
        <f>IF(N1729="základní",J1729,0)</f>
        <v>0</v>
      </c>
      <c r="BF1729" s="239">
        <f>IF(N1729="snížená",J1729,0)</f>
        <v>0</v>
      </c>
      <c r="BG1729" s="239">
        <f>IF(N1729="zákl. přenesená",J1729,0)</f>
        <v>0</v>
      </c>
      <c r="BH1729" s="239">
        <f>IF(N1729="sníž. přenesená",J1729,0)</f>
        <v>0</v>
      </c>
      <c r="BI1729" s="239">
        <f>IF(N1729="nulová",J1729,0)</f>
        <v>0</v>
      </c>
      <c r="BJ1729" s="18" t="s">
        <v>77</v>
      </c>
      <c r="BK1729" s="239">
        <f>ROUND(I1729*H1729,2)</f>
        <v>0</v>
      </c>
      <c r="BL1729" s="18" t="s">
        <v>239</v>
      </c>
      <c r="BM1729" s="238" t="s">
        <v>1957</v>
      </c>
    </row>
    <row r="1730" spans="1:47" s="2" customFormat="1" ht="12">
      <c r="A1730" s="39"/>
      <c r="B1730" s="40"/>
      <c r="C1730" s="41"/>
      <c r="D1730" s="240" t="s">
        <v>201</v>
      </c>
      <c r="E1730" s="41"/>
      <c r="F1730" s="241" t="s">
        <v>1956</v>
      </c>
      <c r="G1730" s="41"/>
      <c r="H1730" s="41"/>
      <c r="I1730" s="242"/>
      <c r="J1730" s="41"/>
      <c r="K1730" s="41"/>
      <c r="L1730" s="45"/>
      <c r="M1730" s="243"/>
      <c r="N1730" s="244"/>
      <c r="O1730" s="92"/>
      <c r="P1730" s="92"/>
      <c r="Q1730" s="92"/>
      <c r="R1730" s="92"/>
      <c r="S1730" s="92"/>
      <c r="T1730" s="93"/>
      <c r="U1730" s="39"/>
      <c r="V1730" s="39"/>
      <c r="W1730" s="39"/>
      <c r="X1730" s="39"/>
      <c r="Y1730" s="39"/>
      <c r="Z1730" s="39"/>
      <c r="AA1730" s="39"/>
      <c r="AB1730" s="39"/>
      <c r="AC1730" s="39"/>
      <c r="AD1730" s="39"/>
      <c r="AE1730" s="39"/>
      <c r="AT1730" s="18" t="s">
        <v>201</v>
      </c>
      <c r="AU1730" s="18" t="s">
        <v>81</v>
      </c>
    </row>
    <row r="1731" spans="1:51" s="14" customFormat="1" ht="12">
      <c r="A1731" s="14"/>
      <c r="B1731" s="255"/>
      <c r="C1731" s="256"/>
      <c r="D1731" s="240" t="s">
        <v>202</v>
      </c>
      <c r="E1731" s="257" t="s">
        <v>1</v>
      </c>
      <c r="F1731" s="258" t="s">
        <v>1958</v>
      </c>
      <c r="G1731" s="256"/>
      <c r="H1731" s="259">
        <v>2.205</v>
      </c>
      <c r="I1731" s="260"/>
      <c r="J1731" s="256"/>
      <c r="K1731" s="256"/>
      <c r="L1731" s="261"/>
      <c r="M1731" s="262"/>
      <c r="N1731" s="263"/>
      <c r="O1731" s="263"/>
      <c r="P1731" s="263"/>
      <c r="Q1731" s="263"/>
      <c r="R1731" s="263"/>
      <c r="S1731" s="263"/>
      <c r="T1731" s="264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T1731" s="265" t="s">
        <v>202</v>
      </c>
      <c r="AU1731" s="265" t="s">
        <v>81</v>
      </c>
      <c r="AV1731" s="14" t="s">
        <v>81</v>
      </c>
      <c r="AW1731" s="14" t="s">
        <v>30</v>
      </c>
      <c r="AX1731" s="14" t="s">
        <v>73</v>
      </c>
      <c r="AY1731" s="265" t="s">
        <v>194</v>
      </c>
    </row>
    <row r="1732" spans="1:51" s="15" customFormat="1" ht="12">
      <c r="A1732" s="15"/>
      <c r="B1732" s="266"/>
      <c r="C1732" s="267"/>
      <c r="D1732" s="240" t="s">
        <v>202</v>
      </c>
      <c r="E1732" s="268" t="s">
        <v>1</v>
      </c>
      <c r="F1732" s="269" t="s">
        <v>206</v>
      </c>
      <c r="G1732" s="267"/>
      <c r="H1732" s="270">
        <v>2.205</v>
      </c>
      <c r="I1732" s="271"/>
      <c r="J1732" s="267"/>
      <c r="K1732" s="267"/>
      <c r="L1732" s="272"/>
      <c r="M1732" s="273"/>
      <c r="N1732" s="274"/>
      <c r="O1732" s="274"/>
      <c r="P1732" s="274"/>
      <c r="Q1732" s="274"/>
      <c r="R1732" s="274"/>
      <c r="S1732" s="274"/>
      <c r="T1732" s="275"/>
      <c r="U1732" s="15"/>
      <c r="V1732" s="15"/>
      <c r="W1732" s="15"/>
      <c r="X1732" s="15"/>
      <c r="Y1732" s="15"/>
      <c r="Z1732" s="15"/>
      <c r="AA1732" s="15"/>
      <c r="AB1732" s="15"/>
      <c r="AC1732" s="15"/>
      <c r="AD1732" s="15"/>
      <c r="AE1732" s="15"/>
      <c r="AT1732" s="276" t="s">
        <v>202</v>
      </c>
      <c r="AU1732" s="276" t="s">
        <v>81</v>
      </c>
      <c r="AV1732" s="15" t="s">
        <v>115</v>
      </c>
      <c r="AW1732" s="15" t="s">
        <v>30</v>
      </c>
      <c r="AX1732" s="15" t="s">
        <v>77</v>
      </c>
      <c r="AY1732" s="276" t="s">
        <v>194</v>
      </c>
    </row>
    <row r="1733" spans="1:65" s="2" customFormat="1" ht="12">
      <c r="A1733" s="39"/>
      <c r="B1733" s="40"/>
      <c r="C1733" s="227" t="s">
        <v>1959</v>
      </c>
      <c r="D1733" s="227" t="s">
        <v>196</v>
      </c>
      <c r="E1733" s="228" t="s">
        <v>1960</v>
      </c>
      <c r="F1733" s="229" t="s">
        <v>1961</v>
      </c>
      <c r="G1733" s="230" t="s">
        <v>294</v>
      </c>
      <c r="H1733" s="231">
        <v>66.29</v>
      </c>
      <c r="I1733" s="232"/>
      <c r="J1733" s="233">
        <f>ROUND(I1733*H1733,2)</f>
        <v>0</v>
      </c>
      <c r="K1733" s="229" t="s">
        <v>200</v>
      </c>
      <c r="L1733" s="45"/>
      <c r="M1733" s="234" t="s">
        <v>1</v>
      </c>
      <c r="N1733" s="235" t="s">
        <v>38</v>
      </c>
      <c r="O1733" s="92"/>
      <c r="P1733" s="236">
        <f>O1733*H1733</f>
        <v>0</v>
      </c>
      <c r="Q1733" s="236">
        <v>0</v>
      </c>
      <c r="R1733" s="236">
        <f>Q1733*H1733</f>
        <v>0</v>
      </c>
      <c r="S1733" s="236">
        <v>0</v>
      </c>
      <c r="T1733" s="237">
        <f>S1733*H1733</f>
        <v>0</v>
      </c>
      <c r="U1733" s="39"/>
      <c r="V1733" s="39"/>
      <c r="W1733" s="39"/>
      <c r="X1733" s="39"/>
      <c r="Y1733" s="39"/>
      <c r="Z1733" s="39"/>
      <c r="AA1733" s="39"/>
      <c r="AB1733" s="39"/>
      <c r="AC1733" s="39"/>
      <c r="AD1733" s="39"/>
      <c r="AE1733" s="39"/>
      <c r="AR1733" s="238" t="s">
        <v>239</v>
      </c>
      <c r="AT1733" s="238" t="s">
        <v>196</v>
      </c>
      <c r="AU1733" s="238" t="s">
        <v>81</v>
      </c>
      <c r="AY1733" s="18" t="s">
        <v>194</v>
      </c>
      <c r="BE1733" s="239">
        <f>IF(N1733="základní",J1733,0)</f>
        <v>0</v>
      </c>
      <c r="BF1733" s="239">
        <f>IF(N1733="snížená",J1733,0)</f>
        <v>0</v>
      </c>
      <c r="BG1733" s="239">
        <f>IF(N1733="zákl. přenesená",J1733,0)</f>
        <v>0</v>
      </c>
      <c r="BH1733" s="239">
        <f>IF(N1733="sníž. přenesená",J1733,0)</f>
        <v>0</v>
      </c>
      <c r="BI1733" s="239">
        <f>IF(N1733="nulová",J1733,0)</f>
        <v>0</v>
      </c>
      <c r="BJ1733" s="18" t="s">
        <v>77</v>
      </c>
      <c r="BK1733" s="239">
        <f>ROUND(I1733*H1733,2)</f>
        <v>0</v>
      </c>
      <c r="BL1733" s="18" t="s">
        <v>239</v>
      </c>
      <c r="BM1733" s="238" t="s">
        <v>1962</v>
      </c>
    </row>
    <row r="1734" spans="1:47" s="2" customFormat="1" ht="12">
      <c r="A1734" s="39"/>
      <c r="B1734" s="40"/>
      <c r="C1734" s="41"/>
      <c r="D1734" s="240" t="s">
        <v>201</v>
      </c>
      <c r="E1734" s="41"/>
      <c r="F1734" s="241" t="s">
        <v>1961</v>
      </c>
      <c r="G1734" s="41"/>
      <c r="H1734" s="41"/>
      <c r="I1734" s="242"/>
      <c r="J1734" s="41"/>
      <c r="K1734" s="41"/>
      <c r="L1734" s="45"/>
      <c r="M1734" s="243"/>
      <c r="N1734" s="244"/>
      <c r="O1734" s="92"/>
      <c r="P1734" s="92"/>
      <c r="Q1734" s="92"/>
      <c r="R1734" s="92"/>
      <c r="S1734" s="92"/>
      <c r="T1734" s="93"/>
      <c r="U1734" s="39"/>
      <c r="V1734" s="39"/>
      <c r="W1734" s="39"/>
      <c r="X1734" s="39"/>
      <c r="Y1734" s="39"/>
      <c r="Z1734" s="39"/>
      <c r="AA1734" s="39"/>
      <c r="AB1734" s="39"/>
      <c r="AC1734" s="39"/>
      <c r="AD1734" s="39"/>
      <c r="AE1734" s="39"/>
      <c r="AT1734" s="18" t="s">
        <v>201</v>
      </c>
      <c r="AU1734" s="18" t="s">
        <v>81</v>
      </c>
    </row>
    <row r="1735" spans="1:51" s="13" customFormat="1" ht="12">
      <c r="A1735" s="13"/>
      <c r="B1735" s="245"/>
      <c r="C1735" s="246"/>
      <c r="D1735" s="240" t="s">
        <v>202</v>
      </c>
      <c r="E1735" s="247" t="s">
        <v>1</v>
      </c>
      <c r="F1735" s="248" t="s">
        <v>399</v>
      </c>
      <c r="G1735" s="246"/>
      <c r="H1735" s="247" t="s">
        <v>1</v>
      </c>
      <c r="I1735" s="249"/>
      <c r="J1735" s="246"/>
      <c r="K1735" s="246"/>
      <c r="L1735" s="250"/>
      <c r="M1735" s="251"/>
      <c r="N1735" s="252"/>
      <c r="O1735" s="252"/>
      <c r="P1735" s="252"/>
      <c r="Q1735" s="252"/>
      <c r="R1735" s="252"/>
      <c r="S1735" s="252"/>
      <c r="T1735" s="25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T1735" s="254" t="s">
        <v>202</v>
      </c>
      <c r="AU1735" s="254" t="s">
        <v>81</v>
      </c>
      <c r="AV1735" s="13" t="s">
        <v>77</v>
      </c>
      <c r="AW1735" s="13" t="s">
        <v>30</v>
      </c>
      <c r="AX1735" s="13" t="s">
        <v>73</v>
      </c>
      <c r="AY1735" s="254" t="s">
        <v>194</v>
      </c>
    </row>
    <row r="1736" spans="1:51" s="14" customFormat="1" ht="12">
      <c r="A1736" s="14"/>
      <c r="B1736" s="255"/>
      <c r="C1736" s="256"/>
      <c r="D1736" s="240" t="s">
        <v>202</v>
      </c>
      <c r="E1736" s="257" t="s">
        <v>1</v>
      </c>
      <c r="F1736" s="258" t="s">
        <v>1963</v>
      </c>
      <c r="G1736" s="256"/>
      <c r="H1736" s="259">
        <v>66.29</v>
      </c>
      <c r="I1736" s="260"/>
      <c r="J1736" s="256"/>
      <c r="K1736" s="256"/>
      <c r="L1736" s="261"/>
      <c r="M1736" s="262"/>
      <c r="N1736" s="263"/>
      <c r="O1736" s="263"/>
      <c r="P1736" s="263"/>
      <c r="Q1736" s="263"/>
      <c r="R1736" s="263"/>
      <c r="S1736" s="263"/>
      <c r="T1736" s="264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T1736" s="265" t="s">
        <v>202</v>
      </c>
      <c r="AU1736" s="265" t="s">
        <v>81</v>
      </c>
      <c r="AV1736" s="14" t="s">
        <v>81</v>
      </c>
      <c r="AW1736" s="14" t="s">
        <v>30</v>
      </c>
      <c r="AX1736" s="14" t="s">
        <v>73</v>
      </c>
      <c r="AY1736" s="265" t="s">
        <v>194</v>
      </c>
    </row>
    <row r="1737" spans="1:51" s="15" customFormat="1" ht="12">
      <c r="A1737" s="15"/>
      <c r="B1737" s="266"/>
      <c r="C1737" s="267"/>
      <c r="D1737" s="240" t="s">
        <v>202</v>
      </c>
      <c r="E1737" s="268" t="s">
        <v>1</v>
      </c>
      <c r="F1737" s="269" t="s">
        <v>206</v>
      </c>
      <c r="G1737" s="267"/>
      <c r="H1737" s="270">
        <v>66.29</v>
      </c>
      <c r="I1737" s="271"/>
      <c r="J1737" s="267"/>
      <c r="K1737" s="267"/>
      <c r="L1737" s="272"/>
      <c r="M1737" s="273"/>
      <c r="N1737" s="274"/>
      <c r="O1737" s="274"/>
      <c r="P1737" s="274"/>
      <c r="Q1737" s="274"/>
      <c r="R1737" s="274"/>
      <c r="S1737" s="274"/>
      <c r="T1737" s="275"/>
      <c r="U1737" s="15"/>
      <c r="V1737" s="15"/>
      <c r="W1737" s="15"/>
      <c r="X1737" s="15"/>
      <c r="Y1737" s="15"/>
      <c r="Z1737" s="15"/>
      <c r="AA1737" s="15"/>
      <c r="AB1737" s="15"/>
      <c r="AC1737" s="15"/>
      <c r="AD1737" s="15"/>
      <c r="AE1737" s="15"/>
      <c r="AT1737" s="276" t="s">
        <v>202</v>
      </c>
      <c r="AU1737" s="276" t="s">
        <v>81</v>
      </c>
      <c r="AV1737" s="15" t="s">
        <v>115</v>
      </c>
      <c r="AW1737" s="15" t="s">
        <v>30</v>
      </c>
      <c r="AX1737" s="15" t="s">
        <v>77</v>
      </c>
      <c r="AY1737" s="276" t="s">
        <v>194</v>
      </c>
    </row>
    <row r="1738" spans="1:65" s="2" customFormat="1" ht="44.25" customHeight="1">
      <c r="A1738" s="39"/>
      <c r="B1738" s="40"/>
      <c r="C1738" s="227" t="s">
        <v>1119</v>
      </c>
      <c r="D1738" s="227" t="s">
        <v>196</v>
      </c>
      <c r="E1738" s="228" t="s">
        <v>1964</v>
      </c>
      <c r="F1738" s="229" t="s">
        <v>1965</v>
      </c>
      <c r="G1738" s="230" t="s">
        <v>268</v>
      </c>
      <c r="H1738" s="231">
        <v>0.546</v>
      </c>
      <c r="I1738" s="232"/>
      <c r="J1738" s="233">
        <f>ROUND(I1738*H1738,2)</f>
        <v>0</v>
      </c>
      <c r="K1738" s="229" t="s">
        <v>200</v>
      </c>
      <c r="L1738" s="45"/>
      <c r="M1738" s="234" t="s">
        <v>1</v>
      </c>
      <c r="N1738" s="235" t="s">
        <v>38</v>
      </c>
      <c r="O1738" s="92"/>
      <c r="P1738" s="236">
        <f>O1738*H1738</f>
        <v>0</v>
      </c>
      <c r="Q1738" s="236">
        <v>0</v>
      </c>
      <c r="R1738" s="236">
        <f>Q1738*H1738</f>
        <v>0</v>
      </c>
      <c r="S1738" s="236">
        <v>0</v>
      </c>
      <c r="T1738" s="237">
        <f>S1738*H1738</f>
        <v>0</v>
      </c>
      <c r="U1738" s="39"/>
      <c r="V1738" s="39"/>
      <c r="W1738" s="39"/>
      <c r="X1738" s="39"/>
      <c r="Y1738" s="39"/>
      <c r="Z1738" s="39"/>
      <c r="AA1738" s="39"/>
      <c r="AB1738" s="39"/>
      <c r="AC1738" s="39"/>
      <c r="AD1738" s="39"/>
      <c r="AE1738" s="39"/>
      <c r="AR1738" s="238" t="s">
        <v>239</v>
      </c>
      <c r="AT1738" s="238" t="s">
        <v>196</v>
      </c>
      <c r="AU1738" s="238" t="s">
        <v>81</v>
      </c>
      <c r="AY1738" s="18" t="s">
        <v>194</v>
      </c>
      <c r="BE1738" s="239">
        <f>IF(N1738="základní",J1738,0)</f>
        <v>0</v>
      </c>
      <c r="BF1738" s="239">
        <f>IF(N1738="snížená",J1738,0)</f>
        <v>0</v>
      </c>
      <c r="BG1738" s="239">
        <f>IF(N1738="zákl. přenesená",J1738,0)</f>
        <v>0</v>
      </c>
      <c r="BH1738" s="239">
        <f>IF(N1738="sníž. přenesená",J1738,0)</f>
        <v>0</v>
      </c>
      <c r="BI1738" s="239">
        <f>IF(N1738="nulová",J1738,0)</f>
        <v>0</v>
      </c>
      <c r="BJ1738" s="18" t="s">
        <v>77</v>
      </c>
      <c r="BK1738" s="239">
        <f>ROUND(I1738*H1738,2)</f>
        <v>0</v>
      </c>
      <c r="BL1738" s="18" t="s">
        <v>239</v>
      </c>
      <c r="BM1738" s="238" t="s">
        <v>1966</v>
      </c>
    </row>
    <row r="1739" spans="1:47" s="2" customFormat="1" ht="12">
      <c r="A1739" s="39"/>
      <c r="B1739" s="40"/>
      <c r="C1739" s="41"/>
      <c r="D1739" s="240" t="s">
        <v>201</v>
      </c>
      <c r="E1739" s="41"/>
      <c r="F1739" s="241" t="s">
        <v>1965</v>
      </c>
      <c r="G1739" s="41"/>
      <c r="H1739" s="41"/>
      <c r="I1739" s="242"/>
      <c r="J1739" s="41"/>
      <c r="K1739" s="41"/>
      <c r="L1739" s="45"/>
      <c r="M1739" s="243"/>
      <c r="N1739" s="244"/>
      <c r="O1739" s="92"/>
      <c r="P1739" s="92"/>
      <c r="Q1739" s="92"/>
      <c r="R1739" s="92"/>
      <c r="S1739" s="92"/>
      <c r="T1739" s="93"/>
      <c r="U1739" s="39"/>
      <c r="V1739" s="39"/>
      <c r="W1739" s="39"/>
      <c r="X1739" s="39"/>
      <c r="Y1739" s="39"/>
      <c r="Z1739" s="39"/>
      <c r="AA1739" s="39"/>
      <c r="AB1739" s="39"/>
      <c r="AC1739" s="39"/>
      <c r="AD1739" s="39"/>
      <c r="AE1739" s="39"/>
      <c r="AT1739" s="18" t="s">
        <v>201</v>
      </c>
      <c r="AU1739" s="18" t="s">
        <v>81</v>
      </c>
    </row>
    <row r="1740" spans="1:65" s="2" customFormat="1" ht="12">
      <c r="A1740" s="39"/>
      <c r="B1740" s="40"/>
      <c r="C1740" s="227" t="s">
        <v>1967</v>
      </c>
      <c r="D1740" s="227" t="s">
        <v>196</v>
      </c>
      <c r="E1740" s="228" t="s">
        <v>1968</v>
      </c>
      <c r="F1740" s="229" t="s">
        <v>1969</v>
      </c>
      <c r="G1740" s="230" t="s">
        <v>268</v>
      </c>
      <c r="H1740" s="231">
        <v>0.546</v>
      </c>
      <c r="I1740" s="232"/>
      <c r="J1740" s="233">
        <f>ROUND(I1740*H1740,2)</f>
        <v>0</v>
      </c>
      <c r="K1740" s="229" t="s">
        <v>200</v>
      </c>
      <c r="L1740" s="45"/>
      <c r="M1740" s="234" t="s">
        <v>1</v>
      </c>
      <c r="N1740" s="235" t="s">
        <v>38</v>
      </c>
      <c r="O1740" s="92"/>
      <c r="P1740" s="236">
        <f>O1740*H1740</f>
        <v>0</v>
      </c>
      <c r="Q1740" s="236">
        <v>0</v>
      </c>
      <c r="R1740" s="236">
        <f>Q1740*H1740</f>
        <v>0</v>
      </c>
      <c r="S1740" s="236">
        <v>0</v>
      </c>
      <c r="T1740" s="237">
        <f>S1740*H1740</f>
        <v>0</v>
      </c>
      <c r="U1740" s="39"/>
      <c r="V1740" s="39"/>
      <c r="W1740" s="39"/>
      <c r="X1740" s="39"/>
      <c r="Y1740" s="39"/>
      <c r="Z1740" s="39"/>
      <c r="AA1740" s="39"/>
      <c r="AB1740" s="39"/>
      <c r="AC1740" s="39"/>
      <c r="AD1740" s="39"/>
      <c r="AE1740" s="39"/>
      <c r="AR1740" s="238" t="s">
        <v>239</v>
      </c>
      <c r="AT1740" s="238" t="s">
        <v>196</v>
      </c>
      <c r="AU1740" s="238" t="s">
        <v>81</v>
      </c>
      <c r="AY1740" s="18" t="s">
        <v>194</v>
      </c>
      <c r="BE1740" s="239">
        <f>IF(N1740="základní",J1740,0)</f>
        <v>0</v>
      </c>
      <c r="BF1740" s="239">
        <f>IF(N1740="snížená",J1740,0)</f>
        <v>0</v>
      </c>
      <c r="BG1740" s="239">
        <f>IF(N1740="zákl. přenesená",J1740,0)</f>
        <v>0</v>
      </c>
      <c r="BH1740" s="239">
        <f>IF(N1740="sníž. přenesená",J1740,0)</f>
        <v>0</v>
      </c>
      <c r="BI1740" s="239">
        <f>IF(N1740="nulová",J1740,0)</f>
        <v>0</v>
      </c>
      <c r="BJ1740" s="18" t="s">
        <v>77</v>
      </c>
      <c r="BK1740" s="239">
        <f>ROUND(I1740*H1740,2)</f>
        <v>0</v>
      </c>
      <c r="BL1740" s="18" t="s">
        <v>239</v>
      </c>
      <c r="BM1740" s="238" t="s">
        <v>1970</v>
      </c>
    </row>
    <row r="1741" spans="1:47" s="2" customFormat="1" ht="12">
      <c r="A1741" s="39"/>
      <c r="B1741" s="40"/>
      <c r="C1741" s="41"/>
      <c r="D1741" s="240" t="s">
        <v>201</v>
      </c>
      <c r="E1741" s="41"/>
      <c r="F1741" s="241" t="s">
        <v>1969</v>
      </c>
      <c r="G1741" s="41"/>
      <c r="H1741" s="41"/>
      <c r="I1741" s="242"/>
      <c r="J1741" s="41"/>
      <c r="K1741" s="41"/>
      <c r="L1741" s="45"/>
      <c r="M1741" s="243"/>
      <c r="N1741" s="244"/>
      <c r="O1741" s="92"/>
      <c r="P1741" s="92"/>
      <c r="Q1741" s="92"/>
      <c r="R1741" s="92"/>
      <c r="S1741" s="92"/>
      <c r="T1741" s="93"/>
      <c r="U1741" s="39"/>
      <c r="V1741" s="39"/>
      <c r="W1741" s="39"/>
      <c r="X1741" s="39"/>
      <c r="Y1741" s="39"/>
      <c r="Z1741" s="39"/>
      <c r="AA1741" s="39"/>
      <c r="AB1741" s="39"/>
      <c r="AC1741" s="39"/>
      <c r="AD1741" s="39"/>
      <c r="AE1741" s="39"/>
      <c r="AT1741" s="18" t="s">
        <v>201</v>
      </c>
      <c r="AU1741" s="18" t="s">
        <v>81</v>
      </c>
    </row>
    <row r="1742" spans="1:63" s="12" customFormat="1" ht="22.8" customHeight="1">
      <c r="A1742" s="12"/>
      <c r="B1742" s="211"/>
      <c r="C1742" s="212"/>
      <c r="D1742" s="213" t="s">
        <v>72</v>
      </c>
      <c r="E1742" s="225" t="s">
        <v>1971</v>
      </c>
      <c r="F1742" s="225" t="s">
        <v>1972</v>
      </c>
      <c r="G1742" s="212"/>
      <c r="H1742" s="212"/>
      <c r="I1742" s="215"/>
      <c r="J1742" s="226">
        <f>BK1742</f>
        <v>0</v>
      </c>
      <c r="K1742" s="212"/>
      <c r="L1742" s="217"/>
      <c r="M1742" s="218"/>
      <c r="N1742" s="219"/>
      <c r="O1742" s="219"/>
      <c r="P1742" s="220">
        <f>SUM(P1743:P1756)</f>
        <v>0</v>
      </c>
      <c r="Q1742" s="219"/>
      <c r="R1742" s="220">
        <f>SUM(R1743:R1756)</f>
        <v>0</v>
      </c>
      <c r="S1742" s="219"/>
      <c r="T1742" s="221">
        <f>SUM(T1743:T1756)</f>
        <v>0</v>
      </c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R1742" s="222" t="s">
        <v>77</v>
      </c>
      <c r="AT1742" s="223" t="s">
        <v>72</v>
      </c>
      <c r="AU1742" s="223" t="s">
        <v>77</v>
      </c>
      <c r="AY1742" s="222" t="s">
        <v>194</v>
      </c>
      <c r="BK1742" s="224">
        <f>SUM(BK1743:BK1756)</f>
        <v>0</v>
      </c>
    </row>
    <row r="1743" spans="1:65" s="2" customFormat="1" ht="12">
      <c r="A1743" s="39"/>
      <c r="B1743" s="40"/>
      <c r="C1743" s="227" t="s">
        <v>1124</v>
      </c>
      <c r="D1743" s="227" t="s">
        <v>196</v>
      </c>
      <c r="E1743" s="228" t="s">
        <v>1973</v>
      </c>
      <c r="F1743" s="229" t="s">
        <v>1974</v>
      </c>
      <c r="G1743" s="230" t="s">
        <v>294</v>
      </c>
      <c r="H1743" s="231">
        <v>113.73</v>
      </c>
      <c r="I1743" s="232"/>
      <c r="J1743" s="233">
        <f>ROUND(I1743*H1743,2)</f>
        <v>0</v>
      </c>
      <c r="K1743" s="229" t="s">
        <v>200</v>
      </c>
      <c r="L1743" s="45"/>
      <c r="M1743" s="234" t="s">
        <v>1</v>
      </c>
      <c r="N1743" s="235" t="s">
        <v>38</v>
      </c>
      <c r="O1743" s="92"/>
      <c r="P1743" s="236">
        <f>O1743*H1743</f>
        <v>0</v>
      </c>
      <c r="Q1743" s="236">
        <v>0</v>
      </c>
      <c r="R1743" s="236">
        <f>Q1743*H1743</f>
        <v>0</v>
      </c>
      <c r="S1743" s="236">
        <v>0</v>
      </c>
      <c r="T1743" s="237">
        <f>S1743*H1743</f>
        <v>0</v>
      </c>
      <c r="U1743" s="39"/>
      <c r="V1743" s="39"/>
      <c r="W1743" s="39"/>
      <c r="X1743" s="39"/>
      <c r="Y1743" s="39"/>
      <c r="Z1743" s="39"/>
      <c r="AA1743" s="39"/>
      <c r="AB1743" s="39"/>
      <c r="AC1743" s="39"/>
      <c r="AD1743" s="39"/>
      <c r="AE1743" s="39"/>
      <c r="AR1743" s="238" t="s">
        <v>115</v>
      </c>
      <c r="AT1743" s="238" t="s">
        <v>196</v>
      </c>
      <c r="AU1743" s="238" t="s">
        <v>81</v>
      </c>
      <c r="AY1743" s="18" t="s">
        <v>194</v>
      </c>
      <c r="BE1743" s="239">
        <f>IF(N1743="základní",J1743,0)</f>
        <v>0</v>
      </c>
      <c r="BF1743" s="239">
        <f>IF(N1743="snížená",J1743,0)</f>
        <v>0</v>
      </c>
      <c r="BG1743" s="239">
        <f>IF(N1743="zákl. přenesená",J1743,0)</f>
        <v>0</v>
      </c>
      <c r="BH1743" s="239">
        <f>IF(N1743="sníž. přenesená",J1743,0)</f>
        <v>0</v>
      </c>
      <c r="BI1743" s="239">
        <f>IF(N1743="nulová",J1743,0)</f>
        <v>0</v>
      </c>
      <c r="BJ1743" s="18" t="s">
        <v>77</v>
      </c>
      <c r="BK1743" s="239">
        <f>ROUND(I1743*H1743,2)</f>
        <v>0</v>
      </c>
      <c r="BL1743" s="18" t="s">
        <v>115</v>
      </c>
      <c r="BM1743" s="238" t="s">
        <v>1975</v>
      </c>
    </row>
    <row r="1744" spans="1:47" s="2" customFormat="1" ht="12">
      <c r="A1744" s="39"/>
      <c r="B1744" s="40"/>
      <c r="C1744" s="41"/>
      <c r="D1744" s="240" t="s">
        <v>201</v>
      </c>
      <c r="E1744" s="41"/>
      <c r="F1744" s="241" t="s">
        <v>1974</v>
      </c>
      <c r="G1744" s="41"/>
      <c r="H1744" s="41"/>
      <c r="I1744" s="242"/>
      <c r="J1744" s="41"/>
      <c r="K1744" s="41"/>
      <c r="L1744" s="45"/>
      <c r="M1744" s="243"/>
      <c r="N1744" s="244"/>
      <c r="O1744" s="92"/>
      <c r="P1744" s="92"/>
      <c r="Q1744" s="92"/>
      <c r="R1744" s="92"/>
      <c r="S1744" s="92"/>
      <c r="T1744" s="93"/>
      <c r="U1744" s="39"/>
      <c r="V1744" s="39"/>
      <c r="W1744" s="39"/>
      <c r="X1744" s="39"/>
      <c r="Y1744" s="39"/>
      <c r="Z1744" s="39"/>
      <c r="AA1744" s="39"/>
      <c r="AB1744" s="39"/>
      <c r="AC1744" s="39"/>
      <c r="AD1744" s="39"/>
      <c r="AE1744" s="39"/>
      <c r="AT1744" s="18" t="s">
        <v>201</v>
      </c>
      <c r="AU1744" s="18" t="s">
        <v>81</v>
      </c>
    </row>
    <row r="1745" spans="1:51" s="14" customFormat="1" ht="12">
      <c r="A1745" s="14"/>
      <c r="B1745" s="255"/>
      <c r="C1745" s="256"/>
      <c r="D1745" s="240" t="s">
        <v>202</v>
      </c>
      <c r="E1745" s="257" t="s">
        <v>1</v>
      </c>
      <c r="F1745" s="258" t="s">
        <v>1976</v>
      </c>
      <c r="G1745" s="256"/>
      <c r="H1745" s="259">
        <v>113.73</v>
      </c>
      <c r="I1745" s="260"/>
      <c r="J1745" s="256"/>
      <c r="K1745" s="256"/>
      <c r="L1745" s="261"/>
      <c r="M1745" s="262"/>
      <c r="N1745" s="263"/>
      <c r="O1745" s="263"/>
      <c r="P1745" s="263"/>
      <c r="Q1745" s="263"/>
      <c r="R1745" s="263"/>
      <c r="S1745" s="263"/>
      <c r="T1745" s="264"/>
      <c r="U1745" s="14"/>
      <c r="V1745" s="14"/>
      <c r="W1745" s="14"/>
      <c r="X1745" s="14"/>
      <c r="Y1745" s="14"/>
      <c r="Z1745" s="14"/>
      <c r="AA1745" s="14"/>
      <c r="AB1745" s="14"/>
      <c r="AC1745" s="14"/>
      <c r="AD1745" s="14"/>
      <c r="AE1745" s="14"/>
      <c r="AT1745" s="265" t="s">
        <v>202</v>
      </c>
      <c r="AU1745" s="265" t="s">
        <v>81</v>
      </c>
      <c r="AV1745" s="14" t="s">
        <v>81</v>
      </c>
      <c r="AW1745" s="14" t="s">
        <v>30</v>
      </c>
      <c r="AX1745" s="14" t="s">
        <v>73</v>
      </c>
      <c r="AY1745" s="265" t="s">
        <v>194</v>
      </c>
    </row>
    <row r="1746" spans="1:51" s="15" customFormat="1" ht="12">
      <c r="A1746" s="15"/>
      <c r="B1746" s="266"/>
      <c r="C1746" s="267"/>
      <c r="D1746" s="240" t="s">
        <v>202</v>
      </c>
      <c r="E1746" s="268" t="s">
        <v>1</v>
      </c>
      <c r="F1746" s="269" t="s">
        <v>206</v>
      </c>
      <c r="G1746" s="267"/>
      <c r="H1746" s="270">
        <v>113.73</v>
      </c>
      <c r="I1746" s="271"/>
      <c r="J1746" s="267"/>
      <c r="K1746" s="267"/>
      <c r="L1746" s="272"/>
      <c r="M1746" s="273"/>
      <c r="N1746" s="274"/>
      <c r="O1746" s="274"/>
      <c r="P1746" s="274"/>
      <c r="Q1746" s="274"/>
      <c r="R1746" s="274"/>
      <c r="S1746" s="274"/>
      <c r="T1746" s="275"/>
      <c r="U1746" s="15"/>
      <c r="V1746" s="15"/>
      <c r="W1746" s="15"/>
      <c r="X1746" s="15"/>
      <c r="Y1746" s="15"/>
      <c r="Z1746" s="15"/>
      <c r="AA1746" s="15"/>
      <c r="AB1746" s="15"/>
      <c r="AC1746" s="15"/>
      <c r="AD1746" s="15"/>
      <c r="AE1746" s="15"/>
      <c r="AT1746" s="276" t="s">
        <v>202</v>
      </c>
      <c r="AU1746" s="276" t="s">
        <v>81</v>
      </c>
      <c r="AV1746" s="15" t="s">
        <v>115</v>
      </c>
      <c r="AW1746" s="15" t="s">
        <v>30</v>
      </c>
      <c r="AX1746" s="15" t="s">
        <v>77</v>
      </c>
      <c r="AY1746" s="276" t="s">
        <v>194</v>
      </c>
    </row>
    <row r="1747" spans="1:65" s="2" customFormat="1" ht="21.75" customHeight="1">
      <c r="A1747" s="39"/>
      <c r="B1747" s="40"/>
      <c r="C1747" s="227" t="s">
        <v>1977</v>
      </c>
      <c r="D1747" s="227" t="s">
        <v>196</v>
      </c>
      <c r="E1747" s="228" t="s">
        <v>1978</v>
      </c>
      <c r="F1747" s="229" t="s">
        <v>1979</v>
      </c>
      <c r="G1747" s="230" t="s">
        <v>357</v>
      </c>
      <c r="H1747" s="231">
        <v>92.7</v>
      </c>
      <c r="I1747" s="232"/>
      <c r="J1747" s="233">
        <f>ROUND(I1747*H1747,2)</f>
        <v>0</v>
      </c>
      <c r="K1747" s="229" t="s">
        <v>200</v>
      </c>
      <c r="L1747" s="45"/>
      <c r="M1747" s="234" t="s">
        <v>1</v>
      </c>
      <c r="N1747" s="235" t="s">
        <v>38</v>
      </c>
      <c r="O1747" s="92"/>
      <c r="P1747" s="236">
        <f>O1747*H1747</f>
        <v>0</v>
      </c>
      <c r="Q1747" s="236">
        <v>0</v>
      </c>
      <c r="R1747" s="236">
        <f>Q1747*H1747</f>
        <v>0</v>
      </c>
      <c r="S1747" s="236">
        <v>0</v>
      </c>
      <c r="T1747" s="237">
        <f>S1747*H1747</f>
        <v>0</v>
      </c>
      <c r="U1747" s="39"/>
      <c r="V1747" s="39"/>
      <c r="W1747" s="39"/>
      <c r="X1747" s="39"/>
      <c r="Y1747" s="39"/>
      <c r="Z1747" s="39"/>
      <c r="AA1747" s="39"/>
      <c r="AB1747" s="39"/>
      <c r="AC1747" s="39"/>
      <c r="AD1747" s="39"/>
      <c r="AE1747" s="39"/>
      <c r="AR1747" s="238" t="s">
        <v>115</v>
      </c>
      <c r="AT1747" s="238" t="s">
        <v>196</v>
      </c>
      <c r="AU1747" s="238" t="s">
        <v>81</v>
      </c>
      <c r="AY1747" s="18" t="s">
        <v>194</v>
      </c>
      <c r="BE1747" s="239">
        <f>IF(N1747="základní",J1747,0)</f>
        <v>0</v>
      </c>
      <c r="BF1747" s="239">
        <f>IF(N1747="snížená",J1747,0)</f>
        <v>0</v>
      </c>
      <c r="BG1747" s="239">
        <f>IF(N1747="zákl. přenesená",J1747,0)</f>
        <v>0</v>
      </c>
      <c r="BH1747" s="239">
        <f>IF(N1747="sníž. přenesená",J1747,0)</f>
        <v>0</v>
      </c>
      <c r="BI1747" s="239">
        <f>IF(N1747="nulová",J1747,0)</f>
        <v>0</v>
      </c>
      <c r="BJ1747" s="18" t="s">
        <v>77</v>
      </c>
      <c r="BK1747" s="239">
        <f>ROUND(I1747*H1747,2)</f>
        <v>0</v>
      </c>
      <c r="BL1747" s="18" t="s">
        <v>115</v>
      </c>
      <c r="BM1747" s="238" t="s">
        <v>1980</v>
      </c>
    </row>
    <row r="1748" spans="1:47" s="2" customFormat="1" ht="12">
      <c r="A1748" s="39"/>
      <c r="B1748" s="40"/>
      <c r="C1748" s="41"/>
      <c r="D1748" s="240" t="s">
        <v>201</v>
      </c>
      <c r="E1748" s="41"/>
      <c r="F1748" s="241" t="s">
        <v>1979</v>
      </c>
      <c r="G1748" s="41"/>
      <c r="H1748" s="41"/>
      <c r="I1748" s="242"/>
      <c r="J1748" s="41"/>
      <c r="K1748" s="41"/>
      <c r="L1748" s="45"/>
      <c r="M1748" s="243"/>
      <c r="N1748" s="244"/>
      <c r="O1748" s="92"/>
      <c r="P1748" s="92"/>
      <c r="Q1748" s="92"/>
      <c r="R1748" s="92"/>
      <c r="S1748" s="92"/>
      <c r="T1748" s="93"/>
      <c r="U1748" s="39"/>
      <c r="V1748" s="39"/>
      <c r="W1748" s="39"/>
      <c r="X1748" s="39"/>
      <c r="Y1748" s="39"/>
      <c r="Z1748" s="39"/>
      <c r="AA1748" s="39"/>
      <c r="AB1748" s="39"/>
      <c r="AC1748" s="39"/>
      <c r="AD1748" s="39"/>
      <c r="AE1748" s="39"/>
      <c r="AT1748" s="18" t="s">
        <v>201</v>
      </c>
      <c r="AU1748" s="18" t="s">
        <v>81</v>
      </c>
    </row>
    <row r="1749" spans="1:51" s="13" customFormat="1" ht="12">
      <c r="A1749" s="13"/>
      <c r="B1749" s="245"/>
      <c r="C1749" s="246"/>
      <c r="D1749" s="240" t="s">
        <v>202</v>
      </c>
      <c r="E1749" s="247" t="s">
        <v>1</v>
      </c>
      <c r="F1749" s="248" t="s">
        <v>1981</v>
      </c>
      <c r="G1749" s="246"/>
      <c r="H1749" s="247" t="s">
        <v>1</v>
      </c>
      <c r="I1749" s="249"/>
      <c r="J1749" s="246"/>
      <c r="K1749" s="246"/>
      <c r="L1749" s="250"/>
      <c r="M1749" s="251"/>
      <c r="N1749" s="252"/>
      <c r="O1749" s="252"/>
      <c r="P1749" s="252"/>
      <c r="Q1749" s="252"/>
      <c r="R1749" s="252"/>
      <c r="S1749" s="252"/>
      <c r="T1749" s="25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T1749" s="254" t="s">
        <v>202</v>
      </c>
      <c r="AU1749" s="254" t="s">
        <v>81</v>
      </c>
      <c r="AV1749" s="13" t="s">
        <v>77</v>
      </c>
      <c r="AW1749" s="13" t="s">
        <v>30</v>
      </c>
      <c r="AX1749" s="13" t="s">
        <v>73</v>
      </c>
      <c r="AY1749" s="254" t="s">
        <v>194</v>
      </c>
    </row>
    <row r="1750" spans="1:51" s="14" customFormat="1" ht="12">
      <c r="A1750" s="14"/>
      <c r="B1750" s="255"/>
      <c r="C1750" s="256"/>
      <c r="D1750" s="240" t="s">
        <v>202</v>
      </c>
      <c r="E1750" s="257" t="s">
        <v>1</v>
      </c>
      <c r="F1750" s="258" t="s">
        <v>1940</v>
      </c>
      <c r="G1750" s="256"/>
      <c r="H1750" s="259">
        <v>17.56</v>
      </c>
      <c r="I1750" s="260"/>
      <c r="J1750" s="256"/>
      <c r="K1750" s="256"/>
      <c r="L1750" s="261"/>
      <c r="M1750" s="262"/>
      <c r="N1750" s="263"/>
      <c r="O1750" s="263"/>
      <c r="P1750" s="263"/>
      <c r="Q1750" s="263"/>
      <c r="R1750" s="263"/>
      <c r="S1750" s="263"/>
      <c r="T1750" s="264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T1750" s="265" t="s">
        <v>202</v>
      </c>
      <c r="AU1750" s="265" t="s">
        <v>81</v>
      </c>
      <c r="AV1750" s="14" t="s">
        <v>81</v>
      </c>
      <c r="AW1750" s="14" t="s">
        <v>30</v>
      </c>
      <c r="AX1750" s="14" t="s">
        <v>73</v>
      </c>
      <c r="AY1750" s="265" t="s">
        <v>194</v>
      </c>
    </row>
    <row r="1751" spans="1:51" s="14" customFormat="1" ht="12">
      <c r="A1751" s="14"/>
      <c r="B1751" s="255"/>
      <c r="C1751" s="256"/>
      <c r="D1751" s="240" t="s">
        <v>202</v>
      </c>
      <c r="E1751" s="257" t="s">
        <v>1</v>
      </c>
      <c r="F1751" s="258" t="s">
        <v>1941</v>
      </c>
      <c r="G1751" s="256"/>
      <c r="H1751" s="259">
        <v>12.21</v>
      </c>
      <c r="I1751" s="260"/>
      <c r="J1751" s="256"/>
      <c r="K1751" s="256"/>
      <c r="L1751" s="261"/>
      <c r="M1751" s="262"/>
      <c r="N1751" s="263"/>
      <c r="O1751" s="263"/>
      <c r="P1751" s="263"/>
      <c r="Q1751" s="263"/>
      <c r="R1751" s="263"/>
      <c r="S1751" s="263"/>
      <c r="T1751" s="264"/>
      <c r="U1751" s="14"/>
      <c r="V1751" s="14"/>
      <c r="W1751" s="14"/>
      <c r="X1751" s="14"/>
      <c r="Y1751" s="14"/>
      <c r="Z1751" s="14"/>
      <c r="AA1751" s="14"/>
      <c r="AB1751" s="14"/>
      <c r="AC1751" s="14"/>
      <c r="AD1751" s="14"/>
      <c r="AE1751" s="14"/>
      <c r="AT1751" s="265" t="s">
        <v>202</v>
      </c>
      <c r="AU1751" s="265" t="s">
        <v>81</v>
      </c>
      <c r="AV1751" s="14" t="s">
        <v>81</v>
      </c>
      <c r="AW1751" s="14" t="s">
        <v>30</v>
      </c>
      <c r="AX1751" s="14" t="s">
        <v>73</v>
      </c>
      <c r="AY1751" s="265" t="s">
        <v>194</v>
      </c>
    </row>
    <row r="1752" spans="1:51" s="14" customFormat="1" ht="12">
      <c r="A1752" s="14"/>
      <c r="B1752" s="255"/>
      <c r="C1752" s="256"/>
      <c r="D1752" s="240" t="s">
        <v>202</v>
      </c>
      <c r="E1752" s="257" t="s">
        <v>1</v>
      </c>
      <c r="F1752" s="258" t="s">
        <v>1982</v>
      </c>
      <c r="G1752" s="256"/>
      <c r="H1752" s="259">
        <v>18.53</v>
      </c>
      <c r="I1752" s="260"/>
      <c r="J1752" s="256"/>
      <c r="K1752" s="256"/>
      <c r="L1752" s="261"/>
      <c r="M1752" s="262"/>
      <c r="N1752" s="263"/>
      <c r="O1752" s="263"/>
      <c r="P1752" s="263"/>
      <c r="Q1752" s="263"/>
      <c r="R1752" s="263"/>
      <c r="S1752" s="263"/>
      <c r="T1752" s="264"/>
      <c r="U1752" s="14"/>
      <c r="V1752" s="14"/>
      <c r="W1752" s="14"/>
      <c r="X1752" s="14"/>
      <c r="Y1752" s="14"/>
      <c r="Z1752" s="14"/>
      <c r="AA1752" s="14"/>
      <c r="AB1752" s="14"/>
      <c r="AC1752" s="14"/>
      <c r="AD1752" s="14"/>
      <c r="AE1752" s="14"/>
      <c r="AT1752" s="265" t="s">
        <v>202</v>
      </c>
      <c r="AU1752" s="265" t="s">
        <v>81</v>
      </c>
      <c r="AV1752" s="14" t="s">
        <v>81</v>
      </c>
      <c r="AW1752" s="14" t="s">
        <v>30</v>
      </c>
      <c r="AX1752" s="14" t="s">
        <v>73</v>
      </c>
      <c r="AY1752" s="265" t="s">
        <v>194</v>
      </c>
    </row>
    <row r="1753" spans="1:51" s="14" customFormat="1" ht="12">
      <c r="A1753" s="14"/>
      <c r="B1753" s="255"/>
      <c r="C1753" s="256"/>
      <c r="D1753" s="240" t="s">
        <v>202</v>
      </c>
      <c r="E1753" s="257" t="s">
        <v>1</v>
      </c>
      <c r="F1753" s="258" t="s">
        <v>1983</v>
      </c>
      <c r="G1753" s="256"/>
      <c r="H1753" s="259">
        <v>9.14</v>
      </c>
      <c r="I1753" s="260"/>
      <c r="J1753" s="256"/>
      <c r="K1753" s="256"/>
      <c r="L1753" s="261"/>
      <c r="M1753" s="262"/>
      <c r="N1753" s="263"/>
      <c r="O1753" s="263"/>
      <c r="P1753" s="263"/>
      <c r="Q1753" s="263"/>
      <c r="R1753" s="263"/>
      <c r="S1753" s="263"/>
      <c r="T1753" s="264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T1753" s="265" t="s">
        <v>202</v>
      </c>
      <c r="AU1753" s="265" t="s">
        <v>81</v>
      </c>
      <c r="AV1753" s="14" t="s">
        <v>81</v>
      </c>
      <c r="AW1753" s="14" t="s">
        <v>30</v>
      </c>
      <c r="AX1753" s="14" t="s">
        <v>73</v>
      </c>
      <c r="AY1753" s="265" t="s">
        <v>194</v>
      </c>
    </row>
    <row r="1754" spans="1:51" s="14" customFormat="1" ht="12">
      <c r="A1754" s="14"/>
      <c r="B1754" s="255"/>
      <c r="C1754" s="256"/>
      <c r="D1754" s="240" t="s">
        <v>202</v>
      </c>
      <c r="E1754" s="257" t="s">
        <v>1</v>
      </c>
      <c r="F1754" s="258" t="s">
        <v>1984</v>
      </c>
      <c r="G1754" s="256"/>
      <c r="H1754" s="259">
        <v>22.81</v>
      </c>
      <c r="I1754" s="260"/>
      <c r="J1754" s="256"/>
      <c r="K1754" s="256"/>
      <c r="L1754" s="261"/>
      <c r="M1754" s="262"/>
      <c r="N1754" s="263"/>
      <c r="O1754" s="263"/>
      <c r="P1754" s="263"/>
      <c r="Q1754" s="263"/>
      <c r="R1754" s="263"/>
      <c r="S1754" s="263"/>
      <c r="T1754" s="264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T1754" s="265" t="s">
        <v>202</v>
      </c>
      <c r="AU1754" s="265" t="s">
        <v>81</v>
      </c>
      <c r="AV1754" s="14" t="s">
        <v>81</v>
      </c>
      <c r="AW1754" s="14" t="s">
        <v>30</v>
      </c>
      <c r="AX1754" s="14" t="s">
        <v>73</v>
      </c>
      <c r="AY1754" s="265" t="s">
        <v>194</v>
      </c>
    </row>
    <row r="1755" spans="1:51" s="14" customFormat="1" ht="12">
      <c r="A1755" s="14"/>
      <c r="B1755" s="255"/>
      <c r="C1755" s="256"/>
      <c r="D1755" s="240" t="s">
        <v>202</v>
      </c>
      <c r="E1755" s="257" t="s">
        <v>1</v>
      </c>
      <c r="F1755" s="258" t="s">
        <v>1985</v>
      </c>
      <c r="G1755" s="256"/>
      <c r="H1755" s="259">
        <v>12.45</v>
      </c>
      <c r="I1755" s="260"/>
      <c r="J1755" s="256"/>
      <c r="K1755" s="256"/>
      <c r="L1755" s="261"/>
      <c r="M1755" s="262"/>
      <c r="N1755" s="263"/>
      <c r="O1755" s="263"/>
      <c r="P1755" s="263"/>
      <c r="Q1755" s="263"/>
      <c r="R1755" s="263"/>
      <c r="S1755" s="263"/>
      <c r="T1755" s="264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T1755" s="265" t="s">
        <v>202</v>
      </c>
      <c r="AU1755" s="265" t="s">
        <v>81</v>
      </c>
      <c r="AV1755" s="14" t="s">
        <v>81</v>
      </c>
      <c r="AW1755" s="14" t="s">
        <v>30</v>
      </c>
      <c r="AX1755" s="14" t="s">
        <v>73</v>
      </c>
      <c r="AY1755" s="265" t="s">
        <v>194</v>
      </c>
    </row>
    <row r="1756" spans="1:51" s="15" customFormat="1" ht="12">
      <c r="A1756" s="15"/>
      <c r="B1756" s="266"/>
      <c r="C1756" s="267"/>
      <c r="D1756" s="240" t="s">
        <v>202</v>
      </c>
      <c r="E1756" s="268" t="s">
        <v>1</v>
      </c>
      <c r="F1756" s="269" t="s">
        <v>206</v>
      </c>
      <c r="G1756" s="267"/>
      <c r="H1756" s="270">
        <v>92.7</v>
      </c>
      <c r="I1756" s="271"/>
      <c r="J1756" s="267"/>
      <c r="K1756" s="267"/>
      <c r="L1756" s="272"/>
      <c r="M1756" s="273"/>
      <c r="N1756" s="274"/>
      <c r="O1756" s="274"/>
      <c r="P1756" s="274"/>
      <c r="Q1756" s="274"/>
      <c r="R1756" s="274"/>
      <c r="S1756" s="274"/>
      <c r="T1756" s="275"/>
      <c r="U1756" s="15"/>
      <c r="V1756" s="15"/>
      <c r="W1756" s="15"/>
      <c r="X1756" s="15"/>
      <c r="Y1756" s="15"/>
      <c r="Z1756" s="15"/>
      <c r="AA1756" s="15"/>
      <c r="AB1756" s="15"/>
      <c r="AC1756" s="15"/>
      <c r="AD1756" s="15"/>
      <c r="AE1756" s="15"/>
      <c r="AT1756" s="276" t="s">
        <v>202</v>
      </c>
      <c r="AU1756" s="276" t="s">
        <v>81</v>
      </c>
      <c r="AV1756" s="15" t="s">
        <v>115</v>
      </c>
      <c r="AW1756" s="15" t="s">
        <v>30</v>
      </c>
      <c r="AX1756" s="15" t="s">
        <v>77</v>
      </c>
      <c r="AY1756" s="276" t="s">
        <v>194</v>
      </c>
    </row>
    <row r="1757" spans="1:63" s="12" customFormat="1" ht="22.8" customHeight="1">
      <c r="A1757" s="12"/>
      <c r="B1757" s="211"/>
      <c r="C1757" s="212"/>
      <c r="D1757" s="213" t="s">
        <v>72</v>
      </c>
      <c r="E1757" s="225" t="s">
        <v>1986</v>
      </c>
      <c r="F1757" s="225" t="s">
        <v>1987</v>
      </c>
      <c r="G1757" s="212"/>
      <c r="H1757" s="212"/>
      <c r="I1757" s="215"/>
      <c r="J1757" s="226">
        <f>BK1757</f>
        <v>0</v>
      </c>
      <c r="K1757" s="212"/>
      <c r="L1757" s="217"/>
      <c r="M1757" s="218"/>
      <c r="N1757" s="219"/>
      <c r="O1757" s="219"/>
      <c r="P1757" s="220">
        <f>SUM(P1758:P1783)</f>
        <v>0</v>
      </c>
      <c r="Q1757" s="219"/>
      <c r="R1757" s="220">
        <f>SUM(R1758:R1783)</f>
        <v>0</v>
      </c>
      <c r="S1757" s="219"/>
      <c r="T1757" s="221">
        <f>SUM(T1758:T1783)</f>
        <v>0</v>
      </c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R1757" s="222" t="s">
        <v>81</v>
      </c>
      <c r="AT1757" s="223" t="s">
        <v>72</v>
      </c>
      <c r="AU1757" s="223" t="s">
        <v>77</v>
      </c>
      <c r="AY1757" s="222" t="s">
        <v>194</v>
      </c>
      <c r="BK1757" s="224">
        <f>SUM(BK1758:BK1783)</f>
        <v>0</v>
      </c>
    </row>
    <row r="1758" spans="1:65" s="2" customFormat="1" ht="21.75" customHeight="1">
      <c r="A1758" s="39"/>
      <c r="B1758" s="40"/>
      <c r="C1758" s="227" t="s">
        <v>1128</v>
      </c>
      <c r="D1758" s="227" t="s">
        <v>196</v>
      </c>
      <c r="E1758" s="228" t="s">
        <v>1988</v>
      </c>
      <c r="F1758" s="229" t="s">
        <v>1989</v>
      </c>
      <c r="G1758" s="230" t="s">
        <v>294</v>
      </c>
      <c r="H1758" s="231">
        <v>8.051</v>
      </c>
      <c r="I1758" s="232"/>
      <c r="J1758" s="233">
        <f>ROUND(I1758*H1758,2)</f>
        <v>0</v>
      </c>
      <c r="K1758" s="229" t="s">
        <v>200</v>
      </c>
      <c r="L1758" s="45"/>
      <c r="M1758" s="234" t="s">
        <v>1</v>
      </c>
      <c r="N1758" s="235" t="s">
        <v>38</v>
      </c>
      <c r="O1758" s="92"/>
      <c r="P1758" s="236">
        <f>O1758*H1758</f>
        <v>0</v>
      </c>
      <c r="Q1758" s="236">
        <v>0</v>
      </c>
      <c r="R1758" s="236">
        <f>Q1758*H1758</f>
        <v>0</v>
      </c>
      <c r="S1758" s="236">
        <v>0</v>
      </c>
      <c r="T1758" s="237">
        <f>S1758*H1758</f>
        <v>0</v>
      </c>
      <c r="U1758" s="39"/>
      <c r="V1758" s="39"/>
      <c r="W1758" s="39"/>
      <c r="X1758" s="39"/>
      <c r="Y1758" s="39"/>
      <c r="Z1758" s="39"/>
      <c r="AA1758" s="39"/>
      <c r="AB1758" s="39"/>
      <c r="AC1758" s="39"/>
      <c r="AD1758" s="39"/>
      <c r="AE1758" s="39"/>
      <c r="AR1758" s="238" t="s">
        <v>239</v>
      </c>
      <c r="AT1758" s="238" t="s">
        <v>196</v>
      </c>
      <c r="AU1758" s="238" t="s">
        <v>81</v>
      </c>
      <c r="AY1758" s="18" t="s">
        <v>194</v>
      </c>
      <c r="BE1758" s="239">
        <f>IF(N1758="základní",J1758,0)</f>
        <v>0</v>
      </c>
      <c r="BF1758" s="239">
        <f>IF(N1758="snížená",J1758,0)</f>
        <v>0</v>
      </c>
      <c r="BG1758" s="239">
        <f>IF(N1758="zákl. přenesená",J1758,0)</f>
        <v>0</v>
      </c>
      <c r="BH1758" s="239">
        <f>IF(N1758="sníž. přenesená",J1758,0)</f>
        <v>0</v>
      </c>
      <c r="BI1758" s="239">
        <f>IF(N1758="nulová",J1758,0)</f>
        <v>0</v>
      </c>
      <c r="BJ1758" s="18" t="s">
        <v>77</v>
      </c>
      <c r="BK1758" s="239">
        <f>ROUND(I1758*H1758,2)</f>
        <v>0</v>
      </c>
      <c r="BL1758" s="18" t="s">
        <v>239</v>
      </c>
      <c r="BM1758" s="238" t="s">
        <v>1990</v>
      </c>
    </row>
    <row r="1759" spans="1:47" s="2" customFormat="1" ht="12">
      <c r="A1759" s="39"/>
      <c r="B1759" s="40"/>
      <c r="C1759" s="41"/>
      <c r="D1759" s="240" t="s">
        <v>201</v>
      </c>
      <c r="E1759" s="41"/>
      <c r="F1759" s="241" t="s">
        <v>1989</v>
      </c>
      <c r="G1759" s="41"/>
      <c r="H1759" s="41"/>
      <c r="I1759" s="242"/>
      <c r="J1759" s="41"/>
      <c r="K1759" s="41"/>
      <c r="L1759" s="45"/>
      <c r="M1759" s="243"/>
      <c r="N1759" s="244"/>
      <c r="O1759" s="92"/>
      <c r="P1759" s="92"/>
      <c r="Q1759" s="92"/>
      <c r="R1759" s="92"/>
      <c r="S1759" s="92"/>
      <c r="T1759" s="93"/>
      <c r="U1759" s="39"/>
      <c r="V1759" s="39"/>
      <c r="W1759" s="39"/>
      <c r="X1759" s="39"/>
      <c r="Y1759" s="39"/>
      <c r="Z1759" s="39"/>
      <c r="AA1759" s="39"/>
      <c r="AB1759" s="39"/>
      <c r="AC1759" s="39"/>
      <c r="AD1759" s="39"/>
      <c r="AE1759" s="39"/>
      <c r="AT1759" s="18" t="s">
        <v>201</v>
      </c>
      <c r="AU1759" s="18" t="s">
        <v>81</v>
      </c>
    </row>
    <row r="1760" spans="1:51" s="14" customFormat="1" ht="12">
      <c r="A1760" s="14"/>
      <c r="B1760" s="255"/>
      <c r="C1760" s="256"/>
      <c r="D1760" s="240" t="s">
        <v>202</v>
      </c>
      <c r="E1760" s="257" t="s">
        <v>1</v>
      </c>
      <c r="F1760" s="258" t="s">
        <v>1991</v>
      </c>
      <c r="G1760" s="256"/>
      <c r="H1760" s="259">
        <v>8.051</v>
      </c>
      <c r="I1760" s="260"/>
      <c r="J1760" s="256"/>
      <c r="K1760" s="256"/>
      <c r="L1760" s="261"/>
      <c r="M1760" s="262"/>
      <c r="N1760" s="263"/>
      <c r="O1760" s="263"/>
      <c r="P1760" s="263"/>
      <c r="Q1760" s="263"/>
      <c r="R1760" s="263"/>
      <c r="S1760" s="263"/>
      <c r="T1760" s="264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T1760" s="265" t="s">
        <v>202</v>
      </c>
      <c r="AU1760" s="265" t="s">
        <v>81</v>
      </c>
      <c r="AV1760" s="14" t="s">
        <v>81</v>
      </c>
      <c r="AW1760" s="14" t="s">
        <v>30</v>
      </c>
      <c r="AX1760" s="14" t="s">
        <v>73</v>
      </c>
      <c r="AY1760" s="265" t="s">
        <v>194</v>
      </c>
    </row>
    <row r="1761" spans="1:51" s="15" customFormat="1" ht="12">
      <c r="A1761" s="15"/>
      <c r="B1761" s="266"/>
      <c r="C1761" s="267"/>
      <c r="D1761" s="240" t="s">
        <v>202</v>
      </c>
      <c r="E1761" s="268" t="s">
        <v>1</v>
      </c>
      <c r="F1761" s="269" t="s">
        <v>206</v>
      </c>
      <c r="G1761" s="267"/>
      <c r="H1761" s="270">
        <v>8.051</v>
      </c>
      <c r="I1761" s="271"/>
      <c r="J1761" s="267"/>
      <c r="K1761" s="267"/>
      <c r="L1761" s="272"/>
      <c r="M1761" s="273"/>
      <c r="N1761" s="274"/>
      <c r="O1761" s="274"/>
      <c r="P1761" s="274"/>
      <c r="Q1761" s="274"/>
      <c r="R1761" s="274"/>
      <c r="S1761" s="274"/>
      <c r="T1761" s="275"/>
      <c r="U1761" s="15"/>
      <c r="V1761" s="15"/>
      <c r="W1761" s="15"/>
      <c r="X1761" s="15"/>
      <c r="Y1761" s="15"/>
      <c r="Z1761" s="15"/>
      <c r="AA1761" s="15"/>
      <c r="AB1761" s="15"/>
      <c r="AC1761" s="15"/>
      <c r="AD1761" s="15"/>
      <c r="AE1761" s="15"/>
      <c r="AT1761" s="276" t="s">
        <v>202</v>
      </c>
      <c r="AU1761" s="276" t="s">
        <v>81</v>
      </c>
      <c r="AV1761" s="15" t="s">
        <v>115</v>
      </c>
      <c r="AW1761" s="15" t="s">
        <v>30</v>
      </c>
      <c r="AX1761" s="15" t="s">
        <v>77</v>
      </c>
      <c r="AY1761" s="276" t="s">
        <v>194</v>
      </c>
    </row>
    <row r="1762" spans="1:65" s="2" customFormat="1" ht="12">
      <c r="A1762" s="39"/>
      <c r="B1762" s="40"/>
      <c r="C1762" s="227" t="s">
        <v>1992</v>
      </c>
      <c r="D1762" s="227" t="s">
        <v>196</v>
      </c>
      <c r="E1762" s="228" t="s">
        <v>1993</v>
      </c>
      <c r="F1762" s="229" t="s">
        <v>1994</v>
      </c>
      <c r="G1762" s="230" t="s">
        <v>294</v>
      </c>
      <c r="H1762" s="231">
        <v>4.261</v>
      </c>
      <c r="I1762" s="232"/>
      <c r="J1762" s="233">
        <f>ROUND(I1762*H1762,2)</f>
        <v>0</v>
      </c>
      <c r="K1762" s="229" t="s">
        <v>200</v>
      </c>
      <c r="L1762" s="45"/>
      <c r="M1762" s="234" t="s">
        <v>1</v>
      </c>
      <c r="N1762" s="235" t="s">
        <v>38</v>
      </c>
      <c r="O1762" s="92"/>
      <c r="P1762" s="236">
        <f>O1762*H1762</f>
        <v>0</v>
      </c>
      <c r="Q1762" s="236">
        <v>0</v>
      </c>
      <c r="R1762" s="236">
        <f>Q1762*H1762</f>
        <v>0</v>
      </c>
      <c r="S1762" s="236">
        <v>0</v>
      </c>
      <c r="T1762" s="237">
        <f>S1762*H1762</f>
        <v>0</v>
      </c>
      <c r="U1762" s="39"/>
      <c r="V1762" s="39"/>
      <c r="W1762" s="39"/>
      <c r="X1762" s="39"/>
      <c r="Y1762" s="39"/>
      <c r="Z1762" s="39"/>
      <c r="AA1762" s="39"/>
      <c r="AB1762" s="39"/>
      <c r="AC1762" s="39"/>
      <c r="AD1762" s="39"/>
      <c r="AE1762" s="39"/>
      <c r="AR1762" s="238" t="s">
        <v>239</v>
      </c>
      <c r="AT1762" s="238" t="s">
        <v>196</v>
      </c>
      <c r="AU1762" s="238" t="s">
        <v>81</v>
      </c>
      <c r="AY1762" s="18" t="s">
        <v>194</v>
      </c>
      <c r="BE1762" s="239">
        <f>IF(N1762="základní",J1762,0)</f>
        <v>0</v>
      </c>
      <c r="BF1762" s="239">
        <f>IF(N1762="snížená",J1762,0)</f>
        <v>0</v>
      </c>
      <c r="BG1762" s="239">
        <f>IF(N1762="zákl. přenesená",J1762,0)</f>
        <v>0</v>
      </c>
      <c r="BH1762" s="239">
        <f>IF(N1762="sníž. přenesená",J1762,0)</f>
        <v>0</v>
      </c>
      <c r="BI1762" s="239">
        <f>IF(N1762="nulová",J1762,0)</f>
        <v>0</v>
      </c>
      <c r="BJ1762" s="18" t="s">
        <v>77</v>
      </c>
      <c r="BK1762" s="239">
        <f>ROUND(I1762*H1762,2)</f>
        <v>0</v>
      </c>
      <c r="BL1762" s="18" t="s">
        <v>239</v>
      </c>
      <c r="BM1762" s="238" t="s">
        <v>1995</v>
      </c>
    </row>
    <row r="1763" spans="1:47" s="2" customFormat="1" ht="12">
      <c r="A1763" s="39"/>
      <c r="B1763" s="40"/>
      <c r="C1763" s="41"/>
      <c r="D1763" s="240" t="s">
        <v>201</v>
      </c>
      <c r="E1763" s="41"/>
      <c r="F1763" s="241" t="s">
        <v>1994</v>
      </c>
      <c r="G1763" s="41"/>
      <c r="H1763" s="41"/>
      <c r="I1763" s="242"/>
      <c r="J1763" s="41"/>
      <c r="K1763" s="41"/>
      <c r="L1763" s="45"/>
      <c r="M1763" s="243"/>
      <c r="N1763" s="244"/>
      <c r="O1763" s="92"/>
      <c r="P1763" s="92"/>
      <c r="Q1763" s="92"/>
      <c r="R1763" s="92"/>
      <c r="S1763" s="92"/>
      <c r="T1763" s="93"/>
      <c r="U1763" s="39"/>
      <c r="V1763" s="39"/>
      <c r="W1763" s="39"/>
      <c r="X1763" s="39"/>
      <c r="Y1763" s="39"/>
      <c r="Z1763" s="39"/>
      <c r="AA1763" s="39"/>
      <c r="AB1763" s="39"/>
      <c r="AC1763" s="39"/>
      <c r="AD1763" s="39"/>
      <c r="AE1763" s="39"/>
      <c r="AT1763" s="18" t="s">
        <v>201</v>
      </c>
      <c r="AU1763" s="18" t="s">
        <v>81</v>
      </c>
    </row>
    <row r="1764" spans="1:65" s="2" customFormat="1" ht="12">
      <c r="A1764" s="39"/>
      <c r="B1764" s="40"/>
      <c r="C1764" s="227" t="s">
        <v>1135</v>
      </c>
      <c r="D1764" s="227" t="s">
        <v>196</v>
      </c>
      <c r="E1764" s="228" t="s">
        <v>1996</v>
      </c>
      <c r="F1764" s="229" t="s">
        <v>1997</v>
      </c>
      <c r="G1764" s="230" t="s">
        <v>294</v>
      </c>
      <c r="H1764" s="231">
        <v>3.79</v>
      </c>
      <c r="I1764" s="232"/>
      <c r="J1764" s="233">
        <f>ROUND(I1764*H1764,2)</f>
        <v>0</v>
      </c>
      <c r="K1764" s="229" t="s">
        <v>200</v>
      </c>
      <c r="L1764" s="45"/>
      <c r="M1764" s="234" t="s">
        <v>1</v>
      </c>
      <c r="N1764" s="235" t="s">
        <v>38</v>
      </c>
      <c r="O1764" s="92"/>
      <c r="P1764" s="236">
        <f>O1764*H1764</f>
        <v>0</v>
      </c>
      <c r="Q1764" s="236">
        <v>0</v>
      </c>
      <c r="R1764" s="236">
        <f>Q1764*H1764</f>
        <v>0</v>
      </c>
      <c r="S1764" s="236">
        <v>0</v>
      </c>
      <c r="T1764" s="237">
        <f>S1764*H1764</f>
        <v>0</v>
      </c>
      <c r="U1764" s="39"/>
      <c r="V1764" s="39"/>
      <c r="W1764" s="39"/>
      <c r="X1764" s="39"/>
      <c r="Y1764" s="39"/>
      <c r="Z1764" s="39"/>
      <c r="AA1764" s="39"/>
      <c r="AB1764" s="39"/>
      <c r="AC1764" s="39"/>
      <c r="AD1764" s="39"/>
      <c r="AE1764" s="39"/>
      <c r="AR1764" s="238" t="s">
        <v>239</v>
      </c>
      <c r="AT1764" s="238" t="s">
        <v>196</v>
      </c>
      <c r="AU1764" s="238" t="s">
        <v>81</v>
      </c>
      <c r="AY1764" s="18" t="s">
        <v>194</v>
      </c>
      <c r="BE1764" s="239">
        <f>IF(N1764="základní",J1764,0)</f>
        <v>0</v>
      </c>
      <c r="BF1764" s="239">
        <f>IF(N1764="snížená",J1764,0)</f>
        <v>0</v>
      </c>
      <c r="BG1764" s="239">
        <f>IF(N1764="zákl. přenesená",J1764,0)</f>
        <v>0</v>
      </c>
      <c r="BH1764" s="239">
        <f>IF(N1764="sníž. přenesená",J1764,0)</f>
        <v>0</v>
      </c>
      <c r="BI1764" s="239">
        <f>IF(N1764="nulová",J1764,0)</f>
        <v>0</v>
      </c>
      <c r="BJ1764" s="18" t="s">
        <v>77</v>
      </c>
      <c r="BK1764" s="239">
        <f>ROUND(I1764*H1764,2)</f>
        <v>0</v>
      </c>
      <c r="BL1764" s="18" t="s">
        <v>239</v>
      </c>
      <c r="BM1764" s="238" t="s">
        <v>1998</v>
      </c>
    </row>
    <row r="1765" spans="1:47" s="2" customFormat="1" ht="12">
      <c r="A1765" s="39"/>
      <c r="B1765" s="40"/>
      <c r="C1765" s="41"/>
      <c r="D1765" s="240" t="s">
        <v>201</v>
      </c>
      <c r="E1765" s="41"/>
      <c r="F1765" s="241" t="s">
        <v>1997</v>
      </c>
      <c r="G1765" s="41"/>
      <c r="H1765" s="41"/>
      <c r="I1765" s="242"/>
      <c r="J1765" s="41"/>
      <c r="K1765" s="41"/>
      <c r="L1765" s="45"/>
      <c r="M1765" s="243"/>
      <c r="N1765" s="244"/>
      <c r="O1765" s="92"/>
      <c r="P1765" s="92"/>
      <c r="Q1765" s="92"/>
      <c r="R1765" s="92"/>
      <c r="S1765" s="92"/>
      <c r="T1765" s="93"/>
      <c r="U1765" s="39"/>
      <c r="V1765" s="39"/>
      <c r="W1765" s="39"/>
      <c r="X1765" s="39"/>
      <c r="Y1765" s="39"/>
      <c r="Z1765" s="39"/>
      <c r="AA1765" s="39"/>
      <c r="AB1765" s="39"/>
      <c r="AC1765" s="39"/>
      <c r="AD1765" s="39"/>
      <c r="AE1765" s="39"/>
      <c r="AT1765" s="18" t="s">
        <v>201</v>
      </c>
      <c r="AU1765" s="18" t="s">
        <v>81</v>
      </c>
    </row>
    <row r="1766" spans="1:65" s="2" customFormat="1" ht="12">
      <c r="A1766" s="39"/>
      <c r="B1766" s="40"/>
      <c r="C1766" s="227" t="s">
        <v>1999</v>
      </c>
      <c r="D1766" s="227" t="s">
        <v>196</v>
      </c>
      <c r="E1766" s="228" t="s">
        <v>2000</v>
      </c>
      <c r="F1766" s="229" t="s">
        <v>2001</v>
      </c>
      <c r="G1766" s="230" t="s">
        <v>294</v>
      </c>
      <c r="H1766" s="231">
        <v>4.261</v>
      </c>
      <c r="I1766" s="232"/>
      <c r="J1766" s="233">
        <f>ROUND(I1766*H1766,2)</f>
        <v>0</v>
      </c>
      <c r="K1766" s="229" t="s">
        <v>200</v>
      </c>
      <c r="L1766" s="45"/>
      <c r="M1766" s="234" t="s">
        <v>1</v>
      </c>
      <c r="N1766" s="235" t="s">
        <v>38</v>
      </c>
      <c r="O1766" s="92"/>
      <c r="P1766" s="236">
        <f>O1766*H1766</f>
        <v>0</v>
      </c>
      <c r="Q1766" s="236">
        <v>0</v>
      </c>
      <c r="R1766" s="236">
        <f>Q1766*H1766</f>
        <v>0</v>
      </c>
      <c r="S1766" s="236">
        <v>0</v>
      </c>
      <c r="T1766" s="237">
        <f>S1766*H1766</f>
        <v>0</v>
      </c>
      <c r="U1766" s="39"/>
      <c r="V1766" s="39"/>
      <c r="W1766" s="39"/>
      <c r="X1766" s="39"/>
      <c r="Y1766" s="39"/>
      <c r="Z1766" s="39"/>
      <c r="AA1766" s="39"/>
      <c r="AB1766" s="39"/>
      <c r="AC1766" s="39"/>
      <c r="AD1766" s="39"/>
      <c r="AE1766" s="39"/>
      <c r="AR1766" s="238" t="s">
        <v>239</v>
      </c>
      <c r="AT1766" s="238" t="s">
        <v>196</v>
      </c>
      <c r="AU1766" s="238" t="s">
        <v>81</v>
      </c>
      <c r="AY1766" s="18" t="s">
        <v>194</v>
      </c>
      <c r="BE1766" s="239">
        <f>IF(N1766="základní",J1766,0)</f>
        <v>0</v>
      </c>
      <c r="BF1766" s="239">
        <f>IF(N1766="snížená",J1766,0)</f>
        <v>0</v>
      </c>
      <c r="BG1766" s="239">
        <f>IF(N1766="zákl. přenesená",J1766,0)</f>
        <v>0</v>
      </c>
      <c r="BH1766" s="239">
        <f>IF(N1766="sníž. přenesená",J1766,0)</f>
        <v>0</v>
      </c>
      <c r="BI1766" s="239">
        <f>IF(N1766="nulová",J1766,0)</f>
        <v>0</v>
      </c>
      <c r="BJ1766" s="18" t="s">
        <v>77</v>
      </c>
      <c r="BK1766" s="239">
        <f>ROUND(I1766*H1766,2)</f>
        <v>0</v>
      </c>
      <c r="BL1766" s="18" t="s">
        <v>239</v>
      </c>
      <c r="BM1766" s="238" t="s">
        <v>2002</v>
      </c>
    </row>
    <row r="1767" spans="1:47" s="2" customFormat="1" ht="12">
      <c r="A1767" s="39"/>
      <c r="B1767" s="40"/>
      <c r="C1767" s="41"/>
      <c r="D1767" s="240" t="s">
        <v>201</v>
      </c>
      <c r="E1767" s="41"/>
      <c r="F1767" s="241" t="s">
        <v>2001</v>
      </c>
      <c r="G1767" s="41"/>
      <c r="H1767" s="41"/>
      <c r="I1767" s="242"/>
      <c r="J1767" s="41"/>
      <c r="K1767" s="41"/>
      <c r="L1767" s="45"/>
      <c r="M1767" s="243"/>
      <c r="N1767" s="244"/>
      <c r="O1767" s="92"/>
      <c r="P1767" s="92"/>
      <c r="Q1767" s="92"/>
      <c r="R1767" s="92"/>
      <c r="S1767" s="92"/>
      <c r="T1767" s="93"/>
      <c r="U1767" s="39"/>
      <c r="V1767" s="39"/>
      <c r="W1767" s="39"/>
      <c r="X1767" s="39"/>
      <c r="Y1767" s="39"/>
      <c r="Z1767" s="39"/>
      <c r="AA1767" s="39"/>
      <c r="AB1767" s="39"/>
      <c r="AC1767" s="39"/>
      <c r="AD1767" s="39"/>
      <c r="AE1767" s="39"/>
      <c r="AT1767" s="18" t="s">
        <v>201</v>
      </c>
      <c r="AU1767" s="18" t="s">
        <v>81</v>
      </c>
    </row>
    <row r="1768" spans="1:51" s="14" customFormat="1" ht="12">
      <c r="A1768" s="14"/>
      <c r="B1768" s="255"/>
      <c r="C1768" s="256"/>
      <c r="D1768" s="240" t="s">
        <v>202</v>
      </c>
      <c r="E1768" s="257" t="s">
        <v>1</v>
      </c>
      <c r="F1768" s="258" t="s">
        <v>2003</v>
      </c>
      <c r="G1768" s="256"/>
      <c r="H1768" s="259">
        <v>4.261</v>
      </c>
      <c r="I1768" s="260"/>
      <c r="J1768" s="256"/>
      <c r="K1768" s="256"/>
      <c r="L1768" s="261"/>
      <c r="M1768" s="262"/>
      <c r="N1768" s="263"/>
      <c r="O1768" s="263"/>
      <c r="P1768" s="263"/>
      <c r="Q1768" s="263"/>
      <c r="R1768" s="263"/>
      <c r="S1768" s="263"/>
      <c r="T1768" s="264"/>
      <c r="U1768" s="14"/>
      <c r="V1768" s="14"/>
      <c r="W1768" s="14"/>
      <c r="X1768" s="14"/>
      <c r="Y1768" s="14"/>
      <c r="Z1768" s="14"/>
      <c r="AA1768" s="14"/>
      <c r="AB1768" s="14"/>
      <c r="AC1768" s="14"/>
      <c r="AD1768" s="14"/>
      <c r="AE1768" s="14"/>
      <c r="AT1768" s="265" t="s">
        <v>202</v>
      </c>
      <c r="AU1768" s="265" t="s">
        <v>81</v>
      </c>
      <c r="AV1768" s="14" t="s">
        <v>81</v>
      </c>
      <c r="AW1768" s="14" t="s">
        <v>30</v>
      </c>
      <c r="AX1768" s="14" t="s">
        <v>73</v>
      </c>
      <c r="AY1768" s="265" t="s">
        <v>194</v>
      </c>
    </row>
    <row r="1769" spans="1:51" s="15" customFormat="1" ht="12">
      <c r="A1769" s="15"/>
      <c r="B1769" s="266"/>
      <c r="C1769" s="267"/>
      <c r="D1769" s="240" t="s">
        <v>202</v>
      </c>
      <c r="E1769" s="268" t="s">
        <v>1</v>
      </c>
      <c r="F1769" s="269" t="s">
        <v>206</v>
      </c>
      <c r="G1769" s="267"/>
      <c r="H1769" s="270">
        <v>4.261</v>
      </c>
      <c r="I1769" s="271"/>
      <c r="J1769" s="267"/>
      <c r="K1769" s="267"/>
      <c r="L1769" s="272"/>
      <c r="M1769" s="273"/>
      <c r="N1769" s="274"/>
      <c r="O1769" s="274"/>
      <c r="P1769" s="274"/>
      <c r="Q1769" s="274"/>
      <c r="R1769" s="274"/>
      <c r="S1769" s="274"/>
      <c r="T1769" s="275"/>
      <c r="U1769" s="15"/>
      <c r="V1769" s="15"/>
      <c r="W1769" s="15"/>
      <c r="X1769" s="15"/>
      <c r="Y1769" s="15"/>
      <c r="Z1769" s="15"/>
      <c r="AA1769" s="15"/>
      <c r="AB1769" s="15"/>
      <c r="AC1769" s="15"/>
      <c r="AD1769" s="15"/>
      <c r="AE1769" s="15"/>
      <c r="AT1769" s="276" t="s">
        <v>202</v>
      </c>
      <c r="AU1769" s="276" t="s">
        <v>81</v>
      </c>
      <c r="AV1769" s="15" t="s">
        <v>115</v>
      </c>
      <c r="AW1769" s="15" t="s">
        <v>30</v>
      </c>
      <c r="AX1769" s="15" t="s">
        <v>77</v>
      </c>
      <c r="AY1769" s="276" t="s">
        <v>194</v>
      </c>
    </row>
    <row r="1770" spans="1:65" s="2" customFormat="1" ht="21.75" customHeight="1">
      <c r="A1770" s="39"/>
      <c r="B1770" s="40"/>
      <c r="C1770" s="227" t="s">
        <v>1139</v>
      </c>
      <c r="D1770" s="227" t="s">
        <v>196</v>
      </c>
      <c r="E1770" s="228" t="s">
        <v>2004</v>
      </c>
      <c r="F1770" s="229" t="s">
        <v>2005</v>
      </c>
      <c r="G1770" s="230" t="s">
        <v>294</v>
      </c>
      <c r="H1770" s="231">
        <v>3.79</v>
      </c>
      <c r="I1770" s="232"/>
      <c r="J1770" s="233">
        <f>ROUND(I1770*H1770,2)</f>
        <v>0</v>
      </c>
      <c r="K1770" s="229" t="s">
        <v>200</v>
      </c>
      <c r="L1770" s="45"/>
      <c r="M1770" s="234" t="s">
        <v>1</v>
      </c>
      <c r="N1770" s="235" t="s">
        <v>38</v>
      </c>
      <c r="O1770" s="92"/>
      <c r="P1770" s="236">
        <f>O1770*H1770</f>
        <v>0</v>
      </c>
      <c r="Q1770" s="236">
        <v>0</v>
      </c>
      <c r="R1770" s="236">
        <f>Q1770*H1770</f>
        <v>0</v>
      </c>
      <c r="S1770" s="236">
        <v>0</v>
      </c>
      <c r="T1770" s="237">
        <f>S1770*H1770</f>
        <v>0</v>
      </c>
      <c r="U1770" s="39"/>
      <c r="V1770" s="39"/>
      <c r="W1770" s="39"/>
      <c r="X1770" s="39"/>
      <c r="Y1770" s="39"/>
      <c r="Z1770" s="39"/>
      <c r="AA1770" s="39"/>
      <c r="AB1770" s="39"/>
      <c r="AC1770" s="39"/>
      <c r="AD1770" s="39"/>
      <c r="AE1770" s="39"/>
      <c r="AR1770" s="238" t="s">
        <v>239</v>
      </c>
      <c r="AT1770" s="238" t="s">
        <v>196</v>
      </c>
      <c r="AU1770" s="238" t="s">
        <v>81</v>
      </c>
      <c r="AY1770" s="18" t="s">
        <v>194</v>
      </c>
      <c r="BE1770" s="239">
        <f>IF(N1770="základní",J1770,0)</f>
        <v>0</v>
      </c>
      <c r="BF1770" s="239">
        <f>IF(N1770="snížená",J1770,0)</f>
        <v>0</v>
      </c>
      <c r="BG1770" s="239">
        <f>IF(N1770="zákl. přenesená",J1770,0)</f>
        <v>0</v>
      </c>
      <c r="BH1770" s="239">
        <f>IF(N1770="sníž. přenesená",J1770,0)</f>
        <v>0</v>
      </c>
      <c r="BI1770" s="239">
        <f>IF(N1770="nulová",J1770,0)</f>
        <v>0</v>
      </c>
      <c r="BJ1770" s="18" t="s">
        <v>77</v>
      </c>
      <c r="BK1770" s="239">
        <f>ROUND(I1770*H1770,2)</f>
        <v>0</v>
      </c>
      <c r="BL1770" s="18" t="s">
        <v>239</v>
      </c>
      <c r="BM1770" s="238" t="s">
        <v>2006</v>
      </c>
    </row>
    <row r="1771" spans="1:47" s="2" customFormat="1" ht="12">
      <c r="A1771" s="39"/>
      <c r="B1771" s="40"/>
      <c r="C1771" s="41"/>
      <c r="D1771" s="240" t="s">
        <v>201</v>
      </c>
      <c r="E1771" s="41"/>
      <c r="F1771" s="241" t="s">
        <v>2005</v>
      </c>
      <c r="G1771" s="41"/>
      <c r="H1771" s="41"/>
      <c r="I1771" s="242"/>
      <c r="J1771" s="41"/>
      <c r="K1771" s="41"/>
      <c r="L1771" s="45"/>
      <c r="M1771" s="243"/>
      <c r="N1771" s="244"/>
      <c r="O1771" s="92"/>
      <c r="P1771" s="92"/>
      <c r="Q1771" s="92"/>
      <c r="R1771" s="92"/>
      <c r="S1771" s="92"/>
      <c r="T1771" s="93"/>
      <c r="U1771" s="39"/>
      <c r="V1771" s="39"/>
      <c r="W1771" s="39"/>
      <c r="X1771" s="39"/>
      <c r="Y1771" s="39"/>
      <c r="Z1771" s="39"/>
      <c r="AA1771" s="39"/>
      <c r="AB1771" s="39"/>
      <c r="AC1771" s="39"/>
      <c r="AD1771" s="39"/>
      <c r="AE1771" s="39"/>
      <c r="AT1771" s="18" t="s">
        <v>201</v>
      </c>
      <c r="AU1771" s="18" t="s">
        <v>81</v>
      </c>
    </row>
    <row r="1772" spans="1:51" s="14" customFormat="1" ht="12">
      <c r="A1772" s="14"/>
      <c r="B1772" s="255"/>
      <c r="C1772" s="256"/>
      <c r="D1772" s="240" t="s">
        <v>202</v>
      </c>
      <c r="E1772" s="257" t="s">
        <v>1</v>
      </c>
      <c r="F1772" s="258" t="s">
        <v>2007</v>
      </c>
      <c r="G1772" s="256"/>
      <c r="H1772" s="259">
        <v>3.412</v>
      </c>
      <c r="I1772" s="260"/>
      <c r="J1772" s="256"/>
      <c r="K1772" s="256"/>
      <c r="L1772" s="261"/>
      <c r="M1772" s="262"/>
      <c r="N1772" s="263"/>
      <c r="O1772" s="263"/>
      <c r="P1772" s="263"/>
      <c r="Q1772" s="263"/>
      <c r="R1772" s="263"/>
      <c r="S1772" s="263"/>
      <c r="T1772" s="264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T1772" s="265" t="s">
        <v>202</v>
      </c>
      <c r="AU1772" s="265" t="s">
        <v>81</v>
      </c>
      <c r="AV1772" s="14" t="s">
        <v>81</v>
      </c>
      <c r="AW1772" s="14" t="s">
        <v>30</v>
      </c>
      <c r="AX1772" s="14" t="s">
        <v>73</v>
      </c>
      <c r="AY1772" s="265" t="s">
        <v>194</v>
      </c>
    </row>
    <row r="1773" spans="1:51" s="14" customFormat="1" ht="12">
      <c r="A1773" s="14"/>
      <c r="B1773" s="255"/>
      <c r="C1773" s="256"/>
      <c r="D1773" s="240" t="s">
        <v>202</v>
      </c>
      <c r="E1773" s="257" t="s">
        <v>1</v>
      </c>
      <c r="F1773" s="258" t="s">
        <v>517</v>
      </c>
      <c r="G1773" s="256"/>
      <c r="H1773" s="259">
        <v>0.378</v>
      </c>
      <c r="I1773" s="260"/>
      <c r="J1773" s="256"/>
      <c r="K1773" s="256"/>
      <c r="L1773" s="261"/>
      <c r="M1773" s="262"/>
      <c r="N1773" s="263"/>
      <c r="O1773" s="263"/>
      <c r="P1773" s="263"/>
      <c r="Q1773" s="263"/>
      <c r="R1773" s="263"/>
      <c r="S1773" s="263"/>
      <c r="T1773" s="264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T1773" s="265" t="s">
        <v>202</v>
      </c>
      <c r="AU1773" s="265" t="s">
        <v>81</v>
      </c>
      <c r="AV1773" s="14" t="s">
        <v>81</v>
      </c>
      <c r="AW1773" s="14" t="s">
        <v>30</v>
      </c>
      <c r="AX1773" s="14" t="s">
        <v>73</v>
      </c>
      <c r="AY1773" s="265" t="s">
        <v>194</v>
      </c>
    </row>
    <row r="1774" spans="1:51" s="15" customFormat="1" ht="12">
      <c r="A1774" s="15"/>
      <c r="B1774" s="266"/>
      <c r="C1774" s="267"/>
      <c r="D1774" s="240" t="s">
        <v>202</v>
      </c>
      <c r="E1774" s="268" t="s">
        <v>1</v>
      </c>
      <c r="F1774" s="269" t="s">
        <v>206</v>
      </c>
      <c r="G1774" s="267"/>
      <c r="H1774" s="270">
        <v>3.79</v>
      </c>
      <c r="I1774" s="271"/>
      <c r="J1774" s="267"/>
      <c r="K1774" s="267"/>
      <c r="L1774" s="272"/>
      <c r="M1774" s="273"/>
      <c r="N1774" s="274"/>
      <c r="O1774" s="274"/>
      <c r="P1774" s="274"/>
      <c r="Q1774" s="274"/>
      <c r="R1774" s="274"/>
      <c r="S1774" s="274"/>
      <c r="T1774" s="275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5"/>
      <c r="AE1774" s="15"/>
      <c r="AT1774" s="276" t="s">
        <v>202</v>
      </c>
      <c r="AU1774" s="276" t="s">
        <v>81</v>
      </c>
      <c r="AV1774" s="15" t="s">
        <v>115</v>
      </c>
      <c r="AW1774" s="15" t="s">
        <v>30</v>
      </c>
      <c r="AX1774" s="15" t="s">
        <v>77</v>
      </c>
      <c r="AY1774" s="276" t="s">
        <v>194</v>
      </c>
    </row>
    <row r="1775" spans="1:65" s="2" customFormat="1" ht="12">
      <c r="A1775" s="39"/>
      <c r="B1775" s="40"/>
      <c r="C1775" s="227" t="s">
        <v>2008</v>
      </c>
      <c r="D1775" s="227" t="s">
        <v>196</v>
      </c>
      <c r="E1775" s="228" t="s">
        <v>2009</v>
      </c>
      <c r="F1775" s="229" t="s">
        <v>2010</v>
      </c>
      <c r="G1775" s="230" t="s">
        <v>294</v>
      </c>
      <c r="H1775" s="231">
        <v>2.268</v>
      </c>
      <c r="I1775" s="232"/>
      <c r="J1775" s="233">
        <f>ROUND(I1775*H1775,2)</f>
        <v>0</v>
      </c>
      <c r="K1775" s="229" t="s">
        <v>200</v>
      </c>
      <c r="L1775" s="45"/>
      <c r="M1775" s="234" t="s">
        <v>1</v>
      </c>
      <c r="N1775" s="235" t="s">
        <v>38</v>
      </c>
      <c r="O1775" s="92"/>
      <c r="P1775" s="236">
        <f>O1775*H1775</f>
        <v>0</v>
      </c>
      <c r="Q1775" s="236">
        <v>0</v>
      </c>
      <c r="R1775" s="236">
        <f>Q1775*H1775</f>
        <v>0</v>
      </c>
      <c r="S1775" s="236">
        <v>0</v>
      </c>
      <c r="T1775" s="237">
        <f>S1775*H1775</f>
        <v>0</v>
      </c>
      <c r="U1775" s="39"/>
      <c r="V1775" s="39"/>
      <c r="W1775" s="39"/>
      <c r="X1775" s="39"/>
      <c r="Y1775" s="39"/>
      <c r="Z1775" s="39"/>
      <c r="AA1775" s="39"/>
      <c r="AB1775" s="39"/>
      <c r="AC1775" s="39"/>
      <c r="AD1775" s="39"/>
      <c r="AE1775" s="39"/>
      <c r="AR1775" s="238" t="s">
        <v>239</v>
      </c>
      <c r="AT1775" s="238" t="s">
        <v>196</v>
      </c>
      <c r="AU1775" s="238" t="s">
        <v>81</v>
      </c>
      <c r="AY1775" s="18" t="s">
        <v>194</v>
      </c>
      <c r="BE1775" s="239">
        <f>IF(N1775="základní",J1775,0)</f>
        <v>0</v>
      </c>
      <c r="BF1775" s="239">
        <f>IF(N1775="snížená",J1775,0)</f>
        <v>0</v>
      </c>
      <c r="BG1775" s="239">
        <f>IF(N1775="zákl. přenesená",J1775,0)</f>
        <v>0</v>
      </c>
      <c r="BH1775" s="239">
        <f>IF(N1775="sníž. přenesená",J1775,0)</f>
        <v>0</v>
      </c>
      <c r="BI1775" s="239">
        <f>IF(N1775="nulová",J1775,0)</f>
        <v>0</v>
      </c>
      <c r="BJ1775" s="18" t="s">
        <v>77</v>
      </c>
      <c r="BK1775" s="239">
        <f>ROUND(I1775*H1775,2)</f>
        <v>0</v>
      </c>
      <c r="BL1775" s="18" t="s">
        <v>239</v>
      </c>
      <c r="BM1775" s="238" t="s">
        <v>2011</v>
      </c>
    </row>
    <row r="1776" spans="1:47" s="2" customFormat="1" ht="12">
      <c r="A1776" s="39"/>
      <c r="B1776" s="40"/>
      <c r="C1776" s="41"/>
      <c r="D1776" s="240" t="s">
        <v>201</v>
      </c>
      <c r="E1776" s="41"/>
      <c r="F1776" s="241" t="s">
        <v>2010</v>
      </c>
      <c r="G1776" s="41"/>
      <c r="H1776" s="41"/>
      <c r="I1776" s="242"/>
      <c r="J1776" s="41"/>
      <c r="K1776" s="41"/>
      <c r="L1776" s="45"/>
      <c r="M1776" s="243"/>
      <c r="N1776" s="244"/>
      <c r="O1776" s="92"/>
      <c r="P1776" s="92"/>
      <c r="Q1776" s="92"/>
      <c r="R1776" s="92"/>
      <c r="S1776" s="92"/>
      <c r="T1776" s="93"/>
      <c r="U1776" s="39"/>
      <c r="V1776" s="39"/>
      <c r="W1776" s="39"/>
      <c r="X1776" s="39"/>
      <c r="Y1776" s="39"/>
      <c r="Z1776" s="39"/>
      <c r="AA1776" s="39"/>
      <c r="AB1776" s="39"/>
      <c r="AC1776" s="39"/>
      <c r="AD1776" s="39"/>
      <c r="AE1776" s="39"/>
      <c r="AT1776" s="18" t="s">
        <v>201</v>
      </c>
      <c r="AU1776" s="18" t="s">
        <v>81</v>
      </c>
    </row>
    <row r="1777" spans="1:51" s="14" customFormat="1" ht="12">
      <c r="A1777" s="14"/>
      <c r="B1777" s="255"/>
      <c r="C1777" s="256"/>
      <c r="D1777" s="240" t="s">
        <v>202</v>
      </c>
      <c r="E1777" s="257" t="s">
        <v>1</v>
      </c>
      <c r="F1777" s="258" t="s">
        <v>2012</v>
      </c>
      <c r="G1777" s="256"/>
      <c r="H1777" s="259">
        <v>1.89</v>
      </c>
      <c r="I1777" s="260"/>
      <c r="J1777" s="256"/>
      <c r="K1777" s="256"/>
      <c r="L1777" s="261"/>
      <c r="M1777" s="262"/>
      <c r="N1777" s="263"/>
      <c r="O1777" s="263"/>
      <c r="P1777" s="263"/>
      <c r="Q1777" s="263"/>
      <c r="R1777" s="263"/>
      <c r="S1777" s="263"/>
      <c r="T1777" s="264"/>
      <c r="U1777" s="14"/>
      <c r="V1777" s="14"/>
      <c r="W1777" s="14"/>
      <c r="X1777" s="14"/>
      <c r="Y1777" s="14"/>
      <c r="Z1777" s="14"/>
      <c r="AA1777" s="14"/>
      <c r="AB1777" s="14"/>
      <c r="AC1777" s="14"/>
      <c r="AD1777" s="14"/>
      <c r="AE1777" s="14"/>
      <c r="AT1777" s="265" t="s">
        <v>202</v>
      </c>
      <c r="AU1777" s="265" t="s">
        <v>81</v>
      </c>
      <c r="AV1777" s="14" t="s">
        <v>81</v>
      </c>
      <c r="AW1777" s="14" t="s">
        <v>30</v>
      </c>
      <c r="AX1777" s="14" t="s">
        <v>73</v>
      </c>
      <c r="AY1777" s="265" t="s">
        <v>194</v>
      </c>
    </row>
    <row r="1778" spans="1:51" s="14" customFormat="1" ht="12">
      <c r="A1778" s="14"/>
      <c r="B1778" s="255"/>
      <c r="C1778" s="256"/>
      <c r="D1778" s="240" t="s">
        <v>202</v>
      </c>
      <c r="E1778" s="257" t="s">
        <v>1</v>
      </c>
      <c r="F1778" s="258" t="s">
        <v>517</v>
      </c>
      <c r="G1778" s="256"/>
      <c r="H1778" s="259">
        <v>0.378</v>
      </c>
      <c r="I1778" s="260"/>
      <c r="J1778" s="256"/>
      <c r="K1778" s="256"/>
      <c r="L1778" s="261"/>
      <c r="M1778" s="262"/>
      <c r="N1778" s="263"/>
      <c r="O1778" s="263"/>
      <c r="P1778" s="263"/>
      <c r="Q1778" s="263"/>
      <c r="R1778" s="263"/>
      <c r="S1778" s="263"/>
      <c r="T1778" s="264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T1778" s="265" t="s">
        <v>202</v>
      </c>
      <c r="AU1778" s="265" t="s">
        <v>81</v>
      </c>
      <c r="AV1778" s="14" t="s">
        <v>81</v>
      </c>
      <c r="AW1778" s="14" t="s">
        <v>30</v>
      </c>
      <c r="AX1778" s="14" t="s">
        <v>73</v>
      </c>
      <c r="AY1778" s="265" t="s">
        <v>194</v>
      </c>
    </row>
    <row r="1779" spans="1:51" s="15" customFormat="1" ht="12">
      <c r="A1779" s="15"/>
      <c r="B1779" s="266"/>
      <c r="C1779" s="267"/>
      <c r="D1779" s="240" t="s">
        <v>202</v>
      </c>
      <c r="E1779" s="268" t="s">
        <v>1</v>
      </c>
      <c r="F1779" s="269" t="s">
        <v>206</v>
      </c>
      <c r="G1779" s="267"/>
      <c r="H1779" s="270">
        <v>2.268</v>
      </c>
      <c r="I1779" s="271"/>
      <c r="J1779" s="267"/>
      <c r="K1779" s="267"/>
      <c r="L1779" s="272"/>
      <c r="M1779" s="273"/>
      <c r="N1779" s="274"/>
      <c r="O1779" s="274"/>
      <c r="P1779" s="274"/>
      <c r="Q1779" s="274"/>
      <c r="R1779" s="274"/>
      <c r="S1779" s="274"/>
      <c r="T1779" s="275"/>
      <c r="U1779" s="15"/>
      <c r="V1779" s="15"/>
      <c r="W1779" s="15"/>
      <c r="X1779" s="15"/>
      <c r="Y1779" s="15"/>
      <c r="Z1779" s="15"/>
      <c r="AA1779" s="15"/>
      <c r="AB1779" s="15"/>
      <c r="AC1779" s="15"/>
      <c r="AD1779" s="15"/>
      <c r="AE1779" s="15"/>
      <c r="AT1779" s="276" t="s">
        <v>202</v>
      </c>
      <c r="AU1779" s="276" t="s">
        <v>81</v>
      </c>
      <c r="AV1779" s="15" t="s">
        <v>115</v>
      </c>
      <c r="AW1779" s="15" t="s">
        <v>30</v>
      </c>
      <c r="AX1779" s="15" t="s">
        <v>77</v>
      </c>
      <c r="AY1779" s="276" t="s">
        <v>194</v>
      </c>
    </row>
    <row r="1780" spans="1:65" s="2" customFormat="1" ht="44.25" customHeight="1">
      <c r="A1780" s="39"/>
      <c r="B1780" s="40"/>
      <c r="C1780" s="227" t="s">
        <v>1145</v>
      </c>
      <c r="D1780" s="227" t="s">
        <v>196</v>
      </c>
      <c r="E1780" s="228" t="s">
        <v>2013</v>
      </c>
      <c r="F1780" s="229" t="s">
        <v>2014</v>
      </c>
      <c r="G1780" s="230" t="s">
        <v>268</v>
      </c>
      <c r="H1780" s="231">
        <v>0.023</v>
      </c>
      <c r="I1780" s="232"/>
      <c r="J1780" s="233">
        <f>ROUND(I1780*H1780,2)</f>
        <v>0</v>
      </c>
      <c r="K1780" s="229" t="s">
        <v>200</v>
      </c>
      <c r="L1780" s="45"/>
      <c r="M1780" s="234" t="s">
        <v>1</v>
      </c>
      <c r="N1780" s="235" t="s">
        <v>38</v>
      </c>
      <c r="O1780" s="92"/>
      <c r="P1780" s="236">
        <f>O1780*H1780</f>
        <v>0</v>
      </c>
      <c r="Q1780" s="236">
        <v>0</v>
      </c>
      <c r="R1780" s="236">
        <f>Q1780*H1780</f>
        <v>0</v>
      </c>
      <c r="S1780" s="236">
        <v>0</v>
      </c>
      <c r="T1780" s="237">
        <f>S1780*H1780</f>
        <v>0</v>
      </c>
      <c r="U1780" s="39"/>
      <c r="V1780" s="39"/>
      <c r="W1780" s="39"/>
      <c r="X1780" s="39"/>
      <c r="Y1780" s="39"/>
      <c r="Z1780" s="39"/>
      <c r="AA1780" s="39"/>
      <c r="AB1780" s="39"/>
      <c r="AC1780" s="39"/>
      <c r="AD1780" s="39"/>
      <c r="AE1780" s="39"/>
      <c r="AR1780" s="238" t="s">
        <v>239</v>
      </c>
      <c r="AT1780" s="238" t="s">
        <v>196</v>
      </c>
      <c r="AU1780" s="238" t="s">
        <v>81</v>
      </c>
      <c r="AY1780" s="18" t="s">
        <v>194</v>
      </c>
      <c r="BE1780" s="239">
        <f>IF(N1780="základní",J1780,0)</f>
        <v>0</v>
      </c>
      <c r="BF1780" s="239">
        <f>IF(N1780="snížená",J1780,0)</f>
        <v>0</v>
      </c>
      <c r="BG1780" s="239">
        <f>IF(N1780="zákl. přenesená",J1780,0)</f>
        <v>0</v>
      </c>
      <c r="BH1780" s="239">
        <f>IF(N1780="sníž. přenesená",J1780,0)</f>
        <v>0</v>
      </c>
      <c r="BI1780" s="239">
        <f>IF(N1780="nulová",J1780,0)</f>
        <v>0</v>
      </c>
      <c r="BJ1780" s="18" t="s">
        <v>77</v>
      </c>
      <c r="BK1780" s="239">
        <f>ROUND(I1780*H1780,2)</f>
        <v>0</v>
      </c>
      <c r="BL1780" s="18" t="s">
        <v>239</v>
      </c>
      <c r="BM1780" s="238" t="s">
        <v>2015</v>
      </c>
    </row>
    <row r="1781" spans="1:47" s="2" customFormat="1" ht="12">
      <c r="A1781" s="39"/>
      <c r="B1781" s="40"/>
      <c r="C1781" s="41"/>
      <c r="D1781" s="240" t="s">
        <v>201</v>
      </c>
      <c r="E1781" s="41"/>
      <c r="F1781" s="241" t="s">
        <v>2014</v>
      </c>
      <c r="G1781" s="41"/>
      <c r="H1781" s="41"/>
      <c r="I1781" s="242"/>
      <c r="J1781" s="41"/>
      <c r="K1781" s="41"/>
      <c r="L1781" s="45"/>
      <c r="M1781" s="243"/>
      <c r="N1781" s="244"/>
      <c r="O1781" s="92"/>
      <c r="P1781" s="92"/>
      <c r="Q1781" s="92"/>
      <c r="R1781" s="92"/>
      <c r="S1781" s="92"/>
      <c r="T1781" s="93"/>
      <c r="U1781" s="39"/>
      <c r="V1781" s="39"/>
      <c r="W1781" s="39"/>
      <c r="X1781" s="39"/>
      <c r="Y1781" s="39"/>
      <c r="Z1781" s="39"/>
      <c r="AA1781" s="39"/>
      <c r="AB1781" s="39"/>
      <c r="AC1781" s="39"/>
      <c r="AD1781" s="39"/>
      <c r="AE1781" s="39"/>
      <c r="AT1781" s="18" t="s">
        <v>201</v>
      </c>
      <c r="AU1781" s="18" t="s">
        <v>81</v>
      </c>
    </row>
    <row r="1782" spans="1:65" s="2" customFormat="1" ht="12">
      <c r="A1782" s="39"/>
      <c r="B1782" s="40"/>
      <c r="C1782" s="227" t="s">
        <v>2016</v>
      </c>
      <c r="D1782" s="227" t="s">
        <v>196</v>
      </c>
      <c r="E1782" s="228" t="s">
        <v>2017</v>
      </c>
      <c r="F1782" s="229" t="s">
        <v>2018</v>
      </c>
      <c r="G1782" s="230" t="s">
        <v>268</v>
      </c>
      <c r="H1782" s="231">
        <v>0.023</v>
      </c>
      <c r="I1782" s="232"/>
      <c r="J1782" s="233">
        <f>ROUND(I1782*H1782,2)</f>
        <v>0</v>
      </c>
      <c r="K1782" s="229" t="s">
        <v>200</v>
      </c>
      <c r="L1782" s="45"/>
      <c r="M1782" s="234" t="s">
        <v>1</v>
      </c>
      <c r="N1782" s="235" t="s">
        <v>38</v>
      </c>
      <c r="O1782" s="92"/>
      <c r="P1782" s="236">
        <f>O1782*H1782</f>
        <v>0</v>
      </c>
      <c r="Q1782" s="236">
        <v>0</v>
      </c>
      <c r="R1782" s="236">
        <f>Q1782*H1782</f>
        <v>0</v>
      </c>
      <c r="S1782" s="236">
        <v>0</v>
      </c>
      <c r="T1782" s="237">
        <f>S1782*H1782</f>
        <v>0</v>
      </c>
      <c r="U1782" s="39"/>
      <c r="V1782" s="39"/>
      <c r="W1782" s="39"/>
      <c r="X1782" s="39"/>
      <c r="Y1782" s="39"/>
      <c r="Z1782" s="39"/>
      <c r="AA1782" s="39"/>
      <c r="AB1782" s="39"/>
      <c r="AC1782" s="39"/>
      <c r="AD1782" s="39"/>
      <c r="AE1782" s="39"/>
      <c r="AR1782" s="238" t="s">
        <v>239</v>
      </c>
      <c r="AT1782" s="238" t="s">
        <v>196</v>
      </c>
      <c r="AU1782" s="238" t="s">
        <v>81</v>
      </c>
      <c r="AY1782" s="18" t="s">
        <v>194</v>
      </c>
      <c r="BE1782" s="239">
        <f>IF(N1782="základní",J1782,0)</f>
        <v>0</v>
      </c>
      <c r="BF1782" s="239">
        <f>IF(N1782="snížená",J1782,0)</f>
        <v>0</v>
      </c>
      <c r="BG1782" s="239">
        <f>IF(N1782="zákl. přenesená",J1782,0)</f>
        <v>0</v>
      </c>
      <c r="BH1782" s="239">
        <f>IF(N1782="sníž. přenesená",J1782,0)</f>
        <v>0</v>
      </c>
      <c r="BI1782" s="239">
        <f>IF(N1782="nulová",J1782,0)</f>
        <v>0</v>
      </c>
      <c r="BJ1782" s="18" t="s">
        <v>77</v>
      </c>
      <c r="BK1782" s="239">
        <f>ROUND(I1782*H1782,2)</f>
        <v>0</v>
      </c>
      <c r="BL1782" s="18" t="s">
        <v>239</v>
      </c>
      <c r="BM1782" s="238" t="s">
        <v>2019</v>
      </c>
    </row>
    <row r="1783" spans="1:47" s="2" customFormat="1" ht="12">
      <c r="A1783" s="39"/>
      <c r="B1783" s="40"/>
      <c r="C1783" s="41"/>
      <c r="D1783" s="240" t="s">
        <v>201</v>
      </c>
      <c r="E1783" s="41"/>
      <c r="F1783" s="241" t="s">
        <v>2018</v>
      </c>
      <c r="G1783" s="41"/>
      <c r="H1783" s="41"/>
      <c r="I1783" s="242"/>
      <c r="J1783" s="41"/>
      <c r="K1783" s="41"/>
      <c r="L1783" s="45"/>
      <c r="M1783" s="243"/>
      <c r="N1783" s="244"/>
      <c r="O1783" s="92"/>
      <c r="P1783" s="92"/>
      <c r="Q1783" s="92"/>
      <c r="R1783" s="92"/>
      <c r="S1783" s="92"/>
      <c r="T1783" s="93"/>
      <c r="U1783" s="39"/>
      <c r="V1783" s="39"/>
      <c r="W1783" s="39"/>
      <c r="X1783" s="39"/>
      <c r="Y1783" s="39"/>
      <c r="Z1783" s="39"/>
      <c r="AA1783" s="39"/>
      <c r="AB1783" s="39"/>
      <c r="AC1783" s="39"/>
      <c r="AD1783" s="39"/>
      <c r="AE1783" s="39"/>
      <c r="AT1783" s="18" t="s">
        <v>201</v>
      </c>
      <c r="AU1783" s="18" t="s">
        <v>81</v>
      </c>
    </row>
    <row r="1784" spans="1:63" s="12" customFormat="1" ht="22.8" customHeight="1">
      <c r="A1784" s="12"/>
      <c r="B1784" s="211"/>
      <c r="C1784" s="212"/>
      <c r="D1784" s="213" t="s">
        <v>72</v>
      </c>
      <c r="E1784" s="225" t="s">
        <v>2020</v>
      </c>
      <c r="F1784" s="225" t="s">
        <v>2021</v>
      </c>
      <c r="G1784" s="212"/>
      <c r="H1784" s="212"/>
      <c r="I1784" s="215"/>
      <c r="J1784" s="226">
        <f>BK1784</f>
        <v>0</v>
      </c>
      <c r="K1784" s="212"/>
      <c r="L1784" s="217"/>
      <c r="M1784" s="218"/>
      <c r="N1784" s="219"/>
      <c r="O1784" s="219"/>
      <c r="P1784" s="220">
        <f>SUM(P1785:P1849)</f>
        <v>0</v>
      </c>
      <c r="Q1784" s="219"/>
      <c r="R1784" s="220">
        <f>SUM(R1785:R1849)</f>
        <v>0</v>
      </c>
      <c r="S1784" s="219"/>
      <c r="T1784" s="221">
        <f>SUM(T1785:T1849)</f>
        <v>0</v>
      </c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R1784" s="222" t="s">
        <v>81</v>
      </c>
      <c r="AT1784" s="223" t="s">
        <v>72</v>
      </c>
      <c r="AU1784" s="223" t="s">
        <v>77</v>
      </c>
      <c r="AY1784" s="222" t="s">
        <v>194</v>
      </c>
      <c r="BK1784" s="224">
        <f>SUM(BK1785:BK1849)</f>
        <v>0</v>
      </c>
    </row>
    <row r="1785" spans="1:65" s="2" customFormat="1" ht="12">
      <c r="A1785" s="39"/>
      <c r="B1785" s="40"/>
      <c r="C1785" s="227" t="s">
        <v>1149</v>
      </c>
      <c r="D1785" s="227" t="s">
        <v>196</v>
      </c>
      <c r="E1785" s="228" t="s">
        <v>2022</v>
      </c>
      <c r="F1785" s="229" t="s">
        <v>2023</v>
      </c>
      <c r="G1785" s="230" t="s">
        <v>294</v>
      </c>
      <c r="H1785" s="231">
        <v>25.925</v>
      </c>
      <c r="I1785" s="232"/>
      <c r="J1785" s="233">
        <f>ROUND(I1785*H1785,2)</f>
        <v>0</v>
      </c>
      <c r="K1785" s="229" t="s">
        <v>200</v>
      </c>
      <c r="L1785" s="45"/>
      <c r="M1785" s="234" t="s">
        <v>1</v>
      </c>
      <c r="N1785" s="235" t="s">
        <v>38</v>
      </c>
      <c r="O1785" s="92"/>
      <c r="P1785" s="236">
        <f>O1785*H1785</f>
        <v>0</v>
      </c>
      <c r="Q1785" s="236">
        <v>0</v>
      </c>
      <c r="R1785" s="236">
        <f>Q1785*H1785</f>
        <v>0</v>
      </c>
      <c r="S1785" s="236">
        <v>0</v>
      </c>
      <c r="T1785" s="237">
        <f>S1785*H1785</f>
        <v>0</v>
      </c>
      <c r="U1785" s="39"/>
      <c r="V1785" s="39"/>
      <c r="W1785" s="39"/>
      <c r="X1785" s="39"/>
      <c r="Y1785" s="39"/>
      <c r="Z1785" s="39"/>
      <c r="AA1785" s="39"/>
      <c r="AB1785" s="39"/>
      <c r="AC1785" s="39"/>
      <c r="AD1785" s="39"/>
      <c r="AE1785" s="39"/>
      <c r="AR1785" s="238" t="s">
        <v>239</v>
      </c>
      <c r="AT1785" s="238" t="s">
        <v>196</v>
      </c>
      <c r="AU1785" s="238" t="s">
        <v>81</v>
      </c>
      <c r="AY1785" s="18" t="s">
        <v>194</v>
      </c>
      <c r="BE1785" s="239">
        <f>IF(N1785="základní",J1785,0)</f>
        <v>0</v>
      </c>
      <c r="BF1785" s="239">
        <f>IF(N1785="snížená",J1785,0)</f>
        <v>0</v>
      </c>
      <c r="BG1785" s="239">
        <f>IF(N1785="zákl. přenesená",J1785,0)</f>
        <v>0</v>
      </c>
      <c r="BH1785" s="239">
        <f>IF(N1785="sníž. přenesená",J1785,0)</f>
        <v>0</v>
      </c>
      <c r="BI1785" s="239">
        <f>IF(N1785="nulová",J1785,0)</f>
        <v>0</v>
      </c>
      <c r="BJ1785" s="18" t="s">
        <v>77</v>
      </c>
      <c r="BK1785" s="239">
        <f>ROUND(I1785*H1785,2)</f>
        <v>0</v>
      </c>
      <c r="BL1785" s="18" t="s">
        <v>239</v>
      </c>
      <c r="BM1785" s="238" t="s">
        <v>2024</v>
      </c>
    </row>
    <row r="1786" spans="1:47" s="2" customFormat="1" ht="12">
      <c r="A1786" s="39"/>
      <c r="B1786" s="40"/>
      <c r="C1786" s="41"/>
      <c r="D1786" s="240" t="s">
        <v>201</v>
      </c>
      <c r="E1786" s="41"/>
      <c r="F1786" s="241" t="s">
        <v>2023</v>
      </c>
      <c r="G1786" s="41"/>
      <c r="H1786" s="41"/>
      <c r="I1786" s="242"/>
      <c r="J1786" s="41"/>
      <c r="K1786" s="41"/>
      <c r="L1786" s="45"/>
      <c r="M1786" s="243"/>
      <c r="N1786" s="244"/>
      <c r="O1786" s="92"/>
      <c r="P1786" s="92"/>
      <c r="Q1786" s="92"/>
      <c r="R1786" s="92"/>
      <c r="S1786" s="92"/>
      <c r="T1786" s="93"/>
      <c r="U1786" s="39"/>
      <c r="V1786" s="39"/>
      <c r="W1786" s="39"/>
      <c r="X1786" s="39"/>
      <c r="Y1786" s="39"/>
      <c r="Z1786" s="39"/>
      <c r="AA1786" s="39"/>
      <c r="AB1786" s="39"/>
      <c r="AC1786" s="39"/>
      <c r="AD1786" s="39"/>
      <c r="AE1786" s="39"/>
      <c r="AT1786" s="18" t="s">
        <v>201</v>
      </c>
      <c r="AU1786" s="18" t="s">
        <v>81</v>
      </c>
    </row>
    <row r="1787" spans="1:51" s="14" customFormat="1" ht="12">
      <c r="A1787" s="14"/>
      <c r="B1787" s="255"/>
      <c r="C1787" s="256"/>
      <c r="D1787" s="240" t="s">
        <v>202</v>
      </c>
      <c r="E1787" s="257" t="s">
        <v>1</v>
      </c>
      <c r="F1787" s="258" t="s">
        <v>2025</v>
      </c>
      <c r="G1787" s="256"/>
      <c r="H1787" s="259">
        <v>25.925</v>
      </c>
      <c r="I1787" s="260"/>
      <c r="J1787" s="256"/>
      <c r="K1787" s="256"/>
      <c r="L1787" s="261"/>
      <c r="M1787" s="262"/>
      <c r="N1787" s="263"/>
      <c r="O1787" s="263"/>
      <c r="P1787" s="263"/>
      <c r="Q1787" s="263"/>
      <c r="R1787" s="263"/>
      <c r="S1787" s="263"/>
      <c r="T1787" s="264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T1787" s="265" t="s">
        <v>202</v>
      </c>
      <c r="AU1787" s="265" t="s">
        <v>81</v>
      </c>
      <c r="AV1787" s="14" t="s">
        <v>81</v>
      </c>
      <c r="AW1787" s="14" t="s">
        <v>30</v>
      </c>
      <c r="AX1787" s="14" t="s">
        <v>73</v>
      </c>
      <c r="AY1787" s="265" t="s">
        <v>194</v>
      </c>
    </row>
    <row r="1788" spans="1:51" s="15" customFormat="1" ht="12">
      <c r="A1788" s="15"/>
      <c r="B1788" s="266"/>
      <c r="C1788" s="267"/>
      <c r="D1788" s="240" t="s">
        <v>202</v>
      </c>
      <c r="E1788" s="268" t="s">
        <v>1</v>
      </c>
      <c r="F1788" s="269" t="s">
        <v>206</v>
      </c>
      <c r="G1788" s="267"/>
      <c r="H1788" s="270">
        <v>25.925</v>
      </c>
      <c r="I1788" s="271"/>
      <c r="J1788" s="267"/>
      <c r="K1788" s="267"/>
      <c r="L1788" s="272"/>
      <c r="M1788" s="273"/>
      <c r="N1788" s="274"/>
      <c r="O1788" s="274"/>
      <c r="P1788" s="274"/>
      <c r="Q1788" s="274"/>
      <c r="R1788" s="274"/>
      <c r="S1788" s="274"/>
      <c r="T1788" s="275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5"/>
      <c r="AE1788" s="15"/>
      <c r="AT1788" s="276" t="s">
        <v>202</v>
      </c>
      <c r="AU1788" s="276" t="s">
        <v>81</v>
      </c>
      <c r="AV1788" s="15" t="s">
        <v>115</v>
      </c>
      <c r="AW1788" s="15" t="s">
        <v>30</v>
      </c>
      <c r="AX1788" s="15" t="s">
        <v>77</v>
      </c>
      <c r="AY1788" s="276" t="s">
        <v>194</v>
      </c>
    </row>
    <row r="1789" spans="1:65" s="2" customFormat="1" ht="12">
      <c r="A1789" s="39"/>
      <c r="B1789" s="40"/>
      <c r="C1789" s="227" t="s">
        <v>2026</v>
      </c>
      <c r="D1789" s="227" t="s">
        <v>196</v>
      </c>
      <c r="E1789" s="228" t="s">
        <v>2027</v>
      </c>
      <c r="F1789" s="229" t="s">
        <v>2028</v>
      </c>
      <c r="G1789" s="230" t="s">
        <v>294</v>
      </c>
      <c r="H1789" s="231">
        <v>11.143</v>
      </c>
      <c r="I1789" s="232"/>
      <c r="J1789" s="233">
        <f>ROUND(I1789*H1789,2)</f>
        <v>0</v>
      </c>
      <c r="K1789" s="229" t="s">
        <v>200</v>
      </c>
      <c r="L1789" s="45"/>
      <c r="M1789" s="234" t="s">
        <v>1</v>
      </c>
      <c r="N1789" s="235" t="s">
        <v>38</v>
      </c>
      <c r="O1789" s="92"/>
      <c r="P1789" s="236">
        <f>O1789*H1789</f>
        <v>0</v>
      </c>
      <c r="Q1789" s="236">
        <v>0</v>
      </c>
      <c r="R1789" s="236">
        <f>Q1789*H1789</f>
        <v>0</v>
      </c>
      <c r="S1789" s="236">
        <v>0</v>
      </c>
      <c r="T1789" s="237">
        <f>S1789*H1789</f>
        <v>0</v>
      </c>
      <c r="U1789" s="39"/>
      <c r="V1789" s="39"/>
      <c r="W1789" s="39"/>
      <c r="X1789" s="39"/>
      <c r="Y1789" s="39"/>
      <c r="Z1789" s="39"/>
      <c r="AA1789" s="39"/>
      <c r="AB1789" s="39"/>
      <c r="AC1789" s="39"/>
      <c r="AD1789" s="39"/>
      <c r="AE1789" s="39"/>
      <c r="AR1789" s="238" t="s">
        <v>239</v>
      </c>
      <c r="AT1789" s="238" t="s">
        <v>196</v>
      </c>
      <c r="AU1789" s="238" t="s">
        <v>81</v>
      </c>
      <c r="AY1789" s="18" t="s">
        <v>194</v>
      </c>
      <c r="BE1789" s="239">
        <f>IF(N1789="základní",J1789,0)</f>
        <v>0</v>
      </c>
      <c r="BF1789" s="239">
        <f>IF(N1789="snížená",J1789,0)</f>
        <v>0</v>
      </c>
      <c r="BG1789" s="239">
        <f>IF(N1789="zákl. přenesená",J1789,0)</f>
        <v>0</v>
      </c>
      <c r="BH1789" s="239">
        <f>IF(N1789="sníž. přenesená",J1789,0)</f>
        <v>0</v>
      </c>
      <c r="BI1789" s="239">
        <f>IF(N1789="nulová",J1789,0)</f>
        <v>0</v>
      </c>
      <c r="BJ1789" s="18" t="s">
        <v>77</v>
      </c>
      <c r="BK1789" s="239">
        <f>ROUND(I1789*H1789,2)</f>
        <v>0</v>
      </c>
      <c r="BL1789" s="18" t="s">
        <v>239</v>
      </c>
      <c r="BM1789" s="238" t="s">
        <v>2029</v>
      </c>
    </row>
    <row r="1790" spans="1:47" s="2" customFormat="1" ht="12">
      <c r="A1790" s="39"/>
      <c r="B1790" s="40"/>
      <c r="C1790" s="41"/>
      <c r="D1790" s="240" t="s">
        <v>201</v>
      </c>
      <c r="E1790" s="41"/>
      <c r="F1790" s="241" t="s">
        <v>2028</v>
      </c>
      <c r="G1790" s="41"/>
      <c r="H1790" s="41"/>
      <c r="I1790" s="242"/>
      <c r="J1790" s="41"/>
      <c r="K1790" s="41"/>
      <c r="L1790" s="45"/>
      <c r="M1790" s="243"/>
      <c r="N1790" s="244"/>
      <c r="O1790" s="92"/>
      <c r="P1790" s="92"/>
      <c r="Q1790" s="92"/>
      <c r="R1790" s="92"/>
      <c r="S1790" s="92"/>
      <c r="T1790" s="93"/>
      <c r="U1790" s="39"/>
      <c r="V1790" s="39"/>
      <c r="W1790" s="39"/>
      <c r="X1790" s="39"/>
      <c r="Y1790" s="39"/>
      <c r="Z1790" s="39"/>
      <c r="AA1790" s="39"/>
      <c r="AB1790" s="39"/>
      <c r="AC1790" s="39"/>
      <c r="AD1790" s="39"/>
      <c r="AE1790" s="39"/>
      <c r="AT1790" s="18" t="s">
        <v>201</v>
      </c>
      <c r="AU1790" s="18" t="s">
        <v>81</v>
      </c>
    </row>
    <row r="1791" spans="1:51" s="14" customFormat="1" ht="12">
      <c r="A1791" s="14"/>
      <c r="B1791" s="255"/>
      <c r="C1791" s="256"/>
      <c r="D1791" s="240" t="s">
        <v>202</v>
      </c>
      <c r="E1791" s="257" t="s">
        <v>1</v>
      </c>
      <c r="F1791" s="258" t="s">
        <v>2030</v>
      </c>
      <c r="G1791" s="256"/>
      <c r="H1791" s="259">
        <v>3.12</v>
      </c>
      <c r="I1791" s="260"/>
      <c r="J1791" s="256"/>
      <c r="K1791" s="256"/>
      <c r="L1791" s="261"/>
      <c r="M1791" s="262"/>
      <c r="N1791" s="263"/>
      <c r="O1791" s="263"/>
      <c r="P1791" s="263"/>
      <c r="Q1791" s="263"/>
      <c r="R1791" s="263"/>
      <c r="S1791" s="263"/>
      <c r="T1791" s="264"/>
      <c r="U1791" s="14"/>
      <c r="V1791" s="14"/>
      <c r="W1791" s="14"/>
      <c r="X1791" s="14"/>
      <c r="Y1791" s="14"/>
      <c r="Z1791" s="14"/>
      <c r="AA1791" s="14"/>
      <c r="AB1791" s="14"/>
      <c r="AC1791" s="14"/>
      <c r="AD1791" s="14"/>
      <c r="AE1791" s="14"/>
      <c r="AT1791" s="265" t="s">
        <v>202</v>
      </c>
      <c r="AU1791" s="265" t="s">
        <v>81</v>
      </c>
      <c r="AV1791" s="14" t="s">
        <v>81</v>
      </c>
      <c r="AW1791" s="14" t="s">
        <v>30</v>
      </c>
      <c r="AX1791" s="14" t="s">
        <v>73</v>
      </c>
      <c r="AY1791" s="265" t="s">
        <v>194</v>
      </c>
    </row>
    <row r="1792" spans="1:51" s="14" customFormat="1" ht="12">
      <c r="A1792" s="14"/>
      <c r="B1792" s="255"/>
      <c r="C1792" s="256"/>
      <c r="D1792" s="240" t="s">
        <v>202</v>
      </c>
      <c r="E1792" s="257" t="s">
        <v>1</v>
      </c>
      <c r="F1792" s="258" t="s">
        <v>2031</v>
      </c>
      <c r="G1792" s="256"/>
      <c r="H1792" s="259">
        <v>8.023</v>
      </c>
      <c r="I1792" s="260"/>
      <c r="J1792" s="256"/>
      <c r="K1792" s="256"/>
      <c r="L1792" s="261"/>
      <c r="M1792" s="262"/>
      <c r="N1792" s="263"/>
      <c r="O1792" s="263"/>
      <c r="P1792" s="263"/>
      <c r="Q1792" s="263"/>
      <c r="R1792" s="263"/>
      <c r="S1792" s="263"/>
      <c r="T1792" s="264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T1792" s="265" t="s">
        <v>202</v>
      </c>
      <c r="AU1792" s="265" t="s">
        <v>81</v>
      </c>
      <c r="AV1792" s="14" t="s">
        <v>81</v>
      </c>
      <c r="AW1792" s="14" t="s">
        <v>30</v>
      </c>
      <c r="AX1792" s="14" t="s">
        <v>73</v>
      </c>
      <c r="AY1792" s="265" t="s">
        <v>194</v>
      </c>
    </row>
    <row r="1793" spans="1:51" s="15" customFormat="1" ht="12">
      <c r="A1793" s="15"/>
      <c r="B1793" s="266"/>
      <c r="C1793" s="267"/>
      <c r="D1793" s="240" t="s">
        <v>202</v>
      </c>
      <c r="E1793" s="268" t="s">
        <v>1</v>
      </c>
      <c r="F1793" s="269" t="s">
        <v>206</v>
      </c>
      <c r="G1793" s="267"/>
      <c r="H1793" s="270">
        <v>11.143</v>
      </c>
      <c r="I1793" s="271"/>
      <c r="J1793" s="267"/>
      <c r="K1793" s="267"/>
      <c r="L1793" s="272"/>
      <c r="M1793" s="273"/>
      <c r="N1793" s="274"/>
      <c r="O1793" s="274"/>
      <c r="P1793" s="274"/>
      <c r="Q1793" s="274"/>
      <c r="R1793" s="274"/>
      <c r="S1793" s="274"/>
      <c r="T1793" s="275"/>
      <c r="U1793" s="15"/>
      <c r="V1793" s="15"/>
      <c r="W1793" s="15"/>
      <c r="X1793" s="15"/>
      <c r="Y1793" s="15"/>
      <c r="Z1793" s="15"/>
      <c r="AA1793" s="15"/>
      <c r="AB1793" s="15"/>
      <c r="AC1793" s="15"/>
      <c r="AD1793" s="15"/>
      <c r="AE1793" s="15"/>
      <c r="AT1793" s="276" t="s">
        <v>202</v>
      </c>
      <c r="AU1793" s="276" t="s">
        <v>81</v>
      </c>
      <c r="AV1793" s="15" t="s">
        <v>115</v>
      </c>
      <c r="AW1793" s="15" t="s">
        <v>30</v>
      </c>
      <c r="AX1793" s="15" t="s">
        <v>77</v>
      </c>
      <c r="AY1793" s="276" t="s">
        <v>194</v>
      </c>
    </row>
    <row r="1794" spans="1:65" s="2" customFormat="1" ht="12">
      <c r="A1794" s="39"/>
      <c r="B1794" s="40"/>
      <c r="C1794" s="227" t="s">
        <v>1154</v>
      </c>
      <c r="D1794" s="227" t="s">
        <v>196</v>
      </c>
      <c r="E1794" s="228" t="s">
        <v>2032</v>
      </c>
      <c r="F1794" s="229" t="s">
        <v>2033</v>
      </c>
      <c r="G1794" s="230" t="s">
        <v>397</v>
      </c>
      <c r="H1794" s="231">
        <v>8</v>
      </c>
      <c r="I1794" s="232"/>
      <c r="J1794" s="233">
        <f>ROUND(I1794*H1794,2)</f>
        <v>0</v>
      </c>
      <c r="K1794" s="229" t="s">
        <v>200</v>
      </c>
      <c r="L1794" s="45"/>
      <c r="M1794" s="234" t="s">
        <v>1</v>
      </c>
      <c r="N1794" s="235" t="s">
        <v>38</v>
      </c>
      <c r="O1794" s="92"/>
      <c r="P1794" s="236">
        <f>O1794*H1794</f>
        <v>0</v>
      </c>
      <c r="Q1794" s="236">
        <v>0</v>
      </c>
      <c r="R1794" s="236">
        <f>Q1794*H1794</f>
        <v>0</v>
      </c>
      <c r="S1794" s="236">
        <v>0</v>
      </c>
      <c r="T1794" s="237">
        <f>S1794*H1794</f>
        <v>0</v>
      </c>
      <c r="U1794" s="39"/>
      <c r="V1794" s="39"/>
      <c r="W1794" s="39"/>
      <c r="X1794" s="39"/>
      <c r="Y1794" s="39"/>
      <c r="Z1794" s="39"/>
      <c r="AA1794" s="39"/>
      <c r="AB1794" s="39"/>
      <c r="AC1794" s="39"/>
      <c r="AD1794" s="39"/>
      <c r="AE1794" s="39"/>
      <c r="AR1794" s="238" t="s">
        <v>239</v>
      </c>
      <c r="AT1794" s="238" t="s">
        <v>196</v>
      </c>
      <c r="AU1794" s="238" t="s">
        <v>81</v>
      </c>
      <c r="AY1794" s="18" t="s">
        <v>194</v>
      </c>
      <c r="BE1794" s="239">
        <f>IF(N1794="základní",J1794,0)</f>
        <v>0</v>
      </c>
      <c r="BF1794" s="239">
        <f>IF(N1794="snížená",J1794,0)</f>
        <v>0</v>
      </c>
      <c r="BG1794" s="239">
        <f>IF(N1794="zákl. přenesená",J1794,0)</f>
        <v>0</v>
      </c>
      <c r="BH1794" s="239">
        <f>IF(N1794="sníž. přenesená",J1794,0)</f>
        <v>0</v>
      </c>
      <c r="BI1794" s="239">
        <f>IF(N1794="nulová",J1794,0)</f>
        <v>0</v>
      </c>
      <c r="BJ1794" s="18" t="s">
        <v>77</v>
      </c>
      <c r="BK1794" s="239">
        <f>ROUND(I1794*H1794,2)</f>
        <v>0</v>
      </c>
      <c r="BL1794" s="18" t="s">
        <v>239</v>
      </c>
      <c r="BM1794" s="238" t="s">
        <v>2034</v>
      </c>
    </row>
    <row r="1795" spans="1:47" s="2" customFormat="1" ht="12">
      <c r="A1795" s="39"/>
      <c r="B1795" s="40"/>
      <c r="C1795" s="41"/>
      <c r="D1795" s="240" t="s">
        <v>201</v>
      </c>
      <c r="E1795" s="41"/>
      <c r="F1795" s="241" t="s">
        <v>2033</v>
      </c>
      <c r="G1795" s="41"/>
      <c r="H1795" s="41"/>
      <c r="I1795" s="242"/>
      <c r="J1795" s="41"/>
      <c r="K1795" s="41"/>
      <c r="L1795" s="45"/>
      <c r="M1795" s="243"/>
      <c r="N1795" s="244"/>
      <c r="O1795" s="92"/>
      <c r="P1795" s="92"/>
      <c r="Q1795" s="92"/>
      <c r="R1795" s="92"/>
      <c r="S1795" s="92"/>
      <c r="T1795" s="93"/>
      <c r="U1795" s="39"/>
      <c r="V1795" s="39"/>
      <c r="W1795" s="39"/>
      <c r="X1795" s="39"/>
      <c r="Y1795" s="39"/>
      <c r="Z1795" s="39"/>
      <c r="AA1795" s="39"/>
      <c r="AB1795" s="39"/>
      <c r="AC1795" s="39"/>
      <c r="AD1795" s="39"/>
      <c r="AE1795" s="39"/>
      <c r="AT1795" s="18" t="s">
        <v>201</v>
      </c>
      <c r="AU1795" s="18" t="s">
        <v>81</v>
      </c>
    </row>
    <row r="1796" spans="1:51" s="14" customFormat="1" ht="12">
      <c r="A1796" s="14"/>
      <c r="B1796" s="255"/>
      <c r="C1796" s="256"/>
      <c r="D1796" s="240" t="s">
        <v>202</v>
      </c>
      <c r="E1796" s="257" t="s">
        <v>1</v>
      </c>
      <c r="F1796" s="258" t="s">
        <v>2035</v>
      </c>
      <c r="G1796" s="256"/>
      <c r="H1796" s="259">
        <v>4</v>
      </c>
      <c r="I1796" s="260"/>
      <c r="J1796" s="256"/>
      <c r="K1796" s="256"/>
      <c r="L1796" s="261"/>
      <c r="M1796" s="262"/>
      <c r="N1796" s="263"/>
      <c r="O1796" s="263"/>
      <c r="P1796" s="263"/>
      <c r="Q1796" s="263"/>
      <c r="R1796" s="263"/>
      <c r="S1796" s="263"/>
      <c r="T1796" s="264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T1796" s="265" t="s">
        <v>202</v>
      </c>
      <c r="AU1796" s="265" t="s">
        <v>81</v>
      </c>
      <c r="AV1796" s="14" t="s">
        <v>81</v>
      </c>
      <c r="AW1796" s="14" t="s">
        <v>30</v>
      </c>
      <c r="AX1796" s="14" t="s">
        <v>73</v>
      </c>
      <c r="AY1796" s="265" t="s">
        <v>194</v>
      </c>
    </row>
    <row r="1797" spans="1:51" s="14" customFormat="1" ht="12">
      <c r="A1797" s="14"/>
      <c r="B1797" s="255"/>
      <c r="C1797" s="256"/>
      <c r="D1797" s="240" t="s">
        <v>202</v>
      </c>
      <c r="E1797" s="257" t="s">
        <v>1</v>
      </c>
      <c r="F1797" s="258" t="s">
        <v>2036</v>
      </c>
      <c r="G1797" s="256"/>
      <c r="H1797" s="259">
        <v>4</v>
      </c>
      <c r="I1797" s="260"/>
      <c r="J1797" s="256"/>
      <c r="K1797" s="256"/>
      <c r="L1797" s="261"/>
      <c r="M1797" s="262"/>
      <c r="N1797" s="263"/>
      <c r="O1797" s="263"/>
      <c r="P1797" s="263"/>
      <c r="Q1797" s="263"/>
      <c r="R1797" s="263"/>
      <c r="S1797" s="263"/>
      <c r="T1797" s="264"/>
      <c r="U1797" s="14"/>
      <c r="V1797" s="14"/>
      <c r="W1797" s="14"/>
      <c r="X1797" s="14"/>
      <c r="Y1797" s="14"/>
      <c r="Z1797" s="14"/>
      <c r="AA1797" s="14"/>
      <c r="AB1797" s="14"/>
      <c r="AC1797" s="14"/>
      <c r="AD1797" s="14"/>
      <c r="AE1797" s="14"/>
      <c r="AT1797" s="265" t="s">
        <v>202</v>
      </c>
      <c r="AU1797" s="265" t="s">
        <v>81</v>
      </c>
      <c r="AV1797" s="14" t="s">
        <v>81</v>
      </c>
      <c r="AW1797" s="14" t="s">
        <v>30</v>
      </c>
      <c r="AX1797" s="14" t="s">
        <v>73</v>
      </c>
      <c r="AY1797" s="265" t="s">
        <v>194</v>
      </c>
    </row>
    <row r="1798" spans="1:51" s="15" customFormat="1" ht="12">
      <c r="A1798" s="15"/>
      <c r="B1798" s="266"/>
      <c r="C1798" s="267"/>
      <c r="D1798" s="240" t="s">
        <v>202</v>
      </c>
      <c r="E1798" s="268" t="s">
        <v>1</v>
      </c>
      <c r="F1798" s="269" t="s">
        <v>206</v>
      </c>
      <c r="G1798" s="267"/>
      <c r="H1798" s="270">
        <v>8</v>
      </c>
      <c r="I1798" s="271"/>
      <c r="J1798" s="267"/>
      <c r="K1798" s="267"/>
      <c r="L1798" s="272"/>
      <c r="M1798" s="273"/>
      <c r="N1798" s="274"/>
      <c r="O1798" s="274"/>
      <c r="P1798" s="274"/>
      <c r="Q1798" s="274"/>
      <c r="R1798" s="274"/>
      <c r="S1798" s="274"/>
      <c r="T1798" s="275"/>
      <c r="U1798" s="15"/>
      <c r="V1798" s="15"/>
      <c r="W1798" s="15"/>
      <c r="X1798" s="15"/>
      <c r="Y1798" s="15"/>
      <c r="Z1798" s="15"/>
      <c r="AA1798" s="15"/>
      <c r="AB1798" s="15"/>
      <c r="AC1798" s="15"/>
      <c r="AD1798" s="15"/>
      <c r="AE1798" s="15"/>
      <c r="AT1798" s="276" t="s">
        <v>202</v>
      </c>
      <c r="AU1798" s="276" t="s">
        <v>81</v>
      </c>
      <c r="AV1798" s="15" t="s">
        <v>115</v>
      </c>
      <c r="AW1798" s="15" t="s">
        <v>30</v>
      </c>
      <c r="AX1798" s="15" t="s">
        <v>77</v>
      </c>
      <c r="AY1798" s="276" t="s">
        <v>194</v>
      </c>
    </row>
    <row r="1799" spans="1:65" s="2" customFormat="1" ht="12">
      <c r="A1799" s="39"/>
      <c r="B1799" s="40"/>
      <c r="C1799" s="227" t="s">
        <v>2037</v>
      </c>
      <c r="D1799" s="227" t="s">
        <v>196</v>
      </c>
      <c r="E1799" s="228" t="s">
        <v>2038</v>
      </c>
      <c r="F1799" s="229" t="s">
        <v>2039</v>
      </c>
      <c r="G1799" s="230" t="s">
        <v>357</v>
      </c>
      <c r="H1799" s="231">
        <v>16.66</v>
      </c>
      <c r="I1799" s="232"/>
      <c r="J1799" s="233">
        <f>ROUND(I1799*H1799,2)</f>
        <v>0</v>
      </c>
      <c r="K1799" s="229" t="s">
        <v>200</v>
      </c>
      <c r="L1799" s="45"/>
      <c r="M1799" s="234" t="s">
        <v>1</v>
      </c>
      <c r="N1799" s="235" t="s">
        <v>38</v>
      </c>
      <c r="O1799" s="92"/>
      <c r="P1799" s="236">
        <f>O1799*H1799</f>
        <v>0</v>
      </c>
      <c r="Q1799" s="236">
        <v>0</v>
      </c>
      <c r="R1799" s="236">
        <f>Q1799*H1799</f>
        <v>0</v>
      </c>
      <c r="S1799" s="236">
        <v>0</v>
      </c>
      <c r="T1799" s="237">
        <f>S1799*H1799</f>
        <v>0</v>
      </c>
      <c r="U1799" s="39"/>
      <c r="V1799" s="39"/>
      <c r="W1799" s="39"/>
      <c r="X1799" s="39"/>
      <c r="Y1799" s="39"/>
      <c r="Z1799" s="39"/>
      <c r="AA1799" s="39"/>
      <c r="AB1799" s="39"/>
      <c r="AC1799" s="39"/>
      <c r="AD1799" s="39"/>
      <c r="AE1799" s="39"/>
      <c r="AR1799" s="238" t="s">
        <v>239</v>
      </c>
      <c r="AT1799" s="238" t="s">
        <v>196</v>
      </c>
      <c r="AU1799" s="238" t="s">
        <v>81</v>
      </c>
      <c r="AY1799" s="18" t="s">
        <v>194</v>
      </c>
      <c r="BE1799" s="239">
        <f>IF(N1799="základní",J1799,0)</f>
        <v>0</v>
      </c>
      <c r="BF1799" s="239">
        <f>IF(N1799="snížená",J1799,0)</f>
        <v>0</v>
      </c>
      <c r="BG1799" s="239">
        <f>IF(N1799="zákl. přenesená",J1799,0)</f>
        <v>0</v>
      </c>
      <c r="BH1799" s="239">
        <f>IF(N1799="sníž. přenesená",J1799,0)</f>
        <v>0</v>
      </c>
      <c r="BI1799" s="239">
        <f>IF(N1799="nulová",J1799,0)</f>
        <v>0</v>
      </c>
      <c r="BJ1799" s="18" t="s">
        <v>77</v>
      </c>
      <c r="BK1799" s="239">
        <f>ROUND(I1799*H1799,2)</f>
        <v>0</v>
      </c>
      <c r="BL1799" s="18" t="s">
        <v>239</v>
      </c>
      <c r="BM1799" s="238" t="s">
        <v>2040</v>
      </c>
    </row>
    <row r="1800" spans="1:47" s="2" customFormat="1" ht="12">
      <c r="A1800" s="39"/>
      <c r="B1800" s="40"/>
      <c r="C1800" s="41"/>
      <c r="D1800" s="240" t="s">
        <v>201</v>
      </c>
      <c r="E1800" s="41"/>
      <c r="F1800" s="241" t="s">
        <v>2039</v>
      </c>
      <c r="G1800" s="41"/>
      <c r="H1800" s="41"/>
      <c r="I1800" s="242"/>
      <c r="J1800" s="41"/>
      <c r="K1800" s="41"/>
      <c r="L1800" s="45"/>
      <c r="M1800" s="243"/>
      <c r="N1800" s="244"/>
      <c r="O1800" s="92"/>
      <c r="P1800" s="92"/>
      <c r="Q1800" s="92"/>
      <c r="R1800" s="92"/>
      <c r="S1800" s="92"/>
      <c r="T1800" s="93"/>
      <c r="U1800" s="39"/>
      <c r="V1800" s="39"/>
      <c r="W1800" s="39"/>
      <c r="X1800" s="39"/>
      <c r="Y1800" s="39"/>
      <c r="Z1800" s="39"/>
      <c r="AA1800" s="39"/>
      <c r="AB1800" s="39"/>
      <c r="AC1800" s="39"/>
      <c r="AD1800" s="39"/>
      <c r="AE1800" s="39"/>
      <c r="AT1800" s="18" t="s">
        <v>201</v>
      </c>
      <c r="AU1800" s="18" t="s">
        <v>81</v>
      </c>
    </row>
    <row r="1801" spans="1:51" s="14" customFormat="1" ht="12">
      <c r="A1801" s="14"/>
      <c r="B1801" s="255"/>
      <c r="C1801" s="256"/>
      <c r="D1801" s="240" t="s">
        <v>202</v>
      </c>
      <c r="E1801" s="257" t="s">
        <v>1</v>
      </c>
      <c r="F1801" s="258" t="s">
        <v>2041</v>
      </c>
      <c r="G1801" s="256"/>
      <c r="H1801" s="259">
        <v>6.6</v>
      </c>
      <c r="I1801" s="260"/>
      <c r="J1801" s="256"/>
      <c r="K1801" s="256"/>
      <c r="L1801" s="261"/>
      <c r="M1801" s="262"/>
      <c r="N1801" s="263"/>
      <c r="O1801" s="263"/>
      <c r="P1801" s="263"/>
      <c r="Q1801" s="263"/>
      <c r="R1801" s="263"/>
      <c r="S1801" s="263"/>
      <c r="T1801" s="264"/>
      <c r="U1801" s="14"/>
      <c r="V1801" s="14"/>
      <c r="W1801" s="14"/>
      <c r="X1801" s="14"/>
      <c r="Y1801" s="14"/>
      <c r="Z1801" s="14"/>
      <c r="AA1801" s="14"/>
      <c r="AB1801" s="14"/>
      <c r="AC1801" s="14"/>
      <c r="AD1801" s="14"/>
      <c r="AE1801" s="14"/>
      <c r="AT1801" s="265" t="s">
        <v>202</v>
      </c>
      <c r="AU1801" s="265" t="s">
        <v>81</v>
      </c>
      <c r="AV1801" s="14" t="s">
        <v>81</v>
      </c>
      <c r="AW1801" s="14" t="s">
        <v>30</v>
      </c>
      <c r="AX1801" s="14" t="s">
        <v>73</v>
      </c>
      <c r="AY1801" s="265" t="s">
        <v>194</v>
      </c>
    </row>
    <row r="1802" spans="1:51" s="14" customFormat="1" ht="12">
      <c r="A1802" s="14"/>
      <c r="B1802" s="255"/>
      <c r="C1802" s="256"/>
      <c r="D1802" s="240" t="s">
        <v>202</v>
      </c>
      <c r="E1802" s="257" t="s">
        <v>1</v>
      </c>
      <c r="F1802" s="258" t="s">
        <v>2042</v>
      </c>
      <c r="G1802" s="256"/>
      <c r="H1802" s="259">
        <v>10.06</v>
      </c>
      <c r="I1802" s="260"/>
      <c r="J1802" s="256"/>
      <c r="K1802" s="256"/>
      <c r="L1802" s="261"/>
      <c r="M1802" s="262"/>
      <c r="N1802" s="263"/>
      <c r="O1802" s="263"/>
      <c r="P1802" s="263"/>
      <c r="Q1802" s="263"/>
      <c r="R1802" s="263"/>
      <c r="S1802" s="263"/>
      <c r="T1802" s="264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T1802" s="265" t="s">
        <v>202</v>
      </c>
      <c r="AU1802" s="265" t="s">
        <v>81</v>
      </c>
      <c r="AV1802" s="14" t="s">
        <v>81</v>
      </c>
      <c r="AW1802" s="14" t="s">
        <v>30</v>
      </c>
      <c r="AX1802" s="14" t="s">
        <v>73</v>
      </c>
      <c r="AY1802" s="265" t="s">
        <v>194</v>
      </c>
    </row>
    <row r="1803" spans="1:51" s="15" customFormat="1" ht="12">
      <c r="A1803" s="15"/>
      <c r="B1803" s="266"/>
      <c r="C1803" s="267"/>
      <c r="D1803" s="240" t="s">
        <v>202</v>
      </c>
      <c r="E1803" s="268" t="s">
        <v>1</v>
      </c>
      <c r="F1803" s="269" t="s">
        <v>206</v>
      </c>
      <c r="G1803" s="267"/>
      <c r="H1803" s="270">
        <v>16.66</v>
      </c>
      <c r="I1803" s="271"/>
      <c r="J1803" s="267"/>
      <c r="K1803" s="267"/>
      <c r="L1803" s="272"/>
      <c r="M1803" s="273"/>
      <c r="N1803" s="274"/>
      <c r="O1803" s="274"/>
      <c r="P1803" s="274"/>
      <c r="Q1803" s="274"/>
      <c r="R1803" s="274"/>
      <c r="S1803" s="274"/>
      <c r="T1803" s="275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5"/>
      <c r="AE1803" s="15"/>
      <c r="AT1803" s="276" t="s">
        <v>202</v>
      </c>
      <c r="AU1803" s="276" t="s">
        <v>81</v>
      </c>
      <c r="AV1803" s="15" t="s">
        <v>115</v>
      </c>
      <c r="AW1803" s="15" t="s">
        <v>30</v>
      </c>
      <c r="AX1803" s="15" t="s">
        <v>77</v>
      </c>
      <c r="AY1803" s="276" t="s">
        <v>194</v>
      </c>
    </row>
    <row r="1804" spans="1:65" s="2" customFormat="1" ht="12">
      <c r="A1804" s="39"/>
      <c r="B1804" s="40"/>
      <c r="C1804" s="227" t="s">
        <v>1158</v>
      </c>
      <c r="D1804" s="227" t="s">
        <v>196</v>
      </c>
      <c r="E1804" s="228" t="s">
        <v>2043</v>
      </c>
      <c r="F1804" s="229" t="s">
        <v>2044</v>
      </c>
      <c r="G1804" s="230" t="s">
        <v>294</v>
      </c>
      <c r="H1804" s="231">
        <v>24.965</v>
      </c>
      <c r="I1804" s="232"/>
      <c r="J1804" s="233">
        <f>ROUND(I1804*H1804,2)</f>
        <v>0</v>
      </c>
      <c r="K1804" s="229" t="s">
        <v>200</v>
      </c>
      <c r="L1804" s="45"/>
      <c r="M1804" s="234" t="s">
        <v>1</v>
      </c>
      <c r="N1804" s="235" t="s">
        <v>38</v>
      </c>
      <c r="O1804" s="92"/>
      <c r="P1804" s="236">
        <f>O1804*H1804</f>
        <v>0</v>
      </c>
      <c r="Q1804" s="236">
        <v>0</v>
      </c>
      <c r="R1804" s="236">
        <f>Q1804*H1804</f>
        <v>0</v>
      </c>
      <c r="S1804" s="236">
        <v>0</v>
      </c>
      <c r="T1804" s="237">
        <f>S1804*H1804</f>
        <v>0</v>
      </c>
      <c r="U1804" s="39"/>
      <c r="V1804" s="39"/>
      <c r="W1804" s="39"/>
      <c r="X1804" s="39"/>
      <c r="Y1804" s="39"/>
      <c r="Z1804" s="39"/>
      <c r="AA1804" s="39"/>
      <c r="AB1804" s="39"/>
      <c r="AC1804" s="39"/>
      <c r="AD1804" s="39"/>
      <c r="AE1804" s="39"/>
      <c r="AR1804" s="238" t="s">
        <v>239</v>
      </c>
      <c r="AT1804" s="238" t="s">
        <v>196</v>
      </c>
      <c r="AU1804" s="238" t="s">
        <v>81</v>
      </c>
      <c r="AY1804" s="18" t="s">
        <v>194</v>
      </c>
      <c r="BE1804" s="239">
        <f>IF(N1804="základní",J1804,0)</f>
        <v>0</v>
      </c>
      <c r="BF1804" s="239">
        <f>IF(N1804="snížená",J1804,0)</f>
        <v>0</v>
      </c>
      <c r="BG1804" s="239">
        <f>IF(N1804="zákl. přenesená",J1804,0)</f>
        <v>0</v>
      </c>
      <c r="BH1804" s="239">
        <f>IF(N1804="sníž. přenesená",J1804,0)</f>
        <v>0</v>
      </c>
      <c r="BI1804" s="239">
        <f>IF(N1804="nulová",J1804,0)</f>
        <v>0</v>
      </c>
      <c r="BJ1804" s="18" t="s">
        <v>77</v>
      </c>
      <c r="BK1804" s="239">
        <f>ROUND(I1804*H1804,2)</f>
        <v>0</v>
      </c>
      <c r="BL1804" s="18" t="s">
        <v>239</v>
      </c>
      <c r="BM1804" s="238" t="s">
        <v>2045</v>
      </c>
    </row>
    <row r="1805" spans="1:47" s="2" customFormat="1" ht="12">
      <c r="A1805" s="39"/>
      <c r="B1805" s="40"/>
      <c r="C1805" s="41"/>
      <c r="D1805" s="240" t="s">
        <v>201</v>
      </c>
      <c r="E1805" s="41"/>
      <c r="F1805" s="241" t="s">
        <v>2044</v>
      </c>
      <c r="G1805" s="41"/>
      <c r="H1805" s="41"/>
      <c r="I1805" s="242"/>
      <c r="J1805" s="41"/>
      <c r="K1805" s="41"/>
      <c r="L1805" s="45"/>
      <c r="M1805" s="243"/>
      <c r="N1805" s="244"/>
      <c r="O1805" s="92"/>
      <c r="P1805" s="92"/>
      <c r="Q1805" s="92"/>
      <c r="R1805" s="92"/>
      <c r="S1805" s="92"/>
      <c r="T1805" s="93"/>
      <c r="U1805" s="39"/>
      <c r="V1805" s="39"/>
      <c r="W1805" s="39"/>
      <c r="X1805" s="39"/>
      <c r="Y1805" s="39"/>
      <c r="Z1805" s="39"/>
      <c r="AA1805" s="39"/>
      <c r="AB1805" s="39"/>
      <c r="AC1805" s="39"/>
      <c r="AD1805" s="39"/>
      <c r="AE1805" s="39"/>
      <c r="AT1805" s="18" t="s">
        <v>201</v>
      </c>
      <c r="AU1805" s="18" t="s">
        <v>81</v>
      </c>
    </row>
    <row r="1806" spans="1:51" s="14" customFormat="1" ht="12">
      <c r="A1806" s="14"/>
      <c r="B1806" s="255"/>
      <c r="C1806" s="256"/>
      <c r="D1806" s="240" t="s">
        <v>202</v>
      </c>
      <c r="E1806" s="257" t="s">
        <v>1</v>
      </c>
      <c r="F1806" s="258" t="s">
        <v>2046</v>
      </c>
      <c r="G1806" s="256"/>
      <c r="H1806" s="259">
        <v>1.58</v>
      </c>
      <c r="I1806" s="260"/>
      <c r="J1806" s="256"/>
      <c r="K1806" s="256"/>
      <c r="L1806" s="261"/>
      <c r="M1806" s="262"/>
      <c r="N1806" s="263"/>
      <c r="O1806" s="263"/>
      <c r="P1806" s="263"/>
      <c r="Q1806" s="263"/>
      <c r="R1806" s="263"/>
      <c r="S1806" s="263"/>
      <c r="T1806" s="264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T1806" s="265" t="s">
        <v>202</v>
      </c>
      <c r="AU1806" s="265" t="s">
        <v>81</v>
      </c>
      <c r="AV1806" s="14" t="s">
        <v>81</v>
      </c>
      <c r="AW1806" s="14" t="s">
        <v>30</v>
      </c>
      <c r="AX1806" s="14" t="s">
        <v>73</v>
      </c>
      <c r="AY1806" s="265" t="s">
        <v>194</v>
      </c>
    </row>
    <row r="1807" spans="1:51" s="14" customFormat="1" ht="12">
      <c r="A1807" s="14"/>
      <c r="B1807" s="255"/>
      <c r="C1807" s="256"/>
      <c r="D1807" s="240" t="s">
        <v>202</v>
      </c>
      <c r="E1807" s="257" t="s">
        <v>1</v>
      </c>
      <c r="F1807" s="258" t="s">
        <v>2047</v>
      </c>
      <c r="G1807" s="256"/>
      <c r="H1807" s="259">
        <v>11.001</v>
      </c>
      <c r="I1807" s="260"/>
      <c r="J1807" s="256"/>
      <c r="K1807" s="256"/>
      <c r="L1807" s="261"/>
      <c r="M1807" s="262"/>
      <c r="N1807" s="263"/>
      <c r="O1807" s="263"/>
      <c r="P1807" s="263"/>
      <c r="Q1807" s="263"/>
      <c r="R1807" s="263"/>
      <c r="S1807" s="263"/>
      <c r="T1807" s="264"/>
      <c r="U1807" s="14"/>
      <c r="V1807" s="14"/>
      <c r="W1807" s="14"/>
      <c r="X1807" s="14"/>
      <c r="Y1807" s="14"/>
      <c r="Z1807" s="14"/>
      <c r="AA1807" s="14"/>
      <c r="AB1807" s="14"/>
      <c r="AC1807" s="14"/>
      <c r="AD1807" s="14"/>
      <c r="AE1807" s="14"/>
      <c r="AT1807" s="265" t="s">
        <v>202</v>
      </c>
      <c r="AU1807" s="265" t="s">
        <v>81</v>
      </c>
      <c r="AV1807" s="14" t="s">
        <v>81</v>
      </c>
      <c r="AW1807" s="14" t="s">
        <v>30</v>
      </c>
      <c r="AX1807" s="14" t="s">
        <v>73</v>
      </c>
      <c r="AY1807" s="265" t="s">
        <v>194</v>
      </c>
    </row>
    <row r="1808" spans="1:51" s="14" customFormat="1" ht="12">
      <c r="A1808" s="14"/>
      <c r="B1808" s="255"/>
      <c r="C1808" s="256"/>
      <c r="D1808" s="240" t="s">
        <v>202</v>
      </c>
      <c r="E1808" s="257" t="s">
        <v>1</v>
      </c>
      <c r="F1808" s="258" t="s">
        <v>2048</v>
      </c>
      <c r="G1808" s="256"/>
      <c r="H1808" s="259">
        <v>13.344</v>
      </c>
      <c r="I1808" s="260"/>
      <c r="J1808" s="256"/>
      <c r="K1808" s="256"/>
      <c r="L1808" s="261"/>
      <c r="M1808" s="262"/>
      <c r="N1808" s="263"/>
      <c r="O1808" s="263"/>
      <c r="P1808" s="263"/>
      <c r="Q1808" s="263"/>
      <c r="R1808" s="263"/>
      <c r="S1808" s="263"/>
      <c r="T1808" s="264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T1808" s="265" t="s">
        <v>202</v>
      </c>
      <c r="AU1808" s="265" t="s">
        <v>81</v>
      </c>
      <c r="AV1808" s="14" t="s">
        <v>81</v>
      </c>
      <c r="AW1808" s="14" t="s">
        <v>30</v>
      </c>
      <c r="AX1808" s="14" t="s">
        <v>73</v>
      </c>
      <c r="AY1808" s="265" t="s">
        <v>194</v>
      </c>
    </row>
    <row r="1809" spans="1:51" s="14" customFormat="1" ht="12">
      <c r="A1809" s="14"/>
      <c r="B1809" s="255"/>
      <c r="C1809" s="256"/>
      <c r="D1809" s="240" t="s">
        <v>202</v>
      </c>
      <c r="E1809" s="257" t="s">
        <v>1</v>
      </c>
      <c r="F1809" s="258" t="s">
        <v>2049</v>
      </c>
      <c r="G1809" s="256"/>
      <c r="H1809" s="259">
        <v>-0.96</v>
      </c>
      <c r="I1809" s="260"/>
      <c r="J1809" s="256"/>
      <c r="K1809" s="256"/>
      <c r="L1809" s="261"/>
      <c r="M1809" s="262"/>
      <c r="N1809" s="263"/>
      <c r="O1809" s="263"/>
      <c r="P1809" s="263"/>
      <c r="Q1809" s="263"/>
      <c r="R1809" s="263"/>
      <c r="S1809" s="263"/>
      <c r="T1809" s="264"/>
      <c r="U1809" s="14"/>
      <c r="V1809" s="14"/>
      <c r="W1809" s="14"/>
      <c r="X1809" s="14"/>
      <c r="Y1809" s="14"/>
      <c r="Z1809" s="14"/>
      <c r="AA1809" s="14"/>
      <c r="AB1809" s="14"/>
      <c r="AC1809" s="14"/>
      <c r="AD1809" s="14"/>
      <c r="AE1809" s="14"/>
      <c r="AT1809" s="265" t="s">
        <v>202</v>
      </c>
      <c r="AU1809" s="265" t="s">
        <v>81</v>
      </c>
      <c r="AV1809" s="14" t="s">
        <v>81</v>
      </c>
      <c r="AW1809" s="14" t="s">
        <v>30</v>
      </c>
      <c r="AX1809" s="14" t="s">
        <v>73</v>
      </c>
      <c r="AY1809" s="265" t="s">
        <v>194</v>
      </c>
    </row>
    <row r="1810" spans="1:51" s="15" customFormat="1" ht="12">
      <c r="A1810" s="15"/>
      <c r="B1810" s="266"/>
      <c r="C1810" s="267"/>
      <c r="D1810" s="240" t="s">
        <v>202</v>
      </c>
      <c r="E1810" s="268" t="s">
        <v>1</v>
      </c>
      <c r="F1810" s="269" t="s">
        <v>206</v>
      </c>
      <c r="G1810" s="267"/>
      <c r="H1810" s="270">
        <v>24.964999999999996</v>
      </c>
      <c r="I1810" s="271"/>
      <c r="J1810" s="267"/>
      <c r="K1810" s="267"/>
      <c r="L1810" s="272"/>
      <c r="M1810" s="273"/>
      <c r="N1810" s="274"/>
      <c r="O1810" s="274"/>
      <c r="P1810" s="274"/>
      <c r="Q1810" s="274"/>
      <c r="R1810" s="274"/>
      <c r="S1810" s="274"/>
      <c r="T1810" s="275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5"/>
      <c r="AE1810" s="15"/>
      <c r="AT1810" s="276" t="s">
        <v>202</v>
      </c>
      <c r="AU1810" s="276" t="s">
        <v>81</v>
      </c>
      <c r="AV1810" s="15" t="s">
        <v>115</v>
      </c>
      <c r="AW1810" s="15" t="s">
        <v>30</v>
      </c>
      <c r="AX1810" s="15" t="s">
        <v>77</v>
      </c>
      <c r="AY1810" s="276" t="s">
        <v>194</v>
      </c>
    </row>
    <row r="1811" spans="1:65" s="2" customFormat="1" ht="12">
      <c r="A1811" s="39"/>
      <c r="B1811" s="40"/>
      <c r="C1811" s="288" t="s">
        <v>2050</v>
      </c>
      <c r="D1811" s="288" t="s">
        <v>282</v>
      </c>
      <c r="E1811" s="289" t="s">
        <v>2051</v>
      </c>
      <c r="F1811" s="290" t="s">
        <v>2052</v>
      </c>
      <c r="G1811" s="291" t="s">
        <v>294</v>
      </c>
      <c r="H1811" s="292">
        <v>27.462</v>
      </c>
      <c r="I1811" s="293"/>
      <c r="J1811" s="294">
        <f>ROUND(I1811*H1811,2)</f>
        <v>0</v>
      </c>
      <c r="K1811" s="290" t="s">
        <v>1</v>
      </c>
      <c r="L1811" s="295"/>
      <c r="M1811" s="296" t="s">
        <v>1</v>
      </c>
      <c r="N1811" s="297" t="s">
        <v>38</v>
      </c>
      <c r="O1811" s="92"/>
      <c r="P1811" s="236">
        <f>O1811*H1811</f>
        <v>0</v>
      </c>
      <c r="Q1811" s="236">
        <v>0</v>
      </c>
      <c r="R1811" s="236">
        <f>Q1811*H1811</f>
        <v>0</v>
      </c>
      <c r="S1811" s="236">
        <v>0</v>
      </c>
      <c r="T1811" s="237">
        <f>S1811*H1811</f>
        <v>0</v>
      </c>
      <c r="U1811" s="39"/>
      <c r="V1811" s="39"/>
      <c r="W1811" s="39"/>
      <c r="X1811" s="39"/>
      <c r="Y1811" s="39"/>
      <c r="Z1811" s="39"/>
      <c r="AA1811" s="39"/>
      <c r="AB1811" s="39"/>
      <c r="AC1811" s="39"/>
      <c r="AD1811" s="39"/>
      <c r="AE1811" s="39"/>
      <c r="AR1811" s="238" t="s">
        <v>273</v>
      </c>
      <c r="AT1811" s="238" t="s">
        <v>282</v>
      </c>
      <c r="AU1811" s="238" t="s">
        <v>81</v>
      </c>
      <c r="AY1811" s="18" t="s">
        <v>194</v>
      </c>
      <c r="BE1811" s="239">
        <f>IF(N1811="základní",J1811,0)</f>
        <v>0</v>
      </c>
      <c r="BF1811" s="239">
        <f>IF(N1811="snížená",J1811,0)</f>
        <v>0</v>
      </c>
      <c r="BG1811" s="239">
        <f>IF(N1811="zákl. přenesená",J1811,0)</f>
        <v>0</v>
      </c>
      <c r="BH1811" s="239">
        <f>IF(N1811="sníž. přenesená",J1811,0)</f>
        <v>0</v>
      </c>
      <c r="BI1811" s="239">
        <f>IF(N1811="nulová",J1811,0)</f>
        <v>0</v>
      </c>
      <c r="BJ1811" s="18" t="s">
        <v>77</v>
      </c>
      <c r="BK1811" s="239">
        <f>ROUND(I1811*H1811,2)</f>
        <v>0</v>
      </c>
      <c r="BL1811" s="18" t="s">
        <v>239</v>
      </c>
      <c r="BM1811" s="238" t="s">
        <v>1461</v>
      </c>
    </row>
    <row r="1812" spans="1:47" s="2" customFormat="1" ht="12">
      <c r="A1812" s="39"/>
      <c r="B1812" s="40"/>
      <c r="C1812" s="41"/>
      <c r="D1812" s="240" t="s">
        <v>201</v>
      </c>
      <c r="E1812" s="41"/>
      <c r="F1812" s="241" t="s">
        <v>2052</v>
      </c>
      <c r="G1812" s="41"/>
      <c r="H1812" s="41"/>
      <c r="I1812" s="242"/>
      <c r="J1812" s="41"/>
      <c r="K1812" s="41"/>
      <c r="L1812" s="45"/>
      <c r="M1812" s="243"/>
      <c r="N1812" s="244"/>
      <c r="O1812" s="92"/>
      <c r="P1812" s="92"/>
      <c r="Q1812" s="92"/>
      <c r="R1812" s="92"/>
      <c r="S1812" s="92"/>
      <c r="T1812" s="93"/>
      <c r="U1812" s="39"/>
      <c r="V1812" s="39"/>
      <c r="W1812" s="39"/>
      <c r="X1812" s="39"/>
      <c r="Y1812" s="39"/>
      <c r="Z1812" s="39"/>
      <c r="AA1812" s="39"/>
      <c r="AB1812" s="39"/>
      <c r="AC1812" s="39"/>
      <c r="AD1812" s="39"/>
      <c r="AE1812" s="39"/>
      <c r="AT1812" s="18" t="s">
        <v>201</v>
      </c>
      <c r="AU1812" s="18" t="s">
        <v>81</v>
      </c>
    </row>
    <row r="1813" spans="1:51" s="14" customFormat="1" ht="12">
      <c r="A1813" s="14"/>
      <c r="B1813" s="255"/>
      <c r="C1813" s="256"/>
      <c r="D1813" s="240" t="s">
        <v>202</v>
      </c>
      <c r="E1813" s="257" t="s">
        <v>1</v>
      </c>
      <c r="F1813" s="258" t="s">
        <v>2053</v>
      </c>
      <c r="G1813" s="256"/>
      <c r="H1813" s="259">
        <v>27.462</v>
      </c>
      <c r="I1813" s="260"/>
      <c r="J1813" s="256"/>
      <c r="K1813" s="256"/>
      <c r="L1813" s="261"/>
      <c r="M1813" s="262"/>
      <c r="N1813" s="263"/>
      <c r="O1813" s="263"/>
      <c r="P1813" s="263"/>
      <c r="Q1813" s="263"/>
      <c r="R1813" s="263"/>
      <c r="S1813" s="263"/>
      <c r="T1813" s="264"/>
      <c r="U1813" s="14"/>
      <c r="V1813" s="14"/>
      <c r="W1813" s="14"/>
      <c r="X1813" s="14"/>
      <c r="Y1813" s="14"/>
      <c r="Z1813" s="14"/>
      <c r="AA1813" s="14"/>
      <c r="AB1813" s="14"/>
      <c r="AC1813" s="14"/>
      <c r="AD1813" s="14"/>
      <c r="AE1813" s="14"/>
      <c r="AT1813" s="265" t="s">
        <v>202</v>
      </c>
      <c r="AU1813" s="265" t="s">
        <v>81</v>
      </c>
      <c r="AV1813" s="14" t="s">
        <v>81</v>
      </c>
      <c r="AW1813" s="14" t="s">
        <v>30</v>
      </c>
      <c r="AX1813" s="14" t="s">
        <v>73</v>
      </c>
      <c r="AY1813" s="265" t="s">
        <v>194</v>
      </c>
    </row>
    <row r="1814" spans="1:51" s="15" customFormat="1" ht="12">
      <c r="A1814" s="15"/>
      <c r="B1814" s="266"/>
      <c r="C1814" s="267"/>
      <c r="D1814" s="240" t="s">
        <v>202</v>
      </c>
      <c r="E1814" s="268" t="s">
        <v>1</v>
      </c>
      <c r="F1814" s="269" t="s">
        <v>206</v>
      </c>
      <c r="G1814" s="267"/>
      <c r="H1814" s="270">
        <v>27.462</v>
      </c>
      <c r="I1814" s="271"/>
      <c r="J1814" s="267"/>
      <c r="K1814" s="267"/>
      <c r="L1814" s="272"/>
      <c r="M1814" s="273"/>
      <c r="N1814" s="274"/>
      <c r="O1814" s="274"/>
      <c r="P1814" s="274"/>
      <c r="Q1814" s="274"/>
      <c r="R1814" s="274"/>
      <c r="S1814" s="274"/>
      <c r="T1814" s="275"/>
      <c r="U1814" s="15"/>
      <c r="V1814" s="15"/>
      <c r="W1814" s="15"/>
      <c r="X1814" s="15"/>
      <c r="Y1814" s="15"/>
      <c r="Z1814" s="15"/>
      <c r="AA1814" s="15"/>
      <c r="AB1814" s="15"/>
      <c r="AC1814" s="15"/>
      <c r="AD1814" s="15"/>
      <c r="AE1814" s="15"/>
      <c r="AT1814" s="276" t="s">
        <v>202</v>
      </c>
      <c r="AU1814" s="276" t="s">
        <v>81</v>
      </c>
      <c r="AV1814" s="15" t="s">
        <v>115</v>
      </c>
      <c r="AW1814" s="15" t="s">
        <v>30</v>
      </c>
      <c r="AX1814" s="15" t="s">
        <v>77</v>
      </c>
      <c r="AY1814" s="276" t="s">
        <v>194</v>
      </c>
    </row>
    <row r="1815" spans="1:65" s="2" customFormat="1" ht="33" customHeight="1">
      <c r="A1815" s="39"/>
      <c r="B1815" s="40"/>
      <c r="C1815" s="227" t="s">
        <v>1163</v>
      </c>
      <c r="D1815" s="227" t="s">
        <v>196</v>
      </c>
      <c r="E1815" s="228" t="s">
        <v>2054</v>
      </c>
      <c r="F1815" s="229" t="s">
        <v>2055</v>
      </c>
      <c r="G1815" s="230" t="s">
        <v>294</v>
      </c>
      <c r="H1815" s="231">
        <v>1.58</v>
      </c>
      <c r="I1815" s="232"/>
      <c r="J1815" s="233">
        <f>ROUND(I1815*H1815,2)</f>
        <v>0</v>
      </c>
      <c r="K1815" s="229" t="s">
        <v>200</v>
      </c>
      <c r="L1815" s="45"/>
      <c r="M1815" s="234" t="s">
        <v>1</v>
      </c>
      <c r="N1815" s="235" t="s">
        <v>38</v>
      </c>
      <c r="O1815" s="92"/>
      <c r="P1815" s="236">
        <f>O1815*H1815</f>
        <v>0</v>
      </c>
      <c r="Q1815" s="236">
        <v>0</v>
      </c>
      <c r="R1815" s="236">
        <f>Q1815*H1815</f>
        <v>0</v>
      </c>
      <c r="S1815" s="236">
        <v>0</v>
      </c>
      <c r="T1815" s="237">
        <f>S1815*H1815</f>
        <v>0</v>
      </c>
      <c r="U1815" s="39"/>
      <c r="V1815" s="39"/>
      <c r="W1815" s="39"/>
      <c r="X1815" s="39"/>
      <c r="Y1815" s="39"/>
      <c r="Z1815" s="39"/>
      <c r="AA1815" s="39"/>
      <c r="AB1815" s="39"/>
      <c r="AC1815" s="39"/>
      <c r="AD1815" s="39"/>
      <c r="AE1815" s="39"/>
      <c r="AR1815" s="238" t="s">
        <v>239</v>
      </c>
      <c r="AT1815" s="238" t="s">
        <v>196</v>
      </c>
      <c r="AU1815" s="238" t="s">
        <v>81</v>
      </c>
      <c r="AY1815" s="18" t="s">
        <v>194</v>
      </c>
      <c r="BE1815" s="239">
        <f>IF(N1815="základní",J1815,0)</f>
        <v>0</v>
      </c>
      <c r="BF1815" s="239">
        <f>IF(N1815="snížená",J1815,0)</f>
        <v>0</v>
      </c>
      <c r="BG1815" s="239">
        <f>IF(N1815="zákl. přenesená",J1815,0)</f>
        <v>0</v>
      </c>
      <c r="BH1815" s="239">
        <f>IF(N1815="sníž. přenesená",J1815,0)</f>
        <v>0</v>
      </c>
      <c r="BI1815" s="239">
        <f>IF(N1815="nulová",J1815,0)</f>
        <v>0</v>
      </c>
      <c r="BJ1815" s="18" t="s">
        <v>77</v>
      </c>
      <c r="BK1815" s="239">
        <f>ROUND(I1815*H1815,2)</f>
        <v>0</v>
      </c>
      <c r="BL1815" s="18" t="s">
        <v>239</v>
      </c>
      <c r="BM1815" s="238" t="s">
        <v>1613</v>
      </c>
    </row>
    <row r="1816" spans="1:47" s="2" customFormat="1" ht="12">
      <c r="A1816" s="39"/>
      <c r="B1816" s="40"/>
      <c r="C1816" s="41"/>
      <c r="D1816" s="240" t="s">
        <v>201</v>
      </c>
      <c r="E1816" s="41"/>
      <c r="F1816" s="241" t="s">
        <v>2055</v>
      </c>
      <c r="G1816" s="41"/>
      <c r="H1816" s="41"/>
      <c r="I1816" s="242"/>
      <c r="J1816" s="41"/>
      <c r="K1816" s="41"/>
      <c r="L1816" s="45"/>
      <c r="M1816" s="243"/>
      <c r="N1816" s="244"/>
      <c r="O1816" s="92"/>
      <c r="P1816" s="92"/>
      <c r="Q1816" s="92"/>
      <c r="R1816" s="92"/>
      <c r="S1816" s="92"/>
      <c r="T1816" s="93"/>
      <c r="U1816" s="39"/>
      <c r="V1816" s="39"/>
      <c r="W1816" s="39"/>
      <c r="X1816" s="39"/>
      <c r="Y1816" s="39"/>
      <c r="Z1816" s="39"/>
      <c r="AA1816" s="39"/>
      <c r="AB1816" s="39"/>
      <c r="AC1816" s="39"/>
      <c r="AD1816" s="39"/>
      <c r="AE1816" s="39"/>
      <c r="AT1816" s="18" t="s">
        <v>201</v>
      </c>
      <c r="AU1816" s="18" t="s">
        <v>81</v>
      </c>
    </row>
    <row r="1817" spans="1:51" s="14" customFormat="1" ht="12">
      <c r="A1817" s="14"/>
      <c r="B1817" s="255"/>
      <c r="C1817" s="256"/>
      <c r="D1817" s="240" t="s">
        <v>202</v>
      </c>
      <c r="E1817" s="257" t="s">
        <v>1</v>
      </c>
      <c r="F1817" s="258" t="s">
        <v>2046</v>
      </c>
      <c r="G1817" s="256"/>
      <c r="H1817" s="259">
        <v>1.58</v>
      </c>
      <c r="I1817" s="260"/>
      <c r="J1817" s="256"/>
      <c r="K1817" s="256"/>
      <c r="L1817" s="261"/>
      <c r="M1817" s="262"/>
      <c r="N1817" s="263"/>
      <c r="O1817" s="263"/>
      <c r="P1817" s="263"/>
      <c r="Q1817" s="263"/>
      <c r="R1817" s="263"/>
      <c r="S1817" s="263"/>
      <c r="T1817" s="264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T1817" s="265" t="s">
        <v>202</v>
      </c>
      <c r="AU1817" s="265" t="s">
        <v>81</v>
      </c>
      <c r="AV1817" s="14" t="s">
        <v>81</v>
      </c>
      <c r="AW1817" s="14" t="s">
        <v>30</v>
      </c>
      <c r="AX1817" s="14" t="s">
        <v>73</v>
      </c>
      <c r="AY1817" s="265" t="s">
        <v>194</v>
      </c>
    </row>
    <row r="1818" spans="1:51" s="15" customFormat="1" ht="12">
      <c r="A1818" s="15"/>
      <c r="B1818" s="266"/>
      <c r="C1818" s="267"/>
      <c r="D1818" s="240" t="s">
        <v>202</v>
      </c>
      <c r="E1818" s="268" t="s">
        <v>1</v>
      </c>
      <c r="F1818" s="269" t="s">
        <v>206</v>
      </c>
      <c r="G1818" s="267"/>
      <c r="H1818" s="270">
        <v>1.58</v>
      </c>
      <c r="I1818" s="271"/>
      <c r="J1818" s="267"/>
      <c r="K1818" s="267"/>
      <c r="L1818" s="272"/>
      <c r="M1818" s="273"/>
      <c r="N1818" s="274"/>
      <c r="O1818" s="274"/>
      <c r="P1818" s="274"/>
      <c r="Q1818" s="274"/>
      <c r="R1818" s="274"/>
      <c r="S1818" s="274"/>
      <c r="T1818" s="275"/>
      <c r="U1818" s="15"/>
      <c r="V1818" s="15"/>
      <c r="W1818" s="15"/>
      <c r="X1818" s="15"/>
      <c r="Y1818" s="15"/>
      <c r="Z1818" s="15"/>
      <c r="AA1818" s="15"/>
      <c r="AB1818" s="15"/>
      <c r="AC1818" s="15"/>
      <c r="AD1818" s="15"/>
      <c r="AE1818" s="15"/>
      <c r="AT1818" s="276" t="s">
        <v>202</v>
      </c>
      <c r="AU1818" s="276" t="s">
        <v>81</v>
      </c>
      <c r="AV1818" s="15" t="s">
        <v>115</v>
      </c>
      <c r="AW1818" s="15" t="s">
        <v>30</v>
      </c>
      <c r="AX1818" s="15" t="s">
        <v>77</v>
      </c>
      <c r="AY1818" s="276" t="s">
        <v>194</v>
      </c>
    </row>
    <row r="1819" spans="1:65" s="2" customFormat="1" ht="12">
      <c r="A1819" s="39"/>
      <c r="B1819" s="40"/>
      <c r="C1819" s="227" t="s">
        <v>2056</v>
      </c>
      <c r="D1819" s="227" t="s">
        <v>196</v>
      </c>
      <c r="E1819" s="228" t="s">
        <v>2057</v>
      </c>
      <c r="F1819" s="229" t="s">
        <v>2058</v>
      </c>
      <c r="G1819" s="230" t="s">
        <v>294</v>
      </c>
      <c r="H1819" s="231">
        <v>0.96</v>
      </c>
      <c r="I1819" s="232"/>
      <c r="J1819" s="233">
        <f>ROUND(I1819*H1819,2)</f>
        <v>0</v>
      </c>
      <c r="K1819" s="229" t="s">
        <v>200</v>
      </c>
      <c r="L1819" s="45"/>
      <c r="M1819" s="234" t="s">
        <v>1</v>
      </c>
      <c r="N1819" s="235" t="s">
        <v>38</v>
      </c>
      <c r="O1819" s="92"/>
      <c r="P1819" s="236">
        <f>O1819*H1819</f>
        <v>0</v>
      </c>
      <c r="Q1819" s="236">
        <v>0</v>
      </c>
      <c r="R1819" s="236">
        <f>Q1819*H1819</f>
        <v>0</v>
      </c>
      <c r="S1819" s="236">
        <v>0</v>
      </c>
      <c r="T1819" s="237">
        <f>S1819*H1819</f>
        <v>0</v>
      </c>
      <c r="U1819" s="39"/>
      <c r="V1819" s="39"/>
      <c r="W1819" s="39"/>
      <c r="X1819" s="39"/>
      <c r="Y1819" s="39"/>
      <c r="Z1819" s="39"/>
      <c r="AA1819" s="39"/>
      <c r="AB1819" s="39"/>
      <c r="AC1819" s="39"/>
      <c r="AD1819" s="39"/>
      <c r="AE1819" s="39"/>
      <c r="AR1819" s="238" t="s">
        <v>239</v>
      </c>
      <c r="AT1819" s="238" t="s">
        <v>196</v>
      </c>
      <c r="AU1819" s="238" t="s">
        <v>81</v>
      </c>
      <c r="AY1819" s="18" t="s">
        <v>194</v>
      </c>
      <c r="BE1819" s="239">
        <f>IF(N1819="základní",J1819,0)</f>
        <v>0</v>
      </c>
      <c r="BF1819" s="239">
        <f>IF(N1819="snížená",J1819,0)</f>
        <v>0</v>
      </c>
      <c r="BG1819" s="239">
        <f>IF(N1819="zákl. přenesená",J1819,0)</f>
        <v>0</v>
      </c>
      <c r="BH1819" s="239">
        <f>IF(N1819="sníž. přenesená",J1819,0)</f>
        <v>0</v>
      </c>
      <c r="BI1819" s="239">
        <f>IF(N1819="nulová",J1819,0)</f>
        <v>0</v>
      </c>
      <c r="BJ1819" s="18" t="s">
        <v>77</v>
      </c>
      <c r="BK1819" s="239">
        <f>ROUND(I1819*H1819,2)</f>
        <v>0</v>
      </c>
      <c r="BL1819" s="18" t="s">
        <v>239</v>
      </c>
      <c r="BM1819" s="238" t="s">
        <v>1681</v>
      </c>
    </row>
    <row r="1820" spans="1:47" s="2" customFormat="1" ht="12">
      <c r="A1820" s="39"/>
      <c r="B1820" s="40"/>
      <c r="C1820" s="41"/>
      <c r="D1820" s="240" t="s">
        <v>201</v>
      </c>
      <c r="E1820" s="41"/>
      <c r="F1820" s="241" t="s">
        <v>2058</v>
      </c>
      <c r="G1820" s="41"/>
      <c r="H1820" s="41"/>
      <c r="I1820" s="242"/>
      <c r="J1820" s="41"/>
      <c r="K1820" s="41"/>
      <c r="L1820" s="45"/>
      <c r="M1820" s="243"/>
      <c r="N1820" s="244"/>
      <c r="O1820" s="92"/>
      <c r="P1820" s="92"/>
      <c r="Q1820" s="92"/>
      <c r="R1820" s="92"/>
      <c r="S1820" s="92"/>
      <c r="T1820" s="93"/>
      <c r="U1820" s="39"/>
      <c r="V1820" s="39"/>
      <c r="W1820" s="39"/>
      <c r="X1820" s="39"/>
      <c r="Y1820" s="39"/>
      <c r="Z1820" s="39"/>
      <c r="AA1820" s="39"/>
      <c r="AB1820" s="39"/>
      <c r="AC1820" s="39"/>
      <c r="AD1820" s="39"/>
      <c r="AE1820" s="39"/>
      <c r="AT1820" s="18" t="s">
        <v>201</v>
      </c>
      <c r="AU1820" s="18" t="s">
        <v>81</v>
      </c>
    </row>
    <row r="1821" spans="1:51" s="14" customFormat="1" ht="12">
      <c r="A1821" s="14"/>
      <c r="B1821" s="255"/>
      <c r="C1821" s="256"/>
      <c r="D1821" s="240" t="s">
        <v>202</v>
      </c>
      <c r="E1821" s="257" t="s">
        <v>1</v>
      </c>
      <c r="F1821" s="258" t="s">
        <v>2059</v>
      </c>
      <c r="G1821" s="256"/>
      <c r="H1821" s="259">
        <v>0.96</v>
      </c>
      <c r="I1821" s="260"/>
      <c r="J1821" s="256"/>
      <c r="K1821" s="256"/>
      <c r="L1821" s="261"/>
      <c r="M1821" s="262"/>
      <c r="N1821" s="263"/>
      <c r="O1821" s="263"/>
      <c r="P1821" s="263"/>
      <c r="Q1821" s="263"/>
      <c r="R1821" s="263"/>
      <c r="S1821" s="263"/>
      <c r="T1821" s="264"/>
      <c r="U1821" s="14"/>
      <c r="V1821" s="14"/>
      <c r="W1821" s="14"/>
      <c r="X1821" s="14"/>
      <c r="Y1821" s="14"/>
      <c r="Z1821" s="14"/>
      <c r="AA1821" s="14"/>
      <c r="AB1821" s="14"/>
      <c r="AC1821" s="14"/>
      <c r="AD1821" s="14"/>
      <c r="AE1821" s="14"/>
      <c r="AT1821" s="265" t="s">
        <v>202</v>
      </c>
      <c r="AU1821" s="265" t="s">
        <v>81</v>
      </c>
      <c r="AV1821" s="14" t="s">
        <v>81</v>
      </c>
      <c r="AW1821" s="14" t="s">
        <v>30</v>
      </c>
      <c r="AX1821" s="14" t="s">
        <v>73</v>
      </c>
      <c r="AY1821" s="265" t="s">
        <v>194</v>
      </c>
    </row>
    <row r="1822" spans="1:51" s="15" customFormat="1" ht="12">
      <c r="A1822" s="15"/>
      <c r="B1822" s="266"/>
      <c r="C1822" s="267"/>
      <c r="D1822" s="240" t="s">
        <v>202</v>
      </c>
      <c r="E1822" s="268" t="s">
        <v>1</v>
      </c>
      <c r="F1822" s="269" t="s">
        <v>206</v>
      </c>
      <c r="G1822" s="267"/>
      <c r="H1822" s="270">
        <v>0.96</v>
      </c>
      <c r="I1822" s="271"/>
      <c r="J1822" s="267"/>
      <c r="K1822" s="267"/>
      <c r="L1822" s="272"/>
      <c r="M1822" s="273"/>
      <c r="N1822" s="274"/>
      <c r="O1822" s="274"/>
      <c r="P1822" s="274"/>
      <c r="Q1822" s="274"/>
      <c r="R1822" s="274"/>
      <c r="S1822" s="274"/>
      <c r="T1822" s="275"/>
      <c r="U1822" s="15"/>
      <c r="V1822" s="15"/>
      <c r="W1822" s="15"/>
      <c r="X1822" s="15"/>
      <c r="Y1822" s="15"/>
      <c r="Z1822" s="15"/>
      <c r="AA1822" s="15"/>
      <c r="AB1822" s="15"/>
      <c r="AC1822" s="15"/>
      <c r="AD1822" s="15"/>
      <c r="AE1822" s="15"/>
      <c r="AT1822" s="276" t="s">
        <v>202</v>
      </c>
      <c r="AU1822" s="276" t="s">
        <v>81</v>
      </c>
      <c r="AV1822" s="15" t="s">
        <v>115</v>
      </c>
      <c r="AW1822" s="15" t="s">
        <v>30</v>
      </c>
      <c r="AX1822" s="15" t="s">
        <v>77</v>
      </c>
      <c r="AY1822" s="276" t="s">
        <v>194</v>
      </c>
    </row>
    <row r="1823" spans="1:65" s="2" customFormat="1" ht="33" customHeight="1">
      <c r="A1823" s="39"/>
      <c r="B1823" s="40"/>
      <c r="C1823" s="288" t="s">
        <v>1168</v>
      </c>
      <c r="D1823" s="288" t="s">
        <v>282</v>
      </c>
      <c r="E1823" s="289" t="s">
        <v>2060</v>
      </c>
      <c r="F1823" s="290" t="s">
        <v>2061</v>
      </c>
      <c r="G1823" s="291" t="s">
        <v>397</v>
      </c>
      <c r="H1823" s="292">
        <v>2</v>
      </c>
      <c r="I1823" s="293"/>
      <c r="J1823" s="294">
        <f>ROUND(I1823*H1823,2)</f>
        <v>0</v>
      </c>
      <c r="K1823" s="290" t="s">
        <v>1</v>
      </c>
      <c r="L1823" s="295"/>
      <c r="M1823" s="296" t="s">
        <v>1</v>
      </c>
      <c r="N1823" s="297" t="s">
        <v>38</v>
      </c>
      <c r="O1823" s="92"/>
      <c r="P1823" s="236">
        <f>O1823*H1823</f>
        <v>0</v>
      </c>
      <c r="Q1823" s="236">
        <v>0</v>
      </c>
      <c r="R1823" s="236">
        <f>Q1823*H1823</f>
        <v>0</v>
      </c>
      <c r="S1823" s="236">
        <v>0</v>
      </c>
      <c r="T1823" s="237">
        <f>S1823*H1823</f>
        <v>0</v>
      </c>
      <c r="U1823" s="39"/>
      <c r="V1823" s="39"/>
      <c r="W1823" s="39"/>
      <c r="X1823" s="39"/>
      <c r="Y1823" s="39"/>
      <c r="Z1823" s="39"/>
      <c r="AA1823" s="39"/>
      <c r="AB1823" s="39"/>
      <c r="AC1823" s="39"/>
      <c r="AD1823" s="39"/>
      <c r="AE1823" s="39"/>
      <c r="AR1823" s="238" t="s">
        <v>273</v>
      </c>
      <c r="AT1823" s="238" t="s">
        <v>282</v>
      </c>
      <c r="AU1823" s="238" t="s">
        <v>81</v>
      </c>
      <c r="AY1823" s="18" t="s">
        <v>194</v>
      </c>
      <c r="BE1823" s="239">
        <f>IF(N1823="základní",J1823,0)</f>
        <v>0</v>
      </c>
      <c r="BF1823" s="239">
        <f>IF(N1823="snížená",J1823,0)</f>
        <v>0</v>
      </c>
      <c r="BG1823" s="239">
        <f>IF(N1823="zákl. přenesená",J1823,0)</f>
        <v>0</v>
      </c>
      <c r="BH1823" s="239">
        <f>IF(N1823="sníž. přenesená",J1823,0)</f>
        <v>0</v>
      </c>
      <c r="BI1823" s="239">
        <f>IF(N1823="nulová",J1823,0)</f>
        <v>0</v>
      </c>
      <c r="BJ1823" s="18" t="s">
        <v>77</v>
      </c>
      <c r="BK1823" s="239">
        <f>ROUND(I1823*H1823,2)</f>
        <v>0</v>
      </c>
      <c r="BL1823" s="18" t="s">
        <v>239</v>
      </c>
      <c r="BM1823" s="238" t="s">
        <v>2062</v>
      </c>
    </row>
    <row r="1824" spans="1:47" s="2" customFormat="1" ht="12">
      <c r="A1824" s="39"/>
      <c r="B1824" s="40"/>
      <c r="C1824" s="41"/>
      <c r="D1824" s="240" t="s">
        <v>201</v>
      </c>
      <c r="E1824" s="41"/>
      <c r="F1824" s="241" t="s">
        <v>2061</v>
      </c>
      <c r="G1824" s="41"/>
      <c r="H1824" s="41"/>
      <c r="I1824" s="242"/>
      <c r="J1824" s="41"/>
      <c r="K1824" s="41"/>
      <c r="L1824" s="45"/>
      <c r="M1824" s="243"/>
      <c r="N1824" s="244"/>
      <c r="O1824" s="92"/>
      <c r="P1824" s="92"/>
      <c r="Q1824" s="92"/>
      <c r="R1824" s="92"/>
      <c r="S1824" s="92"/>
      <c r="T1824" s="93"/>
      <c r="U1824" s="39"/>
      <c r="V1824" s="39"/>
      <c r="W1824" s="39"/>
      <c r="X1824" s="39"/>
      <c r="Y1824" s="39"/>
      <c r="Z1824" s="39"/>
      <c r="AA1824" s="39"/>
      <c r="AB1824" s="39"/>
      <c r="AC1824" s="39"/>
      <c r="AD1824" s="39"/>
      <c r="AE1824" s="39"/>
      <c r="AT1824" s="18" t="s">
        <v>201</v>
      </c>
      <c r="AU1824" s="18" t="s">
        <v>81</v>
      </c>
    </row>
    <row r="1825" spans="1:51" s="14" customFormat="1" ht="12">
      <c r="A1825" s="14"/>
      <c r="B1825" s="255"/>
      <c r="C1825" s="256"/>
      <c r="D1825" s="240" t="s">
        <v>202</v>
      </c>
      <c r="E1825" s="257" t="s">
        <v>1</v>
      </c>
      <c r="F1825" s="258" t="s">
        <v>2063</v>
      </c>
      <c r="G1825" s="256"/>
      <c r="H1825" s="259">
        <v>2</v>
      </c>
      <c r="I1825" s="260"/>
      <c r="J1825" s="256"/>
      <c r="K1825" s="256"/>
      <c r="L1825" s="261"/>
      <c r="M1825" s="262"/>
      <c r="N1825" s="263"/>
      <c r="O1825" s="263"/>
      <c r="P1825" s="263"/>
      <c r="Q1825" s="263"/>
      <c r="R1825" s="263"/>
      <c r="S1825" s="263"/>
      <c r="T1825" s="264"/>
      <c r="U1825" s="14"/>
      <c r="V1825" s="14"/>
      <c r="W1825" s="14"/>
      <c r="X1825" s="14"/>
      <c r="Y1825" s="14"/>
      <c r="Z1825" s="14"/>
      <c r="AA1825" s="14"/>
      <c r="AB1825" s="14"/>
      <c r="AC1825" s="14"/>
      <c r="AD1825" s="14"/>
      <c r="AE1825" s="14"/>
      <c r="AT1825" s="265" t="s">
        <v>202</v>
      </c>
      <c r="AU1825" s="265" t="s">
        <v>81</v>
      </c>
      <c r="AV1825" s="14" t="s">
        <v>81</v>
      </c>
      <c r="AW1825" s="14" t="s">
        <v>30</v>
      </c>
      <c r="AX1825" s="14" t="s">
        <v>73</v>
      </c>
      <c r="AY1825" s="265" t="s">
        <v>194</v>
      </c>
    </row>
    <row r="1826" spans="1:51" s="15" customFormat="1" ht="12">
      <c r="A1826" s="15"/>
      <c r="B1826" s="266"/>
      <c r="C1826" s="267"/>
      <c r="D1826" s="240" t="s">
        <v>202</v>
      </c>
      <c r="E1826" s="268" t="s">
        <v>1</v>
      </c>
      <c r="F1826" s="269" t="s">
        <v>206</v>
      </c>
      <c r="G1826" s="267"/>
      <c r="H1826" s="270">
        <v>2</v>
      </c>
      <c r="I1826" s="271"/>
      <c r="J1826" s="267"/>
      <c r="K1826" s="267"/>
      <c r="L1826" s="272"/>
      <c r="M1826" s="273"/>
      <c r="N1826" s="274"/>
      <c r="O1826" s="274"/>
      <c r="P1826" s="274"/>
      <c r="Q1826" s="274"/>
      <c r="R1826" s="274"/>
      <c r="S1826" s="274"/>
      <c r="T1826" s="275"/>
      <c r="U1826" s="15"/>
      <c r="V1826" s="15"/>
      <c r="W1826" s="15"/>
      <c r="X1826" s="15"/>
      <c r="Y1826" s="15"/>
      <c r="Z1826" s="15"/>
      <c r="AA1826" s="15"/>
      <c r="AB1826" s="15"/>
      <c r="AC1826" s="15"/>
      <c r="AD1826" s="15"/>
      <c r="AE1826" s="15"/>
      <c r="AT1826" s="276" t="s">
        <v>202</v>
      </c>
      <c r="AU1826" s="276" t="s">
        <v>81</v>
      </c>
      <c r="AV1826" s="15" t="s">
        <v>115</v>
      </c>
      <c r="AW1826" s="15" t="s">
        <v>30</v>
      </c>
      <c r="AX1826" s="15" t="s">
        <v>77</v>
      </c>
      <c r="AY1826" s="276" t="s">
        <v>194</v>
      </c>
    </row>
    <row r="1827" spans="1:65" s="2" customFormat="1" ht="21.75" customHeight="1">
      <c r="A1827" s="39"/>
      <c r="B1827" s="40"/>
      <c r="C1827" s="227" t="s">
        <v>2064</v>
      </c>
      <c r="D1827" s="227" t="s">
        <v>196</v>
      </c>
      <c r="E1827" s="228" t="s">
        <v>2065</v>
      </c>
      <c r="F1827" s="229" t="s">
        <v>2066</v>
      </c>
      <c r="G1827" s="230" t="s">
        <v>357</v>
      </c>
      <c r="H1827" s="231">
        <v>1</v>
      </c>
      <c r="I1827" s="232"/>
      <c r="J1827" s="233">
        <f>ROUND(I1827*H1827,2)</f>
        <v>0</v>
      </c>
      <c r="K1827" s="229" t="s">
        <v>1</v>
      </c>
      <c r="L1827" s="45"/>
      <c r="M1827" s="234" t="s">
        <v>1</v>
      </c>
      <c r="N1827" s="235" t="s">
        <v>38</v>
      </c>
      <c r="O1827" s="92"/>
      <c r="P1827" s="236">
        <f>O1827*H1827</f>
        <v>0</v>
      </c>
      <c r="Q1827" s="236">
        <v>0</v>
      </c>
      <c r="R1827" s="236">
        <f>Q1827*H1827</f>
        <v>0</v>
      </c>
      <c r="S1827" s="236">
        <v>0</v>
      </c>
      <c r="T1827" s="237">
        <f>S1827*H1827</f>
        <v>0</v>
      </c>
      <c r="U1827" s="39"/>
      <c r="V1827" s="39"/>
      <c r="W1827" s="39"/>
      <c r="X1827" s="39"/>
      <c r="Y1827" s="39"/>
      <c r="Z1827" s="39"/>
      <c r="AA1827" s="39"/>
      <c r="AB1827" s="39"/>
      <c r="AC1827" s="39"/>
      <c r="AD1827" s="39"/>
      <c r="AE1827" s="39"/>
      <c r="AR1827" s="238" t="s">
        <v>239</v>
      </c>
      <c r="AT1827" s="238" t="s">
        <v>196</v>
      </c>
      <c r="AU1827" s="238" t="s">
        <v>81</v>
      </c>
      <c r="AY1827" s="18" t="s">
        <v>194</v>
      </c>
      <c r="BE1827" s="239">
        <f>IF(N1827="základní",J1827,0)</f>
        <v>0</v>
      </c>
      <c r="BF1827" s="239">
        <f>IF(N1827="snížená",J1827,0)</f>
        <v>0</v>
      </c>
      <c r="BG1827" s="239">
        <f>IF(N1827="zákl. přenesená",J1827,0)</f>
        <v>0</v>
      </c>
      <c r="BH1827" s="239">
        <f>IF(N1827="sníž. přenesená",J1827,0)</f>
        <v>0</v>
      </c>
      <c r="BI1827" s="239">
        <f>IF(N1827="nulová",J1827,0)</f>
        <v>0</v>
      </c>
      <c r="BJ1827" s="18" t="s">
        <v>77</v>
      </c>
      <c r="BK1827" s="239">
        <f>ROUND(I1827*H1827,2)</f>
        <v>0</v>
      </c>
      <c r="BL1827" s="18" t="s">
        <v>239</v>
      </c>
      <c r="BM1827" s="238" t="s">
        <v>2067</v>
      </c>
    </row>
    <row r="1828" spans="1:47" s="2" customFormat="1" ht="12">
      <c r="A1828" s="39"/>
      <c r="B1828" s="40"/>
      <c r="C1828" s="41"/>
      <c r="D1828" s="240" t="s">
        <v>201</v>
      </c>
      <c r="E1828" s="41"/>
      <c r="F1828" s="241" t="s">
        <v>2066</v>
      </c>
      <c r="G1828" s="41"/>
      <c r="H1828" s="41"/>
      <c r="I1828" s="242"/>
      <c r="J1828" s="41"/>
      <c r="K1828" s="41"/>
      <c r="L1828" s="45"/>
      <c r="M1828" s="243"/>
      <c r="N1828" s="244"/>
      <c r="O1828" s="92"/>
      <c r="P1828" s="92"/>
      <c r="Q1828" s="92"/>
      <c r="R1828" s="92"/>
      <c r="S1828" s="92"/>
      <c r="T1828" s="93"/>
      <c r="U1828" s="39"/>
      <c r="V1828" s="39"/>
      <c r="W1828" s="39"/>
      <c r="X1828" s="39"/>
      <c r="Y1828" s="39"/>
      <c r="Z1828" s="39"/>
      <c r="AA1828" s="39"/>
      <c r="AB1828" s="39"/>
      <c r="AC1828" s="39"/>
      <c r="AD1828" s="39"/>
      <c r="AE1828" s="39"/>
      <c r="AT1828" s="18" t="s">
        <v>201</v>
      </c>
      <c r="AU1828" s="18" t="s">
        <v>81</v>
      </c>
    </row>
    <row r="1829" spans="1:51" s="13" customFormat="1" ht="12">
      <c r="A1829" s="13"/>
      <c r="B1829" s="245"/>
      <c r="C1829" s="246"/>
      <c r="D1829" s="240" t="s">
        <v>202</v>
      </c>
      <c r="E1829" s="247" t="s">
        <v>1</v>
      </c>
      <c r="F1829" s="248" t="s">
        <v>399</v>
      </c>
      <c r="G1829" s="246"/>
      <c r="H1829" s="247" t="s">
        <v>1</v>
      </c>
      <c r="I1829" s="249"/>
      <c r="J1829" s="246"/>
      <c r="K1829" s="246"/>
      <c r="L1829" s="250"/>
      <c r="M1829" s="251"/>
      <c r="N1829" s="252"/>
      <c r="O1829" s="252"/>
      <c r="P1829" s="252"/>
      <c r="Q1829" s="252"/>
      <c r="R1829" s="252"/>
      <c r="S1829" s="252"/>
      <c r="T1829" s="25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T1829" s="254" t="s">
        <v>202</v>
      </c>
      <c r="AU1829" s="254" t="s">
        <v>81</v>
      </c>
      <c r="AV1829" s="13" t="s">
        <v>77</v>
      </c>
      <c r="AW1829" s="13" t="s">
        <v>30</v>
      </c>
      <c r="AX1829" s="13" t="s">
        <v>73</v>
      </c>
      <c r="AY1829" s="254" t="s">
        <v>194</v>
      </c>
    </row>
    <row r="1830" spans="1:51" s="14" customFormat="1" ht="12">
      <c r="A1830" s="14"/>
      <c r="B1830" s="255"/>
      <c r="C1830" s="256"/>
      <c r="D1830" s="240" t="s">
        <v>202</v>
      </c>
      <c r="E1830" s="257" t="s">
        <v>1</v>
      </c>
      <c r="F1830" s="258" t="s">
        <v>2068</v>
      </c>
      <c r="G1830" s="256"/>
      <c r="H1830" s="259">
        <v>1</v>
      </c>
      <c r="I1830" s="260"/>
      <c r="J1830" s="256"/>
      <c r="K1830" s="256"/>
      <c r="L1830" s="261"/>
      <c r="M1830" s="262"/>
      <c r="N1830" s="263"/>
      <c r="O1830" s="263"/>
      <c r="P1830" s="263"/>
      <c r="Q1830" s="263"/>
      <c r="R1830" s="263"/>
      <c r="S1830" s="263"/>
      <c r="T1830" s="264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T1830" s="265" t="s">
        <v>202</v>
      </c>
      <c r="AU1830" s="265" t="s">
        <v>81</v>
      </c>
      <c r="AV1830" s="14" t="s">
        <v>81</v>
      </c>
      <c r="AW1830" s="14" t="s">
        <v>30</v>
      </c>
      <c r="AX1830" s="14" t="s">
        <v>73</v>
      </c>
      <c r="AY1830" s="265" t="s">
        <v>194</v>
      </c>
    </row>
    <row r="1831" spans="1:51" s="15" customFormat="1" ht="12">
      <c r="A1831" s="15"/>
      <c r="B1831" s="266"/>
      <c r="C1831" s="267"/>
      <c r="D1831" s="240" t="s">
        <v>202</v>
      </c>
      <c r="E1831" s="268" t="s">
        <v>1</v>
      </c>
      <c r="F1831" s="269" t="s">
        <v>206</v>
      </c>
      <c r="G1831" s="267"/>
      <c r="H1831" s="270">
        <v>1</v>
      </c>
      <c r="I1831" s="271"/>
      <c r="J1831" s="267"/>
      <c r="K1831" s="267"/>
      <c r="L1831" s="272"/>
      <c r="M1831" s="273"/>
      <c r="N1831" s="274"/>
      <c r="O1831" s="274"/>
      <c r="P1831" s="274"/>
      <c r="Q1831" s="274"/>
      <c r="R1831" s="274"/>
      <c r="S1831" s="274"/>
      <c r="T1831" s="275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5"/>
      <c r="AE1831" s="15"/>
      <c r="AT1831" s="276" t="s">
        <v>202</v>
      </c>
      <c r="AU1831" s="276" t="s">
        <v>81</v>
      </c>
      <c r="AV1831" s="15" t="s">
        <v>115</v>
      </c>
      <c r="AW1831" s="15" t="s">
        <v>30</v>
      </c>
      <c r="AX1831" s="15" t="s">
        <v>77</v>
      </c>
      <c r="AY1831" s="276" t="s">
        <v>194</v>
      </c>
    </row>
    <row r="1832" spans="1:65" s="2" customFormat="1" ht="21.75" customHeight="1">
      <c r="A1832" s="39"/>
      <c r="B1832" s="40"/>
      <c r="C1832" s="227" t="s">
        <v>1172</v>
      </c>
      <c r="D1832" s="227" t="s">
        <v>196</v>
      </c>
      <c r="E1832" s="228" t="s">
        <v>2069</v>
      </c>
      <c r="F1832" s="229" t="s">
        <v>2070</v>
      </c>
      <c r="G1832" s="230" t="s">
        <v>357</v>
      </c>
      <c r="H1832" s="231">
        <v>24.06</v>
      </c>
      <c r="I1832" s="232"/>
      <c r="J1832" s="233">
        <f>ROUND(I1832*H1832,2)</f>
        <v>0</v>
      </c>
      <c r="K1832" s="229" t="s">
        <v>1</v>
      </c>
      <c r="L1832" s="45"/>
      <c r="M1832" s="234" t="s">
        <v>1</v>
      </c>
      <c r="N1832" s="235" t="s">
        <v>38</v>
      </c>
      <c r="O1832" s="92"/>
      <c r="P1832" s="236">
        <f>O1832*H1832</f>
        <v>0</v>
      </c>
      <c r="Q1832" s="236">
        <v>0</v>
      </c>
      <c r="R1832" s="236">
        <f>Q1832*H1832</f>
        <v>0</v>
      </c>
      <c r="S1832" s="236">
        <v>0</v>
      </c>
      <c r="T1832" s="237">
        <f>S1832*H1832</f>
        <v>0</v>
      </c>
      <c r="U1832" s="39"/>
      <c r="V1832" s="39"/>
      <c r="W1832" s="39"/>
      <c r="X1832" s="39"/>
      <c r="Y1832" s="39"/>
      <c r="Z1832" s="39"/>
      <c r="AA1832" s="39"/>
      <c r="AB1832" s="39"/>
      <c r="AC1832" s="39"/>
      <c r="AD1832" s="39"/>
      <c r="AE1832" s="39"/>
      <c r="AR1832" s="238" t="s">
        <v>239</v>
      </c>
      <c r="AT1832" s="238" t="s">
        <v>196</v>
      </c>
      <c r="AU1832" s="238" t="s">
        <v>81</v>
      </c>
      <c r="AY1832" s="18" t="s">
        <v>194</v>
      </c>
      <c r="BE1832" s="239">
        <f>IF(N1832="základní",J1832,0)</f>
        <v>0</v>
      </c>
      <c r="BF1832" s="239">
        <f>IF(N1832="snížená",J1832,0)</f>
        <v>0</v>
      </c>
      <c r="BG1832" s="239">
        <f>IF(N1832="zákl. přenesená",J1832,0)</f>
        <v>0</v>
      </c>
      <c r="BH1832" s="239">
        <f>IF(N1832="sníž. přenesená",J1832,0)</f>
        <v>0</v>
      </c>
      <c r="BI1832" s="239">
        <f>IF(N1832="nulová",J1832,0)</f>
        <v>0</v>
      </c>
      <c r="BJ1832" s="18" t="s">
        <v>77</v>
      </c>
      <c r="BK1832" s="239">
        <f>ROUND(I1832*H1832,2)</f>
        <v>0</v>
      </c>
      <c r="BL1832" s="18" t="s">
        <v>239</v>
      </c>
      <c r="BM1832" s="238" t="s">
        <v>2071</v>
      </c>
    </row>
    <row r="1833" spans="1:47" s="2" customFormat="1" ht="12">
      <c r="A1833" s="39"/>
      <c r="B1833" s="40"/>
      <c r="C1833" s="41"/>
      <c r="D1833" s="240" t="s">
        <v>201</v>
      </c>
      <c r="E1833" s="41"/>
      <c r="F1833" s="241" t="s">
        <v>2070</v>
      </c>
      <c r="G1833" s="41"/>
      <c r="H1833" s="41"/>
      <c r="I1833" s="242"/>
      <c r="J1833" s="41"/>
      <c r="K1833" s="41"/>
      <c r="L1833" s="45"/>
      <c r="M1833" s="243"/>
      <c r="N1833" s="244"/>
      <c r="O1833" s="92"/>
      <c r="P1833" s="92"/>
      <c r="Q1833" s="92"/>
      <c r="R1833" s="92"/>
      <c r="S1833" s="92"/>
      <c r="T1833" s="93"/>
      <c r="U1833" s="39"/>
      <c r="V1833" s="39"/>
      <c r="W1833" s="39"/>
      <c r="X1833" s="39"/>
      <c r="Y1833" s="39"/>
      <c r="Z1833" s="39"/>
      <c r="AA1833" s="39"/>
      <c r="AB1833" s="39"/>
      <c r="AC1833" s="39"/>
      <c r="AD1833" s="39"/>
      <c r="AE1833" s="39"/>
      <c r="AT1833" s="18" t="s">
        <v>201</v>
      </c>
      <c r="AU1833" s="18" t="s">
        <v>81</v>
      </c>
    </row>
    <row r="1834" spans="1:51" s="13" customFormat="1" ht="12">
      <c r="A1834" s="13"/>
      <c r="B1834" s="245"/>
      <c r="C1834" s="246"/>
      <c r="D1834" s="240" t="s">
        <v>202</v>
      </c>
      <c r="E1834" s="247" t="s">
        <v>1</v>
      </c>
      <c r="F1834" s="248" t="s">
        <v>399</v>
      </c>
      <c r="G1834" s="246"/>
      <c r="H1834" s="247" t="s">
        <v>1</v>
      </c>
      <c r="I1834" s="249"/>
      <c r="J1834" s="246"/>
      <c r="K1834" s="246"/>
      <c r="L1834" s="250"/>
      <c r="M1834" s="251"/>
      <c r="N1834" s="252"/>
      <c r="O1834" s="252"/>
      <c r="P1834" s="252"/>
      <c r="Q1834" s="252"/>
      <c r="R1834" s="252"/>
      <c r="S1834" s="252"/>
      <c r="T1834" s="25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T1834" s="254" t="s">
        <v>202</v>
      </c>
      <c r="AU1834" s="254" t="s">
        <v>81</v>
      </c>
      <c r="AV1834" s="13" t="s">
        <v>77</v>
      </c>
      <c r="AW1834" s="13" t="s">
        <v>30</v>
      </c>
      <c r="AX1834" s="13" t="s">
        <v>73</v>
      </c>
      <c r="AY1834" s="254" t="s">
        <v>194</v>
      </c>
    </row>
    <row r="1835" spans="1:51" s="14" customFormat="1" ht="12">
      <c r="A1835" s="14"/>
      <c r="B1835" s="255"/>
      <c r="C1835" s="256"/>
      <c r="D1835" s="240" t="s">
        <v>202</v>
      </c>
      <c r="E1835" s="257" t="s">
        <v>1</v>
      </c>
      <c r="F1835" s="258" t="s">
        <v>2072</v>
      </c>
      <c r="G1835" s="256"/>
      <c r="H1835" s="259">
        <v>4.9</v>
      </c>
      <c r="I1835" s="260"/>
      <c r="J1835" s="256"/>
      <c r="K1835" s="256"/>
      <c r="L1835" s="261"/>
      <c r="M1835" s="262"/>
      <c r="N1835" s="263"/>
      <c r="O1835" s="263"/>
      <c r="P1835" s="263"/>
      <c r="Q1835" s="263"/>
      <c r="R1835" s="263"/>
      <c r="S1835" s="263"/>
      <c r="T1835" s="264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T1835" s="265" t="s">
        <v>202</v>
      </c>
      <c r="AU1835" s="265" t="s">
        <v>81</v>
      </c>
      <c r="AV1835" s="14" t="s">
        <v>81</v>
      </c>
      <c r="AW1835" s="14" t="s">
        <v>30</v>
      </c>
      <c r="AX1835" s="14" t="s">
        <v>73</v>
      </c>
      <c r="AY1835" s="265" t="s">
        <v>194</v>
      </c>
    </row>
    <row r="1836" spans="1:51" s="14" customFormat="1" ht="12">
      <c r="A1836" s="14"/>
      <c r="B1836" s="255"/>
      <c r="C1836" s="256"/>
      <c r="D1836" s="240" t="s">
        <v>202</v>
      </c>
      <c r="E1836" s="257" t="s">
        <v>1</v>
      </c>
      <c r="F1836" s="258" t="s">
        <v>2073</v>
      </c>
      <c r="G1836" s="256"/>
      <c r="H1836" s="259">
        <v>8.9</v>
      </c>
      <c r="I1836" s="260"/>
      <c r="J1836" s="256"/>
      <c r="K1836" s="256"/>
      <c r="L1836" s="261"/>
      <c r="M1836" s="262"/>
      <c r="N1836" s="263"/>
      <c r="O1836" s="263"/>
      <c r="P1836" s="263"/>
      <c r="Q1836" s="263"/>
      <c r="R1836" s="263"/>
      <c r="S1836" s="263"/>
      <c r="T1836" s="264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T1836" s="265" t="s">
        <v>202</v>
      </c>
      <c r="AU1836" s="265" t="s">
        <v>81</v>
      </c>
      <c r="AV1836" s="14" t="s">
        <v>81</v>
      </c>
      <c r="AW1836" s="14" t="s">
        <v>30</v>
      </c>
      <c r="AX1836" s="14" t="s">
        <v>73</v>
      </c>
      <c r="AY1836" s="265" t="s">
        <v>194</v>
      </c>
    </row>
    <row r="1837" spans="1:51" s="14" customFormat="1" ht="12">
      <c r="A1837" s="14"/>
      <c r="B1837" s="255"/>
      <c r="C1837" s="256"/>
      <c r="D1837" s="240" t="s">
        <v>202</v>
      </c>
      <c r="E1837" s="257" t="s">
        <v>1</v>
      </c>
      <c r="F1837" s="258" t="s">
        <v>2074</v>
      </c>
      <c r="G1837" s="256"/>
      <c r="H1837" s="259">
        <v>10.26</v>
      </c>
      <c r="I1837" s="260"/>
      <c r="J1837" s="256"/>
      <c r="K1837" s="256"/>
      <c r="L1837" s="261"/>
      <c r="M1837" s="262"/>
      <c r="N1837" s="263"/>
      <c r="O1837" s="263"/>
      <c r="P1837" s="263"/>
      <c r="Q1837" s="263"/>
      <c r="R1837" s="263"/>
      <c r="S1837" s="263"/>
      <c r="T1837" s="264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T1837" s="265" t="s">
        <v>202</v>
      </c>
      <c r="AU1837" s="265" t="s">
        <v>81</v>
      </c>
      <c r="AV1837" s="14" t="s">
        <v>81</v>
      </c>
      <c r="AW1837" s="14" t="s">
        <v>30</v>
      </c>
      <c r="AX1837" s="14" t="s">
        <v>73</v>
      </c>
      <c r="AY1837" s="265" t="s">
        <v>194</v>
      </c>
    </row>
    <row r="1838" spans="1:51" s="15" customFormat="1" ht="12">
      <c r="A1838" s="15"/>
      <c r="B1838" s="266"/>
      <c r="C1838" s="267"/>
      <c r="D1838" s="240" t="s">
        <v>202</v>
      </c>
      <c r="E1838" s="268" t="s">
        <v>1</v>
      </c>
      <c r="F1838" s="269" t="s">
        <v>206</v>
      </c>
      <c r="G1838" s="267"/>
      <c r="H1838" s="270">
        <v>24.060000000000002</v>
      </c>
      <c r="I1838" s="271"/>
      <c r="J1838" s="267"/>
      <c r="K1838" s="267"/>
      <c r="L1838" s="272"/>
      <c r="M1838" s="273"/>
      <c r="N1838" s="274"/>
      <c r="O1838" s="274"/>
      <c r="P1838" s="274"/>
      <c r="Q1838" s="274"/>
      <c r="R1838" s="274"/>
      <c r="S1838" s="274"/>
      <c r="T1838" s="275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5"/>
      <c r="AE1838" s="15"/>
      <c r="AT1838" s="276" t="s">
        <v>202</v>
      </c>
      <c r="AU1838" s="276" t="s">
        <v>81</v>
      </c>
      <c r="AV1838" s="15" t="s">
        <v>115</v>
      </c>
      <c r="AW1838" s="15" t="s">
        <v>30</v>
      </c>
      <c r="AX1838" s="15" t="s">
        <v>77</v>
      </c>
      <c r="AY1838" s="276" t="s">
        <v>194</v>
      </c>
    </row>
    <row r="1839" spans="1:65" s="2" customFormat="1" ht="12">
      <c r="A1839" s="39"/>
      <c r="B1839" s="40"/>
      <c r="C1839" s="227" t="s">
        <v>2075</v>
      </c>
      <c r="D1839" s="227" t="s">
        <v>196</v>
      </c>
      <c r="E1839" s="228" t="s">
        <v>2076</v>
      </c>
      <c r="F1839" s="229" t="s">
        <v>2077</v>
      </c>
      <c r="G1839" s="230" t="s">
        <v>357</v>
      </c>
      <c r="H1839" s="231">
        <v>12.06</v>
      </c>
      <c r="I1839" s="232"/>
      <c r="J1839" s="233">
        <f>ROUND(I1839*H1839,2)</f>
        <v>0</v>
      </c>
      <c r="K1839" s="229" t="s">
        <v>200</v>
      </c>
      <c r="L1839" s="45"/>
      <c r="M1839" s="234" t="s">
        <v>1</v>
      </c>
      <c r="N1839" s="235" t="s">
        <v>38</v>
      </c>
      <c r="O1839" s="92"/>
      <c r="P1839" s="236">
        <f>O1839*H1839</f>
        <v>0</v>
      </c>
      <c r="Q1839" s="236">
        <v>0</v>
      </c>
      <c r="R1839" s="236">
        <f>Q1839*H1839</f>
        <v>0</v>
      </c>
      <c r="S1839" s="236">
        <v>0</v>
      </c>
      <c r="T1839" s="237">
        <f>S1839*H1839</f>
        <v>0</v>
      </c>
      <c r="U1839" s="39"/>
      <c r="V1839" s="39"/>
      <c r="W1839" s="39"/>
      <c r="X1839" s="39"/>
      <c r="Y1839" s="39"/>
      <c r="Z1839" s="39"/>
      <c r="AA1839" s="39"/>
      <c r="AB1839" s="39"/>
      <c r="AC1839" s="39"/>
      <c r="AD1839" s="39"/>
      <c r="AE1839" s="39"/>
      <c r="AR1839" s="238" t="s">
        <v>239</v>
      </c>
      <c r="AT1839" s="238" t="s">
        <v>196</v>
      </c>
      <c r="AU1839" s="238" t="s">
        <v>81</v>
      </c>
      <c r="AY1839" s="18" t="s">
        <v>194</v>
      </c>
      <c r="BE1839" s="239">
        <f>IF(N1839="základní",J1839,0)</f>
        <v>0</v>
      </c>
      <c r="BF1839" s="239">
        <f>IF(N1839="snížená",J1839,0)</f>
        <v>0</v>
      </c>
      <c r="BG1839" s="239">
        <f>IF(N1839="zákl. přenesená",J1839,0)</f>
        <v>0</v>
      </c>
      <c r="BH1839" s="239">
        <f>IF(N1839="sníž. přenesená",J1839,0)</f>
        <v>0</v>
      </c>
      <c r="BI1839" s="239">
        <f>IF(N1839="nulová",J1839,0)</f>
        <v>0</v>
      </c>
      <c r="BJ1839" s="18" t="s">
        <v>77</v>
      </c>
      <c r="BK1839" s="239">
        <f>ROUND(I1839*H1839,2)</f>
        <v>0</v>
      </c>
      <c r="BL1839" s="18" t="s">
        <v>239</v>
      </c>
      <c r="BM1839" s="238" t="s">
        <v>2078</v>
      </c>
    </row>
    <row r="1840" spans="1:47" s="2" customFormat="1" ht="12">
      <c r="A1840" s="39"/>
      <c r="B1840" s="40"/>
      <c r="C1840" s="41"/>
      <c r="D1840" s="240" t="s">
        <v>201</v>
      </c>
      <c r="E1840" s="41"/>
      <c r="F1840" s="241" t="s">
        <v>2077</v>
      </c>
      <c r="G1840" s="41"/>
      <c r="H1840" s="41"/>
      <c r="I1840" s="242"/>
      <c r="J1840" s="41"/>
      <c r="K1840" s="41"/>
      <c r="L1840" s="45"/>
      <c r="M1840" s="243"/>
      <c r="N1840" s="244"/>
      <c r="O1840" s="92"/>
      <c r="P1840" s="92"/>
      <c r="Q1840" s="92"/>
      <c r="R1840" s="92"/>
      <c r="S1840" s="92"/>
      <c r="T1840" s="93"/>
      <c r="U1840" s="39"/>
      <c r="V1840" s="39"/>
      <c r="W1840" s="39"/>
      <c r="X1840" s="39"/>
      <c r="Y1840" s="39"/>
      <c r="Z1840" s="39"/>
      <c r="AA1840" s="39"/>
      <c r="AB1840" s="39"/>
      <c r="AC1840" s="39"/>
      <c r="AD1840" s="39"/>
      <c r="AE1840" s="39"/>
      <c r="AT1840" s="18" t="s">
        <v>201</v>
      </c>
      <c r="AU1840" s="18" t="s">
        <v>81</v>
      </c>
    </row>
    <row r="1841" spans="1:51" s="13" customFormat="1" ht="12">
      <c r="A1841" s="13"/>
      <c r="B1841" s="245"/>
      <c r="C1841" s="246"/>
      <c r="D1841" s="240" t="s">
        <v>202</v>
      </c>
      <c r="E1841" s="247" t="s">
        <v>1</v>
      </c>
      <c r="F1841" s="248" t="s">
        <v>399</v>
      </c>
      <c r="G1841" s="246"/>
      <c r="H1841" s="247" t="s">
        <v>1</v>
      </c>
      <c r="I1841" s="249"/>
      <c r="J1841" s="246"/>
      <c r="K1841" s="246"/>
      <c r="L1841" s="250"/>
      <c r="M1841" s="251"/>
      <c r="N1841" s="252"/>
      <c r="O1841" s="252"/>
      <c r="P1841" s="252"/>
      <c r="Q1841" s="252"/>
      <c r="R1841" s="252"/>
      <c r="S1841" s="252"/>
      <c r="T1841" s="25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T1841" s="254" t="s">
        <v>202</v>
      </c>
      <c r="AU1841" s="254" t="s">
        <v>81</v>
      </c>
      <c r="AV1841" s="13" t="s">
        <v>77</v>
      </c>
      <c r="AW1841" s="13" t="s">
        <v>30</v>
      </c>
      <c r="AX1841" s="13" t="s">
        <v>73</v>
      </c>
      <c r="AY1841" s="254" t="s">
        <v>194</v>
      </c>
    </row>
    <row r="1842" spans="1:51" s="13" customFormat="1" ht="12">
      <c r="A1842" s="13"/>
      <c r="B1842" s="245"/>
      <c r="C1842" s="246"/>
      <c r="D1842" s="240" t="s">
        <v>202</v>
      </c>
      <c r="E1842" s="247" t="s">
        <v>1</v>
      </c>
      <c r="F1842" s="248" t="s">
        <v>2079</v>
      </c>
      <c r="G1842" s="246"/>
      <c r="H1842" s="247" t="s">
        <v>1</v>
      </c>
      <c r="I1842" s="249"/>
      <c r="J1842" s="246"/>
      <c r="K1842" s="246"/>
      <c r="L1842" s="250"/>
      <c r="M1842" s="251"/>
      <c r="N1842" s="252"/>
      <c r="O1842" s="252"/>
      <c r="P1842" s="252"/>
      <c r="Q1842" s="252"/>
      <c r="R1842" s="252"/>
      <c r="S1842" s="252"/>
      <c r="T1842" s="25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T1842" s="254" t="s">
        <v>202</v>
      </c>
      <c r="AU1842" s="254" t="s">
        <v>81</v>
      </c>
      <c r="AV1842" s="13" t="s">
        <v>77</v>
      </c>
      <c r="AW1842" s="13" t="s">
        <v>30</v>
      </c>
      <c r="AX1842" s="13" t="s">
        <v>73</v>
      </c>
      <c r="AY1842" s="254" t="s">
        <v>194</v>
      </c>
    </row>
    <row r="1843" spans="1:51" s="14" customFormat="1" ht="12">
      <c r="A1843" s="14"/>
      <c r="B1843" s="255"/>
      <c r="C1843" s="256"/>
      <c r="D1843" s="240" t="s">
        <v>202</v>
      </c>
      <c r="E1843" s="257" t="s">
        <v>1</v>
      </c>
      <c r="F1843" s="258" t="s">
        <v>2080</v>
      </c>
      <c r="G1843" s="256"/>
      <c r="H1843" s="259">
        <v>5.4</v>
      </c>
      <c r="I1843" s="260"/>
      <c r="J1843" s="256"/>
      <c r="K1843" s="256"/>
      <c r="L1843" s="261"/>
      <c r="M1843" s="262"/>
      <c r="N1843" s="263"/>
      <c r="O1843" s="263"/>
      <c r="P1843" s="263"/>
      <c r="Q1843" s="263"/>
      <c r="R1843" s="263"/>
      <c r="S1843" s="263"/>
      <c r="T1843" s="264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T1843" s="265" t="s">
        <v>202</v>
      </c>
      <c r="AU1843" s="265" t="s">
        <v>81</v>
      </c>
      <c r="AV1843" s="14" t="s">
        <v>81</v>
      </c>
      <c r="AW1843" s="14" t="s">
        <v>30</v>
      </c>
      <c r="AX1843" s="14" t="s">
        <v>73</v>
      </c>
      <c r="AY1843" s="265" t="s">
        <v>194</v>
      </c>
    </row>
    <row r="1844" spans="1:51" s="14" customFormat="1" ht="12">
      <c r="A1844" s="14"/>
      <c r="B1844" s="255"/>
      <c r="C1844" s="256"/>
      <c r="D1844" s="240" t="s">
        <v>202</v>
      </c>
      <c r="E1844" s="257" t="s">
        <v>1</v>
      </c>
      <c r="F1844" s="258" t="s">
        <v>2081</v>
      </c>
      <c r="G1844" s="256"/>
      <c r="H1844" s="259">
        <v>6.66</v>
      </c>
      <c r="I1844" s="260"/>
      <c r="J1844" s="256"/>
      <c r="K1844" s="256"/>
      <c r="L1844" s="261"/>
      <c r="M1844" s="262"/>
      <c r="N1844" s="263"/>
      <c r="O1844" s="263"/>
      <c r="P1844" s="263"/>
      <c r="Q1844" s="263"/>
      <c r="R1844" s="263"/>
      <c r="S1844" s="263"/>
      <c r="T1844" s="264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T1844" s="265" t="s">
        <v>202</v>
      </c>
      <c r="AU1844" s="265" t="s">
        <v>81</v>
      </c>
      <c r="AV1844" s="14" t="s">
        <v>81</v>
      </c>
      <c r="AW1844" s="14" t="s">
        <v>30</v>
      </c>
      <c r="AX1844" s="14" t="s">
        <v>73</v>
      </c>
      <c r="AY1844" s="265" t="s">
        <v>194</v>
      </c>
    </row>
    <row r="1845" spans="1:51" s="15" customFormat="1" ht="12">
      <c r="A1845" s="15"/>
      <c r="B1845" s="266"/>
      <c r="C1845" s="267"/>
      <c r="D1845" s="240" t="s">
        <v>202</v>
      </c>
      <c r="E1845" s="268" t="s">
        <v>1</v>
      </c>
      <c r="F1845" s="269" t="s">
        <v>206</v>
      </c>
      <c r="G1845" s="267"/>
      <c r="H1845" s="270">
        <v>12.06</v>
      </c>
      <c r="I1845" s="271"/>
      <c r="J1845" s="267"/>
      <c r="K1845" s="267"/>
      <c r="L1845" s="272"/>
      <c r="M1845" s="273"/>
      <c r="N1845" s="274"/>
      <c r="O1845" s="274"/>
      <c r="P1845" s="274"/>
      <c r="Q1845" s="274"/>
      <c r="R1845" s="274"/>
      <c r="S1845" s="274"/>
      <c r="T1845" s="275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5"/>
      <c r="AE1845" s="15"/>
      <c r="AT1845" s="276" t="s">
        <v>202</v>
      </c>
      <c r="AU1845" s="276" t="s">
        <v>81</v>
      </c>
      <c r="AV1845" s="15" t="s">
        <v>115</v>
      </c>
      <c r="AW1845" s="15" t="s">
        <v>30</v>
      </c>
      <c r="AX1845" s="15" t="s">
        <v>77</v>
      </c>
      <c r="AY1845" s="276" t="s">
        <v>194</v>
      </c>
    </row>
    <row r="1846" spans="1:65" s="2" customFormat="1" ht="44.25" customHeight="1">
      <c r="A1846" s="39"/>
      <c r="B1846" s="40"/>
      <c r="C1846" s="227" t="s">
        <v>1176</v>
      </c>
      <c r="D1846" s="227" t="s">
        <v>196</v>
      </c>
      <c r="E1846" s="228" t="s">
        <v>2082</v>
      </c>
      <c r="F1846" s="229" t="s">
        <v>2083</v>
      </c>
      <c r="G1846" s="230" t="s">
        <v>268</v>
      </c>
      <c r="H1846" s="231">
        <v>0.443</v>
      </c>
      <c r="I1846" s="232"/>
      <c r="J1846" s="233">
        <f>ROUND(I1846*H1846,2)</f>
        <v>0</v>
      </c>
      <c r="K1846" s="229" t="s">
        <v>200</v>
      </c>
      <c r="L1846" s="45"/>
      <c r="M1846" s="234" t="s">
        <v>1</v>
      </c>
      <c r="N1846" s="235" t="s">
        <v>38</v>
      </c>
      <c r="O1846" s="92"/>
      <c r="P1846" s="236">
        <f>O1846*H1846</f>
        <v>0</v>
      </c>
      <c r="Q1846" s="236">
        <v>0</v>
      </c>
      <c r="R1846" s="236">
        <f>Q1846*H1846</f>
        <v>0</v>
      </c>
      <c r="S1846" s="236">
        <v>0</v>
      </c>
      <c r="T1846" s="237">
        <f>S1846*H1846</f>
        <v>0</v>
      </c>
      <c r="U1846" s="39"/>
      <c r="V1846" s="39"/>
      <c r="W1846" s="39"/>
      <c r="X1846" s="39"/>
      <c r="Y1846" s="39"/>
      <c r="Z1846" s="39"/>
      <c r="AA1846" s="39"/>
      <c r="AB1846" s="39"/>
      <c r="AC1846" s="39"/>
      <c r="AD1846" s="39"/>
      <c r="AE1846" s="39"/>
      <c r="AR1846" s="238" t="s">
        <v>239</v>
      </c>
      <c r="AT1846" s="238" t="s">
        <v>196</v>
      </c>
      <c r="AU1846" s="238" t="s">
        <v>81</v>
      </c>
      <c r="AY1846" s="18" t="s">
        <v>194</v>
      </c>
      <c r="BE1846" s="239">
        <f>IF(N1846="základní",J1846,0)</f>
        <v>0</v>
      </c>
      <c r="BF1846" s="239">
        <f>IF(N1846="snížená",J1846,0)</f>
        <v>0</v>
      </c>
      <c r="BG1846" s="239">
        <f>IF(N1846="zákl. přenesená",J1846,0)</f>
        <v>0</v>
      </c>
      <c r="BH1846" s="239">
        <f>IF(N1846="sníž. přenesená",J1846,0)</f>
        <v>0</v>
      </c>
      <c r="BI1846" s="239">
        <f>IF(N1846="nulová",J1846,0)</f>
        <v>0</v>
      </c>
      <c r="BJ1846" s="18" t="s">
        <v>77</v>
      </c>
      <c r="BK1846" s="239">
        <f>ROUND(I1846*H1846,2)</f>
        <v>0</v>
      </c>
      <c r="BL1846" s="18" t="s">
        <v>239</v>
      </c>
      <c r="BM1846" s="238" t="s">
        <v>1900</v>
      </c>
    </row>
    <row r="1847" spans="1:47" s="2" customFormat="1" ht="12">
      <c r="A1847" s="39"/>
      <c r="B1847" s="40"/>
      <c r="C1847" s="41"/>
      <c r="D1847" s="240" t="s">
        <v>201</v>
      </c>
      <c r="E1847" s="41"/>
      <c r="F1847" s="241" t="s">
        <v>2083</v>
      </c>
      <c r="G1847" s="41"/>
      <c r="H1847" s="41"/>
      <c r="I1847" s="242"/>
      <c r="J1847" s="41"/>
      <c r="K1847" s="41"/>
      <c r="L1847" s="45"/>
      <c r="M1847" s="243"/>
      <c r="N1847" s="244"/>
      <c r="O1847" s="92"/>
      <c r="P1847" s="92"/>
      <c r="Q1847" s="92"/>
      <c r="R1847" s="92"/>
      <c r="S1847" s="92"/>
      <c r="T1847" s="93"/>
      <c r="U1847" s="39"/>
      <c r="V1847" s="39"/>
      <c r="W1847" s="39"/>
      <c r="X1847" s="39"/>
      <c r="Y1847" s="39"/>
      <c r="Z1847" s="39"/>
      <c r="AA1847" s="39"/>
      <c r="AB1847" s="39"/>
      <c r="AC1847" s="39"/>
      <c r="AD1847" s="39"/>
      <c r="AE1847" s="39"/>
      <c r="AT1847" s="18" t="s">
        <v>201</v>
      </c>
      <c r="AU1847" s="18" t="s">
        <v>81</v>
      </c>
    </row>
    <row r="1848" spans="1:65" s="2" customFormat="1" ht="12">
      <c r="A1848" s="39"/>
      <c r="B1848" s="40"/>
      <c r="C1848" s="227" t="s">
        <v>2084</v>
      </c>
      <c r="D1848" s="227" t="s">
        <v>196</v>
      </c>
      <c r="E1848" s="228" t="s">
        <v>2085</v>
      </c>
      <c r="F1848" s="229" t="s">
        <v>2086</v>
      </c>
      <c r="G1848" s="230" t="s">
        <v>268</v>
      </c>
      <c r="H1848" s="231">
        <v>0.443</v>
      </c>
      <c r="I1848" s="232"/>
      <c r="J1848" s="233">
        <f>ROUND(I1848*H1848,2)</f>
        <v>0</v>
      </c>
      <c r="K1848" s="229" t="s">
        <v>200</v>
      </c>
      <c r="L1848" s="45"/>
      <c r="M1848" s="234" t="s">
        <v>1</v>
      </c>
      <c r="N1848" s="235" t="s">
        <v>38</v>
      </c>
      <c r="O1848" s="92"/>
      <c r="P1848" s="236">
        <f>O1848*H1848</f>
        <v>0</v>
      </c>
      <c r="Q1848" s="236">
        <v>0</v>
      </c>
      <c r="R1848" s="236">
        <f>Q1848*H1848</f>
        <v>0</v>
      </c>
      <c r="S1848" s="236">
        <v>0</v>
      </c>
      <c r="T1848" s="237">
        <f>S1848*H1848</f>
        <v>0</v>
      </c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R1848" s="238" t="s">
        <v>239</v>
      </c>
      <c r="AT1848" s="238" t="s">
        <v>196</v>
      </c>
      <c r="AU1848" s="238" t="s">
        <v>81</v>
      </c>
      <c r="AY1848" s="18" t="s">
        <v>194</v>
      </c>
      <c r="BE1848" s="239">
        <f>IF(N1848="základní",J1848,0)</f>
        <v>0</v>
      </c>
      <c r="BF1848" s="239">
        <f>IF(N1848="snížená",J1848,0)</f>
        <v>0</v>
      </c>
      <c r="BG1848" s="239">
        <f>IF(N1848="zákl. přenesená",J1848,0)</f>
        <v>0</v>
      </c>
      <c r="BH1848" s="239">
        <f>IF(N1848="sníž. přenesená",J1848,0)</f>
        <v>0</v>
      </c>
      <c r="BI1848" s="239">
        <f>IF(N1848="nulová",J1848,0)</f>
        <v>0</v>
      </c>
      <c r="BJ1848" s="18" t="s">
        <v>77</v>
      </c>
      <c r="BK1848" s="239">
        <f>ROUND(I1848*H1848,2)</f>
        <v>0</v>
      </c>
      <c r="BL1848" s="18" t="s">
        <v>239</v>
      </c>
      <c r="BM1848" s="238" t="s">
        <v>2087</v>
      </c>
    </row>
    <row r="1849" spans="1:47" s="2" customFormat="1" ht="12">
      <c r="A1849" s="39"/>
      <c r="B1849" s="40"/>
      <c r="C1849" s="41"/>
      <c r="D1849" s="240" t="s">
        <v>201</v>
      </c>
      <c r="E1849" s="41"/>
      <c r="F1849" s="241" t="s">
        <v>2086</v>
      </c>
      <c r="G1849" s="41"/>
      <c r="H1849" s="41"/>
      <c r="I1849" s="242"/>
      <c r="J1849" s="41"/>
      <c r="K1849" s="41"/>
      <c r="L1849" s="45"/>
      <c r="M1849" s="243"/>
      <c r="N1849" s="244"/>
      <c r="O1849" s="92"/>
      <c r="P1849" s="92"/>
      <c r="Q1849" s="92"/>
      <c r="R1849" s="92"/>
      <c r="S1849" s="92"/>
      <c r="T1849" s="93"/>
      <c r="U1849" s="39"/>
      <c r="V1849" s="39"/>
      <c r="W1849" s="39"/>
      <c r="X1849" s="39"/>
      <c r="Y1849" s="39"/>
      <c r="Z1849" s="39"/>
      <c r="AA1849" s="39"/>
      <c r="AB1849" s="39"/>
      <c r="AC1849" s="39"/>
      <c r="AD1849" s="39"/>
      <c r="AE1849" s="39"/>
      <c r="AT1849" s="18" t="s">
        <v>201</v>
      </c>
      <c r="AU1849" s="18" t="s">
        <v>81</v>
      </c>
    </row>
    <row r="1850" spans="1:63" s="12" customFormat="1" ht="22.8" customHeight="1">
      <c r="A1850" s="12"/>
      <c r="B1850" s="211"/>
      <c r="C1850" s="212"/>
      <c r="D1850" s="213" t="s">
        <v>72</v>
      </c>
      <c r="E1850" s="225" t="s">
        <v>2088</v>
      </c>
      <c r="F1850" s="225" t="s">
        <v>2089</v>
      </c>
      <c r="G1850" s="212"/>
      <c r="H1850" s="212"/>
      <c r="I1850" s="215"/>
      <c r="J1850" s="226">
        <f>BK1850</f>
        <v>0</v>
      </c>
      <c r="K1850" s="212"/>
      <c r="L1850" s="217"/>
      <c r="M1850" s="218"/>
      <c r="N1850" s="219"/>
      <c r="O1850" s="219"/>
      <c r="P1850" s="220">
        <f>SUM(P1851:P1956)</f>
        <v>0</v>
      </c>
      <c r="Q1850" s="219"/>
      <c r="R1850" s="220">
        <f>SUM(R1851:R1956)</f>
        <v>0</v>
      </c>
      <c r="S1850" s="219"/>
      <c r="T1850" s="221">
        <f>SUM(T1851:T1956)</f>
        <v>0</v>
      </c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R1850" s="222" t="s">
        <v>81</v>
      </c>
      <c r="AT1850" s="223" t="s">
        <v>72</v>
      </c>
      <c r="AU1850" s="223" t="s">
        <v>77</v>
      </c>
      <c r="AY1850" s="222" t="s">
        <v>194</v>
      </c>
      <c r="BK1850" s="224">
        <f>SUM(BK1851:BK1956)</f>
        <v>0</v>
      </c>
    </row>
    <row r="1851" spans="1:65" s="2" customFormat="1" ht="12">
      <c r="A1851" s="39"/>
      <c r="B1851" s="40"/>
      <c r="C1851" s="227" t="s">
        <v>1180</v>
      </c>
      <c r="D1851" s="227" t="s">
        <v>196</v>
      </c>
      <c r="E1851" s="228" t="s">
        <v>2090</v>
      </c>
      <c r="F1851" s="229" t="s">
        <v>2091</v>
      </c>
      <c r="G1851" s="230" t="s">
        <v>294</v>
      </c>
      <c r="H1851" s="231">
        <v>89.237</v>
      </c>
      <c r="I1851" s="232"/>
      <c r="J1851" s="233">
        <f>ROUND(I1851*H1851,2)</f>
        <v>0</v>
      </c>
      <c r="K1851" s="229" t="s">
        <v>200</v>
      </c>
      <c r="L1851" s="45"/>
      <c r="M1851" s="234" t="s">
        <v>1</v>
      </c>
      <c r="N1851" s="235" t="s">
        <v>38</v>
      </c>
      <c r="O1851" s="92"/>
      <c r="P1851" s="236">
        <f>O1851*H1851</f>
        <v>0</v>
      </c>
      <c r="Q1851" s="236">
        <v>0</v>
      </c>
      <c r="R1851" s="236">
        <f>Q1851*H1851</f>
        <v>0</v>
      </c>
      <c r="S1851" s="236">
        <v>0</v>
      </c>
      <c r="T1851" s="237">
        <f>S1851*H1851</f>
        <v>0</v>
      </c>
      <c r="U1851" s="39"/>
      <c r="V1851" s="39"/>
      <c r="W1851" s="39"/>
      <c r="X1851" s="39"/>
      <c r="Y1851" s="39"/>
      <c r="Z1851" s="39"/>
      <c r="AA1851" s="39"/>
      <c r="AB1851" s="39"/>
      <c r="AC1851" s="39"/>
      <c r="AD1851" s="39"/>
      <c r="AE1851" s="39"/>
      <c r="AR1851" s="238" t="s">
        <v>239</v>
      </c>
      <c r="AT1851" s="238" t="s">
        <v>196</v>
      </c>
      <c r="AU1851" s="238" t="s">
        <v>81</v>
      </c>
      <c r="AY1851" s="18" t="s">
        <v>194</v>
      </c>
      <c r="BE1851" s="239">
        <f>IF(N1851="základní",J1851,0)</f>
        <v>0</v>
      </c>
      <c r="BF1851" s="239">
        <f>IF(N1851="snížená",J1851,0)</f>
        <v>0</v>
      </c>
      <c r="BG1851" s="239">
        <f>IF(N1851="zákl. přenesená",J1851,0)</f>
        <v>0</v>
      </c>
      <c r="BH1851" s="239">
        <f>IF(N1851="sníž. přenesená",J1851,0)</f>
        <v>0</v>
      </c>
      <c r="BI1851" s="239">
        <f>IF(N1851="nulová",J1851,0)</f>
        <v>0</v>
      </c>
      <c r="BJ1851" s="18" t="s">
        <v>77</v>
      </c>
      <c r="BK1851" s="239">
        <f>ROUND(I1851*H1851,2)</f>
        <v>0</v>
      </c>
      <c r="BL1851" s="18" t="s">
        <v>239</v>
      </c>
      <c r="BM1851" s="238" t="s">
        <v>2092</v>
      </c>
    </row>
    <row r="1852" spans="1:47" s="2" customFormat="1" ht="12">
      <c r="A1852" s="39"/>
      <c r="B1852" s="40"/>
      <c r="C1852" s="41"/>
      <c r="D1852" s="240" t="s">
        <v>201</v>
      </c>
      <c r="E1852" s="41"/>
      <c r="F1852" s="241" t="s">
        <v>2091</v>
      </c>
      <c r="G1852" s="41"/>
      <c r="H1852" s="41"/>
      <c r="I1852" s="242"/>
      <c r="J1852" s="41"/>
      <c r="K1852" s="41"/>
      <c r="L1852" s="45"/>
      <c r="M1852" s="243"/>
      <c r="N1852" s="244"/>
      <c r="O1852" s="92"/>
      <c r="P1852" s="92"/>
      <c r="Q1852" s="92"/>
      <c r="R1852" s="92"/>
      <c r="S1852" s="92"/>
      <c r="T1852" s="93"/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39"/>
      <c r="AE1852" s="39"/>
      <c r="AT1852" s="18" t="s">
        <v>201</v>
      </c>
      <c r="AU1852" s="18" t="s">
        <v>81</v>
      </c>
    </row>
    <row r="1853" spans="1:65" s="2" customFormat="1" ht="12">
      <c r="A1853" s="39"/>
      <c r="B1853" s="40"/>
      <c r="C1853" s="227" t="s">
        <v>2093</v>
      </c>
      <c r="D1853" s="227" t="s">
        <v>196</v>
      </c>
      <c r="E1853" s="228" t="s">
        <v>2094</v>
      </c>
      <c r="F1853" s="229" t="s">
        <v>2095</v>
      </c>
      <c r="G1853" s="230" t="s">
        <v>294</v>
      </c>
      <c r="H1853" s="231">
        <v>89.237</v>
      </c>
      <c r="I1853" s="232"/>
      <c r="J1853" s="233">
        <f>ROUND(I1853*H1853,2)</f>
        <v>0</v>
      </c>
      <c r="K1853" s="229" t="s">
        <v>200</v>
      </c>
      <c r="L1853" s="45"/>
      <c r="M1853" s="234" t="s">
        <v>1</v>
      </c>
      <c r="N1853" s="235" t="s">
        <v>38</v>
      </c>
      <c r="O1853" s="92"/>
      <c r="P1853" s="236">
        <f>O1853*H1853</f>
        <v>0</v>
      </c>
      <c r="Q1853" s="236">
        <v>0</v>
      </c>
      <c r="R1853" s="236">
        <f>Q1853*H1853</f>
        <v>0</v>
      </c>
      <c r="S1853" s="236">
        <v>0</v>
      </c>
      <c r="T1853" s="237">
        <f>S1853*H1853</f>
        <v>0</v>
      </c>
      <c r="U1853" s="39"/>
      <c r="V1853" s="39"/>
      <c r="W1853" s="39"/>
      <c r="X1853" s="39"/>
      <c r="Y1853" s="39"/>
      <c r="Z1853" s="39"/>
      <c r="AA1853" s="39"/>
      <c r="AB1853" s="39"/>
      <c r="AC1853" s="39"/>
      <c r="AD1853" s="39"/>
      <c r="AE1853" s="39"/>
      <c r="AR1853" s="238" t="s">
        <v>239</v>
      </c>
      <c r="AT1853" s="238" t="s">
        <v>196</v>
      </c>
      <c r="AU1853" s="238" t="s">
        <v>81</v>
      </c>
      <c r="AY1853" s="18" t="s">
        <v>194</v>
      </c>
      <c r="BE1853" s="239">
        <f>IF(N1853="základní",J1853,0)</f>
        <v>0</v>
      </c>
      <c r="BF1853" s="239">
        <f>IF(N1853="snížená",J1853,0)</f>
        <v>0</v>
      </c>
      <c r="BG1853" s="239">
        <f>IF(N1853="zákl. přenesená",J1853,0)</f>
        <v>0</v>
      </c>
      <c r="BH1853" s="239">
        <f>IF(N1853="sníž. přenesená",J1853,0)</f>
        <v>0</v>
      </c>
      <c r="BI1853" s="239">
        <f>IF(N1853="nulová",J1853,0)</f>
        <v>0</v>
      </c>
      <c r="BJ1853" s="18" t="s">
        <v>77</v>
      </c>
      <c r="BK1853" s="239">
        <f>ROUND(I1853*H1853,2)</f>
        <v>0</v>
      </c>
      <c r="BL1853" s="18" t="s">
        <v>239</v>
      </c>
      <c r="BM1853" s="238" t="s">
        <v>2096</v>
      </c>
    </row>
    <row r="1854" spans="1:47" s="2" customFormat="1" ht="12">
      <c r="A1854" s="39"/>
      <c r="B1854" s="40"/>
      <c r="C1854" s="41"/>
      <c r="D1854" s="240" t="s">
        <v>201</v>
      </c>
      <c r="E1854" s="41"/>
      <c r="F1854" s="241" t="s">
        <v>2095</v>
      </c>
      <c r="G1854" s="41"/>
      <c r="H1854" s="41"/>
      <c r="I1854" s="242"/>
      <c r="J1854" s="41"/>
      <c r="K1854" s="41"/>
      <c r="L1854" s="45"/>
      <c r="M1854" s="243"/>
      <c r="N1854" s="244"/>
      <c r="O1854" s="92"/>
      <c r="P1854" s="92"/>
      <c r="Q1854" s="92"/>
      <c r="R1854" s="92"/>
      <c r="S1854" s="92"/>
      <c r="T1854" s="93"/>
      <c r="U1854" s="39"/>
      <c r="V1854" s="39"/>
      <c r="W1854" s="39"/>
      <c r="X1854" s="39"/>
      <c r="Y1854" s="39"/>
      <c r="Z1854" s="39"/>
      <c r="AA1854" s="39"/>
      <c r="AB1854" s="39"/>
      <c r="AC1854" s="39"/>
      <c r="AD1854" s="39"/>
      <c r="AE1854" s="39"/>
      <c r="AT1854" s="18" t="s">
        <v>201</v>
      </c>
      <c r="AU1854" s="18" t="s">
        <v>81</v>
      </c>
    </row>
    <row r="1855" spans="1:65" s="2" customFormat="1" ht="12">
      <c r="A1855" s="39"/>
      <c r="B1855" s="40"/>
      <c r="C1855" s="227" t="s">
        <v>1184</v>
      </c>
      <c r="D1855" s="227" t="s">
        <v>196</v>
      </c>
      <c r="E1855" s="228" t="s">
        <v>2097</v>
      </c>
      <c r="F1855" s="229" t="s">
        <v>2098</v>
      </c>
      <c r="G1855" s="230" t="s">
        <v>294</v>
      </c>
      <c r="H1855" s="231">
        <v>89.237</v>
      </c>
      <c r="I1855" s="232"/>
      <c r="J1855" s="233">
        <f>ROUND(I1855*H1855,2)</f>
        <v>0</v>
      </c>
      <c r="K1855" s="229" t="s">
        <v>200</v>
      </c>
      <c r="L1855" s="45"/>
      <c r="M1855" s="234" t="s">
        <v>1</v>
      </c>
      <c r="N1855" s="235" t="s">
        <v>38</v>
      </c>
      <c r="O1855" s="92"/>
      <c r="P1855" s="236">
        <f>O1855*H1855</f>
        <v>0</v>
      </c>
      <c r="Q1855" s="236">
        <v>0</v>
      </c>
      <c r="R1855" s="236">
        <f>Q1855*H1855</f>
        <v>0</v>
      </c>
      <c r="S1855" s="236">
        <v>0</v>
      </c>
      <c r="T1855" s="237">
        <f>S1855*H1855</f>
        <v>0</v>
      </c>
      <c r="U1855" s="39"/>
      <c r="V1855" s="39"/>
      <c r="W1855" s="39"/>
      <c r="X1855" s="39"/>
      <c r="Y1855" s="39"/>
      <c r="Z1855" s="39"/>
      <c r="AA1855" s="39"/>
      <c r="AB1855" s="39"/>
      <c r="AC1855" s="39"/>
      <c r="AD1855" s="39"/>
      <c r="AE1855" s="39"/>
      <c r="AR1855" s="238" t="s">
        <v>239</v>
      </c>
      <c r="AT1855" s="238" t="s">
        <v>196</v>
      </c>
      <c r="AU1855" s="238" t="s">
        <v>81</v>
      </c>
      <c r="AY1855" s="18" t="s">
        <v>194</v>
      </c>
      <c r="BE1855" s="239">
        <f>IF(N1855="základní",J1855,0)</f>
        <v>0</v>
      </c>
      <c r="BF1855" s="239">
        <f>IF(N1855="snížená",J1855,0)</f>
        <v>0</v>
      </c>
      <c r="BG1855" s="239">
        <f>IF(N1855="zákl. přenesená",J1855,0)</f>
        <v>0</v>
      </c>
      <c r="BH1855" s="239">
        <f>IF(N1855="sníž. přenesená",J1855,0)</f>
        <v>0</v>
      </c>
      <c r="BI1855" s="239">
        <f>IF(N1855="nulová",J1855,0)</f>
        <v>0</v>
      </c>
      <c r="BJ1855" s="18" t="s">
        <v>77</v>
      </c>
      <c r="BK1855" s="239">
        <f>ROUND(I1855*H1855,2)</f>
        <v>0</v>
      </c>
      <c r="BL1855" s="18" t="s">
        <v>239</v>
      </c>
      <c r="BM1855" s="238" t="s">
        <v>2099</v>
      </c>
    </row>
    <row r="1856" spans="1:47" s="2" customFormat="1" ht="12">
      <c r="A1856" s="39"/>
      <c r="B1856" s="40"/>
      <c r="C1856" s="41"/>
      <c r="D1856" s="240" t="s">
        <v>201</v>
      </c>
      <c r="E1856" s="41"/>
      <c r="F1856" s="241" t="s">
        <v>2098</v>
      </c>
      <c r="G1856" s="41"/>
      <c r="H1856" s="41"/>
      <c r="I1856" s="242"/>
      <c r="J1856" s="41"/>
      <c r="K1856" s="41"/>
      <c r="L1856" s="45"/>
      <c r="M1856" s="243"/>
      <c r="N1856" s="244"/>
      <c r="O1856" s="92"/>
      <c r="P1856" s="92"/>
      <c r="Q1856" s="92"/>
      <c r="R1856" s="92"/>
      <c r="S1856" s="92"/>
      <c r="T1856" s="93"/>
      <c r="U1856" s="39"/>
      <c r="V1856" s="39"/>
      <c r="W1856" s="39"/>
      <c r="X1856" s="39"/>
      <c r="Y1856" s="39"/>
      <c r="Z1856" s="39"/>
      <c r="AA1856" s="39"/>
      <c r="AB1856" s="39"/>
      <c r="AC1856" s="39"/>
      <c r="AD1856" s="39"/>
      <c r="AE1856" s="39"/>
      <c r="AT1856" s="18" t="s">
        <v>201</v>
      </c>
      <c r="AU1856" s="18" t="s">
        <v>81</v>
      </c>
    </row>
    <row r="1857" spans="1:51" s="14" customFormat="1" ht="12">
      <c r="A1857" s="14"/>
      <c r="B1857" s="255"/>
      <c r="C1857" s="256"/>
      <c r="D1857" s="240" t="s">
        <v>202</v>
      </c>
      <c r="E1857" s="257" t="s">
        <v>1</v>
      </c>
      <c r="F1857" s="258" t="s">
        <v>2100</v>
      </c>
      <c r="G1857" s="256"/>
      <c r="H1857" s="259">
        <v>33.3</v>
      </c>
      <c r="I1857" s="260"/>
      <c r="J1857" s="256"/>
      <c r="K1857" s="256"/>
      <c r="L1857" s="261"/>
      <c r="M1857" s="262"/>
      <c r="N1857" s="263"/>
      <c r="O1857" s="263"/>
      <c r="P1857" s="263"/>
      <c r="Q1857" s="263"/>
      <c r="R1857" s="263"/>
      <c r="S1857" s="263"/>
      <c r="T1857" s="264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T1857" s="265" t="s">
        <v>202</v>
      </c>
      <c r="AU1857" s="265" t="s">
        <v>81</v>
      </c>
      <c r="AV1857" s="14" t="s">
        <v>81</v>
      </c>
      <c r="AW1857" s="14" t="s">
        <v>30</v>
      </c>
      <c r="AX1857" s="14" t="s">
        <v>73</v>
      </c>
      <c r="AY1857" s="265" t="s">
        <v>194</v>
      </c>
    </row>
    <row r="1858" spans="1:51" s="14" customFormat="1" ht="12">
      <c r="A1858" s="14"/>
      <c r="B1858" s="255"/>
      <c r="C1858" s="256"/>
      <c r="D1858" s="240" t="s">
        <v>202</v>
      </c>
      <c r="E1858" s="257" t="s">
        <v>1</v>
      </c>
      <c r="F1858" s="258" t="s">
        <v>2101</v>
      </c>
      <c r="G1858" s="256"/>
      <c r="H1858" s="259">
        <v>14.756</v>
      </c>
      <c r="I1858" s="260"/>
      <c r="J1858" s="256"/>
      <c r="K1858" s="256"/>
      <c r="L1858" s="261"/>
      <c r="M1858" s="262"/>
      <c r="N1858" s="263"/>
      <c r="O1858" s="263"/>
      <c r="P1858" s="263"/>
      <c r="Q1858" s="263"/>
      <c r="R1858" s="263"/>
      <c r="S1858" s="263"/>
      <c r="T1858" s="264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T1858" s="265" t="s">
        <v>202</v>
      </c>
      <c r="AU1858" s="265" t="s">
        <v>81</v>
      </c>
      <c r="AV1858" s="14" t="s">
        <v>81</v>
      </c>
      <c r="AW1858" s="14" t="s">
        <v>30</v>
      </c>
      <c r="AX1858" s="14" t="s">
        <v>73</v>
      </c>
      <c r="AY1858" s="265" t="s">
        <v>194</v>
      </c>
    </row>
    <row r="1859" spans="1:51" s="14" customFormat="1" ht="12">
      <c r="A1859" s="14"/>
      <c r="B1859" s="255"/>
      <c r="C1859" s="256"/>
      <c r="D1859" s="240" t="s">
        <v>202</v>
      </c>
      <c r="E1859" s="257" t="s">
        <v>1</v>
      </c>
      <c r="F1859" s="258" t="s">
        <v>2102</v>
      </c>
      <c r="G1859" s="256"/>
      <c r="H1859" s="259">
        <v>15.702</v>
      </c>
      <c r="I1859" s="260"/>
      <c r="J1859" s="256"/>
      <c r="K1859" s="256"/>
      <c r="L1859" s="261"/>
      <c r="M1859" s="262"/>
      <c r="N1859" s="263"/>
      <c r="O1859" s="263"/>
      <c r="P1859" s="263"/>
      <c r="Q1859" s="263"/>
      <c r="R1859" s="263"/>
      <c r="S1859" s="263"/>
      <c r="T1859" s="264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T1859" s="265" t="s">
        <v>202</v>
      </c>
      <c r="AU1859" s="265" t="s">
        <v>81</v>
      </c>
      <c r="AV1859" s="14" t="s">
        <v>81</v>
      </c>
      <c r="AW1859" s="14" t="s">
        <v>30</v>
      </c>
      <c r="AX1859" s="14" t="s">
        <v>73</v>
      </c>
      <c r="AY1859" s="265" t="s">
        <v>194</v>
      </c>
    </row>
    <row r="1860" spans="1:51" s="14" customFormat="1" ht="12">
      <c r="A1860" s="14"/>
      <c r="B1860" s="255"/>
      <c r="C1860" s="256"/>
      <c r="D1860" s="240" t="s">
        <v>202</v>
      </c>
      <c r="E1860" s="257" t="s">
        <v>1</v>
      </c>
      <c r="F1860" s="258" t="s">
        <v>2103</v>
      </c>
      <c r="G1860" s="256"/>
      <c r="H1860" s="259">
        <v>7.83</v>
      </c>
      <c r="I1860" s="260"/>
      <c r="J1860" s="256"/>
      <c r="K1860" s="256"/>
      <c r="L1860" s="261"/>
      <c r="M1860" s="262"/>
      <c r="N1860" s="263"/>
      <c r="O1860" s="263"/>
      <c r="P1860" s="263"/>
      <c r="Q1860" s="263"/>
      <c r="R1860" s="263"/>
      <c r="S1860" s="263"/>
      <c r="T1860" s="264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T1860" s="265" t="s">
        <v>202</v>
      </c>
      <c r="AU1860" s="265" t="s">
        <v>81</v>
      </c>
      <c r="AV1860" s="14" t="s">
        <v>81</v>
      </c>
      <c r="AW1860" s="14" t="s">
        <v>30</v>
      </c>
      <c r="AX1860" s="14" t="s">
        <v>73</v>
      </c>
      <c r="AY1860" s="265" t="s">
        <v>194</v>
      </c>
    </row>
    <row r="1861" spans="1:51" s="14" customFormat="1" ht="12">
      <c r="A1861" s="14"/>
      <c r="B1861" s="255"/>
      <c r="C1861" s="256"/>
      <c r="D1861" s="240" t="s">
        <v>202</v>
      </c>
      <c r="E1861" s="257" t="s">
        <v>1</v>
      </c>
      <c r="F1861" s="258" t="s">
        <v>2104</v>
      </c>
      <c r="G1861" s="256"/>
      <c r="H1861" s="259">
        <v>17.649</v>
      </c>
      <c r="I1861" s="260"/>
      <c r="J1861" s="256"/>
      <c r="K1861" s="256"/>
      <c r="L1861" s="261"/>
      <c r="M1861" s="262"/>
      <c r="N1861" s="263"/>
      <c r="O1861" s="263"/>
      <c r="P1861" s="263"/>
      <c r="Q1861" s="263"/>
      <c r="R1861" s="263"/>
      <c r="S1861" s="263"/>
      <c r="T1861" s="264"/>
      <c r="U1861" s="14"/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T1861" s="265" t="s">
        <v>202</v>
      </c>
      <c r="AU1861" s="265" t="s">
        <v>81</v>
      </c>
      <c r="AV1861" s="14" t="s">
        <v>81</v>
      </c>
      <c r="AW1861" s="14" t="s">
        <v>30</v>
      </c>
      <c r="AX1861" s="14" t="s">
        <v>73</v>
      </c>
      <c r="AY1861" s="265" t="s">
        <v>194</v>
      </c>
    </row>
    <row r="1862" spans="1:51" s="15" customFormat="1" ht="12">
      <c r="A1862" s="15"/>
      <c r="B1862" s="266"/>
      <c r="C1862" s="267"/>
      <c r="D1862" s="240" t="s">
        <v>202</v>
      </c>
      <c r="E1862" s="268" t="s">
        <v>1</v>
      </c>
      <c r="F1862" s="269" t="s">
        <v>206</v>
      </c>
      <c r="G1862" s="267"/>
      <c r="H1862" s="270">
        <v>89.237</v>
      </c>
      <c r="I1862" s="271"/>
      <c r="J1862" s="267"/>
      <c r="K1862" s="267"/>
      <c r="L1862" s="272"/>
      <c r="M1862" s="273"/>
      <c r="N1862" s="274"/>
      <c r="O1862" s="274"/>
      <c r="P1862" s="274"/>
      <c r="Q1862" s="274"/>
      <c r="R1862" s="274"/>
      <c r="S1862" s="274"/>
      <c r="T1862" s="275"/>
      <c r="U1862" s="15"/>
      <c r="V1862" s="15"/>
      <c r="W1862" s="15"/>
      <c r="X1862" s="15"/>
      <c r="Y1862" s="15"/>
      <c r="Z1862" s="15"/>
      <c r="AA1862" s="15"/>
      <c r="AB1862" s="15"/>
      <c r="AC1862" s="15"/>
      <c r="AD1862" s="15"/>
      <c r="AE1862" s="15"/>
      <c r="AT1862" s="276" t="s">
        <v>202</v>
      </c>
      <c r="AU1862" s="276" t="s">
        <v>81</v>
      </c>
      <c r="AV1862" s="15" t="s">
        <v>115</v>
      </c>
      <c r="AW1862" s="15" t="s">
        <v>30</v>
      </c>
      <c r="AX1862" s="15" t="s">
        <v>77</v>
      </c>
      <c r="AY1862" s="276" t="s">
        <v>194</v>
      </c>
    </row>
    <row r="1863" spans="1:65" s="2" customFormat="1" ht="12">
      <c r="A1863" s="39"/>
      <c r="B1863" s="40"/>
      <c r="C1863" s="227" t="s">
        <v>2105</v>
      </c>
      <c r="D1863" s="227" t="s">
        <v>196</v>
      </c>
      <c r="E1863" s="228" t="s">
        <v>2106</v>
      </c>
      <c r="F1863" s="229" t="s">
        <v>2107</v>
      </c>
      <c r="G1863" s="230" t="s">
        <v>294</v>
      </c>
      <c r="H1863" s="231">
        <v>33.3</v>
      </c>
      <c r="I1863" s="232"/>
      <c r="J1863" s="233">
        <f>ROUND(I1863*H1863,2)</f>
        <v>0</v>
      </c>
      <c r="K1863" s="229" t="s">
        <v>200</v>
      </c>
      <c r="L1863" s="45"/>
      <c r="M1863" s="234" t="s">
        <v>1</v>
      </c>
      <c r="N1863" s="235" t="s">
        <v>38</v>
      </c>
      <c r="O1863" s="92"/>
      <c r="P1863" s="236">
        <f>O1863*H1863</f>
        <v>0</v>
      </c>
      <c r="Q1863" s="236">
        <v>0</v>
      </c>
      <c r="R1863" s="236">
        <f>Q1863*H1863</f>
        <v>0</v>
      </c>
      <c r="S1863" s="236">
        <v>0</v>
      </c>
      <c r="T1863" s="237">
        <f>S1863*H1863</f>
        <v>0</v>
      </c>
      <c r="U1863" s="39"/>
      <c r="V1863" s="39"/>
      <c r="W1863" s="39"/>
      <c r="X1863" s="39"/>
      <c r="Y1863" s="39"/>
      <c r="Z1863" s="39"/>
      <c r="AA1863" s="39"/>
      <c r="AB1863" s="39"/>
      <c r="AC1863" s="39"/>
      <c r="AD1863" s="39"/>
      <c r="AE1863" s="39"/>
      <c r="AR1863" s="238" t="s">
        <v>239</v>
      </c>
      <c r="AT1863" s="238" t="s">
        <v>196</v>
      </c>
      <c r="AU1863" s="238" t="s">
        <v>81</v>
      </c>
      <c r="AY1863" s="18" t="s">
        <v>194</v>
      </c>
      <c r="BE1863" s="239">
        <f>IF(N1863="základní",J1863,0)</f>
        <v>0</v>
      </c>
      <c r="BF1863" s="239">
        <f>IF(N1863="snížená",J1863,0)</f>
        <v>0</v>
      </c>
      <c r="BG1863" s="239">
        <f>IF(N1863="zákl. přenesená",J1863,0)</f>
        <v>0</v>
      </c>
      <c r="BH1863" s="239">
        <f>IF(N1863="sníž. přenesená",J1863,0)</f>
        <v>0</v>
      </c>
      <c r="BI1863" s="239">
        <f>IF(N1863="nulová",J1863,0)</f>
        <v>0</v>
      </c>
      <c r="BJ1863" s="18" t="s">
        <v>77</v>
      </c>
      <c r="BK1863" s="239">
        <f>ROUND(I1863*H1863,2)</f>
        <v>0</v>
      </c>
      <c r="BL1863" s="18" t="s">
        <v>239</v>
      </c>
      <c r="BM1863" s="238" t="s">
        <v>2108</v>
      </c>
    </row>
    <row r="1864" spans="1:47" s="2" customFormat="1" ht="12">
      <c r="A1864" s="39"/>
      <c r="B1864" s="40"/>
      <c r="C1864" s="41"/>
      <c r="D1864" s="240" t="s">
        <v>201</v>
      </c>
      <c r="E1864" s="41"/>
      <c r="F1864" s="241" t="s">
        <v>2107</v>
      </c>
      <c r="G1864" s="41"/>
      <c r="H1864" s="41"/>
      <c r="I1864" s="242"/>
      <c r="J1864" s="41"/>
      <c r="K1864" s="41"/>
      <c r="L1864" s="45"/>
      <c r="M1864" s="243"/>
      <c r="N1864" s="244"/>
      <c r="O1864" s="92"/>
      <c r="P1864" s="92"/>
      <c r="Q1864" s="92"/>
      <c r="R1864" s="92"/>
      <c r="S1864" s="92"/>
      <c r="T1864" s="93"/>
      <c r="U1864" s="39"/>
      <c r="V1864" s="39"/>
      <c r="W1864" s="39"/>
      <c r="X1864" s="39"/>
      <c r="Y1864" s="39"/>
      <c r="Z1864" s="39"/>
      <c r="AA1864" s="39"/>
      <c r="AB1864" s="39"/>
      <c r="AC1864" s="39"/>
      <c r="AD1864" s="39"/>
      <c r="AE1864" s="39"/>
      <c r="AT1864" s="18" t="s">
        <v>201</v>
      </c>
      <c r="AU1864" s="18" t="s">
        <v>81</v>
      </c>
    </row>
    <row r="1865" spans="1:51" s="14" customFormat="1" ht="12">
      <c r="A1865" s="14"/>
      <c r="B1865" s="255"/>
      <c r="C1865" s="256"/>
      <c r="D1865" s="240" t="s">
        <v>202</v>
      </c>
      <c r="E1865" s="257" t="s">
        <v>1</v>
      </c>
      <c r="F1865" s="258" t="s">
        <v>2109</v>
      </c>
      <c r="G1865" s="256"/>
      <c r="H1865" s="259">
        <v>33.3</v>
      </c>
      <c r="I1865" s="260"/>
      <c r="J1865" s="256"/>
      <c r="K1865" s="256"/>
      <c r="L1865" s="261"/>
      <c r="M1865" s="262"/>
      <c r="N1865" s="263"/>
      <c r="O1865" s="263"/>
      <c r="P1865" s="263"/>
      <c r="Q1865" s="263"/>
      <c r="R1865" s="263"/>
      <c r="S1865" s="263"/>
      <c r="T1865" s="264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T1865" s="265" t="s">
        <v>202</v>
      </c>
      <c r="AU1865" s="265" t="s">
        <v>81</v>
      </c>
      <c r="AV1865" s="14" t="s">
        <v>81</v>
      </c>
      <c r="AW1865" s="14" t="s">
        <v>30</v>
      </c>
      <c r="AX1865" s="14" t="s">
        <v>73</v>
      </c>
      <c r="AY1865" s="265" t="s">
        <v>194</v>
      </c>
    </row>
    <row r="1866" spans="1:51" s="15" customFormat="1" ht="12">
      <c r="A1866" s="15"/>
      <c r="B1866" s="266"/>
      <c r="C1866" s="267"/>
      <c r="D1866" s="240" t="s">
        <v>202</v>
      </c>
      <c r="E1866" s="268" t="s">
        <v>1</v>
      </c>
      <c r="F1866" s="269" t="s">
        <v>206</v>
      </c>
      <c r="G1866" s="267"/>
      <c r="H1866" s="270">
        <v>33.3</v>
      </c>
      <c r="I1866" s="271"/>
      <c r="J1866" s="267"/>
      <c r="K1866" s="267"/>
      <c r="L1866" s="272"/>
      <c r="M1866" s="273"/>
      <c r="N1866" s="274"/>
      <c r="O1866" s="274"/>
      <c r="P1866" s="274"/>
      <c r="Q1866" s="274"/>
      <c r="R1866" s="274"/>
      <c r="S1866" s="274"/>
      <c r="T1866" s="275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5"/>
      <c r="AE1866" s="15"/>
      <c r="AT1866" s="276" t="s">
        <v>202</v>
      </c>
      <c r="AU1866" s="276" t="s">
        <v>81</v>
      </c>
      <c r="AV1866" s="15" t="s">
        <v>115</v>
      </c>
      <c r="AW1866" s="15" t="s">
        <v>30</v>
      </c>
      <c r="AX1866" s="15" t="s">
        <v>77</v>
      </c>
      <c r="AY1866" s="276" t="s">
        <v>194</v>
      </c>
    </row>
    <row r="1867" spans="1:65" s="2" customFormat="1" ht="12">
      <c r="A1867" s="39"/>
      <c r="B1867" s="40"/>
      <c r="C1867" s="227" t="s">
        <v>1188</v>
      </c>
      <c r="D1867" s="227" t="s">
        <v>196</v>
      </c>
      <c r="E1867" s="228" t="s">
        <v>2110</v>
      </c>
      <c r="F1867" s="229" t="s">
        <v>2111</v>
      </c>
      <c r="G1867" s="230" t="s">
        <v>357</v>
      </c>
      <c r="H1867" s="231">
        <v>103.8</v>
      </c>
      <c r="I1867" s="232"/>
      <c r="J1867" s="233">
        <f>ROUND(I1867*H1867,2)</f>
        <v>0</v>
      </c>
      <c r="K1867" s="229" t="s">
        <v>200</v>
      </c>
      <c r="L1867" s="45"/>
      <c r="M1867" s="234" t="s">
        <v>1</v>
      </c>
      <c r="N1867" s="235" t="s">
        <v>38</v>
      </c>
      <c r="O1867" s="92"/>
      <c r="P1867" s="236">
        <f>O1867*H1867</f>
        <v>0</v>
      </c>
      <c r="Q1867" s="236">
        <v>0</v>
      </c>
      <c r="R1867" s="236">
        <f>Q1867*H1867</f>
        <v>0</v>
      </c>
      <c r="S1867" s="236">
        <v>0</v>
      </c>
      <c r="T1867" s="237">
        <f>S1867*H1867</f>
        <v>0</v>
      </c>
      <c r="U1867" s="39"/>
      <c r="V1867" s="39"/>
      <c r="W1867" s="39"/>
      <c r="X1867" s="39"/>
      <c r="Y1867" s="39"/>
      <c r="Z1867" s="39"/>
      <c r="AA1867" s="39"/>
      <c r="AB1867" s="39"/>
      <c r="AC1867" s="39"/>
      <c r="AD1867" s="39"/>
      <c r="AE1867" s="39"/>
      <c r="AR1867" s="238" t="s">
        <v>239</v>
      </c>
      <c r="AT1867" s="238" t="s">
        <v>196</v>
      </c>
      <c r="AU1867" s="238" t="s">
        <v>81</v>
      </c>
      <c r="AY1867" s="18" t="s">
        <v>194</v>
      </c>
      <c r="BE1867" s="239">
        <f>IF(N1867="základní",J1867,0)</f>
        <v>0</v>
      </c>
      <c r="BF1867" s="239">
        <f>IF(N1867="snížená",J1867,0)</f>
        <v>0</v>
      </c>
      <c r="BG1867" s="239">
        <f>IF(N1867="zákl. přenesená",J1867,0)</f>
        <v>0</v>
      </c>
      <c r="BH1867" s="239">
        <f>IF(N1867="sníž. přenesená",J1867,0)</f>
        <v>0</v>
      </c>
      <c r="BI1867" s="239">
        <f>IF(N1867="nulová",J1867,0)</f>
        <v>0</v>
      </c>
      <c r="BJ1867" s="18" t="s">
        <v>77</v>
      </c>
      <c r="BK1867" s="239">
        <f>ROUND(I1867*H1867,2)</f>
        <v>0</v>
      </c>
      <c r="BL1867" s="18" t="s">
        <v>239</v>
      </c>
      <c r="BM1867" s="238" t="s">
        <v>2112</v>
      </c>
    </row>
    <row r="1868" spans="1:47" s="2" customFormat="1" ht="12">
      <c r="A1868" s="39"/>
      <c r="B1868" s="40"/>
      <c r="C1868" s="41"/>
      <c r="D1868" s="240" t="s">
        <v>201</v>
      </c>
      <c r="E1868" s="41"/>
      <c r="F1868" s="241" t="s">
        <v>2111</v>
      </c>
      <c r="G1868" s="41"/>
      <c r="H1868" s="41"/>
      <c r="I1868" s="242"/>
      <c r="J1868" s="41"/>
      <c r="K1868" s="41"/>
      <c r="L1868" s="45"/>
      <c r="M1868" s="243"/>
      <c r="N1868" s="244"/>
      <c r="O1868" s="92"/>
      <c r="P1868" s="92"/>
      <c r="Q1868" s="92"/>
      <c r="R1868" s="92"/>
      <c r="S1868" s="92"/>
      <c r="T1868" s="93"/>
      <c r="U1868" s="39"/>
      <c r="V1868" s="39"/>
      <c r="W1868" s="39"/>
      <c r="X1868" s="39"/>
      <c r="Y1868" s="39"/>
      <c r="Z1868" s="39"/>
      <c r="AA1868" s="39"/>
      <c r="AB1868" s="39"/>
      <c r="AC1868" s="39"/>
      <c r="AD1868" s="39"/>
      <c r="AE1868" s="39"/>
      <c r="AT1868" s="18" t="s">
        <v>201</v>
      </c>
      <c r="AU1868" s="18" t="s">
        <v>81</v>
      </c>
    </row>
    <row r="1869" spans="1:51" s="13" customFormat="1" ht="12">
      <c r="A1869" s="13"/>
      <c r="B1869" s="245"/>
      <c r="C1869" s="246"/>
      <c r="D1869" s="240" t="s">
        <v>202</v>
      </c>
      <c r="E1869" s="247" t="s">
        <v>1</v>
      </c>
      <c r="F1869" s="248" t="s">
        <v>399</v>
      </c>
      <c r="G1869" s="246"/>
      <c r="H1869" s="247" t="s">
        <v>1</v>
      </c>
      <c r="I1869" s="249"/>
      <c r="J1869" s="246"/>
      <c r="K1869" s="246"/>
      <c r="L1869" s="250"/>
      <c r="M1869" s="251"/>
      <c r="N1869" s="252"/>
      <c r="O1869" s="252"/>
      <c r="P1869" s="252"/>
      <c r="Q1869" s="252"/>
      <c r="R1869" s="252"/>
      <c r="S1869" s="252"/>
      <c r="T1869" s="25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T1869" s="254" t="s">
        <v>202</v>
      </c>
      <c r="AU1869" s="254" t="s">
        <v>81</v>
      </c>
      <c r="AV1869" s="13" t="s">
        <v>77</v>
      </c>
      <c r="AW1869" s="13" t="s">
        <v>30</v>
      </c>
      <c r="AX1869" s="13" t="s">
        <v>73</v>
      </c>
      <c r="AY1869" s="254" t="s">
        <v>194</v>
      </c>
    </row>
    <row r="1870" spans="1:51" s="14" customFormat="1" ht="12">
      <c r="A1870" s="14"/>
      <c r="B1870" s="255"/>
      <c r="C1870" s="256"/>
      <c r="D1870" s="240" t="s">
        <v>202</v>
      </c>
      <c r="E1870" s="257" t="s">
        <v>1</v>
      </c>
      <c r="F1870" s="258" t="s">
        <v>2113</v>
      </c>
      <c r="G1870" s="256"/>
      <c r="H1870" s="259">
        <v>103.8</v>
      </c>
      <c r="I1870" s="260"/>
      <c r="J1870" s="256"/>
      <c r="K1870" s="256"/>
      <c r="L1870" s="261"/>
      <c r="M1870" s="262"/>
      <c r="N1870" s="263"/>
      <c r="O1870" s="263"/>
      <c r="P1870" s="263"/>
      <c r="Q1870" s="263"/>
      <c r="R1870" s="263"/>
      <c r="S1870" s="263"/>
      <c r="T1870" s="264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T1870" s="265" t="s">
        <v>202</v>
      </c>
      <c r="AU1870" s="265" t="s">
        <v>81</v>
      </c>
      <c r="AV1870" s="14" t="s">
        <v>81</v>
      </c>
      <c r="AW1870" s="14" t="s">
        <v>30</v>
      </c>
      <c r="AX1870" s="14" t="s">
        <v>73</v>
      </c>
      <c r="AY1870" s="265" t="s">
        <v>194</v>
      </c>
    </row>
    <row r="1871" spans="1:51" s="15" customFormat="1" ht="12">
      <c r="A1871" s="15"/>
      <c r="B1871" s="266"/>
      <c r="C1871" s="267"/>
      <c r="D1871" s="240" t="s">
        <v>202</v>
      </c>
      <c r="E1871" s="268" t="s">
        <v>1</v>
      </c>
      <c r="F1871" s="269" t="s">
        <v>206</v>
      </c>
      <c r="G1871" s="267"/>
      <c r="H1871" s="270">
        <v>103.8</v>
      </c>
      <c r="I1871" s="271"/>
      <c r="J1871" s="267"/>
      <c r="K1871" s="267"/>
      <c r="L1871" s="272"/>
      <c r="M1871" s="273"/>
      <c r="N1871" s="274"/>
      <c r="O1871" s="274"/>
      <c r="P1871" s="274"/>
      <c r="Q1871" s="274"/>
      <c r="R1871" s="274"/>
      <c r="S1871" s="274"/>
      <c r="T1871" s="27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5"/>
      <c r="AE1871" s="15"/>
      <c r="AT1871" s="276" t="s">
        <v>202</v>
      </c>
      <c r="AU1871" s="276" t="s">
        <v>81</v>
      </c>
      <c r="AV1871" s="15" t="s">
        <v>115</v>
      </c>
      <c r="AW1871" s="15" t="s">
        <v>30</v>
      </c>
      <c r="AX1871" s="15" t="s">
        <v>77</v>
      </c>
      <c r="AY1871" s="276" t="s">
        <v>194</v>
      </c>
    </row>
    <row r="1872" spans="1:65" s="2" customFormat="1" ht="12">
      <c r="A1872" s="39"/>
      <c r="B1872" s="40"/>
      <c r="C1872" s="227" t="s">
        <v>2114</v>
      </c>
      <c r="D1872" s="227" t="s">
        <v>196</v>
      </c>
      <c r="E1872" s="228" t="s">
        <v>2115</v>
      </c>
      <c r="F1872" s="229" t="s">
        <v>2116</v>
      </c>
      <c r="G1872" s="230" t="s">
        <v>294</v>
      </c>
      <c r="H1872" s="231">
        <v>218.019</v>
      </c>
      <c r="I1872" s="232"/>
      <c r="J1872" s="233">
        <f>ROUND(I1872*H1872,2)</f>
        <v>0</v>
      </c>
      <c r="K1872" s="229" t="s">
        <v>200</v>
      </c>
      <c r="L1872" s="45"/>
      <c r="M1872" s="234" t="s">
        <v>1</v>
      </c>
      <c r="N1872" s="235" t="s">
        <v>38</v>
      </c>
      <c r="O1872" s="92"/>
      <c r="P1872" s="236">
        <f>O1872*H1872</f>
        <v>0</v>
      </c>
      <c r="Q1872" s="236">
        <v>0</v>
      </c>
      <c r="R1872" s="236">
        <f>Q1872*H1872</f>
        <v>0</v>
      </c>
      <c r="S1872" s="236">
        <v>0</v>
      </c>
      <c r="T1872" s="237">
        <f>S1872*H1872</f>
        <v>0</v>
      </c>
      <c r="U1872" s="39"/>
      <c r="V1872" s="39"/>
      <c r="W1872" s="39"/>
      <c r="X1872" s="39"/>
      <c r="Y1872" s="39"/>
      <c r="Z1872" s="39"/>
      <c r="AA1872" s="39"/>
      <c r="AB1872" s="39"/>
      <c r="AC1872" s="39"/>
      <c r="AD1872" s="39"/>
      <c r="AE1872" s="39"/>
      <c r="AR1872" s="238" t="s">
        <v>239</v>
      </c>
      <c r="AT1872" s="238" t="s">
        <v>196</v>
      </c>
      <c r="AU1872" s="238" t="s">
        <v>81</v>
      </c>
      <c r="AY1872" s="18" t="s">
        <v>194</v>
      </c>
      <c r="BE1872" s="239">
        <f>IF(N1872="základní",J1872,0)</f>
        <v>0</v>
      </c>
      <c r="BF1872" s="239">
        <f>IF(N1872="snížená",J1872,0)</f>
        <v>0</v>
      </c>
      <c r="BG1872" s="239">
        <f>IF(N1872="zákl. přenesená",J1872,0)</f>
        <v>0</v>
      </c>
      <c r="BH1872" s="239">
        <f>IF(N1872="sníž. přenesená",J1872,0)</f>
        <v>0</v>
      </c>
      <c r="BI1872" s="239">
        <f>IF(N1872="nulová",J1872,0)</f>
        <v>0</v>
      </c>
      <c r="BJ1872" s="18" t="s">
        <v>77</v>
      </c>
      <c r="BK1872" s="239">
        <f>ROUND(I1872*H1872,2)</f>
        <v>0</v>
      </c>
      <c r="BL1872" s="18" t="s">
        <v>239</v>
      </c>
      <c r="BM1872" s="238" t="s">
        <v>2117</v>
      </c>
    </row>
    <row r="1873" spans="1:47" s="2" customFormat="1" ht="12">
      <c r="A1873" s="39"/>
      <c r="B1873" s="40"/>
      <c r="C1873" s="41"/>
      <c r="D1873" s="240" t="s">
        <v>201</v>
      </c>
      <c r="E1873" s="41"/>
      <c r="F1873" s="241" t="s">
        <v>2116</v>
      </c>
      <c r="G1873" s="41"/>
      <c r="H1873" s="41"/>
      <c r="I1873" s="242"/>
      <c r="J1873" s="41"/>
      <c r="K1873" s="41"/>
      <c r="L1873" s="45"/>
      <c r="M1873" s="243"/>
      <c r="N1873" s="244"/>
      <c r="O1873" s="92"/>
      <c r="P1873" s="92"/>
      <c r="Q1873" s="92"/>
      <c r="R1873" s="92"/>
      <c r="S1873" s="92"/>
      <c r="T1873" s="93"/>
      <c r="U1873" s="39"/>
      <c r="V1873" s="39"/>
      <c r="W1873" s="39"/>
      <c r="X1873" s="39"/>
      <c r="Y1873" s="39"/>
      <c r="Z1873" s="39"/>
      <c r="AA1873" s="39"/>
      <c r="AB1873" s="39"/>
      <c r="AC1873" s="39"/>
      <c r="AD1873" s="39"/>
      <c r="AE1873" s="39"/>
      <c r="AT1873" s="18" t="s">
        <v>201</v>
      </c>
      <c r="AU1873" s="18" t="s">
        <v>81</v>
      </c>
    </row>
    <row r="1874" spans="1:65" s="2" customFormat="1" ht="12">
      <c r="A1874" s="39"/>
      <c r="B1874" s="40"/>
      <c r="C1874" s="227" t="s">
        <v>1192</v>
      </c>
      <c r="D1874" s="227" t="s">
        <v>196</v>
      </c>
      <c r="E1874" s="228" t="s">
        <v>2118</v>
      </c>
      <c r="F1874" s="229" t="s">
        <v>2119</v>
      </c>
      <c r="G1874" s="230" t="s">
        <v>294</v>
      </c>
      <c r="H1874" s="231">
        <v>259.787</v>
      </c>
      <c r="I1874" s="232"/>
      <c r="J1874" s="233">
        <f>ROUND(I1874*H1874,2)</f>
        <v>0</v>
      </c>
      <c r="K1874" s="229" t="s">
        <v>200</v>
      </c>
      <c r="L1874" s="45"/>
      <c r="M1874" s="234" t="s">
        <v>1</v>
      </c>
      <c r="N1874" s="235" t="s">
        <v>38</v>
      </c>
      <c r="O1874" s="92"/>
      <c r="P1874" s="236">
        <f>O1874*H1874</f>
        <v>0</v>
      </c>
      <c r="Q1874" s="236">
        <v>0</v>
      </c>
      <c r="R1874" s="236">
        <f>Q1874*H1874</f>
        <v>0</v>
      </c>
      <c r="S1874" s="236">
        <v>0</v>
      </c>
      <c r="T1874" s="237">
        <f>S1874*H1874</f>
        <v>0</v>
      </c>
      <c r="U1874" s="39"/>
      <c r="V1874" s="39"/>
      <c r="W1874" s="39"/>
      <c r="X1874" s="39"/>
      <c r="Y1874" s="39"/>
      <c r="Z1874" s="39"/>
      <c r="AA1874" s="39"/>
      <c r="AB1874" s="39"/>
      <c r="AC1874" s="39"/>
      <c r="AD1874" s="39"/>
      <c r="AE1874" s="39"/>
      <c r="AR1874" s="238" t="s">
        <v>239</v>
      </c>
      <c r="AT1874" s="238" t="s">
        <v>196</v>
      </c>
      <c r="AU1874" s="238" t="s">
        <v>81</v>
      </c>
      <c r="AY1874" s="18" t="s">
        <v>194</v>
      </c>
      <c r="BE1874" s="239">
        <f>IF(N1874="základní",J1874,0)</f>
        <v>0</v>
      </c>
      <c r="BF1874" s="239">
        <f>IF(N1874="snížená",J1874,0)</f>
        <v>0</v>
      </c>
      <c r="BG1874" s="239">
        <f>IF(N1874="zákl. přenesená",J1874,0)</f>
        <v>0</v>
      </c>
      <c r="BH1874" s="239">
        <f>IF(N1874="sníž. přenesená",J1874,0)</f>
        <v>0</v>
      </c>
      <c r="BI1874" s="239">
        <f>IF(N1874="nulová",J1874,0)</f>
        <v>0</v>
      </c>
      <c r="BJ1874" s="18" t="s">
        <v>77</v>
      </c>
      <c r="BK1874" s="239">
        <f>ROUND(I1874*H1874,2)</f>
        <v>0</v>
      </c>
      <c r="BL1874" s="18" t="s">
        <v>239</v>
      </c>
      <c r="BM1874" s="238" t="s">
        <v>2120</v>
      </c>
    </row>
    <row r="1875" spans="1:47" s="2" customFormat="1" ht="12">
      <c r="A1875" s="39"/>
      <c r="B1875" s="40"/>
      <c r="C1875" s="41"/>
      <c r="D1875" s="240" t="s">
        <v>201</v>
      </c>
      <c r="E1875" s="41"/>
      <c r="F1875" s="241" t="s">
        <v>2119</v>
      </c>
      <c r="G1875" s="41"/>
      <c r="H1875" s="41"/>
      <c r="I1875" s="242"/>
      <c r="J1875" s="41"/>
      <c r="K1875" s="41"/>
      <c r="L1875" s="45"/>
      <c r="M1875" s="243"/>
      <c r="N1875" s="244"/>
      <c r="O1875" s="92"/>
      <c r="P1875" s="92"/>
      <c r="Q1875" s="92"/>
      <c r="R1875" s="92"/>
      <c r="S1875" s="92"/>
      <c r="T1875" s="93"/>
      <c r="U1875" s="39"/>
      <c r="V1875" s="39"/>
      <c r="W1875" s="39"/>
      <c r="X1875" s="39"/>
      <c r="Y1875" s="39"/>
      <c r="Z1875" s="39"/>
      <c r="AA1875" s="39"/>
      <c r="AB1875" s="39"/>
      <c r="AC1875" s="39"/>
      <c r="AD1875" s="39"/>
      <c r="AE1875" s="39"/>
      <c r="AT1875" s="18" t="s">
        <v>201</v>
      </c>
      <c r="AU1875" s="18" t="s">
        <v>81</v>
      </c>
    </row>
    <row r="1876" spans="1:65" s="2" customFormat="1" ht="44.25" customHeight="1">
      <c r="A1876" s="39"/>
      <c r="B1876" s="40"/>
      <c r="C1876" s="227" t="s">
        <v>2121</v>
      </c>
      <c r="D1876" s="227" t="s">
        <v>196</v>
      </c>
      <c r="E1876" s="228" t="s">
        <v>2122</v>
      </c>
      <c r="F1876" s="229" t="s">
        <v>2123</v>
      </c>
      <c r="G1876" s="230" t="s">
        <v>294</v>
      </c>
      <c r="H1876" s="231">
        <v>259.787</v>
      </c>
      <c r="I1876" s="232"/>
      <c r="J1876" s="233">
        <f>ROUND(I1876*H1876,2)</f>
        <v>0</v>
      </c>
      <c r="K1876" s="229" t="s">
        <v>200</v>
      </c>
      <c r="L1876" s="45"/>
      <c r="M1876" s="234" t="s">
        <v>1</v>
      </c>
      <c r="N1876" s="235" t="s">
        <v>38</v>
      </c>
      <c r="O1876" s="92"/>
      <c r="P1876" s="236">
        <f>O1876*H1876</f>
        <v>0</v>
      </c>
      <c r="Q1876" s="236">
        <v>0</v>
      </c>
      <c r="R1876" s="236">
        <f>Q1876*H1876</f>
        <v>0</v>
      </c>
      <c r="S1876" s="236">
        <v>0</v>
      </c>
      <c r="T1876" s="237">
        <f>S1876*H1876</f>
        <v>0</v>
      </c>
      <c r="U1876" s="39"/>
      <c r="V1876" s="39"/>
      <c r="W1876" s="39"/>
      <c r="X1876" s="39"/>
      <c r="Y1876" s="39"/>
      <c r="Z1876" s="39"/>
      <c r="AA1876" s="39"/>
      <c r="AB1876" s="39"/>
      <c r="AC1876" s="39"/>
      <c r="AD1876" s="39"/>
      <c r="AE1876" s="39"/>
      <c r="AR1876" s="238" t="s">
        <v>239</v>
      </c>
      <c r="AT1876" s="238" t="s">
        <v>196</v>
      </c>
      <c r="AU1876" s="238" t="s">
        <v>81</v>
      </c>
      <c r="AY1876" s="18" t="s">
        <v>194</v>
      </c>
      <c r="BE1876" s="239">
        <f>IF(N1876="základní",J1876,0)</f>
        <v>0</v>
      </c>
      <c r="BF1876" s="239">
        <f>IF(N1876="snížená",J1876,0)</f>
        <v>0</v>
      </c>
      <c r="BG1876" s="239">
        <f>IF(N1876="zákl. přenesená",J1876,0)</f>
        <v>0</v>
      </c>
      <c r="BH1876" s="239">
        <f>IF(N1876="sníž. přenesená",J1876,0)</f>
        <v>0</v>
      </c>
      <c r="BI1876" s="239">
        <f>IF(N1876="nulová",J1876,0)</f>
        <v>0</v>
      </c>
      <c r="BJ1876" s="18" t="s">
        <v>77</v>
      </c>
      <c r="BK1876" s="239">
        <f>ROUND(I1876*H1876,2)</f>
        <v>0</v>
      </c>
      <c r="BL1876" s="18" t="s">
        <v>239</v>
      </c>
      <c r="BM1876" s="238" t="s">
        <v>2124</v>
      </c>
    </row>
    <row r="1877" spans="1:47" s="2" customFormat="1" ht="12">
      <c r="A1877" s="39"/>
      <c r="B1877" s="40"/>
      <c r="C1877" s="41"/>
      <c r="D1877" s="240" t="s">
        <v>201</v>
      </c>
      <c r="E1877" s="41"/>
      <c r="F1877" s="241" t="s">
        <v>2123</v>
      </c>
      <c r="G1877" s="41"/>
      <c r="H1877" s="41"/>
      <c r="I1877" s="242"/>
      <c r="J1877" s="41"/>
      <c r="K1877" s="41"/>
      <c r="L1877" s="45"/>
      <c r="M1877" s="243"/>
      <c r="N1877" s="244"/>
      <c r="O1877" s="92"/>
      <c r="P1877" s="92"/>
      <c r="Q1877" s="92"/>
      <c r="R1877" s="92"/>
      <c r="S1877" s="92"/>
      <c r="T1877" s="93"/>
      <c r="U1877" s="39"/>
      <c r="V1877" s="39"/>
      <c r="W1877" s="39"/>
      <c r="X1877" s="39"/>
      <c r="Y1877" s="39"/>
      <c r="Z1877" s="39"/>
      <c r="AA1877" s="39"/>
      <c r="AB1877" s="39"/>
      <c r="AC1877" s="39"/>
      <c r="AD1877" s="39"/>
      <c r="AE1877" s="39"/>
      <c r="AT1877" s="18" t="s">
        <v>201</v>
      </c>
      <c r="AU1877" s="18" t="s">
        <v>81</v>
      </c>
    </row>
    <row r="1878" spans="1:51" s="14" customFormat="1" ht="12">
      <c r="A1878" s="14"/>
      <c r="B1878" s="255"/>
      <c r="C1878" s="256"/>
      <c r="D1878" s="240" t="s">
        <v>202</v>
      </c>
      <c r="E1878" s="257" t="s">
        <v>1</v>
      </c>
      <c r="F1878" s="258" t="s">
        <v>2125</v>
      </c>
      <c r="G1878" s="256"/>
      <c r="H1878" s="259">
        <v>155.367</v>
      </c>
      <c r="I1878" s="260"/>
      <c r="J1878" s="256"/>
      <c r="K1878" s="256"/>
      <c r="L1878" s="261"/>
      <c r="M1878" s="262"/>
      <c r="N1878" s="263"/>
      <c r="O1878" s="263"/>
      <c r="P1878" s="263"/>
      <c r="Q1878" s="263"/>
      <c r="R1878" s="263"/>
      <c r="S1878" s="263"/>
      <c r="T1878" s="264"/>
      <c r="U1878" s="14"/>
      <c r="V1878" s="14"/>
      <c r="W1878" s="14"/>
      <c r="X1878" s="14"/>
      <c r="Y1878" s="14"/>
      <c r="Z1878" s="14"/>
      <c r="AA1878" s="14"/>
      <c r="AB1878" s="14"/>
      <c r="AC1878" s="14"/>
      <c r="AD1878" s="14"/>
      <c r="AE1878" s="14"/>
      <c r="AT1878" s="265" t="s">
        <v>202</v>
      </c>
      <c r="AU1878" s="265" t="s">
        <v>81</v>
      </c>
      <c r="AV1878" s="14" t="s">
        <v>81</v>
      </c>
      <c r="AW1878" s="14" t="s">
        <v>30</v>
      </c>
      <c r="AX1878" s="14" t="s">
        <v>73</v>
      </c>
      <c r="AY1878" s="265" t="s">
        <v>194</v>
      </c>
    </row>
    <row r="1879" spans="1:51" s="14" customFormat="1" ht="12">
      <c r="A1879" s="14"/>
      <c r="B1879" s="255"/>
      <c r="C1879" s="256"/>
      <c r="D1879" s="240" t="s">
        <v>202</v>
      </c>
      <c r="E1879" s="257" t="s">
        <v>1</v>
      </c>
      <c r="F1879" s="258" t="s">
        <v>2126</v>
      </c>
      <c r="G1879" s="256"/>
      <c r="H1879" s="259">
        <v>104.42</v>
      </c>
      <c r="I1879" s="260"/>
      <c r="J1879" s="256"/>
      <c r="K1879" s="256"/>
      <c r="L1879" s="261"/>
      <c r="M1879" s="262"/>
      <c r="N1879" s="263"/>
      <c r="O1879" s="263"/>
      <c r="P1879" s="263"/>
      <c r="Q1879" s="263"/>
      <c r="R1879" s="263"/>
      <c r="S1879" s="263"/>
      <c r="T1879" s="264"/>
      <c r="U1879" s="14"/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T1879" s="265" t="s">
        <v>202</v>
      </c>
      <c r="AU1879" s="265" t="s">
        <v>81</v>
      </c>
      <c r="AV1879" s="14" t="s">
        <v>81</v>
      </c>
      <c r="AW1879" s="14" t="s">
        <v>30</v>
      </c>
      <c r="AX1879" s="14" t="s">
        <v>73</v>
      </c>
      <c r="AY1879" s="265" t="s">
        <v>194</v>
      </c>
    </row>
    <row r="1880" spans="1:51" s="15" customFormat="1" ht="12">
      <c r="A1880" s="15"/>
      <c r="B1880" s="266"/>
      <c r="C1880" s="267"/>
      <c r="D1880" s="240" t="s">
        <v>202</v>
      </c>
      <c r="E1880" s="268" t="s">
        <v>1</v>
      </c>
      <c r="F1880" s="269" t="s">
        <v>206</v>
      </c>
      <c r="G1880" s="267"/>
      <c r="H1880" s="270">
        <v>259.787</v>
      </c>
      <c r="I1880" s="271"/>
      <c r="J1880" s="267"/>
      <c r="K1880" s="267"/>
      <c r="L1880" s="272"/>
      <c r="M1880" s="273"/>
      <c r="N1880" s="274"/>
      <c r="O1880" s="274"/>
      <c r="P1880" s="274"/>
      <c r="Q1880" s="274"/>
      <c r="R1880" s="274"/>
      <c r="S1880" s="274"/>
      <c r="T1880" s="27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5"/>
      <c r="AE1880" s="15"/>
      <c r="AT1880" s="276" t="s">
        <v>202</v>
      </c>
      <c r="AU1880" s="276" t="s">
        <v>81</v>
      </c>
      <c r="AV1880" s="15" t="s">
        <v>115</v>
      </c>
      <c r="AW1880" s="15" t="s">
        <v>30</v>
      </c>
      <c r="AX1880" s="15" t="s">
        <v>77</v>
      </c>
      <c r="AY1880" s="276" t="s">
        <v>194</v>
      </c>
    </row>
    <row r="1881" spans="1:65" s="2" customFormat="1" ht="12">
      <c r="A1881" s="39"/>
      <c r="B1881" s="40"/>
      <c r="C1881" s="227" t="s">
        <v>1198</v>
      </c>
      <c r="D1881" s="227" t="s">
        <v>196</v>
      </c>
      <c r="E1881" s="228" t="s">
        <v>2127</v>
      </c>
      <c r="F1881" s="229" t="s">
        <v>2128</v>
      </c>
      <c r="G1881" s="230" t="s">
        <v>294</v>
      </c>
      <c r="H1881" s="231">
        <v>218.019</v>
      </c>
      <c r="I1881" s="232"/>
      <c r="J1881" s="233">
        <f>ROUND(I1881*H1881,2)</f>
        <v>0</v>
      </c>
      <c r="K1881" s="229" t="s">
        <v>200</v>
      </c>
      <c r="L1881" s="45"/>
      <c r="M1881" s="234" t="s">
        <v>1</v>
      </c>
      <c r="N1881" s="235" t="s">
        <v>38</v>
      </c>
      <c r="O1881" s="92"/>
      <c r="P1881" s="236">
        <f>O1881*H1881</f>
        <v>0</v>
      </c>
      <c r="Q1881" s="236">
        <v>0</v>
      </c>
      <c r="R1881" s="236">
        <f>Q1881*H1881</f>
        <v>0</v>
      </c>
      <c r="S1881" s="236">
        <v>0</v>
      </c>
      <c r="T1881" s="237">
        <f>S1881*H1881</f>
        <v>0</v>
      </c>
      <c r="U1881" s="39"/>
      <c r="V1881" s="39"/>
      <c r="W1881" s="39"/>
      <c r="X1881" s="39"/>
      <c r="Y1881" s="39"/>
      <c r="Z1881" s="39"/>
      <c r="AA1881" s="39"/>
      <c r="AB1881" s="39"/>
      <c r="AC1881" s="39"/>
      <c r="AD1881" s="39"/>
      <c r="AE1881" s="39"/>
      <c r="AR1881" s="238" t="s">
        <v>239</v>
      </c>
      <c r="AT1881" s="238" t="s">
        <v>196</v>
      </c>
      <c r="AU1881" s="238" t="s">
        <v>81</v>
      </c>
      <c r="AY1881" s="18" t="s">
        <v>194</v>
      </c>
      <c r="BE1881" s="239">
        <f>IF(N1881="základní",J1881,0)</f>
        <v>0</v>
      </c>
      <c r="BF1881" s="239">
        <f>IF(N1881="snížená",J1881,0)</f>
        <v>0</v>
      </c>
      <c r="BG1881" s="239">
        <f>IF(N1881="zákl. přenesená",J1881,0)</f>
        <v>0</v>
      </c>
      <c r="BH1881" s="239">
        <f>IF(N1881="sníž. přenesená",J1881,0)</f>
        <v>0</v>
      </c>
      <c r="BI1881" s="239">
        <f>IF(N1881="nulová",J1881,0)</f>
        <v>0</v>
      </c>
      <c r="BJ1881" s="18" t="s">
        <v>77</v>
      </c>
      <c r="BK1881" s="239">
        <f>ROUND(I1881*H1881,2)</f>
        <v>0</v>
      </c>
      <c r="BL1881" s="18" t="s">
        <v>239</v>
      </c>
      <c r="BM1881" s="238" t="s">
        <v>2129</v>
      </c>
    </row>
    <row r="1882" spans="1:47" s="2" customFormat="1" ht="12">
      <c r="A1882" s="39"/>
      <c r="B1882" s="40"/>
      <c r="C1882" s="41"/>
      <c r="D1882" s="240" t="s">
        <v>201</v>
      </c>
      <c r="E1882" s="41"/>
      <c r="F1882" s="241" t="s">
        <v>2128</v>
      </c>
      <c r="G1882" s="41"/>
      <c r="H1882" s="41"/>
      <c r="I1882" s="242"/>
      <c r="J1882" s="41"/>
      <c r="K1882" s="41"/>
      <c r="L1882" s="45"/>
      <c r="M1882" s="243"/>
      <c r="N1882" s="244"/>
      <c r="O1882" s="92"/>
      <c r="P1882" s="92"/>
      <c r="Q1882" s="92"/>
      <c r="R1882" s="92"/>
      <c r="S1882" s="92"/>
      <c r="T1882" s="93"/>
      <c r="U1882" s="39"/>
      <c r="V1882" s="39"/>
      <c r="W1882" s="39"/>
      <c r="X1882" s="39"/>
      <c r="Y1882" s="39"/>
      <c r="Z1882" s="39"/>
      <c r="AA1882" s="39"/>
      <c r="AB1882" s="39"/>
      <c r="AC1882" s="39"/>
      <c r="AD1882" s="39"/>
      <c r="AE1882" s="39"/>
      <c r="AT1882" s="18" t="s">
        <v>201</v>
      </c>
      <c r="AU1882" s="18" t="s">
        <v>81</v>
      </c>
    </row>
    <row r="1883" spans="1:51" s="13" customFormat="1" ht="12">
      <c r="A1883" s="13"/>
      <c r="B1883" s="245"/>
      <c r="C1883" s="246"/>
      <c r="D1883" s="240" t="s">
        <v>202</v>
      </c>
      <c r="E1883" s="247" t="s">
        <v>1</v>
      </c>
      <c r="F1883" s="248" t="s">
        <v>2130</v>
      </c>
      <c r="G1883" s="246"/>
      <c r="H1883" s="247" t="s">
        <v>1</v>
      </c>
      <c r="I1883" s="249"/>
      <c r="J1883" s="246"/>
      <c r="K1883" s="246"/>
      <c r="L1883" s="250"/>
      <c r="M1883" s="251"/>
      <c r="N1883" s="252"/>
      <c r="O1883" s="252"/>
      <c r="P1883" s="252"/>
      <c r="Q1883" s="252"/>
      <c r="R1883" s="252"/>
      <c r="S1883" s="252"/>
      <c r="T1883" s="25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T1883" s="254" t="s">
        <v>202</v>
      </c>
      <c r="AU1883" s="254" t="s">
        <v>81</v>
      </c>
      <c r="AV1883" s="13" t="s">
        <v>77</v>
      </c>
      <c r="AW1883" s="13" t="s">
        <v>30</v>
      </c>
      <c r="AX1883" s="13" t="s">
        <v>73</v>
      </c>
      <c r="AY1883" s="254" t="s">
        <v>194</v>
      </c>
    </row>
    <row r="1884" spans="1:51" s="14" customFormat="1" ht="12">
      <c r="A1884" s="14"/>
      <c r="B1884" s="255"/>
      <c r="C1884" s="256"/>
      <c r="D1884" s="240" t="s">
        <v>202</v>
      </c>
      <c r="E1884" s="257" t="s">
        <v>1</v>
      </c>
      <c r="F1884" s="258" t="s">
        <v>1469</v>
      </c>
      <c r="G1884" s="256"/>
      <c r="H1884" s="259">
        <v>41.888</v>
      </c>
      <c r="I1884" s="260"/>
      <c r="J1884" s="256"/>
      <c r="K1884" s="256"/>
      <c r="L1884" s="261"/>
      <c r="M1884" s="262"/>
      <c r="N1884" s="263"/>
      <c r="O1884" s="263"/>
      <c r="P1884" s="263"/>
      <c r="Q1884" s="263"/>
      <c r="R1884" s="263"/>
      <c r="S1884" s="263"/>
      <c r="T1884" s="264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T1884" s="265" t="s">
        <v>202</v>
      </c>
      <c r="AU1884" s="265" t="s">
        <v>81</v>
      </c>
      <c r="AV1884" s="14" t="s">
        <v>81</v>
      </c>
      <c r="AW1884" s="14" t="s">
        <v>30</v>
      </c>
      <c r="AX1884" s="14" t="s">
        <v>73</v>
      </c>
      <c r="AY1884" s="265" t="s">
        <v>194</v>
      </c>
    </row>
    <row r="1885" spans="1:51" s="14" customFormat="1" ht="12">
      <c r="A1885" s="14"/>
      <c r="B1885" s="255"/>
      <c r="C1885" s="256"/>
      <c r="D1885" s="240" t="s">
        <v>202</v>
      </c>
      <c r="E1885" s="257" t="s">
        <v>1</v>
      </c>
      <c r="F1885" s="258" t="s">
        <v>1470</v>
      </c>
      <c r="G1885" s="256"/>
      <c r="H1885" s="259">
        <v>6.97</v>
      </c>
      <c r="I1885" s="260"/>
      <c r="J1885" s="256"/>
      <c r="K1885" s="256"/>
      <c r="L1885" s="261"/>
      <c r="M1885" s="262"/>
      <c r="N1885" s="263"/>
      <c r="O1885" s="263"/>
      <c r="P1885" s="263"/>
      <c r="Q1885" s="263"/>
      <c r="R1885" s="263"/>
      <c r="S1885" s="263"/>
      <c r="T1885" s="264"/>
      <c r="U1885" s="14"/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T1885" s="265" t="s">
        <v>202</v>
      </c>
      <c r="AU1885" s="265" t="s">
        <v>81</v>
      </c>
      <c r="AV1885" s="14" t="s">
        <v>81</v>
      </c>
      <c r="AW1885" s="14" t="s">
        <v>30</v>
      </c>
      <c r="AX1885" s="14" t="s">
        <v>73</v>
      </c>
      <c r="AY1885" s="265" t="s">
        <v>194</v>
      </c>
    </row>
    <row r="1886" spans="1:51" s="14" customFormat="1" ht="12">
      <c r="A1886" s="14"/>
      <c r="B1886" s="255"/>
      <c r="C1886" s="256"/>
      <c r="D1886" s="240" t="s">
        <v>202</v>
      </c>
      <c r="E1886" s="257" t="s">
        <v>1</v>
      </c>
      <c r="F1886" s="258" t="s">
        <v>1471</v>
      </c>
      <c r="G1886" s="256"/>
      <c r="H1886" s="259">
        <v>5.775</v>
      </c>
      <c r="I1886" s="260"/>
      <c r="J1886" s="256"/>
      <c r="K1886" s="256"/>
      <c r="L1886" s="261"/>
      <c r="M1886" s="262"/>
      <c r="N1886" s="263"/>
      <c r="O1886" s="263"/>
      <c r="P1886" s="263"/>
      <c r="Q1886" s="263"/>
      <c r="R1886" s="263"/>
      <c r="S1886" s="263"/>
      <c r="T1886" s="264"/>
      <c r="U1886" s="14"/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T1886" s="265" t="s">
        <v>202</v>
      </c>
      <c r="AU1886" s="265" t="s">
        <v>81</v>
      </c>
      <c r="AV1886" s="14" t="s">
        <v>81</v>
      </c>
      <c r="AW1886" s="14" t="s">
        <v>30</v>
      </c>
      <c r="AX1886" s="14" t="s">
        <v>73</v>
      </c>
      <c r="AY1886" s="265" t="s">
        <v>194</v>
      </c>
    </row>
    <row r="1887" spans="1:51" s="14" customFormat="1" ht="12">
      <c r="A1887" s="14"/>
      <c r="B1887" s="255"/>
      <c r="C1887" s="256"/>
      <c r="D1887" s="240" t="s">
        <v>202</v>
      </c>
      <c r="E1887" s="257" t="s">
        <v>1</v>
      </c>
      <c r="F1887" s="258" t="s">
        <v>1472</v>
      </c>
      <c r="G1887" s="256"/>
      <c r="H1887" s="259">
        <v>5.98</v>
      </c>
      <c r="I1887" s="260"/>
      <c r="J1887" s="256"/>
      <c r="K1887" s="256"/>
      <c r="L1887" s="261"/>
      <c r="M1887" s="262"/>
      <c r="N1887" s="263"/>
      <c r="O1887" s="263"/>
      <c r="P1887" s="263"/>
      <c r="Q1887" s="263"/>
      <c r="R1887" s="263"/>
      <c r="S1887" s="263"/>
      <c r="T1887" s="264"/>
      <c r="U1887" s="14"/>
      <c r="V1887" s="14"/>
      <c r="W1887" s="14"/>
      <c r="X1887" s="14"/>
      <c r="Y1887" s="14"/>
      <c r="Z1887" s="14"/>
      <c r="AA1887" s="14"/>
      <c r="AB1887" s="14"/>
      <c r="AC1887" s="14"/>
      <c r="AD1887" s="14"/>
      <c r="AE1887" s="14"/>
      <c r="AT1887" s="265" t="s">
        <v>202</v>
      </c>
      <c r="AU1887" s="265" t="s">
        <v>81</v>
      </c>
      <c r="AV1887" s="14" t="s">
        <v>81</v>
      </c>
      <c r="AW1887" s="14" t="s">
        <v>30</v>
      </c>
      <c r="AX1887" s="14" t="s">
        <v>73</v>
      </c>
      <c r="AY1887" s="265" t="s">
        <v>194</v>
      </c>
    </row>
    <row r="1888" spans="1:51" s="14" customFormat="1" ht="12">
      <c r="A1888" s="14"/>
      <c r="B1888" s="255"/>
      <c r="C1888" s="256"/>
      <c r="D1888" s="240" t="s">
        <v>202</v>
      </c>
      <c r="E1888" s="257" t="s">
        <v>1</v>
      </c>
      <c r="F1888" s="258" t="s">
        <v>1473</v>
      </c>
      <c r="G1888" s="256"/>
      <c r="H1888" s="259">
        <v>5.98</v>
      </c>
      <c r="I1888" s="260"/>
      <c r="J1888" s="256"/>
      <c r="K1888" s="256"/>
      <c r="L1888" s="261"/>
      <c r="M1888" s="262"/>
      <c r="N1888" s="263"/>
      <c r="O1888" s="263"/>
      <c r="P1888" s="263"/>
      <c r="Q1888" s="263"/>
      <c r="R1888" s="263"/>
      <c r="S1888" s="263"/>
      <c r="T1888" s="264"/>
      <c r="U1888" s="14"/>
      <c r="V1888" s="14"/>
      <c r="W1888" s="14"/>
      <c r="X1888" s="14"/>
      <c r="Y1888" s="14"/>
      <c r="Z1888" s="14"/>
      <c r="AA1888" s="14"/>
      <c r="AB1888" s="14"/>
      <c r="AC1888" s="14"/>
      <c r="AD1888" s="14"/>
      <c r="AE1888" s="14"/>
      <c r="AT1888" s="265" t="s">
        <v>202</v>
      </c>
      <c r="AU1888" s="265" t="s">
        <v>81</v>
      </c>
      <c r="AV1888" s="14" t="s">
        <v>81</v>
      </c>
      <c r="AW1888" s="14" t="s">
        <v>30</v>
      </c>
      <c r="AX1888" s="14" t="s">
        <v>73</v>
      </c>
      <c r="AY1888" s="265" t="s">
        <v>194</v>
      </c>
    </row>
    <row r="1889" spans="1:51" s="14" customFormat="1" ht="12">
      <c r="A1889" s="14"/>
      <c r="B1889" s="255"/>
      <c r="C1889" s="256"/>
      <c r="D1889" s="240" t="s">
        <v>202</v>
      </c>
      <c r="E1889" s="257" t="s">
        <v>1</v>
      </c>
      <c r="F1889" s="258" t="s">
        <v>1474</v>
      </c>
      <c r="G1889" s="256"/>
      <c r="H1889" s="259">
        <v>8.976</v>
      </c>
      <c r="I1889" s="260"/>
      <c r="J1889" s="256"/>
      <c r="K1889" s="256"/>
      <c r="L1889" s="261"/>
      <c r="M1889" s="262"/>
      <c r="N1889" s="263"/>
      <c r="O1889" s="263"/>
      <c r="P1889" s="263"/>
      <c r="Q1889" s="263"/>
      <c r="R1889" s="263"/>
      <c r="S1889" s="263"/>
      <c r="T1889" s="264"/>
      <c r="U1889" s="14"/>
      <c r="V1889" s="14"/>
      <c r="W1889" s="14"/>
      <c r="X1889" s="14"/>
      <c r="Y1889" s="14"/>
      <c r="Z1889" s="14"/>
      <c r="AA1889" s="14"/>
      <c r="AB1889" s="14"/>
      <c r="AC1889" s="14"/>
      <c r="AD1889" s="14"/>
      <c r="AE1889" s="14"/>
      <c r="AT1889" s="265" t="s">
        <v>202</v>
      </c>
      <c r="AU1889" s="265" t="s">
        <v>81</v>
      </c>
      <c r="AV1889" s="14" t="s">
        <v>81</v>
      </c>
      <c r="AW1889" s="14" t="s">
        <v>30</v>
      </c>
      <c r="AX1889" s="14" t="s">
        <v>73</v>
      </c>
      <c r="AY1889" s="265" t="s">
        <v>194</v>
      </c>
    </row>
    <row r="1890" spans="1:51" s="13" customFormat="1" ht="12">
      <c r="A1890" s="13"/>
      <c r="B1890" s="245"/>
      <c r="C1890" s="246"/>
      <c r="D1890" s="240" t="s">
        <v>202</v>
      </c>
      <c r="E1890" s="247" t="s">
        <v>1</v>
      </c>
      <c r="F1890" s="248" t="s">
        <v>1475</v>
      </c>
      <c r="G1890" s="246"/>
      <c r="H1890" s="247" t="s">
        <v>1</v>
      </c>
      <c r="I1890" s="249"/>
      <c r="J1890" s="246"/>
      <c r="K1890" s="246"/>
      <c r="L1890" s="250"/>
      <c r="M1890" s="251"/>
      <c r="N1890" s="252"/>
      <c r="O1890" s="252"/>
      <c r="P1890" s="252"/>
      <c r="Q1890" s="252"/>
      <c r="R1890" s="252"/>
      <c r="S1890" s="252"/>
      <c r="T1890" s="25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T1890" s="254" t="s">
        <v>202</v>
      </c>
      <c r="AU1890" s="254" t="s">
        <v>81</v>
      </c>
      <c r="AV1890" s="13" t="s">
        <v>77</v>
      </c>
      <c r="AW1890" s="13" t="s">
        <v>30</v>
      </c>
      <c r="AX1890" s="13" t="s">
        <v>73</v>
      </c>
      <c r="AY1890" s="254" t="s">
        <v>194</v>
      </c>
    </row>
    <row r="1891" spans="1:51" s="14" customFormat="1" ht="12">
      <c r="A1891" s="14"/>
      <c r="B1891" s="255"/>
      <c r="C1891" s="256"/>
      <c r="D1891" s="240" t="s">
        <v>202</v>
      </c>
      <c r="E1891" s="257" t="s">
        <v>1</v>
      </c>
      <c r="F1891" s="258" t="s">
        <v>1476</v>
      </c>
      <c r="G1891" s="256"/>
      <c r="H1891" s="259">
        <v>3.713</v>
      </c>
      <c r="I1891" s="260"/>
      <c r="J1891" s="256"/>
      <c r="K1891" s="256"/>
      <c r="L1891" s="261"/>
      <c r="M1891" s="262"/>
      <c r="N1891" s="263"/>
      <c r="O1891" s="263"/>
      <c r="P1891" s="263"/>
      <c r="Q1891" s="263"/>
      <c r="R1891" s="263"/>
      <c r="S1891" s="263"/>
      <c r="T1891" s="264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T1891" s="265" t="s">
        <v>202</v>
      </c>
      <c r="AU1891" s="265" t="s">
        <v>81</v>
      </c>
      <c r="AV1891" s="14" t="s">
        <v>81</v>
      </c>
      <c r="AW1891" s="14" t="s">
        <v>30</v>
      </c>
      <c r="AX1891" s="14" t="s">
        <v>73</v>
      </c>
      <c r="AY1891" s="265" t="s">
        <v>194</v>
      </c>
    </row>
    <row r="1892" spans="1:51" s="14" customFormat="1" ht="12">
      <c r="A1892" s="14"/>
      <c r="B1892" s="255"/>
      <c r="C1892" s="256"/>
      <c r="D1892" s="240" t="s">
        <v>202</v>
      </c>
      <c r="E1892" s="257" t="s">
        <v>1</v>
      </c>
      <c r="F1892" s="258" t="s">
        <v>1477</v>
      </c>
      <c r="G1892" s="256"/>
      <c r="H1892" s="259">
        <v>8.296</v>
      </c>
      <c r="I1892" s="260"/>
      <c r="J1892" s="256"/>
      <c r="K1892" s="256"/>
      <c r="L1892" s="261"/>
      <c r="M1892" s="262"/>
      <c r="N1892" s="263"/>
      <c r="O1892" s="263"/>
      <c r="P1892" s="263"/>
      <c r="Q1892" s="263"/>
      <c r="R1892" s="263"/>
      <c r="S1892" s="263"/>
      <c r="T1892" s="264"/>
      <c r="U1892" s="14"/>
      <c r="V1892" s="14"/>
      <c r="W1892" s="14"/>
      <c r="X1892" s="14"/>
      <c r="Y1892" s="14"/>
      <c r="Z1892" s="14"/>
      <c r="AA1892" s="14"/>
      <c r="AB1892" s="14"/>
      <c r="AC1892" s="14"/>
      <c r="AD1892" s="14"/>
      <c r="AE1892" s="14"/>
      <c r="AT1892" s="265" t="s">
        <v>202</v>
      </c>
      <c r="AU1892" s="265" t="s">
        <v>81</v>
      </c>
      <c r="AV1892" s="14" t="s">
        <v>81</v>
      </c>
      <c r="AW1892" s="14" t="s">
        <v>30</v>
      </c>
      <c r="AX1892" s="14" t="s">
        <v>73</v>
      </c>
      <c r="AY1892" s="265" t="s">
        <v>194</v>
      </c>
    </row>
    <row r="1893" spans="1:51" s="14" customFormat="1" ht="12">
      <c r="A1893" s="14"/>
      <c r="B1893" s="255"/>
      <c r="C1893" s="256"/>
      <c r="D1893" s="240" t="s">
        <v>202</v>
      </c>
      <c r="E1893" s="257" t="s">
        <v>1</v>
      </c>
      <c r="F1893" s="258" t="s">
        <v>1478</v>
      </c>
      <c r="G1893" s="256"/>
      <c r="H1893" s="259">
        <v>7.19</v>
      </c>
      <c r="I1893" s="260"/>
      <c r="J1893" s="256"/>
      <c r="K1893" s="256"/>
      <c r="L1893" s="261"/>
      <c r="M1893" s="262"/>
      <c r="N1893" s="263"/>
      <c r="O1893" s="263"/>
      <c r="P1893" s="263"/>
      <c r="Q1893" s="263"/>
      <c r="R1893" s="263"/>
      <c r="S1893" s="263"/>
      <c r="T1893" s="264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T1893" s="265" t="s">
        <v>202</v>
      </c>
      <c r="AU1893" s="265" t="s">
        <v>81</v>
      </c>
      <c r="AV1893" s="14" t="s">
        <v>81</v>
      </c>
      <c r="AW1893" s="14" t="s">
        <v>30</v>
      </c>
      <c r="AX1893" s="14" t="s">
        <v>73</v>
      </c>
      <c r="AY1893" s="265" t="s">
        <v>194</v>
      </c>
    </row>
    <row r="1894" spans="1:51" s="14" customFormat="1" ht="12">
      <c r="A1894" s="14"/>
      <c r="B1894" s="255"/>
      <c r="C1894" s="256"/>
      <c r="D1894" s="240" t="s">
        <v>202</v>
      </c>
      <c r="E1894" s="257" t="s">
        <v>1</v>
      </c>
      <c r="F1894" s="258" t="s">
        <v>2131</v>
      </c>
      <c r="G1894" s="256"/>
      <c r="H1894" s="259">
        <v>60.599</v>
      </c>
      <c r="I1894" s="260"/>
      <c r="J1894" s="256"/>
      <c r="K1894" s="256"/>
      <c r="L1894" s="261"/>
      <c r="M1894" s="262"/>
      <c r="N1894" s="263"/>
      <c r="O1894" s="263"/>
      <c r="P1894" s="263"/>
      <c r="Q1894" s="263"/>
      <c r="R1894" s="263"/>
      <c r="S1894" s="263"/>
      <c r="T1894" s="264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T1894" s="265" t="s">
        <v>202</v>
      </c>
      <c r="AU1894" s="265" t="s">
        <v>81</v>
      </c>
      <c r="AV1894" s="14" t="s">
        <v>81</v>
      </c>
      <c r="AW1894" s="14" t="s">
        <v>30</v>
      </c>
      <c r="AX1894" s="14" t="s">
        <v>73</v>
      </c>
      <c r="AY1894" s="265" t="s">
        <v>194</v>
      </c>
    </row>
    <row r="1895" spans="1:51" s="16" customFormat="1" ht="12">
      <c r="A1895" s="16"/>
      <c r="B1895" s="277"/>
      <c r="C1895" s="278"/>
      <c r="D1895" s="240" t="s">
        <v>202</v>
      </c>
      <c r="E1895" s="279" t="s">
        <v>1</v>
      </c>
      <c r="F1895" s="280" t="s">
        <v>276</v>
      </c>
      <c r="G1895" s="278"/>
      <c r="H1895" s="281">
        <v>155.367</v>
      </c>
      <c r="I1895" s="282"/>
      <c r="J1895" s="278"/>
      <c r="K1895" s="278"/>
      <c r="L1895" s="283"/>
      <c r="M1895" s="284"/>
      <c r="N1895" s="285"/>
      <c r="O1895" s="285"/>
      <c r="P1895" s="285"/>
      <c r="Q1895" s="285"/>
      <c r="R1895" s="285"/>
      <c r="S1895" s="285"/>
      <c r="T1895" s="286"/>
      <c r="U1895" s="16"/>
      <c r="V1895" s="16"/>
      <c r="W1895" s="16"/>
      <c r="X1895" s="16"/>
      <c r="Y1895" s="16"/>
      <c r="Z1895" s="16"/>
      <c r="AA1895" s="16"/>
      <c r="AB1895" s="16"/>
      <c r="AC1895" s="16"/>
      <c r="AD1895" s="16"/>
      <c r="AE1895" s="16"/>
      <c r="AT1895" s="287" t="s">
        <v>202</v>
      </c>
      <c r="AU1895" s="287" t="s">
        <v>81</v>
      </c>
      <c r="AV1895" s="16" t="s">
        <v>110</v>
      </c>
      <c r="AW1895" s="16" t="s">
        <v>30</v>
      </c>
      <c r="AX1895" s="16" t="s">
        <v>73</v>
      </c>
      <c r="AY1895" s="287" t="s">
        <v>194</v>
      </c>
    </row>
    <row r="1896" spans="1:51" s="14" customFormat="1" ht="12">
      <c r="A1896" s="14"/>
      <c r="B1896" s="255"/>
      <c r="C1896" s="256"/>
      <c r="D1896" s="240" t="s">
        <v>202</v>
      </c>
      <c r="E1896" s="257" t="s">
        <v>1</v>
      </c>
      <c r="F1896" s="258" t="s">
        <v>2132</v>
      </c>
      <c r="G1896" s="256"/>
      <c r="H1896" s="259">
        <v>62.652</v>
      </c>
      <c r="I1896" s="260"/>
      <c r="J1896" s="256"/>
      <c r="K1896" s="256"/>
      <c r="L1896" s="261"/>
      <c r="M1896" s="262"/>
      <c r="N1896" s="263"/>
      <c r="O1896" s="263"/>
      <c r="P1896" s="263"/>
      <c r="Q1896" s="263"/>
      <c r="R1896" s="263"/>
      <c r="S1896" s="263"/>
      <c r="T1896" s="264"/>
      <c r="U1896" s="14"/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T1896" s="265" t="s">
        <v>202</v>
      </c>
      <c r="AU1896" s="265" t="s">
        <v>81</v>
      </c>
      <c r="AV1896" s="14" t="s">
        <v>81</v>
      </c>
      <c r="AW1896" s="14" t="s">
        <v>30</v>
      </c>
      <c r="AX1896" s="14" t="s">
        <v>73</v>
      </c>
      <c r="AY1896" s="265" t="s">
        <v>194</v>
      </c>
    </row>
    <row r="1897" spans="1:51" s="15" customFormat="1" ht="12">
      <c r="A1897" s="15"/>
      <c r="B1897" s="266"/>
      <c r="C1897" s="267"/>
      <c r="D1897" s="240" t="s">
        <v>202</v>
      </c>
      <c r="E1897" s="268" t="s">
        <v>1</v>
      </c>
      <c r="F1897" s="269" t="s">
        <v>206</v>
      </c>
      <c r="G1897" s="267"/>
      <c r="H1897" s="270">
        <v>218.019</v>
      </c>
      <c r="I1897" s="271"/>
      <c r="J1897" s="267"/>
      <c r="K1897" s="267"/>
      <c r="L1897" s="272"/>
      <c r="M1897" s="273"/>
      <c r="N1897" s="274"/>
      <c r="O1897" s="274"/>
      <c r="P1897" s="274"/>
      <c r="Q1897" s="274"/>
      <c r="R1897" s="274"/>
      <c r="S1897" s="274"/>
      <c r="T1897" s="275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5"/>
      <c r="AE1897" s="15"/>
      <c r="AT1897" s="276" t="s">
        <v>202</v>
      </c>
      <c r="AU1897" s="276" t="s">
        <v>81</v>
      </c>
      <c r="AV1897" s="15" t="s">
        <v>115</v>
      </c>
      <c r="AW1897" s="15" t="s">
        <v>30</v>
      </c>
      <c r="AX1897" s="15" t="s">
        <v>77</v>
      </c>
      <c r="AY1897" s="276" t="s">
        <v>194</v>
      </c>
    </row>
    <row r="1898" spans="1:65" s="2" customFormat="1" ht="12">
      <c r="A1898" s="39"/>
      <c r="B1898" s="40"/>
      <c r="C1898" s="227" t="s">
        <v>2133</v>
      </c>
      <c r="D1898" s="227" t="s">
        <v>196</v>
      </c>
      <c r="E1898" s="228" t="s">
        <v>2134</v>
      </c>
      <c r="F1898" s="229" t="s">
        <v>2135</v>
      </c>
      <c r="G1898" s="230" t="s">
        <v>294</v>
      </c>
      <c r="H1898" s="231">
        <v>4.922</v>
      </c>
      <c r="I1898" s="232"/>
      <c r="J1898" s="233">
        <f>ROUND(I1898*H1898,2)</f>
        <v>0</v>
      </c>
      <c r="K1898" s="229" t="s">
        <v>200</v>
      </c>
      <c r="L1898" s="45"/>
      <c r="M1898" s="234" t="s">
        <v>1</v>
      </c>
      <c r="N1898" s="235" t="s">
        <v>38</v>
      </c>
      <c r="O1898" s="92"/>
      <c r="P1898" s="236">
        <f>O1898*H1898</f>
        <v>0</v>
      </c>
      <c r="Q1898" s="236">
        <v>0</v>
      </c>
      <c r="R1898" s="236">
        <f>Q1898*H1898</f>
        <v>0</v>
      </c>
      <c r="S1898" s="236">
        <v>0</v>
      </c>
      <c r="T1898" s="237">
        <f>S1898*H1898</f>
        <v>0</v>
      </c>
      <c r="U1898" s="39"/>
      <c r="V1898" s="39"/>
      <c r="W1898" s="39"/>
      <c r="X1898" s="39"/>
      <c r="Y1898" s="39"/>
      <c r="Z1898" s="39"/>
      <c r="AA1898" s="39"/>
      <c r="AB1898" s="39"/>
      <c r="AC1898" s="39"/>
      <c r="AD1898" s="39"/>
      <c r="AE1898" s="39"/>
      <c r="AR1898" s="238" t="s">
        <v>239</v>
      </c>
      <c r="AT1898" s="238" t="s">
        <v>196</v>
      </c>
      <c r="AU1898" s="238" t="s">
        <v>81</v>
      </c>
      <c r="AY1898" s="18" t="s">
        <v>194</v>
      </c>
      <c r="BE1898" s="239">
        <f>IF(N1898="základní",J1898,0)</f>
        <v>0</v>
      </c>
      <c r="BF1898" s="239">
        <f>IF(N1898="snížená",J1898,0)</f>
        <v>0</v>
      </c>
      <c r="BG1898" s="239">
        <f>IF(N1898="zákl. přenesená",J1898,0)</f>
        <v>0</v>
      </c>
      <c r="BH1898" s="239">
        <f>IF(N1898="sníž. přenesená",J1898,0)</f>
        <v>0</v>
      </c>
      <c r="BI1898" s="239">
        <f>IF(N1898="nulová",J1898,0)</f>
        <v>0</v>
      </c>
      <c r="BJ1898" s="18" t="s">
        <v>77</v>
      </c>
      <c r="BK1898" s="239">
        <f>ROUND(I1898*H1898,2)</f>
        <v>0</v>
      </c>
      <c r="BL1898" s="18" t="s">
        <v>239</v>
      </c>
      <c r="BM1898" s="238" t="s">
        <v>2136</v>
      </c>
    </row>
    <row r="1899" spans="1:47" s="2" customFormat="1" ht="12">
      <c r="A1899" s="39"/>
      <c r="B1899" s="40"/>
      <c r="C1899" s="41"/>
      <c r="D1899" s="240" t="s">
        <v>201</v>
      </c>
      <c r="E1899" s="41"/>
      <c r="F1899" s="241" t="s">
        <v>2135</v>
      </c>
      <c r="G1899" s="41"/>
      <c r="H1899" s="41"/>
      <c r="I1899" s="242"/>
      <c r="J1899" s="41"/>
      <c r="K1899" s="41"/>
      <c r="L1899" s="45"/>
      <c r="M1899" s="243"/>
      <c r="N1899" s="244"/>
      <c r="O1899" s="92"/>
      <c r="P1899" s="92"/>
      <c r="Q1899" s="92"/>
      <c r="R1899" s="92"/>
      <c r="S1899" s="92"/>
      <c r="T1899" s="93"/>
      <c r="U1899" s="39"/>
      <c r="V1899" s="39"/>
      <c r="W1899" s="39"/>
      <c r="X1899" s="39"/>
      <c r="Y1899" s="39"/>
      <c r="Z1899" s="39"/>
      <c r="AA1899" s="39"/>
      <c r="AB1899" s="39"/>
      <c r="AC1899" s="39"/>
      <c r="AD1899" s="39"/>
      <c r="AE1899" s="39"/>
      <c r="AT1899" s="18" t="s">
        <v>201</v>
      </c>
      <c r="AU1899" s="18" t="s">
        <v>81</v>
      </c>
    </row>
    <row r="1900" spans="1:65" s="2" customFormat="1" ht="12">
      <c r="A1900" s="39"/>
      <c r="B1900" s="40"/>
      <c r="C1900" s="227" t="s">
        <v>1205</v>
      </c>
      <c r="D1900" s="227" t="s">
        <v>196</v>
      </c>
      <c r="E1900" s="228" t="s">
        <v>2137</v>
      </c>
      <c r="F1900" s="229" t="s">
        <v>2138</v>
      </c>
      <c r="G1900" s="230" t="s">
        <v>294</v>
      </c>
      <c r="H1900" s="231">
        <v>4.922</v>
      </c>
      <c r="I1900" s="232"/>
      <c r="J1900" s="233">
        <f>ROUND(I1900*H1900,2)</f>
        <v>0</v>
      </c>
      <c r="K1900" s="229" t="s">
        <v>200</v>
      </c>
      <c r="L1900" s="45"/>
      <c r="M1900" s="234" t="s">
        <v>1</v>
      </c>
      <c r="N1900" s="235" t="s">
        <v>38</v>
      </c>
      <c r="O1900" s="92"/>
      <c r="P1900" s="236">
        <f>O1900*H1900</f>
        <v>0</v>
      </c>
      <c r="Q1900" s="236">
        <v>0</v>
      </c>
      <c r="R1900" s="236">
        <f>Q1900*H1900</f>
        <v>0</v>
      </c>
      <c r="S1900" s="236">
        <v>0</v>
      </c>
      <c r="T1900" s="237">
        <f>S1900*H1900</f>
        <v>0</v>
      </c>
      <c r="U1900" s="39"/>
      <c r="V1900" s="39"/>
      <c r="W1900" s="39"/>
      <c r="X1900" s="39"/>
      <c r="Y1900" s="39"/>
      <c r="Z1900" s="39"/>
      <c r="AA1900" s="39"/>
      <c r="AB1900" s="39"/>
      <c r="AC1900" s="39"/>
      <c r="AD1900" s="39"/>
      <c r="AE1900" s="39"/>
      <c r="AR1900" s="238" t="s">
        <v>239</v>
      </c>
      <c r="AT1900" s="238" t="s">
        <v>196</v>
      </c>
      <c r="AU1900" s="238" t="s">
        <v>81</v>
      </c>
      <c r="AY1900" s="18" t="s">
        <v>194</v>
      </c>
      <c r="BE1900" s="239">
        <f>IF(N1900="základní",J1900,0)</f>
        <v>0</v>
      </c>
      <c r="BF1900" s="239">
        <f>IF(N1900="snížená",J1900,0)</f>
        <v>0</v>
      </c>
      <c r="BG1900" s="239">
        <f>IF(N1900="zákl. přenesená",J1900,0)</f>
        <v>0</v>
      </c>
      <c r="BH1900" s="239">
        <f>IF(N1900="sníž. přenesená",J1900,0)</f>
        <v>0</v>
      </c>
      <c r="BI1900" s="239">
        <f>IF(N1900="nulová",J1900,0)</f>
        <v>0</v>
      </c>
      <c r="BJ1900" s="18" t="s">
        <v>77</v>
      </c>
      <c r="BK1900" s="239">
        <f>ROUND(I1900*H1900,2)</f>
        <v>0</v>
      </c>
      <c r="BL1900" s="18" t="s">
        <v>239</v>
      </c>
      <c r="BM1900" s="238" t="s">
        <v>2139</v>
      </c>
    </row>
    <row r="1901" spans="1:47" s="2" customFormat="1" ht="12">
      <c r="A1901" s="39"/>
      <c r="B1901" s="40"/>
      <c r="C1901" s="41"/>
      <c r="D1901" s="240" t="s">
        <v>201</v>
      </c>
      <c r="E1901" s="41"/>
      <c r="F1901" s="241" t="s">
        <v>2138</v>
      </c>
      <c r="G1901" s="41"/>
      <c r="H1901" s="41"/>
      <c r="I1901" s="242"/>
      <c r="J1901" s="41"/>
      <c r="K1901" s="41"/>
      <c r="L1901" s="45"/>
      <c r="M1901" s="243"/>
      <c r="N1901" s="244"/>
      <c r="O1901" s="92"/>
      <c r="P1901" s="92"/>
      <c r="Q1901" s="92"/>
      <c r="R1901" s="92"/>
      <c r="S1901" s="92"/>
      <c r="T1901" s="93"/>
      <c r="U1901" s="39"/>
      <c r="V1901" s="39"/>
      <c r="W1901" s="39"/>
      <c r="X1901" s="39"/>
      <c r="Y1901" s="39"/>
      <c r="Z1901" s="39"/>
      <c r="AA1901" s="39"/>
      <c r="AB1901" s="39"/>
      <c r="AC1901" s="39"/>
      <c r="AD1901" s="39"/>
      <c r="AE1901" s="39"/>
      <c r="AT1901" s="18" t="s">
        <v>201</v>
      </c>
      <c r="AU1901" s="18" t="s">
        <v>81</v>
      </c>
    </row>
    <row r="1902" spans="1:65" s="2" customFormat="1" ht="12">
      <c r="A1902" s="39"/>
      <c r="B1902" s="40"/>
      <c r="C1902" s="227" t="s">
        <v>2140</v>
      </c>
      <c r="D1902" s="227" t="s">
        <v>196</v>
      </c>
      <c r="E1902" s="228" t="s">
        <v>2141</v>
      </c>
      <c r="F1902" s="229" t="s">
        <v>2142</v>
      </c>
      <c r="G1902" s="230" t="s">
        <v>294</v>
      </c>
      <c r="H1902" s="231">
        <v>4.922</v>
      </c>
      <c r="I1902" s="232"/>
      <c r="J1902" s="233">
        <f>ROUND(I1902*H1902,2)</f>
        <v>0</v>
      </c>
      <c r="K1902" s="229" t="s">
        <v>200</v>
      </c>
      <c r="L1902" s="45"/>
      <c r="M1902" s="234" t="s">
        <v>1</v>
      </c>
      <c r="N1902" s="235" t="s">
        <v>38</v>
      </c>
      <c r="O1902" s="92"/>
      <c r="P1902" s="236">
        <f>O1902*H1902</f>
        <v>0</v>
      </c>
      <c r="Q1902" s="236">
        <v>0</v>
      </c>
      <c r="R1902" s="236">
        <f>Q1902*H1902</f>
        <v>0</v>
      </c>
      <c r="S1902" s="236">
        <v>0</v>
      </c>
      <c r="T1902" s="237">
        <f>S1902*H1902</f>
        <v>0</v>
      </c>
      <c r="U1902" s="39"/>
      <c r="V1902" s="39"/>
      <c r="W1902" s="39"/>
      <c r="X1902" s="39"/>
      <c r="Y1902" s="39"/>
      <c r="Z1902" s="39"/>
      <c r="AA1902" s="39"/>
      <c r="AB1902" s="39"/>
      <c r="AC1902" s="39"/>
      <c r="AD1902" s="39"/>
      <c r="AE1902" s="39"/>
      <c r="AR1902" s="238" t="s">
        <v>239</v>
      </c>
      <c r="AT1902" s="238" t="s">
        <v>196</v>
      </c>
      <c r="AU1902" s="238" t="s">
        <v>81</v>
      </c>
      <c r="AY1902" s="18" t="s">
        <v>194</v>
      </c>
      <c r="BE1902" s="239">
        <f>IF(N1902="základní",J1902,0)</f>
        <v>0</v>
      </c>
      <c r="BF1902" s="239">
        <f>IF(N1902="snížená",J1902,0)</f>
        <v>0</v>
      </c>
      <c r="BG1902" s="239">
        <f>IF(N1902="zákl. přenesená",J1902,0)</f>
        <v>0</v>
      </c>
      <c r="BH1902" s="239">
        <f>IF(N1902="sníž. přenesená",J1902,0)</f>
        <v>0</v>
      </c>
      <c r="BI1902" s="239">
        <f>IF(N1902="nulová",J1902,0)</f>
        <v>0</v>
      </c>
      <c r="BJ1902" s="18" t="s">
        <v>77</v>
      </c>
      <c r="BK1902" s="239">
        <f>ROUND(I1902*H1902,2)</f>
        <v>0</v>
      </c>
      <c r="BL1902" s="18" t="s">
        <v>239</v>
      </c>
      <c r="BM1902" s="238" t="s">
        <v>2143</v>
      </c>
    </row>
    <row r="1903" spans="1:47" s="2" customFormat="1" ht="12">
      <c r="A1903" s="39"/>
      <c r="B1903" s="40"/>
      <c r="C1903" s="41"/>
      <c r="D1903" s="240" t="s">
        <v>201</v>
      </c>
      <c r="E1903" s="41"/>
      <c r="F1903" s="241" t="s">
        <v>2142</v>
      </c>
      <c r="G1903" s="41"/>
      <c r="H1903" s="41"/>
      <c r="I1903" s="242"/>
      <c r="J1903" s="41"/>
      <c r="K1903" s="41"/>
      <c r="L1903" s="45"/>
      <c r="M1903" s="243"/>
      <c r="N1903" s="244"/>
      <c r="O1903" s="92"/>
      <c r="P1903" s="92"/>
      <c r="Q1903" s="92"/>
      <c r="R1903" s="92"/>
      <c r="S1903" s="92"/>
      <c r="T1903" s="93"/>
      <c r="U1903" s="39"/>
      <c r="V1903" s="39"/>
      <c r="W1903" s="39"/>
      <c r="X1903" s="39"/>
      <c r="Y1903" s="39"/>
      <c r="Z1903" s="39"/>
      <c r="AA1903" s="39"/>
      <c r="AB1903" s="39"/>
      <c r="AC1903" s="39"/>
      <c r="AD1903" s="39"/>
      <c r="AE1903" s="39"/>
      <c r="AT1903" s="18" t="s">
        <v>201</v>
      </c>
      <c r="AU1903" s="18" t="s">
        <v>81</v>
      </c>
    </row>
    <row r="1904" spans="1:65" s="2" customFormat="1" ht="12">
      <c r="A1904" s="39"/>
      <c r="B1904" s="40"/>
      <c r="C1904" s="227" t="s">
        <v>1213</v>
      </c>
      <c r="D1904" s="227" t="s">
        <v>196</v>
      </c>
      <c r="E1904" s="228" t="s">
        <v>2144</v>
      </c>
      <c r="F1904" s="229" t="s">
        <v>2145</v>
      </c>
      <c r="G1904" s="230" t="s">
        <v>294</v>
      </c>
      <c r="H1904" s="231">
        <v>4.922</v>
      </c>
      <c r="I1904" s="232"/>
      <c r="J1904" s="233">
        <f>ROUND(I1904*H1904,2)</f>
        <v>0</v>
      </c>
      <c r="K1904" s="229" t="s">
        <v>200</v>
      </c>
      <c r="L1904" s="45"/>
      <c r="M1904" s="234" t="s">
        <v>1</v>
      </c>
      <c r="N1904" s="235" t="s">
        <v>38</v>
      </c>
      <c r="O1904" s="92"/>
      <c r="P1904" s="236">
        <f>O1904*H1904</f>
        <v>0</v>
      </c>
      <c r="Q1904" s="236">
        <v>0</v>
      </c>
      <c r="R1904" s="236">
        <f>Q1904*H1904</f>
        <v>0</v>
      </c>
      <c r="S1904" s="236">
        <v>0</v>
      </c>
      <c r="T1904" s="237">
        <f>S1904*H1904</f>
        <v>0</v>
      </c>
      <c r="U1904" s="39"/>
      <c r="V1904" s="39"/>
      <c r="W1904" s="39"/>
      <c r="X1904" s="39"/>
      <c r="Y1904" s="39"/>
      <c r="Z1904" s="39"/>
      <c r="AA1904" s="39"/>
      <c r="AB1904" s="39"/>
      <c r="AC1904" s="39"/>
      <c r="AD1904" s="39"/>
      <c r="AE1904" s="39"/>
      <c r="AR1904" s="238" t="s">
        <v>239</v>
      </c>
      <c r="AT1904" s="238" t="s">
        <v>196</v>
      </c>
      <c r="AU1904" s="238" t="s">
        <v>81</v>
      </c>
      <c r="AY1904" s="18" t="s">
        <v>194</v>
      </c>
      <c r="BE1904" s="239">
        <f>IF(N1904="základní",J1904,0)</f>
        <v>0</v>
      </c>
      <c r="BF1904" s="239">
        <f>IF(N1904="snížená",J1904,0)</f>
        <v>0</v>
      </c>
      <c r="BG1904" s="239">
        <f>IF(N1904="zákl. přenesená",J1904,0)</f>
        <v>0</v>
      </c>
      <c r="BH1904" s="239">
        <f>IF(N1904="sníž. přenesená",J1904,0)</f>
        <v>0</v>
      </c>
      <c r="BI1904" s="239">
        <f>IF(N1904="nulová",J1904,0)</f>
        <v>0</v>
      </c>
      <c r="BJ1904" s="18" t="s">
        <v>77</v>
      </c>
      <c r="BK1904" s="239">
        <f>ROUND(I1904*H1904,2)</f>
        <v>0</v>
      </c>
      <c r="BL1904" s="18" t="s">
        <v>239</v>
      </c>
      <c r="BM1904" s="238" t="s">
        <v>2146</v>
      </c>
    </row>
    <row r="1905" spans="1:47" s="2" customFormat="1" ht="12">
      <c r="A1905" s="39"/>
      <c r="B1905" s="40"/>
      <c r="C1905" s="41"/>
      <c r="D1905" s="240" t="s">
        <v>201</v>
      </c>
      <c r="E1905" s="41"/>
      <c r="F1905" s="241" t="s">
        <v>2145</v>
      </c>
      <c r="G1905" s="41"/>
      <c r="H1905" s="41"/>
      <c r="I1905" s="242"/>
      <c r="J1905" s="41"/>
      <c r="K1905" s="41"/>
      <c r="L1905" s="45"/>
      <c r="M1905" s="243"/>
      <c r="N1905" s="244"/>
      <c r="O1905" s="92"/>
      <c r="P1905" s="92"/>
      <c r="Q1905" s="92"/>
      <c r="R1905" s="92"/>
      <c r="S1905" s="92"/>
      <c r="T1905" s="93"/>
      <c r="U1905" s="39"/>
      <c r="V1905" s="39"/>
      <c r="W1905" s="39"/>
      <c r="X1905" s="39"/>
      <c r="Y1905" s="39"/>
      <c r="Z1905" s="39"/>
      <c r="AA1905" s="39"/>
      <c r="AB1905" s="39"/>
      <c r="AC1905" s="39"/>
      <c r="AD1905" s="39"/>
      <c r="AE1905" s="39"/>
      <c r="AT1905" s="18" t="s">
        <v>201</v>
      </c>
      <c r="AU1905" s="18" t="s">
        <v>81</v>
      </c>
    </row>
    <row r="1906" spans="1:51" s="14" customFormat="1" ht="12">
      <c r="A1906" s="14"/>
      <c r="B1906" s="255"/>
      <c r="C1906" s="256"/>
      <c r="D1906" s="240" t="s">
        <v>202</v>
      </c>
      <c r="E1906" s="257" t="s">
        <v>1</v>
      </c>
      <c r="F1906" s="258" t="s">
        <v>2147</v>
      </c>
      <c r="G1906" s="256"/>
      <c r="H1906" s="259">
        <v>4.922</v>
      </c>
      <c r="I1906" s="260"/>
      <c r="J1906" s="256"/>
      <c r="K1906" s="256"/>
      <c r="L1906" s="261"/>
      <c r="M1906" s="262"/>
      <c r="N1906" s="263"/>
      <c r="O1906" s="263"/>
      <c r="P1906" s="263"/>
      <c r="Q1906" s="263"/>
      <c r="R1906" s="263"/>
      <c r="S1906" s="263"/>
      <c r="T1906" s="264"/>
      <c r="U1906" s="14"/>
      <c r="V1906" s="14"/>
      <c r="W1906" s="14"/>
      <c r="X1906" s="14"/>
      <c r="Y1906" s="14"/>
      <c r="Z1906" s="14"/>
      <c r="AA1906" s="14"/>
      <c r="AB1906" s="14"/>
      <c r="AC1906" s="14"/>
      <c r="AD1906" s="14"/>
      <c r="AE1906" s="14"/>
      <c r="AT1906" s="265" t="s">
        <v>202</v>
      </c>
      <c r="AU1906" s="265" t="s">
        <v>81</v>
      </c>
      <c r="AV1906" s="14" t="s">
        <v>81</v>
      </c>
      <c r="AW1906" s="14" t="s">
        <v>30</v>
      </c>
      <c r="AX1906" s="14" t="s">
        <v>73</v>
      </c>
      <c r="AY1906" s="265" t="s">
        <v>194</v>
      </c>
    </row>
    <row r="1907" spans="1:51" s="15" customFormat="1" ht="12">
      <c r="A1907" s="15"/>
      <c r="B1907" s="266"/>
      <c r="C1907" s="267"/>
      <c r="D1907" s="240" t="s">
        <v>202</v>
      </c>
      <c r="E1907" s="268" t="s">
        <v>1</v>
      </c>
      <c r="F1907" s="269" t="s">
        <v>206</v>
      </c>
      <c r="G1907" s="267"/>
      <c r="H1907" s="270">
        <v>4.922</v>
      </c>
      <c r="I1907" s="271"/>
      <c r="J1907" s="267"/>
      <c r="K1907" s="267"/>
      <c r="L1907" s="272"/>
      <c r="M1907" s="273"/>
      <c r="N1907" s="274"/>
      <c r="O1907" s="274"/>
      <c r="P1907" s="274"/>
      <c r="Q1907" s="274"/>
      <c r="R1907" s="274"/>
      <c r="S1907" s="274"/>
      <c r="T1907" s="275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5"/>
      <c r="AE1907" s="15"/>
      <c r="AT1907" s="276" t="s">
        <v>202</v>
      </c>
      <c r="AU1907" s="276" t="s">
        <v>81</v>
      </c>
      <c r="AV1907" s="15" t="s">
        <v>115</v>
      </c>
      <c r="AW1907" s="15" t="s">
        <v>30</v>
      </c>
      <c r="AX1907" s="15" t="s">
        <v>77</v>
      </c>
      <c r="AY1907" s="276" t="s">
        <v>194</v>
      </c>
    </row>
    <row r="1908" spans="1:65" s="2" customFormat="1" ht="44.25" customHeight="1">
      <c r="A1908" s="39"/>
      <c r="B1908" s="40"/>
      <c r="C1908" s="227" t="s">
        <v>2148</v>
      </c>
      <c r="D1908" s="227" t="s">
        <v>196</v>
      </c>
      <c r="E1908" s="228" t="s">
        <v>2149</v>
      </c>
      <c r="F1908" s="229" t="s">
        <v>2150</v>
      </c>
      <c r="G1908" s="230" t="s">
        <v>357</v>
      </c>
      <c r="H1908" s="231">
        <v>19.608</v>
      </c>
      <c r="I1908" s="232"/>
      <c r="J1908" s="233">
        <f>ROUND(I1908*H1908,2)</f>
        <v>0</v>
      </c>
      <c r="K1908" s="229" t="s">
        <v>1</v>
      </c>
      <c r="L1908" s="45"/>
      <c r="M1908" s="234" t="s">
        <v>1</v>
      </c>
      <c r="N1908" s="235" t="s">
        <v>38</v>
      </c>
      <c r="O1908" s="92"/>
      <c r="P1908" s="236">
        <f>O1908*H1908</f>
        <v>0</v>
      </c>
      <c r="Q1908" s="236">
        <v>0</v>
      </c>
      <c r="R1908" s="236">
        <f>Q1908*H1908</f>
        <v>0</v>
      </c>
      <c r="S1908" s="236">
        <v>0</v>
      </c>
      <c r="T1908" s="237">
        <f>S1908*H1908</f>
        <v>0</v>
      </c>
      <c r="U1908" s="39"/>
      <c r="V1908" s="39"/>
      <c r="W1908" s="39"/>
      <c r="X1908" s="39"/>
      <c r="Y1908" s="39"/>
      <c r="Z1908" s="39"/>
      <c r="AA1908" s="39"/>
      <c r="AB1908" s="39"/>
      <c r="AC1908" s="39"/>
      <c r="AD1908" s="39"/>
      <c r="AE1908" s="39"/>
      <c r="AR1908" s="238" t="s">
        <v>239</v>
      </c>
      <c r="AT1908" s="238" t="s">
        <v>196</v>
      </c>
      <c r="AU1908" s="238" t="s">
        <v>81</v>
      </c>
      <c r="AY1908" s="18" t="s">
        <v>194</v>
      </c>
      <c r="BE1908" s="239">
        <f>IF(N1908="základní",J1908,0)</f>
        <v>0</v>
      </c>
      <c r="BF1908" s="239">
        <f>IF(N1908="snížená",J1908,0)</f>
        <v>0</v>
      </c>
      <c r="BG1908" s="239">
        <f>IF(N1908="zákl. přenesená",J1908,0)</f>
        <v>0</v>
      </c>
      <c r="BH1908" s="239">
        <f>IF(N1908="sníž. přenesená",J1908,0)</f>
        <v>0</v>
      </c>
      <c r="BI1908" s="239">
        <f>IF(N1908="nulová",J1908,0)</f>
        <v>0</v>
      </c>
      <c r="BJ1908" s="18" t="s">
        <v>77</v>
      </c>
      <c r="BK1908" s="239">
        <f>ROUND(I1908*H1908,2)</f>
        <v>0</v>
      </c>
      <c r="BL1908" s="18" t="s">
        <v>239</v>
      </c>
      <c r="BM1908" s="238" t="s">
        <v>2151</v>
      </c>
    </row>
    <row r="1909" spans="1:47" s="2" customFormat="1" ht="12">
      <c r="A1909" s="39"/>
      <c r="B1909" s="40"/>
      <c r="C1909" s="41"/>
      <c r="D1909" s="240" t="s">
        <v>201</v>
      </c>
      <c r="E1909" s="41"/>
      <c r="F1909" s="241" t="s">
        <v>2150</v>
      </c>
      <c r="G1909" s="41"/>
      <c r="H1909" s="41"/>
      <c r="I1909" s="242"/>
      <c r="J1909" s="41"/>
      <c r="K1909" s="41"/>
      <c r="L1909" s="45"/>
      <c r="M1909" s="243"/>
      <c r="N1909" s="244"/>
      <c r="O1909" s="92"/>
      <c r="P1909" s="92"/>
      <c r="Q1909" s="92"/>
      <c r="R1909" s="92"/>
      <c r="S1909" s="92"/>
      <c r="T1909" s="93"/>
      <c r="U1909" s="39"/>
      <c r="V1909" s="39"/>
      <c r="W1909" s="39"/>
      <c r="X1909" s="39"/>
      <c r="Y1909" s="39"/>
      <c r="Z1909" s="39"/>
      <c r="AA1909" s="39"/>
      <c r="AB1909" s="39"/>
      <c r="AC1909" s="39"/>
      <c r="AD1909" s="39"/>
      <c r="AE1909" s="39"/>
      <c r="AT1909" s="18" t="s">
        <v>201</v>
      </c>
      <c r="AU1909" s="18" t="s">
        <v>81</v>
      </c>
    </row>
    <row r="1910" spans="1:51" s="14" customFormat="1" ht="12">
      <c r="A1910" s="14"/>
      <c r="B1910" s="255"/>
      <c r="C1910" s="256"/>
      <c r="D1910" s="240" t="s">
        <v>202</v>
      </c>
      <c r="E1910" s="257" t="s">
        <v>1</v>
      </c>
      <c r="F1910" s="258" t="s">
        <v>2152</v>
      </c>
      <c r="G1910" s="256"/>
      <c r="H1910" s="259">
        <v>11.443</v>
      </c>
      <c r="I1910" s="260"/>
      <c r="J1910" s="256"/>
      <c r="K1910" s="256"/>
      <c r="L1910" s="261"/>
      <c r="M1910" s="262"/>
      <c r="N1910" s="263"/>
      <c r="O1910" s="263"/>
      <c r="P1910" s="263"/>
      <c r="Q1910" s="263"/>
      <c r="R1910" s="263"/>
      <c r="S1910" s="263"/>
      <c r="T1910" s="264"/>
      <c r="U1910" s="14"/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T1910" s="265" t="s">
        <v>202</v>
      </c>
      <c r="AU1910" s="265" t="s">
        <v>81</v>
      </c>
      <c r="AV1910" s="14" t="s">
        <v>81</v>
      </c>
      <c r="AW1910" s="14" t="s">
        <v>30</v>
      </c>
      <c r="AX1910" s="14" t="s">
        <v>73</v>
      </c>
      <c r="AY1910" s="265" t="s">
        <v>194</v>
      </c>
    </row>
    <row r="1911" spans="1:51" s="14" customFormat="1" ht="12">
      <c r="A1911" s="14"/>
      <c r="B1911" s="255"/>
      <c r="C1911" s="256"/>
      <c r="D1911" s="240" t="s">
        <v>202</v>
      </c>
      <c r="E1911" s="257" t="s">
        <v>1</v>
      </c>
      <c r="F1911" s="258" t="s">
        <v>2153</v>
      </c>
      <c r="G1911" s="256"/>
      <c r="H1911" s="259">
        <v>8.165</v>
      </c>
      <c r="I1911" s="260"/>
      <c r="J1911" s="256"/>
      <c r="K1911" s="256"/>
      <c r="L1911" s="261"/>
      <c r="M1911" s="262"/>
      <c r="N1911" s="263"/>
      <c r="O1911" s="263"/>
      <c r="P1911" s="263"/>
      <c r="Q1911" s="263"/>
      <c r="R1911" s="263"/>
      <c r="S1911" s="263"/>
      <c r="T1911" s="264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T1911" s="265" t="s">
        <v>202</v>
      </c>
      <c r="AU1911" s="265" t="s">
        <v>81</v>
      </c>
      <c r="AV1911" s="14" t="s">
        <v>81</v>
      </c>
      <c r="AW1911" s="14" t="s">
        <v>30</v>
      </c>
      <c r="AX1911" s="14" t="s">
        <v>73</v>
      </c>
      <c r="AY1911" s="265" t="s">
        <v>194</v>
      </c>
    </row>
    <row r="1912" spans="1:51" s="15" customFormat="1" ht="12">
      <c r="A1912" s="15"/>
      <c r="B1912" s="266"/>
      <c r="C1912" s="267"/>
      <c r="D1912" s="240" t="s">
        <v>202</v>
      </c>
      <c r="E1912" s="268" t="s">
        <v>1</v>
      </c>
      <c r="F1912" s="269" t="s">
        <v>206</v>
      </c>
      <c r="G1912" s="267"/>
      <c r="H1912" s="270">
        <v>19.607999999999997</v>
      </c>
      <c r="I1912" s="271"/>
      <c r="J1912" s="267"/>
      <c r="K1912" s="267"/>
      <c r="L1912" s="272"/>
      <c r="M1912" s="273"/>
      <c r="N1912" s="274"/>
      <c r="O1912" s="274"/>
      <c r="P1912" s="274"/>
      <c r="Q1912" s="274"/>
      <c r="R1912" s="274"/>
      <c r="S1912" s="274"/>
      <c r="T1912" s="275"/>
      <c r="U1912" s="15"/>
      <c r="V1912" s="15"/>
      <c r="W1912" s="15"/>
      <c r="X1912" s="15"/>
      <c r="Y1912" s="15"/>
      <c r="Z1912" s="15"/>
      <c r="AA1912" s="15"/>
      <c r="AB1912" s="15"/>
      <c r="AC1912" s="15"/>
      <c r="AD1912" s="15"/>
      <c r="AE1912" s="15"/>
      <c r="AT1912" s="276" t="s">
        <v>202</v>
      </c>
      <c r="AU1912" s="276" t="s">
        <v>81</v>
      </c>
      <c r="AV1912" s="15" t="s">
        <v>115</v>
      </c>
      <c r="AW1912" s="15" t="s">
        <v>30</v>
      </c>
      <c r="AX1912" s="15" t="s">
        <v>77</v>
      </c>
      <c r="AY1912" s="276" t="s">
        <v>194</v>
      </c>
    </row>
    <row r="1913" spans="1:65" s="2" customFormat="1" ht="12">
      <c r="A1913" s="39"/>
      <c r="B1913" s="40"/>
      <c r="C1913" s="227" t="s">
        <v>1220</v>
      </c>
      <c r="D1913" s="227" t="s">
        <v>196</v>
      </c>
      <c r="E1913" s="228" t="s">
        <v>2154</v>
      </c>
      <c r="F1913" s="229" t="s">
        <v>2155</v>
      </c>
      <c r="G1913" s="230" t="s">
        <v>294</v>
      </c>
      <c r="H1913" s="231">
        <v>7.323</v>
      </c>
      <c r="I1913" s="232"/>
      <c r="J1913" s="233">
        <f>ROUND(I1913*H1913,2)</f>
        <v>0</v>
      </c>
      <c r="K1913" s="229" t="s">
        <v>200</v>
      </c>
      <c r="L1913" s="45"/>
      <c r="M1913" s="234" t="s">
        <v>1</v>
      </c>
      <c r="N1913" s="235" t="s">
        <v>38</v>
      </c>
      <c r="O1913" s="92"/>
      <c r="P1913" s="236">
        <f>O1913*H1913</f>
        <v>0</v>
      </c>
      <c r="Q1913" s="236">
        <v>0</v>
      </c>
      <c r="R1913" s="236">
        <f>Q1913*H1913</f>
        <v>0</v>
      </c>
      <c r="S1913" s="236">
        <v>0</v>
      </c>
      <c r="T1913" s="237">
        <f>S1913*H1913</f>
        <v>0</v>
      </c>
      <c r="U1913" s="39"/>
      <c r="V1913" s="39"/>
      <c r="W1913" s="39"/>
      <c r="X1913" s="39"/>
      <c r="Y1913" s="39"/>
      <c r="Z1913" s="39"/>
      <c r="AA1913" s="39"/>
      <c r="AB1913" s="39"/>
      <c r="AC1913" s="39"/>
      <c r="AD1913" s="39"/>
      <c r="AE1913" s="39"/>
      <c r="AR1913" s="238" t="s">
        <v>239</v>
      </c>
      <c r="AT1913" s="238" t="s">
        <v>196</v>
      </c>
      <c r="AU1913" s="238" t="s">
        <v>81</v>
      </c>
      <c r="AY1913" s="18" t="s">
        <v>194</v>
      </c>
      <c r="BE1913" s="239">
        <f>IF(N1913="základní",J1913,0)</f>
        <v>0</v>
      </c>
      <c r="BF1913" s="239">
        <f>IF(N1913="snížená",J1913,0)</f>
        <v>0</v>
      </c>
      <c r="BG1913" s="239">
        <f>IF(N1913="zákl. přenesená",J1913,0)</f>
        <v>0</v>
      </c>
      <c r="BH1913" s="239">
        <f>IF(N1913="sníž. přenesená",J1913,0)</f>
        <v>0</v>
      </c>
      <c r="BI1913" s="239">
        <f>IF(N1913="nulová",J1913,0)</f>
        <v>0</v>
      </c>
      <c r="BJ1913" s="18" t="s">
        <v>77</v>
      </c>
      <c r="BK1913" s="239">
        <f>ROUND(I1913*H1913,2)</f>
        <v>0</v>
      </c>
      <c r="BL1913" s="18" t="s">
        <v>239</v>
      </c>
      <c r="BM1913" s="238" t="s">
        <v>2156</v>
      </c>
    </row>
    <row r="1914" spans="1:47" s="2" customFormat="1" ht="12">
      <c r="A1914" s="39"/>
      <c r="B1914" s="40"/>
      <c r="C1914" s="41"/>
      <c r="D1914" s="240" t="s">
        <v>201</v>
      </c>
      <c r="E1914" s="41"/>
      <c r="F1914" s="241" t="s">
        <v>2155</v>
      </c>
      <c r="G1914" s="41"/>
      <c r="H1914" s="41"/>
      <c r="I1914" s="242"/>
      <c r="J1914" s="41"/>
      <c r="K1914" s="41"/>
      <c r="L1914" s="45"/>
      <c r="M1914" s="243"/>
      <c r="N1914" s="244"/>
      <c r="O1914" s="92"/>
      <c r="P1914" s="92"/>
      <c r="Q1914" s="92"/>
      <c r="R1914" s="92"/>
      <c r="S1914" s="92"/>
      <c r="T1914" s="93"/>
      <c r="U1914" s="39"/>
      <c r="V1914" s="39"/>
      <c r="W1914" s="39"/>
      <c r="X1914" s="39"/>
      <c r="Y1914" s="39"/>
      <c r="Z1914" s="39"/>
      <c r="AA1914" s="39"/>
      <c r="AB1914" s="39"/>
      <c r="AC1914" s="39"/>
      <c r="AD1914" s="39"/>
      <c r="AE1914" s="39"/>
      <c r="AT1914" s="18" t="s">
        <v>201</v>
      </c>
      <c r="AU1914" s="18" t="s">
        <v>81</v>
      </c>
    </row>
    <row r="1915" spans="1:65" s="2" customFormat="1" ht="12">
      <c r="A1915" s="39"/>
      <c r="B1915" s="40"/>
      <c r="C1915" s="227" t="s">
        <v>2157</v>
      </c>
      <c r="D1915" s="227" t="s">
        <v>196</v>
      </c>
      <c r="E1915" s="228" t="s">
        <v>2158</v>
      </c>
      <c r="F1915" s="229" t="s">
        <v>2159</v>
      </c>
      <c r="G1915" s="230" t="s">
        <v>294</v>
      </c>
      <c r="H1915" s="231">
        <v>7.323</v>
      </c>
      <c r="I1915" s="232"/>
      <c r="J1915" s="233">
        <f>ROUND(I1915*H1915,2)</f>
        <v>0</v>
      </c>
      <c r="K1915" s="229" t="s">
        <v>200</v>
      </c>
      <c r="L1915" s="45"/>
      <c r="M1915" s="234" t="s">
        <v>1</v>
      </c>
      <c r="N1915" s="235" t="s">
        <v>38</v>
      </c>
      <c r="O1915" s="92"/>
      <c r="P1915" s="236">
        <f>O1915*H1915</f>
        <v>0</v>
      </c>
      <c r="Q1915" s="236">
        <v>0</v>
      </c>
      <c r="R1915" s="236">
        <f>Q1915*H1915</f>
        <v>0</v>
      </c>
      <c r="S1915" s="236">
        <v>0</v>
      </c>
      <c r="T1915" s="237">
        <f>S1915*H1915</f>
        <v>0</v>
      </c>
      <c r="U1915" s="39"/>
      <c r="V1915" s="39"/>
      <c r="W1915" s="39"/>
      <c r="X1915" s="39"/>
      <c r="Y1915" s="39"/>
      <c r="Z1915" s="39"/>
      <c r="AA1915" s="39"/>
      <c r="AB1915" s="39"/>
      <c r="AC1915" s="39"/>
      <c r="AD1915" s="39"/>
      <c r="AE1915" s="39"/>
      <c r="AR1915" s="238" t="s">
        <v>239</v>
      </c>
      <c r="AT1915" s="238" t="s">
        <v>196</v>
      </c>
      <c r="AU1915" s="238" t="s">
        <v>81</v>
      </c>
      <c r="AY1915" s="18" t="s">
        <v>194</v>
      </c>
      <c r="BE1915" s="239">
        <f>IF(N1915="základní",J1915,0)</f>
        <v>0</v>
      </c>
      <c r="BF1915" s="239">
        <f>IF(N1915="snížená",J1915,0)</f>
        <v>0</v>
      </c>
      <c r="BG1915" s="239">
        <f>IF(N1915="zákl. přenesená",J1915,0)</f>
        <v>0</v>
      </c>
      <c r="BH1915" s="239">
        <f>IF(N1915="sníž. přenesená",J1915,0)</f>
        <v>0</v>
      </c>
      <c r="BI1915" s="239">
        <f>IF(N1915="nulová",J1915,0)</f>
        <v>0</v>
      </c>
      <c r="BJ1915" s="18" t="s">
        <v>77</v>
      </c>
      <c r="BK1915" s="239">
        <f>ROUND(I1915*H1915,2)</f>
        <v>0</v>
      </c>
      <c r="BL1915" s="18" t="s">
        <v>239</v>
      </c>
      <c r="BM1915" s="238" t="s">
        <v>2160</v>
      </c>
    </row>
    <row r="1916" spans="1:47" s="2" customFormat="1" ht="12">
      <c r="A1916" s="39"/>
      <c r="B1916" s="40"/>
      <c r="C1916" s="41"/>
      <c r="D1916" s="240" t="s">
        <v>201</v>
      </c>
      <c r="E1916" s="41"/>
      <c r="F1916" s="241" t="s">
        <v>2159</v>
      </c>
      <c r="G1916" s="41"/>
      <c r="H1916" s="41"/>
      <c r="I1916" s="242"/>
      <c r="J1916" s="41"/>
      <c r="K1916" s="41"/>
      <c r="L1916" s="45"/>
      <c r="M1916" s="243"/>
      <c r="N1916" s="244"/>
      <c r="O1916" s="92"/>
      <c r="P1916" s="92"/>
      <c r="Q1916" s="92"/>
      <c r="R1916" s="92"/>
      <c r="S1916" s="92"/>
      <c r="T1916" s="93"/>
      <c r="U1916" s="39"/>
      <c r="V1916" s="39"/>
      <c r="W1916" s="39"/>
      <c r="X1916" s="39"/>
      <c r="Y1916" s="39"/>
      <c r="Z1916" s="39"/>
      <c r="AA1916" s="39"/>
      <c r="AB1916" s="39"/>
      <c r="AC1916" s="39"/>
      <c r="AD1916" s="39"/>
      <c r="AE1916" s="39"/>
      <c r="AT1916" s="18" t="s">
        <v>201</v>
      </c>
      <c r="AU1916" s="18" t="s">
        <v>81</v>
      </c>
    </row>
    <row r="1917" spans="1:65" s="2" customFormat="1" ht="12">
      <c r="A1917" s="39"/>
      <c r="B1917" s="40"/>
      <c r="C1917" s="227" t="s">
        <v>1225</v>
      </c>
      <c r="D1917" s="227" t="s">
        <v>196</v>
      </c>
      <c r="E1917" s="228" t="s">
        <v>2161</v>
      </c>
      <c r="F1917" s="229" t="s">
        <v>2162</v>
      </c>
      <c r="G1917" s="230" t="s">
        <v>294</v>
      </c>
      <c r="H1917" s="231">
        <v>7.323</v>
      </c>
      <c r="I1917" s="232"/>
      <c r="J1917" s="233">
        <f>ROUND(I1917*H1917,2)</f>
        <v>0</v>
      </c>
      <c r="K1917" s="229" t="s">
        <v>200</v>
      </c>
      <c r="L1917" s="45"/>
      <c r="M1917" s="234" t="s">
        <v>1</v>
      </c>
      <c r="N1917" s="235" t="s">
        <v>38</v>
      </c>
      <c r="O1917" s="92"/>
      <c r="P1917" s="236">
        <f>O1917*H1917</f>
        <v>0</v>
      </c>
      <c r="Q1917" s="236">
        <v>0</v>
      </c>
      <c r="R1917" s="236">
        <f>Q1917*H1917</f>
        <v>0</v>
      </c>
      <c r="S1917" s="236">
        <v>0</v>
      </c>
      <c r="T1917" s="237">
        <f>S1917*H1917</f>
        <v>0</v>
      </c>
      <c r="U1917" s="39"/>
      <c r="V1917" s="39"/>
      <c r="W1917" s="39"/>
      <c r="X1917" s="39"/>
      <c r="Y1917" s="39"/>
      <c r="Z1917" s="39"/>
      <c r="AA1917" s="39"/>
      <c r="AB1917" s="39"/>
      <c r="AC1917" s="39"/>
      <c r="AD1917" s="39"/>
      <c r="AE1917" s="39"/>
      <c r="AR1917" s="238" t="s">
        <v>239</v>
      </c>
      <c r="AT1917" s="238" t="s">
        <v>196</v>
      </c>
      <c r="AU1917" s="238" t="s">
        <v>81</v>
      </c>
      <c r="AY1917" s="18" t="s">
        <v>194</v>
      </c>
      <c r="BE1917" s="239">
        <f>IF(N1917="základní",J1917,0)</f>
        <v>0</v>
      </c>
      <c r="BF1917" s="239">
        <f>IF(N1917="snížená",J1917,0)</f>
        <v>0</v>
      </c>
      <c r="BG1917" s="239">
        <f>IF(N1917="zákl. přenesená",J1917,0)</f>
        <v>0</v>
      </c>
      <c r="BH1917" s="239">
        <f>IF(N1917="sníž. přenesená",J1917,0)</f>
        <v>0</v>
      </c>
      <c r="BI1917" s="239">
        <f>IF(N1917="nulová",J1917,0)</f>
        <v>0</v>
      </c>
      <c r="BJ1917" s="18" t="s">
        <v>77</v>
      </c>
      <c r="BK1917" s="239">
        <f>ROUND(I1917*H1917,2)</f>
        <v>0</v>
      </c>
      <c r="BL1917" s="18" t="s">
        <v>239</v>
      </c>
      <c r="BM1917" s="238" t="s">
        <v>2163</v>
      </c>
    </row>
    <row r="1918" spans="1:47" s="2" customFormat="1" ht="12">
      <c r="A1918" s="39"/>
      <c r="B1918" s="40"/>
      <c r="C1918" s="41"/>
      <c r="D1918" s="240" t="s">
        <v>201</v>
      </c>
      <c r="E1918" s="41"/>
      <c r="F1918" s="241" t="s">
        <v>2162</v>
      </c>
      <c r="G1918" s="41"/>
      <c r="H1918" s="41"/>
      <c r="I1918" s="242"/>
      <c r="J1918" s="41"/>
      <c r="K1918" s="41"/>
      <c r="L1918" s="45"/>
      <c r="M1918" s="243"/>
      <c r="N1918" s="244"/>
      <c r="O1918" s="92"/>
      <c r="P1918" s="92"/>
      <c r="Q1918" s="92"/>
      <c r="R1918" s="92"/>
      <c r="S1918" s="92"/>
      <c r="T1918" s="93"/>
      <c r="U1918" s="39"/>
      <c r="V1918" s="39"/>
      <c r="W1918" s="39"/>
      <c r="X1918" s="39"/>
      <c r="Y1918" s="39"/>
      <c r="Z1918" s="39"/>
      <c r="AA1918" s="39"/>
      <c r="AB1918" s="39"/>
      <c r="AC1918" s="39"/>
      <c r="AD1918" s="39"/>
      <c r="AE1918" s="39"/>
      <c r="AT1918" s="18" t="s">
        <v>201</v>
      </c>
      <c r="AU1918" s="18" t="s">
        <v>81</v>
      </c>
    </row>
    <row r="1919" spans="1:51" s="13" customFormat="1" ht="12">
      <c r="A1919" s="13"/>
      <c r="B1919" s="245"/>
      <c r="C1919" s="246"/>
      <c r="D1919" s="240" t="s">
        <v>202</v>
      </c>
      <c r="E1919" s="247" t="s">
        <v>1</v>
      </c>
      <c r="F1919" s="248" t="s">
        <v>2164</v>
      </c>
      <c r="G1919" s="246"/>
      <c r="H1919" s="247" t="s">
        <v>1</v>
      </c>
      <c r="I1919" s="249"/>
      <c r="J1919" s="246"/>
      <c r="K1919" s="246"/>
      <c r="L1919" s="250"/>
      <c r="M1919" s="251"/>
      <c r="N1919" s="252"/>
      <c r="O1919" s="252"/>
      <c r="P1919" s="252"/>
      <c r="Q1919" s="252"/>
      <c r="R1919" s="252"/>
      <c r="S1919" s="252"/>
      <c r="T1919" s="25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T1919" s="254" t="s">
        <v>202</v>
      </c>
      <c r="AU1919" s="254" t="s">
        <v>81</v>
      </c>
      <c r="AV1919" s="13" t="s">
        <v>77</v>
      </c>
      <c r="AW1919" s="13" t="s">
        <v>30</v>
      </c>
      <c r="AX1919" s="13" t="s">
        <v>73</v>
      </c>
      <c r="AY1919" s="254" t="s">
        <v>194</v>
      </c>
    </row>
    <row r="1920" spans="1:51" s="14" customFormat="1" ht="12">
      <c r="A1920" s="14"/>
      <c r="B1920" s="255"/>
      <c r="C1920" s="256"/>
      <c r="D1920" s="240" t="s">
        <v>202</v>
      </c>
      <c r="E1920" s="257" t="s">
        <v>1</v>
      </c>
      <c r="F1920" s="258" t="s">
        <v>2165</v>
      </c>
      <c r="G1920" s="256"/>
      <c r="H1920" s="259">
        <v>4.323</v>
      </c>
      <c r="I1920" s="260"/>
      <c r="J1920" s="256"/>
      <c r="K1920" s="256"/>
      <c r="L1920" s="261"/>
      <c r="M1920" s="262"/>
      <c r="N1920" s="263"/>
      <c r="O1920" s="263"/>
      <c r="P1920" s="263"/>
      <c r="Q1920" s="263"/>
      <c r="R1920" s="263"/>
      <c r="S1920" s="263"/>
      <c r="T1920" s="264"/>
      <c r="U1920" s="14"/>
      <c r="V1920" s="14"/>
      <c r="W1920" s="14"/>
      <c r="X1920" s="14"/>
      <c r="Y1920" s="14"/>
      <c r="Z1920" s="14"/>
      <c r="AA1920" s="14"/>
      <c r="AB1920" s="14"/>
      <c r="AC1920" s="14"/>
      <c r="AD1920" s="14"/>
      <c r="AE1920" s="14"/>
      <c r="AT1920" s="265" t="s">
        <v>202</v>
      </c>
      <c r="AU1920" s="265" t="s">
        <v>81</v>
      </c>
      <c r="AV1920" s="14" t="s">
        <v>81</v>
      </c>
      <c r="AW1920" s="14" t="s">
        <v>30</v>
      </c>
      <c r="AX1920" s="14" t="s">
        <v>73</v>
      </c>
      <c r="AY1920" s="265" t="s">
        <v>194</v>
      </c>
    </row>
    <row r="1921" spans="1:51" s="14" customFormat="1" ht="12">
      <c r="A1921" s="14"/>
      <c r="B1921" s="255"/>
      <c r="C1921" s="256"/>
      <c r="D1921" s="240" t="s">
        <v>202</v>
      </c>
      <c r="E1921" s="257" t="s">
        <v>1</v>
      </c>
      <c r="F1921" s="258" t="s">
        <v>2166</v>
      </c>
      <c r="G1921" s="256"/>
      <c r="H1921" s="259">
        <v>3</v>
      </c>
      <c r="I1921" s="260"/>
      <c r="J1921" s="256"/>
      <c r="K1921" s="256"/>
      <c r="L1921" s="261"/>
      <c r="M1921" s="262"/>
      <c r="N1921" s="263"/>
      <c r="O1921" s="263"/>
      <c r="P1921" s="263"/>
      <c r="Q1921" s="263"/>
      <c r="R1921" s="263"/>
      <c r="S1921" s="263"/>
      <c r="T1921" s="264"/>
      <c r="U1921" s="14"/>
      <c r="V1921" s="14"/>
      <c r="W1921" s="14"/>
      <c r="X1921" s="14"/>
      <c r="Y1921" s="14"/>
      <c r="Z1921" s="14"/>
      <c r="AA1921" s="14"/>
      <c r="AB1921" s="14"/>
      <c r="AC1921" s="14"/>
      <c r="AD1921" s="14"/>
      <c r="AE1921" s="14"/>
      <c r="AT1921" s="265" t="s">
        <v>202</v>
      </c>
      <c r="AU1921" s="265" t="s">
        <v>81</v>
      </c>
      <c r="AV1921" s="14" t="s">
        <v>81</v>
      </c>
      <c r="AW1921" s="14" t="s">
        <v>30</v>
      </c>
      <c r="AX1921" s="14" t="s">
        <v>73</v>
      </c>
      <c r="AY1921" s="265" t="s">
        <v>194</v>
      </c>
    </row>
    <row r="1922" spans="1:51" s="15" customFormat="1" ht="12">
      <c r="A1922" s="15"/>
      <c r="B1922" s="266"/>
      <c r="C1922" s="267"/>
      <c r="D1922" s="240" t="s">
        <v>202</v>
      </c>
      <c r="E1922" s="268" t="s">
        <v>1</v>
      </c>
      <c r="F1922" s="269" t="s">
        <v>206</v>
      </c>
      <c r="G1922" s="267"/>
      <c r="H1922" s="270">
        <v>7.323</v>
      </c>
      <c r="I1922" s="271"/>
      <c r="J1922" s="267"/>
      <c r="K1922" s="267"/>
      <c r="L1922" s="272"/>
      <c r="M1922" s="273"/>
      <c r="N1922" s="274"/>
      <c r="O1922" s="274"/>
      <c r="P1922" s="274"/>
      <c r="Q1922" s="274"/>
      <c r="R1922" s="274"/>
      <c r="S1922" s="274"/>
      <c r="T1922" s="275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5"/>
      <c r="AE1922" s="15"/>
      <c r="AT1922" s="276" t="s">
        <v>202</v>
      </c>
      <c r="AU1922" s="276" t="s">
        <v>81</v>
      </c>
      <c r="AV1922" s="15" t="s">
        <v>115</v>
      </c>
      <c r="AW1922" s="15" t="s">
        <v>30</v>
      </c>
      <c r="AX1922" s="15" t="s">
        <v>77</v>
      </c>
      <c r="AY1922" s="276" t="s">
        <v>194</v>
      </c>
    </row>
    <row r="1923" spans="1:65" s="2" customFormat="1" ht="12">
      <c r="A1923" s="39"/>
      <c r="B1923" s="40"/>
      <c r="C1923" s="227" t="s">
        <v>2167</v>
      </c>
      <c r="D1923" s="227" t="s">
        <v>196</v>
      </c>
      <c r="E1923" s="228" t="s">
        <v>2168</v>
      </c>
      <c r="F1923" s="229" t="s">
        <v>2169</v>
      </c>
      <c r="G1923" s="230" t="s">
        <v>294</v>
      </c>
      <c r="H1923" s="231">
        <v>158.651</v>
      </c>
      <c r="I1923" s="232"/>
      <c r="J1923" s="233">
        <f>ROUND(I1923*H1923,2)</f>
        <v>0</v>
      </c>
      <c r="K1923" s="229" t="s">
        <v>1</v>
      </c>
      <c r="L1923" s="45"/>
      <c r="M1923" s="234" t="s">
        <v>1</v>
      </c>
      <c r="N1923" s="235" t="s">
        <v>38</v>
      </c>
      <c r="O1923" s="92"/>
      <c r="P1923" s="236">
        <f>O1923*H1923</f>
        <v>0</v>
      </c>
      <c r="Q1923" s="236">
        <v>0</v>
      </c>
      <c r="R1923" s="236">
        <f>Q1923*H1923</f>
        <v>0</v>
      </c>
      <c r="S1923" s="236">
        <v>0</v>
      </c>
      <c r="T1923" s="237">
        <f>S1923*H1923</f>
        <v>0</v>
      </c>
      <c r="U1923" s="39"/>
      <c r="V1923" s="39"/>
      <c r="W1923" s="39"/>
      <c r="X1923" s="39"/>
      <c r="Y1923" s="39"/>
      <c r="Z1923" s="39"/>
      <c r="AA1923" s="39"/>
      <c r="AB1923" s="39"/>
      <c r="AC1923" s="39"/>
      <c r="AD1923" s="39"/>
      <c r="AE1923" s="39"/>
      <c r="AR1923" s="238" t="s">
        <v>239</v>
      </c>
      <c r="AT1923" s="238" t="s">
        <v>196</v>
      </c>
      <c r="AU1923" s="238" t="s">
        <v>81</v>
      </c>
      <c r="AY1923" s="18" t="s">
        <v>194</v>
      </c>
      <c r="BE1923" s="239">
        <f>IF(N1923="základní",J1923,0)</f>
        <v>0</v>
      </c>
      <c r="BF1923" s="239">
        <f>IF(N1923="snížená",J1923,0)</f>
        <v>0</v>
      </c>
      <c r="BG1923" s="239">
        <f>IF(N1923="zákl. přenesená",J1923,0)</f>
        <v>0</v>
      </c>
      <c r="BH1923" s="239">
        <f>IF(N1923="sníž. přenesená",J1923,0)</f>
        <v>0</v>
      </c>
      <c r="BI1923" s="239">
        <f>IF(N1923="nulová",J1923,0)</f>
        <v>0</v>
      </c>
      <c r="BJ1923" s="18" t="s">
        <v>77</v>
      </c>
      <c r="BK1923" s="239">
        <f>ROUND(I1923*H1923,2)</f>
        <v>0</v>
      </c>
      <c r="BL1923" s="18" t="s">
        <v>239</v>
      </c>
      <c r="BM1923" s="238" t="s">
        <v>2170</v>
      </c>
    </row>
    <row r="1924" spans="1:47" s="2" customFormat="1" ht="12">
      <c r="A1924" s="39"/>
      <c r="B1924" s="40"/>
      <c r="C1924" s="41"/>
      <c r="D1924" s="240" t="s">
        <v>201</v>
      </c>
      <c r="E1924" s="41"/>
      <c r="F1924" s="241" t="s">
        <v>2169</v>
      </c>
      <c r="G1924" s="41"/>
      <c r="H1924" s="41"/>
      <c r="I1924" s="242"/>
      <c r="J1924" s="41"/>
      <c r="K1924" s="41"/>
      <c r="L1924" s="45"/>
      <c r="M1924" s="243"/>
      <c r="N1924" s="244"/>
      <c r="O1924" s="92"/>
      <c r="P1924" s="92"/>
      <c r="Q1924" s="92"/>
      <c r="R1924" s="92"/>
      <c r="S1924" s="92"/>
      <c r="T1924" s="93"/>
      <c r="U1924" s="39"/>
      <c r="V1924" s="39"/>
      <c r="W1924" s="39"/>
      <c r="X1924" s="39"/>
      <c r="Y1924" s="39"/>
      <c r="Z1924" s="39"/>
      <c r="AA1924" s="39"/>
      <c r="AB1924" s="39"/>
      <c r="AC1924" s="39"/>
      <c r="AD1924" s="39"/>
      <c r="AE1924" s="39"/>
      <c r="AT1924" s="18" t="s">
        <v>201</v>
      </c>
      <c r="AU1924" s="18" t="s">
        <v>81</v>
      </c>
    </row>
    <row r="1925" spans="1:51" s="13" customFormat="1" ht="12">
      <c r="A1925" s="13"/>
      <c r="B1925" s="245"/>
      <c r="C1925" s="246"/>
      <c r="D1925" s="240" t="s">
        <v>202</v>
      </c>
      <c r="E1925" s="247" t="s">
        <v>1</v>
      </c>
      <c r="F1925" s="248" t="s">
        <v>2171</v>
      </c>
      <c r="G1925" s="246"/>
      <c r="H1925" s="247" t="s">
        <v>1</v>
      </c>
      <c r="I1925" s="249"/>
      <c r="J1925" s="246"/>
      <c r="K1925" s="246"/>
      <c r="L1925" s="250"/>
      <c r="M1925" s="251"/>
      <c r="N1925" s="252"/>
      <c r="O1925" s="252"/>
      <c r="P1925" s="252"/>
      <c r="Q1925" s="252"/>
      <c r="R1925" s="252"/>
      <c r="S1925" s="252"/>
      <c r="T1925" s="25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T1925" s="254" t="s">
        <v>202</v>
      </c>
      <c r="AU1925" s="254" t="s">
        <v>81</v>
      </c>
      <c r="AV1925" s="13" t="s">
        <v>77</v>
      </c>
      <c r="AW1925" s="13" t="s">
        <v>30</v>
      </c>
      <c r="AX1925" s="13" t="s">
        <v>73</v>
      </c>
      <c r="AY1925" s="254" t="s">
        <v>194</v>
      </c>
    </row>
    <row r="1926" spans="1:51" s="14" customFormat="1" ht="12">
      <c r="A1926" s="14"/>
      <c r="B1926" s="255"/>
      <c r="C1926" s="256"/>
      <c r="D1926" s="240" t="s">
        <v>202</v>
      </c>
      <c r="E1926" s="257" t="s">
        <v>1</v>
      </c>
      <c r="F1926" s="258" t="s">
        <v>655</v>
      </c>
      <c r="G1926" s="256"/>
      <c r="H1926" s="259">
        <v>9.33</v>
      </c>
      <c r="I1926" s="260"/>
      <c r="J1926" s="256"/>
      <c r="K1926" s="256"/>
      <c r="L1926" s="261"/>
      <c r="M1926" s="262"/>
      <c r="N1926" s="263"/>
      <c r="O1926" s="263"/>
      <c r="P1926" s="263"/>
      <c r="Q1926" s="263"/>
      <c r="R1926" s="263"/>
      <c r="S1926" s="263"/>
      <c r="T1926" s="264"/>
      <c r="U1926" s="14"/>
      <c r="V1926" s="14"/>
      <c r="W1926" s="14"/>
      <c r="X1926" s="14"/>
      <c r="Y1926" s="14"/>
      <c r="Z1926" s="14"/>
      <c r="AA1926" s="14"/>
      <c r="AB1926" s="14"/>
      <c r="AC1926" s="14"/>
      <c r="AD1926" s="14"/>
      <c r="AE1926" s="14"/>
      <c r="AT1926" s="265" t="s">
        <v>202</v>
      </c>
      <c r="AU1926" s="265" t="s">
        <v>81</v>
      </c>
      <c r="AV1926" s="14" t="s">
        <v>81</v>
      </c>
      <c r="AW1926" s="14" t="s">
        <v>30</v>
      </c>
      <c r="AX1926" s="14" t="s">
        <v>73</v>
      </c>
      <c r="AY1926" s="265" t="s">
        <v>194</v>
      </c>
    </row>
    <row r="1927" spans="1:51" s="13" customFormat="1" ht="12">
      <c r="A1927" s="13"/>
      <c r="B1927" s="245"/>
      <c r="C1927" s="246"/>
      <c r="D1927" s="240" t="s">
        <v>202</v>
      </c>
      <c r="E1927" s="247" t="s">
        <v>1</v>
      </c>
      <c r="F1927" s="248" t="s">
        <v>2172</v>
      </c>
      <c r="G1927" s="246"/>
      <c r="H1927" s="247" t="s">
        <v>1</v>
      </c>
      <c r="I1927" s="249"/>
      <c r="J1927" s="246"/>
      <c r="K1927" s="246"/>
      <c r="L1927" s="250"/>
      <c r="M1927" s="251"/>
      <c r="N1927" s="252"/>
      <c r="O1927" s="252"/>
      <c r="P1927" s="252"/>
      <c r="Q1927" s="252"/>
      <c r="R1927" s="252"/>
      <c r="S1927" s="252"/>
      <c r="T1927" s="25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T1927" s="254" t="s">
        <v>202</v>
      </c>
      <c r="AU1927" s="254" t="s">
        <v>81</v>
      </c>
      <c r="AV1927" s="13" t="s">
        <v>77</v>
      </c>
      <c r="AW1927" s="13" t="s">
        <v>30</v>
      </c>
      <c r="AX1927" s="13" t="s">
        <v>73</v>
      </c>
      <c r="AY1927" s="254" t="s">
        <v>194</v>
      </c>
    </row>
    <row r="1928" spans="1:51" s="14" customFormat="1" ht="12">
      <c r="A1928" s="14"/>
      <c r="B1928" s="255"/>
      <c r="C1928" s="256"/>
      <c r="D1928" s="240" t="s">
        <v>202</v>
      </c>
      <c r="E1928" s="257" t="s">
        <v>1</v>
      </c>
      <c r="F1928" s="258" t="s">
        <v>720</v>
      </c>
      <c r="G1928" s="256"/>
      <c r="H1928" s="259">
        <v>22.394</v>
      </c>
      <c r="I1928" s="260"/>
      <c r="J1928" s="256"/>
      <c r="K1928" s="256"/>
      <c r="L1928" s="261"/>
      <c r="M1928" s="262"/>
      <c r="N1928" s="263"/>
      <c r="O1928" s="263"/>
      <c r="P1928" s="263"/>
      <c r="Q1928" s="263"/>
      <c r="R1928" s="263"/>
      <c r="S1928" s="263"/>
      <c r="T1928" s="264"/>
      <c r="U1928" s="14"/>
      <c r="V1928" s="14"/>
      <c r="W1928" s="14"/>
      <c r="X1928" s="14"/>
      <c r="Y1928" s="14"/>
      <c r="Z1928" s="14"/>
      <c r="AA1928" s="14"/>
      <c r="AB1928" s="14"/>
      <c r="AC1928" s="14"/>
      <c r="AD1928" s="14"/>
      <c r="AE1928" s="14"/>
      <c r="AT1928" s="265" t="s">
        <v>202</v>
      </c>
      <c r="AU1928" s="265" t="s">
        <v>81</v>
      </c>
      <c r="AV1928" s="14" t="s">
        <v>81</v>
      </c>
      <c r="AW1928" s="14" t="s">
        <v>30</v>
      </c>
      <c r="AX1928" s="14" t="s">
        <v>73</v>
      </c>
      <c r="AY1928" s="265" t="s">
        <v>194</v>
      </c>
    </row>
    <row r="1929" spans="1:51" s="14" customFormat="1" ht="12">
      <c r="A1929" s="14"/>
      <c r="B1929" s="255"/>
      <c r="C1929" s="256"/>
      <c r="D1929" s="240" t="s">
        <v>202</v>
      </c>
      <c r="E1929" s="257" t="s">
        <v>1</v>
      </c>
      <c r="F1929" s="258" t="s">
        <v>721</v>
      </c>
      <c r="G1929" s="256"/>
      <c r="H1929" s="259">
        <v>16.149</v>
      </c>
      <c r="I1929" s="260"/>
      <c r="J1929" s="256"/>
      <c r="K1929" s="256"/>
      <c r="L1929" s="261"/>
      <c r="M1929" s="262"/>
      <c r="N1929" s="263"/>
      <c r="O1929" s="263"/>
      <c r="P1929" s="263"/>
      <c r="Q1929" s="263"/>
      <c r="R1929" s="263"/>
      <c r="S1929" s="263"/>
      <c r="T1929" s="264"/>
      <c r="U1929" s="14"/>
      <c r="V1929" s="14"/>
      <c r="W1929" s="14"/>
      <c r="X1929" s="14"/>
      <c r="Y1929" s="14"/>
      <c r="Z1929" s="14"/>
      <c r="AA1929" s="14"/>
      <c r="AB1929" s="14"/>
      <c r="AC1929" s="14"/>
      <c r="AD1929" s="14"/>
      <c r="AE1929" s="14"/>
      <c r="AT1929" s="265" t="s">
        <v>202</v>
      </c>
      <c r="AU1929" s="265" t="s">
        <v>81</v>
      </c>
      <c r="AV1929" s="14" t="s">
        <v>81</v>
      </c>
      <c r="AW1929" s="14" t="s">
        <v>30</v>
      </c>
      <c r="AX1929" s="14" t="s">
        <v>73</v>
      </c>
      <c r="AY1929" s="265" t="s">
        <v>194</v>
      </c>
    </row>
    <row r="1930" spans="1:51" s="14" customFormat="1" ht="12">
      <c r="A1930" s="14"/>
      <c r="B1930" s="255"/>
      <c r="C1930" s="256"/>
      <c r="D1930" s="240" t="s">
        <v>202</v>
      </c>
      <c r="E1930" s="257" t="s">
        <v>1</v>
      </c>
      <c r="F1930" s="258" t="s">
        <v>722</v>
      </c>
      <c r="G1930" s="256"/>
      <c r="H1930" s="259">
        <v>26.403</v>
      </c>
      <c r="I1930" s="260"/>
      <c r="J1930" s="256"/>
      <c r="K1930" s="256"/>
      <c r="L1930" s="261"/>
      <c r="M1930" s="262"/>
      <c r="N1930" s="263"/>
      <c r="O1930" s="263"/>
      <c r="P1930" s="263"/>
      <c r="Q1930" s="263"/>
      <c r="R1930" s="263"/>
      <c r="S1930" s="263"/>
      <c r="T1930" s="264"/>
      <c r="U1930" s="14"/>
      <c r="V1930" s="14"/>
      <c r="W1930" s="14"/>
      <c r="X1930" s="14"/>
      <c r="Y1930" s="14"/>
      <c r="Z1930" s="14"/>
      <c r="AA1930" s="14"/>
      <c r="AB1930" s="14"/>
      <c r="AC1930" s="14"/>
      <c r="AD1930" s="14"/>
      <c r="AE1930" s="14"/>
      <c r="AT1930" s="265" t="s">
        <v>202</v>
      </c>
      <c r="AU1930" s="265" t="s">
        <v>81</v>
      </c>
      <c r="AV1930" s="14" t="s">
        <v>81</v>
      </c>
      <c r="AW1930" s="14" t="s">
        <v>30</v>
      </c>
      <c r="AX1930" s="14" t="s">
        <v>73</v>
      </c>
      <c r="AY1930" s="265" t="s">
        <v>194</v>
      </c>
    </row>
    <row r="1931" spans="1:51" s="14" customFormat="1" ht="12">
      <c r="A1931" s="14"/>
      <c r="B1931" s="255"/>
      <c r="C1931" s="256"/>
      <c r="D1931" s="240" t="s">
        <v>202</v>
      </c>
      <c r="E1931" s="257" t="s">
        <v>1</v>
      </c>
      <c r="F1931" s="258" t="s">
        <v>723</v>
      </c>
      <c r="G1931" s="256"/>
      <c r="H1931" s="259">
        <v>42.085</v>
      </c>
      <c r="I1931" s="260"/>
      <c r="J1931" s="256"/>
      <c r="K1931" s="256"/>
      <c r="L1931" s="261"/>
      <c r="M1931" s="262"/>
      <c r="N1931" s="263"/>
      <c r="O1931" s="263"/>
      <c r="P1931" s="263"/>
      <c r="Q1931" s="263"/>
      <c r="R1931" s="263"/>
      <c r="S1931" s="263"/>
      <c r="T1931" s="264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T1931" s="265" t="s">
        <v>202</v>
      </c>
      <c r="AU1931" s="265" t="s">
        <v>81</v>
      </c>
      <c r="AV1931" s="14" t="s">
        <v>81</v>
      </c>
      <c r="AW1931" s="14" t="s">
        <v>30</v>
      </c>
      <c r="AX1931" s="14" t="s">
        <v>73</v>
      </c>
      <c r="AY1931" s="265" t="s">
        <v>194</v>
      </c>
    </row>
    <row r="1932" spans="1:51" s="14" customFormat="1" ht="12">
      <c r="A1932" s="14"/>
      <c r="B1932" s="255"/>
      <c r="C1932" s="256"/>
      <c r="D1932" s="240" t="s">
        <v>202</v>
      </c>
      <c r="E1932" s="257" t="s">
        <v>1</v>
      </c>
      <c r="F1932" s="258" t="s">
        <v>724</v>
      </c>
      <c r="G1932" s="256"/>
      <c r="H1932" s="259">
        <v>42.29</v>
      </c>
      <c r="I1932" s="260"/>
      <c r="J1932" s="256"/>
      <c r="K1932" s="256"/>
      <c r="L1932" s="261"/>
      <c r="M1932" s="262"/>
      <c r="N1932" s="263"/>
      <c r="O1932" s="263"/>
      <c r="P1932" s="263"/>
      <c r="Q1932" s="263"/>
      <c r="R1932" s="263"/>
      <c r="S1932" s="263"/>
      <c r="T1932" s="264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T1932" s="265" t="s">
        <v>202</v>
      </c>
      <c r="AU1932" s="265" t="s">
        <v>81</v>
      </c>
      <c r="AV1932" s="14" t="s">
        <v>81</v>
      </c>
      <c r="AW1932" s="14" t="s">
        <v>30</v>
      </c>
      <c r="AX1932" s="14" t="s">
        <v>73</v>
      </c>
      <c r="AY1932" s="265" t="s">
        <v>194</v>
      </c>
    </row>
    <row r="1933" spans="1:51" s="15" customFormat="1" ht="12">
      <c r="A1933" s="15"/>
      <c r="B1933" s="266"/>
      <c r="C1933" s="267"/>
      <c r="D1933" s="240" t="s">
        <v>202</v>
      </c>
      <c r="E1933" s="268" t="s">
        <v>1</v>
      </c>
      <c r="F1933" s="269" t="s">
        <v>206</v>
      </c>
      <c r="G1933" s="267"/>
      <c r="H1933" s="270">
        <v>158.65099999999998</v>
      </c>
      <c r="I1933" s="271"/>
      <c r="J1933" s="267"/>
      <c r="K1933" s="267"/>
      <c r="L1933" s="272"/>
      <c r="M1933" s="273"/>
      <c r="N1933" s="274"/>
      <c r="O1933" s="274"/>
      <c r="P1933" s="274"/>
      <c r="Q1933" s="274"/>
      <c r="R1933" s="274"/>
      <c r="S1933" s="274"/>
      <c r="T1933" s="275"/>
      <c r="U1933" s="15"/>
      <c r="V1933" s="15"/>
      <c r="W1933" s="15"/>
      <c r="X1933" s="15"/>
      <c r="Y1933" s="15"/>
      <c r="Z1933" s="15"/>
      <c r="AA1933" s="15"/>
      <c r="AB1933" s="15"/>
      <c r="AC1933" s="15"/>
      <c r="AD1933" s="15"/>
      <c r="AE1933" s="15"/>
      <c r="AT1933" s="276" t="s">
        <v>202</v>
      </c>
      <c r="AU1933" s="276" t="s">
        <v>81</v>
      </c>
      <c r="AV1933" s="15" t="s">
        <v>115</v>
      </c>
      <c r="AW1933" s="15" t="s">
        <v>30</v>
      </c>
      <c r="AX1933" s="15" t="s">
        <v>77</v>
      </c>
      <c r="AY1933" s="276" t="s">
        <v>194</v>
      </c>
    </row>
    <row r="1934" spans="1:65" s="2" customFormat="1" ht="12">
      <c r="A1934" s="39"/>
      <c r="B1934" s="40"/>
      <c r="C1934" s="227" t="s">
        <v>1228</v>
      </c>
      <c r="D1934" s="227" t="s">
        <v>196</v>
      </c>
      <c r="E1934" s="228" t="s">
        <v>2173</v>
      </c>
      <c r="F1934" s="229" t="s">
        <v>2174</v>
      </c>
      <c r="G1934" s="230" t="s">
        <v>294</v>
      </c>
      <c r="H1934" s="231">
        <v>23.993</v>
      </c>
      <c r="I1934" s="232"/>
      <c r="J1934" s="233">
        <f>ROUND(I1934*H1934,2)</f>
        <v>0</v>
      </c>
      <c r="K1934" s="229" t="s">
        <v>200</v>
      </c>
      <c r="L1934" s="45"/>
      <c r="M1934" s="234" t="s">
        <v>1</v>
      </c>
      <c r="N1934" s="235" t="s">
        <v>38</v>
      </c>
      <c r="O1934" s="92"/>
      <c r="P1934" s="236">
        <f>O1934*H1934</f>
        <v>0</v>
      </c>
      <c r="Q1934" s="236">
        <v>0</v>
      </c>
      <c r="R1934" s="236">
        <f>Q1934*H1934</f>
        <v>0</v>
      </c>
      <c r="S1934" s="236">
        <v>0</v>
      </c>
      <c r="T1934" s="237">
        <f>S1934*H1934</f>
        <v>0</v>
      </c>
      <c r="U1934" s="39"/>
      <c r="V1934" s="39"/>
      <c r="W1934" s="39"/>
      <c r="X1934" s="39"/>
      <c r="Y1934" s="39"/>
      <c r="Z1934" s="39"/>
      <c r="AA1934" s="39"/>
      <c r="AB1934" s="39"/>
      <c r="AC1934" s="39"/>
      <c r="AD1934" s="39"/>
      <c r="AE1934" s="39"/>
      <c r="AR1934" s="238" t="s">
        <v>239</v>
      </c>
      <c r="AT1934" s="238" t="s">
        <v>196</v>
      </c>
      <c r="AU1934" s="238" t="s">
        <v>81</v>
      </c>
      <c r="AY1934" s="18" t="s">
        <v>194</v>
      </c>
      <c r="BE1934" s="239">
        <f>IF(N1934="základní",J1934,0)</f>
        <v>0</v>
      </c>
      <c r="BF1934" s="239">
        <f>IF(N1934="snížená",J1934,0)</f>
        <v>0</v>
      </c>
      <c r="BG1934" s="239">
        <f>IF(N1934="zákl. přenesená",J1934,0)</f>
        <v>0</v>
      </c>
      <c r="BH1934" s="239">
        <f>IF(N1934="sníž. přenesená",J1934,0)</f>
        <v>0</v>
      </c>
      <c r="BI1934" s="239">
        <f>IF(N1934="nulová",J1934,0)</f>
        <v>0</v>
      </c>
      <c r="BJ1934" s="18" t="s">
        <v>77</v>
      </c>
      <c r="BK1934" s="239">
        <f>ROUND(I1934*H1934,2)</f>
        <v>0</v>
      </c>
      <c r="BL1934" s="18" t="s">
        <v>239</v>
      </c>
      <c r="BM1934" s="238" t="s">
        <v>2175</v>
      </c>
    </row>
    <row r="1935" spans="1:47" s="2" customFormat="1" ht="12">
      <c r="A1935" s="39"/>
      <c r="B1935" s="40"/>
      <c r="C1935" s="41"/>
      <c r="D1935" s="240" t="s">
        <v>201</v>
      </c>
      <c r="E1935" s="41"/>
      <c r="F1935" s="241" t="s">
        <v>2174</v>
      </c>
      <c r="G1935" s="41"/>
      <c r="H1935" s="41"/>
      <c r="I1935" s="242"/>
      <c r="J1935" s="41"/>
      <c r="K1935" s="41"/>
      <c r="L1935" s="45"/>
      <c r="M1935" s="243"/>
      <c r="N1935" s="244"/>
      <c r="O1935" s="92"/>
      <c r="P1935" s="92"/>
      <c r="Q1935" s="92"/>
      <c r="R1935" s="92"/>
      <c r="S1935" s="92"/>
      <c r="T1935" s="93"/>
      <c r="U1935" s="39"/>
      <c r="V1935" s="39"/>
      <c r="W1935" s="39"/>
      <c r="X1935" s="39"/>
      <c r="Y1935" s="39"/>
      <c r="Z1935" s="39"/>
      <c r="AA1935" s="39"/>
      <c r="AB1935" s="39"/>
      <c r="AC1935" s="39"/>
      <c r="AD1935" s="39"/>
      <c r="AE1935" s="39"/>
      <c r="AT1935" s="18" t="s">
        <v>201</v>
      </c>
      <c r="AU1935" s="18" t="s">
        <v>81</v>
      </c>
    </row>
    <row r="1936" spans="1:65" s="2" customFormat="1" ht="21.75" customHeight="1">
      <c r="A1936" s="39"/>
      <c r="B1936" s="40"/>
      <c r="C1936" s="227" t="s">
        <v>2176</v>
      </c>
      <c r="D1936" s="227" t="s">
        <v>196</v>
      </c>
      <c r="E1936" s="228" t="s">
        <v>2177</v>
      </c>
      <c r="F1936" s="229" t="s">
        <v>2178</v>
      </c>
      <c r="G1936" s="230" t="s">
        <v>294</v>
      </c>
      <c r="H1936" s="231">
        <v>23.993</v>
      </c>
      <c r="I1936" s="232"/>
      <c r="J1936" s="233">
        <f>ROUND(I1936*H1936,2)</f>
        <v>0</v>
      </c>
      <c r="K1936" s="229" t="s">
        <v>200</v>
      </c>
      <c r="L1936" s="45"/>
      <c r="M1936" s="234" t="s">
        <v>1</v>
      </c>
      <c r="N1936" s="235" t="s">
        <v>38</v>
      </c>
      <c r="O1936" s="92"/>
      <c r="P1936" s="236">
        <f>O1936*H1936</f>
        <v>0</v>
      </c>
      <c r="Q1936" s="236">
        <v>0</v>
      </c>
      <c r="R1936" s="236">
        <f>Q1936*H1936</f>
        <v>0</v>
      </c>
      <c r="S1936" s="236">
        <v>0</v>
      </c>
      <c r="T1936" s="237">
        <f>S1936*H1936</f>
        <v>0</v>
      </c>
      <c r="U1936" s="39"/>
      <c r="V1936" s="39"/>
      <c r="W1936" s="39"/>
      <c r="X1936" s="39"/>
      <c r="Y1936" s="39"/>
      <c r="Z1936" s="39"/>
      <c r="AA1936" s="39"/>
      <c r="AB1936" s="39"/>
      <c r="AC1936" s="39"/>
      <c r="AD1936" s="39"/>
      <c r="AE1936" s="39"/>
      <c r="AR1936" s="238" t="s">
        <v>239</v>
      </c>
      <c r="AT1936" s="238" t="s">
        <v>196</v>
      </c>
      <c r="AU1936" s="238" t="s">
        <v>81</v>
      </c>
      <c r="AY1936" s="18" t="s">
        <v>194</v>
      </c>
      <c r="BE1936" s="239">
        <f>IF(N1936="základní",J1936,0)</f>
        <v>0</v>
      </c>
      <c r="BF1936" s="239">
        <f>IF(N1936="snížená",J1936,0)</f>
        <v>0</v>
      </c>
      <c r="BG1936" s="239">
        <f>IF(N1936="zákl. přenesená",J1936,0)</f>
        <v>0</v>
      </c>
      <c r="BH1936" s="239">
        <f>IF(N1936="sníž. přenesená",J1936,0)</f>
        <v>0</v>
      </c>
      <c r="BI1936" s="239">
        <f>IF(N1936="nulová",J1936,0)</f>
        <v>0</v>
      </c>
      <c r="BJ1936" s="18" t="s">
        <v>77</v>
      </c>
      <c r="BK1936" s="239">
        <f>ROUND(I1936*H1936,2)</f>
        <v>0</v>
      </c>
      <c r="BL1936" s="18" t="s">
        <v>239</v>
      </c>
      <c r="BM1936" s="238" t="s">
        <v>2179</v>
      </c>
    </row>
    <row r="1937" spans="1:47" s="2" customFormat="1" ht="12">
      <c r="A1937" s="39"/>
      <c r="B1937" s="40"/>
      <c r="C1937" s="41"/>
      <c r="D1937" s="240" t="s">
        <v>201</v>
      </c>
      <c r="E1937" s="41"/>
      <c r="F1937" s="241" t="s">
        <v>2178</v>
      </c>
      <c r="G1937" s="41"/>
      <c r="H1937" s="41"/>
      <c r="I1937" s="242"/>
      <c r="J1937" s="41"/>
      <c r="K1937" s="41"/>
      <c r="L1937" s="45"/>
      <c r="M1937" s="243"/>
      <c r="N1937" s="244"/>
      <c r="O1937" s="92"/>
      <c r="P1937" s="92"/>
      <c r="Q1937" s="92"/>
      <c r="R1937" s="92"/>
      <c r="S1937" s="92"/>
      <c r="T1937" s="93"/>
      <c r="U1937" s="39"/>
      <c r="V1937" s="39"/>
      <c r="W1937" s="39"/>
      <c r="X1937" s="39"/>
      <c r="Y1937" s="39"/>
      <c r="Z1937" s="39"/>
      <c r="AA1937" s="39"/>
      <c r="AB1937" s="39"/>
      <c r="AC1937" s="39"/>
      <c r="AD1937" s="39"/>
      <c r="AE1937" s="39"/>
      <c r="AT1937" s="18" t="s">
        <v>201</v>
      </c>
      <c r="AU1937" s="18" t="s">
        <v>81</v>
      </c>
    </row>
    <row r="1938" spans="1:65" s="2" customFormat="1" ht="12">
      <c r="A1938" s="39"/>
      <c r="B1938" s="40"/>
      <c r="C1938" s="227" t="s">
        <v>1233</v>
      </c>
      <c r="D1938" s="227" t="s">
        <v>196</v>
      </c>
      <c r="E1938" s="228" t="s">
        <v>2180</v>
      </c>
      <c r="F1938" s="229" t="s">
        <v>2181</v>
      </c>
      <c r="G1938" s="230" t="s">
        <v>294</v>
      </c>
      <c r="H1938" s="231">
        <v>29.348</v>
      </c>
      <c r="I1938" s="232"/>
      <c r="J1938" s="233">
        <f>ROUND(I1938*H1938,2)</f>
        <v>0</v>
      </c>
      <c r="K1938" s="229" t="s">
        <v>1</v>
      </c>
      <c r="L1938" s="45"/>
      <c r="M1938" s="234" t="s">
        <v>1</v>
      </c>
      <c r="N1938" s="235" t="s">
        <v>38</v>
      </c>
      <c r="O1938" s="92"/>
      <c r="P1938" s="236">
        <f>O1938*H1938</f>
        <v>0</v>
      </c>
      <c r="Q1938" s="236">
        <v>0</v>
      </c>
      <c r="R1938" s="236">
        <f>Q1938*H1938</f>
        <v>0</v>
      </c>
      <c r="S1938" s="236">
        <v>0</v>
      </c>
      <c r="T1938" s="237">
        <f>S1938*H1938</f>
        <v>0</v>
      </c>
      <c r="U1938" s="39"/>
      <c r="V1938" s="39"/>
      <c r="W1938" s="39"/>
      <c r="X1938" s="39"/>
      <c r="Y1938" s="39"/>
      <c r="Z1938" s="39"/>
      <c r="AA1938" s="39"/>
      <c r="AB1938" s="39"/>
      <c r="AC1938" s="39"/>
      <c r="AD1938" s="39"/>
      <c r="AE1938" s="39"/>
      <c r="AR1938" s="238" t="s">
        <v>239</v>
      </c>
      <c r="AT1938" s="238" t="s">
        <v>196</v>
      </c>
      <c r="AU1938" s="238" t="s">
        <v>81</v>
      </c>
      <c r="AY1938" s="18" t="s">
        <v>194</v>
      </c>
      <c r="BE1938" s="239">
        <f>IF(N1938="základní",J1938,0)</f>
        <v>0</v>
      </c>
      <c r="BF1938" s="239">
        <f>IF(N1938="snížená",J1938,0)</f>
        <v>0</v>
      </c>
      <c r="BG1938" s="239">
        <f>IF(N1938="zákl. přenesená",J1938,0)</f>
        <v>0</v>
      </c>
      <c r="BH1938" s="239">
        <f>IF(N1938="sníž. přenesená",J1938,0)</f>
        <v>0</v>
      </c>
      <c r="BI1938" s="239">
        <f>IF(N1938="nulová",J1938,0)</f>
        <v>0</v>
      </c>
      <c r="BJ1938" s="18" t="s">
        <v>77</v>
      </c>
      <c r="BK1938" s="239">
        <f>ROUND(I1938*H1938,2)</f>
        <v>0</v>
      </c>
      <c r="BL1938" s="18" t="s">
        <v>239</v>
      </c>
      <c r="BM1938" s="238" t="s">
        <v>2182</v>
      </c>
    </row>
    <row r="1939" spans="1:47" s="2" customFormat="1" ht="12">
      <c r="A1939" s="39"/>
      <c r="B1939" s="40"/>
      <c r="C1939" s="41"/>
      <c r="D1939" s="240" t="s">
        <v>201</v>
      </c>
      <c r="E1939" s="41"/>
      <c r="F1939" s="241" t="s">
        <v>2181</v>
      </c>
      <c r="G1939" s="41"/>
      <c r="H1939" s="41"/>
      <c r="I1939" s="242"/>
      <c r="J1939" s="41"/>
      <c r="K1939" s="41"/>
      <c r="L1939" s="45"/>
      <c r="M1939" s="243"/>
      <c r="N1939" s="244"/>
      <c r="O1939" s="92"/>
      <c r="P1939" s="92"/>
      <c r="Q1939" s="92"/>
      <c r="R1939" s="92"/>
      <c r="S1939" s="92"/>
      <c r="T1939" s="93"/>
      <c r="U1939" s="39"/>
      <c r="V1939" s="39"/>
      <c r="W1939" s="39"/>
      <c r="X1939" s="39"/>
      <c r="Y1939" s="39"/>
      <c r="Z1939" s="39"/>
      <c r="AA1939" s="39"/>
      <c r="AB1939" s="39"/>
      <c r="AC1939" s="39"/>
      <c r="AD1939" s="39"/>
      <c r="AE1939" s="39"/>
      <c r="AT1939" s="18" t="s">
        <v>201</v>
      </c>
      <c r="AU1939" s="18" t="s">
        <v>81</v>
      </c>
    </row>
    <row r="1940" spans="1:51" s="13" customFormat="1" ht="12">
      <c r="A1940" s="13"/>
      <c r="B1940" s="245"/>
      <c r="C1940" s="246"/>
      <c r="D1940" s="240" t="s">
        <v>202</v>
      </c>
      <c r="E1940" s="247" t="s">
        <v>1</v>
      </c>
      <c r="F1940" s="248" t="s">
        <v>2183</v>
      </c>
      <c r="G1940" s="246"/>
      <c r="H1940" s="247" t="s">
        <v>1</v>
      </c>
      <c r="I1940" s="249"/>
      <c r="J1940" s="246"/>
      <c r="K1940" s="246"/>
      <c r="L1940" s="250"/>
      <c r="M1940" s="251"/>
      <c r="N1940" s="252"/>
      <c r="O1940" s="252"/>
      <c r="P1940" s="252"/>
      <c r="Q1940" s="252"/>
      <c r="R1940" s="252"/>
      <c r="S1940" s="252"/>
      <c r="T1940" s="25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T1940" s="254" t="s">
        <v>202</v>
      </c>
      <c r="AU1940" s="254" t="s">
        <v>81</v>
      </c>
      <c r="AV1940" s="13" t="s">
        <v>77</v>
      </c>
      <c r="AW1940" s="13" t="s">
        <v>30</v>
      </c>
      <c r="AX1940" s="13" t="s">
        <v>73</v>
      </c>
      <c r="AY1940" s="254" t="s">
        <v>194</v>
      </c>
    </row>
    <row r="1941" spans="1:51" s="14" customFormat="1" ht="12">
      <c r="A1941" s="14"/>
      <c r="B1941" s="255"/>
      <c r="C1941" s="256"/>
      <c r="D1941" s="240" t="s">
        <v>202</v>
      </c>
      <c r="E1941" s="257" t="s">
        <v>1</v>
      </c>
      <c r="F1941" s="258" t="s">
        <v>2184</v>
      </c>
      <c r="G1941" s="256"/>
      <c r="H1941" s="259">
        <v>13.487</v>
      </c>
      <c r="I1941" s="260"/>
      <c r="J1941" s="256"/>
      <c r="K1941" s="256"/>
      <c r="L1941" s="261"/>
      <c r="M1941" s="262"/>
      <c r="N1941" s="263"/>
      <c r="O1941" s="263"/>
      <c r="P1941" s="263"/>
      <c r="Q1941" s="263"/>
      <c r="R1941" s="263"/>
      <c r="S1941" s="263"/>
      <c r="T1941" s="264"/>
      <c r="U1941" s="14"/>
      <c r="V1941" s="14"/>
      <c r="W1941" s="14"/>
      <c r="X1941" s="14"/>
      <c r="Y1941" s="14"/>
      <c r="Z1941" s="14"/>
      <c r="AA1941" s="14"/>
      <c r="AB1941" s="14"/>
      <c r="AC1941" s="14"/>
      <c r="AD1941" s="14"/>
      <c r="AE1941" s="14"/>
      <c r="AT1941" s="265" t="s">
        <v>202</v>
      </c>
      <c r="AU1941" s="265" t="s">
        <v>81</v>
      </c>
      <c r="AV1941" s="14" t="s">
        <v>81</v>
      </c>
      <c r="AW1941" s="14" t="s">
        <v>30</v>
      </c>
      <c r="AX1941" s="14" t="s">
        <v>73</v>
      </c>
      <c r="AY1941" s="265" t="s">
        <v>194</v>
      </c>
    </row>
    <row r="1942" spans="1:51" s="14" customFormat="1" ht="12">
      <c r="A1942" s="14"/>
      <c r="B1942" s="255"/>
      <c r="C1942" s="256"/>
      <c r="D1942" s="240" t="s">
        <v>202</v>
      </c>
      <c r="E1942" s="257" t="s">
        <v>1</v>
      </c>
      <c r="F1942" s="258" t="s">
        <v>2185</v>
      </c>
      <c r="G1942" s="256"/>
      <c r="H1942" s="259">
        <v>10.506</v>
      </c>
      <c r="I1942" s="260"/>
      <c r="J1942" s="256"/>
      <c r="K1942" s="256"/>
      <c r="L1942" s="261"/>
      <c r="M1942" s="262"/>
      <c r="N1942" s="263"/>
      <c r="O1942" s="263"/>
      <c r="P1942" s="263"/>
      <c r="Q1942" s="263"/>
      <c r="R1942" s="263"/>
      <c r="S1942" s="263"/>
      <c r="T1942" s="264"/>
      <c r="U1942" s="14"/>
      <c r="V1942" s="14"/>
      <c r="W1942" s="14"/>
      <c r="X1942" s="14"/>
      <c r="Y1942" s="14"/>
      <c r="Z1942" s="14"/>
      <c r="AA1942" s="14"/>
      <c r="AB1942" s="14"/>
      <c r="AC1942" s="14"/>
      <c r="AD1942" s="14"/>
      <c r="AE1942" s="14"/>
      <c r="AT1942" s="265" t="s">
        <v>202</v>
      </c>
      <c r="AU1942" s="265" t="s">
        <v>81</v>
      </c>
      <c r="AV1942" s="14" t="s">
        <v>81</v>
      </c>
      <c r="AW1942" s="14" t="s">
        <v>30</v>
      </c>
      <c r="AX1942" s="14" t="s">
        <v>73</v>
      </c>
      <c r="AY1942" s="265" t="s">
        <v>194</v>
      </c>
    </row>
    <row r="1943" spans="1:51" s="16" customFormat="1" ht="12">
      <c r="A1943" s="16"/>
      <c r="B1943" s="277"/>
      <c r="C1943" s="278"/>
      <c r="D1943" s="240" t="s">
        <v>202</v>
      </c>
      <c r="E1943" s="279" t="s">
        <v>1</v>
      </c>
      <c r="F1943" s="280" t="s">
        <v>276</v>
      </c>
      <c r="G1943" s="278"/>
      <c r="H1943" s="281">
        <v>23.993000000000002</v>
      </c>
      <c r="I1943" s="282"/>
      <c r="J1943" s="278"/>
      <c r="K1943" s="278"/>
      <c r="L1943" s="283"/>
      <c r="M1943" s="284"/>
      <c r="N1943" s="285"/>
      <c r="O1943" s="285"/>
      <c r="P1943" s="285"/>
      <c r="Q1943" s="285"/>
      <c r="R1943" s="285"/>
      <c r="S1943" s="285"/>
      <c r="T1943" s="286"/>
      <c r="U1943" s="16"/>
      <c r="V1943" s="16"/>
      <c r="W1943" s="16"/>
      <c r="X1943" s="16"/>
      <c r="Y1943" s="16"/>
      <c r="Z1943" s="16"/>
      <c r="AA1943" s="16"/>
      <c r="AB1943" s="16"/>
      <c r="AC1943" s="16"/>
      <c r="AD1943" s="16"/>
      <c r="AE1943" s="16"/>
      <c r="AT1943" s="287" t="s">
        <v>202</v>
      </c>
      <c r="AU1943" s="287" t="s">
        <v>81</v>
      </c>
      <c r="AV1943" s="16" t="s">
        <v>110</v>
      </c>
      <c r="AW1943" s="16" t="s">
        <v>30</v>
      </c>
      <c r="AX1943" s="16" t="s">
        <v>73</v>
      </c>
      <c r="AY1943" s="287" t="s">
        <v>194</v>
      </c>
    </row>
    <row r="1944" spans="1:51" s="13" customFormat="1" ht="12">
      <c r="A1944" s="13"/>
      <c r="B1944" s="245"/>
      <c r="C1944" s="246"/>
      <c r="D1944" s="240" t="s">
        <v>202</v>
      </c>
      <c r="E1944" s="247" t="s">
        <v>1</v>
      </c>
      <c r="F1944" s="248" t="s">
        <v>2186</v>
      </c>
      <c r="G1944" s="246"/>
      <c r="H1944" s="247" t="s">
        <v>1</v>
      </c>
      <c r="I1944" s="249"/>
      <c r="J1944" s="246"/>
      <c r="K1944" s="246"/>
      <c r="L1944" s="250"/>
      <c r="M1944" s="251"/>
      <c r="N1944" s="252"/>
      <c r="O1944" s="252"/>
      <c r="P1944" s="252"/>
      <c r="Q1944" s="252"/>
      <c r="R1944" s="252"/>
      <c r="S1944" s="252"/>
      <c r="T1944" s="25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T1944" s="254" t="s">
        <v>202</v>
      </c>
      <c r="AU1944" s="254" t="s">
        <v>81</v>
      </c>
      <c r="AV1944" s="13" t="s">
        <v>77</v>
      </c>
      <c r="AW1944" s="13" t="s">
        <v>30</v>
      </c>
      <c r="AX1944" s="13" t="s">
        <v>73</v>
      </c>
      <c r="AY1944" s="254" t="s">
        <v>194</v>
      </c>
    </row>
    <row r="1945" spans="1:51" s="14" customFormat="1" ht="12">
      <c r="A1945" s="14"/>
      <c r="B1945" s="255"/>
      <c r="C1945" s="256"/>
      <c r="D1945" s="240" t="s">
        <v>202</v>
      </c>
      <c r="E1945" s="257" t="s">
        <v>1</v>
      </c>
      <c r="F1945" s="258" t="s">
        <v>2187</v>
      </c>
      <c r="G1945" s="256"/>
      <c r="H1945" s="259">
        <v>3.168</v>
      </c>
      <c r="I1945" s="260"/>
      <c r="J1945" s="256"/>
      <c r="K1945" s="256"/>
      <c r="L1945" s="261"/>
      <c r="M1945" s="262"/>
      <c r="N1945" s="263"/>
      <c r="O1945" s="263"/>
      <c r="P1945" s="263"/>
      <c r="Q1945" s="263"/>
      <c r="R1945" s="263"/>
      <c r="S1945" s="263"/>
      <c r="T1945" s="264"/>
      <c r="U1945" s="14"/>
      <c r="V1945" s="14"/>
      <c r="W1945" s="14"/>
      <c r="X1945" s="14"/>
      <c r="Y1945" s="14"/>
      <c r="Z1945" s="14"/>
      <c r="AA1945" s="14"/>
      <c r="AB1945" s="14"/>
      <c r="AC1945" s="14"/>
      <c r="AD1945" s="14"/>
      <c r="AE1945" s="14"/>
      <c r="AT1945" s="265" t="s">
        <v>202</v>
      </c>
      <c r="AU1945" s="265" t="s">
        <v>81</v>
      </c>
      <c r="AV1945" s="14" t="s">
        <v>81</v>
      </c>
      <c r="AW1945" s="14" t="s">
        <v>30</v>
      </c>
      <c r="AX1945" s="14" t="s">
        <v>73</v>
      </c>
      <c r="AY1945" s="265" t="s">
        <v>194</v>
      </c>
    </row>
    <row r="1946" spans="1:51" s="14" customFormat="1" ht="12">
      <c r="A1946" s="14"/>
      <c r="B1946" s="255"/>
      <c r="C1946" s="256"/>
      <c r="D1946" s="240" t="s">
        <v>202</v>
      </c>
      <c r="E1946" s="257" t="s">
        <v>1</v>
      </c>
      <c r="F1946" s="258" t="s">
        <v>2188</v>
      </c>
      <c r="G1946" s="256"/>
      <c r="H1946" s="259">
        <v>2.187</v>
      </c>
      <c r="I1946" s="260"/>
      <c r="J1946" s="256"/>
      <c r="K1946" s="256"/>
      <c r="L1946" s="261"/>
      <c r="M1946" s="262"/>
      <c r="N1946" s="263"/>
      <c r="O1946" s="263"/>
      <c r="P1946" s="263"/>
      <c r="Q1946" s="263"/>
      <c r="R1946" s="263"/>
      <c r="S1946" s="263"/>
      <c r="T1946" s="264"/>
      <c r="U1946" s="14"/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T1946" s="265" t="s">
        <v>202</v>
      </c>
      <c r="AU1946" s="265" t="s">
        <v>81</v>
      </c>
      <c r="AV1946" s="14" t="s">
        <v>81</v>
      </c>
      <c r="AW1946" s="14" t="s">
        <v>30</v>
      </c>
      <c r="AX1946" s="14" t="s">
        <v>73</v>
      </c>
      <c r="AY1946" s="265" t="s">
        <v>194</v>
      </c>
    </row>
    <row r="1947" spans="1:51" s="16" customFormat="1" ht="12">
      <c r="A1947" s="16"/>
      <c r="B1947" s="277"/>
      <c r="C1947" s="278"/>
      <c r="D1947" s="240" t="s">
        <v>202</v>
      </c>
      <c r="E1947" s="279" t="s">
        <v>1</v>
      </c>
      <c r="F1947" s="280" t="s">
        <v>276</v>
      </c>
      <c r="G1947" s="278"/>
      <c r="H1947" s="281">
        <v>5.355</v>
      </c>
      <c r="I1947" s="282"/>
      <c r="J1947" s="278"/>
      <c r="K1947" s="278"/>
      <c r="L1947" s="283"/>
      <c r="M1947" s="284"/>
      <c r="N1947" s="285"/>
      <c r="O1947" s="285"/>
      <c r="P1947" s="285"/>
      <c r="Q1947" s="285"/>
      <c r="R1947" s="285"/>
      <c r="S1947" s="285"/>
      <c r="T1947" s="286"/>
      <c r="U1947" s="16"/>
      <c r="V1947" s="16"/>
      <c r="W1947" s="16"/>
      <c r="X1947" s="16"/>
      <c r="Y1947" s="16"/>
      <c r="Z1947" s="16"/>
      <c r="AA1947" s="16"/>
      <c r="AB1947" s="16"/>
      <c r="AC1947" s="16"/>
      <c r="AD1947" s="16"/>
      <c r="AE1947" s="16"/>
      <c r="AT1947" s="287" t="s">
        <v>202</v>
      </c>
      <c r="AU1947" s="287" t="s">
        <v>81</v>
      </c>
      <c r="AV1947" s="16" t="s">
        <v>110</v>
      </c>
      <c r="AW1947" s="16" t="s">
        <v>30</v>
      </c>
      <c r="AX1947" s="16" t="s">
        <v>73</v>
      </c>
      <c r="AY1947" s="287" t="s">
        <v>194</v>
      </c>
    </row>
    <row r="1948" spans="1:51" s="15" customFormat="1" ht="12">
      <c r="A1948" s="15"/>
      <c r="B1948" s="266"/>
      <c r="C1948" s="267"/>
      <c r="D1948" s="240" t="s">
        <v>202</v>
      </c>
      <c r="E1948" s="268" t="s">
        <v>1</v>
      </c>
      <c r="F1948" s="269" t="s">
        <v>206</v>
      </c>
      <c r="G1948" s="267"/>
      <c r="H1948" s="270">
        <v>29.348000000000003</v>
      </c>
      <c r="I1948" s="271"/>
      <c r="J1948" s="267"/>
      <c r="K1948" s="267"/>
      <c r="L1948" s="272"/>
      <c r="M1948" s="273"/>
      <c r="N1948" s="274"/>
      <c r="O1948" s="274"/>
      <c r="P1948" s="274"/>
      <c r="Q1948" s="274"/>
      <c r="R1948" s="274"/>
      <c r="S1948" s="274"/>
      <c r="T1948" s="275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5"/>
      <c r="AE1948" s="15"/>
      <c r="AT1948" s="276" t="s">
        <v>202</v>
      </c>
      <c r="AU1948" s="276" t="s">
        <v>81</v>
      </c>
      <c r="AV1948" s="15" t="s">
        <v>115</v>
      </c>
      <c r="AW1948" s="15" t="s">
        <v>30</v>
      </c>
      <c r="AX1948" s="15" t="s">
        <v>77</v>
      </c>
      <c r="AY1948" s="276" t="s">
        <v>194</v>
      </c>
    </row>
    <row r="1949" spans="1:65" s="2" customFormat="1" ht="44.25" customHeight="1">
      <c r="A1949" s="39"/>
      <c r="B1949" s="40"/>
      <c r="C1949" s="227" t="s">
        <v>2189</v>
      </c>
      <c r="D1949" s="227" t="s">
        <v>196</v>
      </c>
      <c r="E1949" s="228" t="s">
        <v>2190</v>
      </c>
      <c r="F1949" s="229" t="s">
        <v>2191</v>
      </c>
      <c r="G1949" s="230" t="s">
        <v>294</v>
      </c>
      <c r="H1949" s="231">
        <v>23.993</v>
      </c>
      <c r="I1949" s="232"/>
      <c r="J1949" s="233">
        <f>ROUND(I1949*H1949,2)</f>
        <v>0</v>
      </c>
      <c r="K1949" s="229" t="s">
        <v>1</v>
      </c>
      <c r="L1949" s="45"/>
      <c r="M1949" s="234" t="s">
        <v>1</v>
      </c>
      <c r="N1949" s="235" t="s">
        <v>38</v>
      </c>
      <c r="O1949" s="92"/>
      <c r="P1949" s="236">
        <f>O1949*H1949</f>
        <v>0</v>
      </c>
      <c r="Q1949" s="236">
        <v>0</v>
      </c>
      <c r="R1949" s="236">
        <f>Q1949*H1949</f>
        <v>0</v>
      </c>
      <c r="S1949" s="236">
        <v>0</v>
      </c>
      <c r="T1949" s="237">
        <f>S1949*H1949</f>
        <v>0</v>
      </c>
      <c r="U1949" s="39"/>
      <c r="V1949" s="39"/>
      <c r="W1949" s="39"/>
      <c r="X1949" s="39"/>
      <c r="Y1949" s="39"/>
      <c r="Z1949" s="39"/>
      <c r="AA1949" s="39"/>
      <c r="AB1949" s="39"/>
      <c r="AC1949" s="39"/>
      <c r="AD1949" s="39"/>
      <c r="AE1949" s="39"/>
      <c r="AR1949" s="238" t="s">
        <v>239</v>
      </c>
      <c r="AT1949" s="238" t="s">
        <v>196</v>
      </c>
      <c r="AU1949" s="238" t="s">
        <v>81</v>
      </c>
      <c r="AY1949" s="18" t="s">
        <v>194</v>
      </c>
      <c r="BE1949" s="239">
        <f>IF(N1949="základní",J1949,0)</f>
        <v>0</v>
      </c>
      <c r="BF1949" s="239">
        <f>IF(N1949="snížená",J1949,0)</f>
        <v>0</v>
      </c>
      <c r="BG1949" s="239">
        <f>IF(N1949="zákl. přenesená",J1949,0)</f>
        <v>0</v>
      </c>
      <c r="BH1949" s="239">
        <f>IF(N1949="sníž. přenesená",J1949,0)</f>
        <v>0</v>
      </c>
      <c r="BI1949" s="239">
        <f>IF(N1949="nulová",J1949,0)</f>
        <v>0</v>
      </c>
      <c r="BJ1949" s="18" t="s">
        <v>77</v>
      </c>
      <c r="BK1949" s="239">
        <f>ROUND(I1949*H1949,2)</f>
        <v>0</v>
      </c>
      <c r="BL1949" s="18" t="s">
        <v>239</v>
      </c>
      <c r="BM1949" s="238" t="s">
        <v>2192</v>
      </c>
    </row>
    <row r="1950" spans="1:47" s="2" customFormat="1" ht="12">
      <c r="A1950" s="39"/>
      <c r="B1950" s="40"/>
      <c r="C1950" s="41"/>
      <c r="D1950" s="240" t="s">
        <v>201</v>
      </c>
      <c r="E1950" s="41"/>
      <c r="F1950" s="241" t="s">
        <v>2191</v>
      </c>
      <c r="G1950" s="41"/>
      <c r="H1950" s="41"/>
      <c r="I1950" s="242"/>
      <c r="J1950" s="41"/>
      <c r="K1950" s="41"/>
      <c r="L1950" s="45"/>
      <c r="M1950" s="243"/>
      <c r="N1950" s="244"/>
      <c r="O1950" s="92"/>
      <c r="P1950" s="92"/>
      <c r="Q1950" s="92"/>
      <c r="R1950" s="92"/>
      <c r="S1950" s="92"/>
      <c r="T1950" s="93"/>
      <c r="U1950" s="39"/>
      <c r="V1950" s="39"/>
      <c r="W1950" s="39"/>
      <c r="X1950" s="39"/>
      <c r="Y1950" s="39"/>
      <c r="Z1950" s="39"/>
      <c r="AA1950" s="39"/>
      <c r="AB1950" s="39"/>
      <c r="AC1950" s="39"/>
      <c r="AD1950" s="39"/>
      <c r="AE1950" s="39"/>
      <c r="AT1950" s="18" t="s">
        <v>201</v>
      </c>
      <c r="AU1950" s="18" t="s">
        <v>81</v>
      </c>
    </row>
    <row r="1951" spans="1:51" s="14" customFormat="1" ht="12">
      <c r="A1951" s="14"/>
      <c r="B1951" s="255"/>
      <c r="C1951" s="256"/>
      <c r="D1951" s="240" t="s">
        <v>202</v>
      </c>
      <c r="E1951" s="257" t="s">
        <v>1</v>
      </c>
      <c r="F1951" s="258" t="s">
        <v>2193</v>
      </c>
      <c r="G1951" s="256"/>
      <c r="H1951" s="259">
        <v>23.993</v>
      </c>
      <c r="I1951" s="260"/>
      <c r="J1951" s="256"/>
      <c r="K1951" s="256"/>
      <c r="L1951" s="261"/>
      <c r="M1951" s="262"/>
      <c r="N1951" s="263"/>
      <c r="O1951" s="263"/>
      <c r="P1951" s="263"/>
      <c r="Q1951" s="263"/>
      <c r="R1951" s="263"/>
      <c r="S1951" s="263"/>
      <c r="T1951" s="264"/>
      <c r="U1951" s="14"/>
      <c r="V1951" s="14"/>
      <c r="W1951" s="14"/>
      <c r="X1951" s="14"/>
      <c r="Y1951" s="14"/>
      <c r="Z1951" s="14"/>
      <c r="AA1951" s="14"/>
      <c r="AB1951" s="14"/>
      <c r="AC1951" s="14"/>
      <c r="AD1951" s="14"/>
      <c r="AE1951" s="14"/>
      <c r="AT1951" s="265" t="s">
        <v>202</v>
      </c>
      <c r="AU1951" s="265" t="s">
        <v>81</v>
      </c>
      <c r="AV1951" s="14" t="s">
        <v>81</v>
      </c>
      <c r="AW1951" s="14" t="s">
        <v>30</v>
      </c>
      <c r="AX1951" s="14" t="s">
        <v>73</v>
      </c>
      <c r="AY1951" s="265" t="s">
        <v>194</v>
      </c>
    </row>
    <row r="1952" spans="1:51" s="15" customFormat="1" ht="12">
      <c r="A1952" s="15"/>
      <c r="B1952" s="266"/>
      <c r="C1952" s="267"/>
      <c r="D1952" s="240" t="s">
        <v>202</v>
      </c>
      <c r="E1952" s="268" t="s">
        <v>1</v>
      </c>
      <c r="F1952" s="269" t="s">
        <v>206</v>
      </c>
      <c r="G1952" s="267"/>
      <c r="H1952" s="270">
        <v>23.993</v>
      </c>
      <c r="I1952" s="271"/>
      <c r="J1952" s="267"/>
      <c r="K1952" s="267"/>
      <c r="L1952" s="272"/>
      <c r="M1952" s="273"/>
      <c r="N1952" s="274"/>
      <c r="O1952" s="274"/>
      <c r="P1952" s="274"/>
      <c r="Q1952" s="274"/>
      <c r="R1952" s="274"/>
      <c r="S1952" s="274"/>
      <c r="T1952" s="275"/>
      <c r="U1952" s="15"/>
      <c r="V1952" s="15"/>
      <c r="W1952" s="15"/>
      <c r="X1952" s="15"/>
      <c r="Y1952" s="15"/>
      <c r="Z1952" s="15"/>
      <c r="AA1952" s="15"/>
      <c r="AB1952" s="15"/>
      <c r="AC1952" s="15"/>
      <c r="AD1952" s="15"/>
      <c r="AE1952" s="15"/>
      <c r="AT1952" s="276" t="s">
        <v>202</v>
      </c>
      <c r="AU1952" s="276" t="s">
        <v>81</v>
      </c>
      <c r="AV1952" s="15" t="s">
        <v>115</v>
      </c>
      <c r="AW1952" s="15" t="s">
        <v>30</v>
      </c>
      <c r="AX1952" s="15" t="s">
        <v>77</v>
      </c>
      <c r="AY1952" s="276" t="s">
        <v>194</v>
      </c>
    </row>
    <row r="1953" spans="1:65" s="2" customFormat="1" ht="12">
      <c r="A1953" s="39"/>
      <c r="B1953" s="40"/>
      <c r="C1953" s="227" t="s">
        <v>1237</v>
      </c>
      <c r="D1953" s="227" t="s">
        <v>196</v>
      </c>
      <c r="E1953" s="228" t="s">
        <v>2194</v>
      </c>
      <c r="F1953" s="229" t="s">
        <v>2195</v>
      </c>
      <c r="G1953" s="230" t="s">
        <v>294</v>
      </c>
      <c r="H1953" s="231">
        <v>23.993</v>
      </c>
      <c r="I1953" s="232"/>
      <c r="J1953" s="233">
        <f>ROUND(I1953*H1953,2)</f>
        <v>0</v>
      </c>
      <c r="K1953" s="229" t="s">
        <v>1</v>
      </c>
      <c r="L1953" s="45"/>
      <c r="M1953" s="234" t="s">
        <v>1</v>
      </c>
      <c r="N1953" s="235" t="s">
        <v>38</v>
      </c>
      <c r="O1953" s="92"/>
      <c r="P1953" s="236">
        <f>O1953*H1953</f>
        <v>0</v>
      </c>
      <c r="Q1953" s="236">
        <v>0</v>
      </c>
      <c r="R1953" s="236">
        <f>Q1953*H1953</f>
        <v>0</v>
      </c>
      <c r="S1953" s="236">
        <v>0</v>
      </c>
      <c r="T1953" s="237">
        <f>S1953*H1953</f>
        <v>0</v>
      </c>
      <c r="U1953" s="39"/>
      <c r="V1953" s="39"/>
      <c r="W1953" s="39"/>
      <c r="X1953" s="39"/>
      <c r="Y1953" s="39"/>
      <c r="Z1953" s="39"/>
      <c r="AA1953" s="39"/>
      <c r="AB1953" s="39"/>
      <c r="AC1953" s="39"/>
      <c r="AD1953" s="39"/>
      <c r="AE1953" s="39"/>
      <c r="AR1953" s="238" t="s">
        <v>239</v>
      </c>
      <c r="AT1953" s="238" t="s">
        <v>196</v>
      </c>
      <c r="AU1953" s="238" t="s">
        <v>81</v>
      </c>
      <c r="AY1953" s="18" t="s">
        <v>194</v>
      </c>
      <c r="BE1953" s="239">
        <f>IF(N1953="základní",J1953,0)</f>
        <v>0</v>
      </c>
      <c r="BF1953" s="239">
        <f>IF(N1953="snížená",J1953,0)</f>
        <v>0</v>
      </c>
      <c r="BG1953" s="239">
        <f>IF(N1953="zákl. přenesená",J1953,0)</f>
        <v>0</v>
      </c>
      <c r="BH1953" s="239">
        <f>IF(N1953="sníž. přenesená",J1953,0)</f>
        <v>0</v>
      </c>
      <c r="BI1953" s="239">
        <f>IF(N1953="nulová",J1953,0)</f>
        <v>0</v>
      </c>
      <c r="BJ1953" s="18" t="s">
        <v>77</v>
      </c>
      <c r="BK1953" s="239">
        <f>ROUND(I1953*H1953,2)</f>
        <v>0</v>
      </c>
      <c r="BL1953" s="18" t="s">
        <v>239</v>
      </c>
      <c r="BM1953" s="238" t="s">
        <v>2196</v>
      </c>
    </row>
    <row r="1954" spans="1:47" s="2" customFormat="1" ht="12">
      <c r="A1954" s="39"/>
      <c r="B1954" s="40"/>
      <c r="C1954" s="41"/>
      <c r="D1954" s="240" t="s">
        <v>201</v>
      </c>
      <c r="E1954" s="41"/>
      <c r="F1954" s="241" t="s">
        <v>2195</v>
      </c>
      <c r="G1954" s="41"/>
      <c r="H1954" s="41"/>
      <c r="I1954" s="242"/>
      <c r="J1954" s="41"/>
      <c r="K1954" s="41"/>
      <c r="L1954" s="45"/>
      <c r="M1954" s="243"/>
      <c r="N1954" s="244"/>
      <c r="O1954" s="92"/>
      <c r="P1954" s="92"/>
      <c r="Q1954" s="92"/>
      <c r="R1954" s="92"/>
      <c r="S1954" s="92"/>
      <c r="T1954" s="93"/>
      <c r="U1954" s="39"/>
      <c r="V1954" s="39"/>
      <c r="W1954" s="39"/>
      <c r="X1954" s="39"/>
      <c r="Y1954" s="39"/>
      <c r="Z1954" s="39"/>
      <c r="AA1954" s="39"/>
      <c r="AB1954" s="39"/>
      <c r="AC1954" s="39"/>
      <c r="AD1954" s="39"/>
      <c r="AE1954" s="39"/>
      <c r="AT1954" s="18" t="s">
        <v>201</v>
      </c>
      <c r="AU1954" s="18" t="s">
        <v>81</v>
      </c>
    </row>
    <row r="1955" spans="1:51" s="14" customFormat="1" ht="12">
      <c r="A1955" s="14"/>
      <c r="B1955" s="255"/>
      <c r="C1955" s="256"/>
      <c r="D1955" s="240" t="s">
        <v>202</v>
      </c>
      <c r="E1955" s="257" t="s">
        <v>1</v>
      </c>
      <c r="F1955" s="258" t="s">
        <v>2197</v>
      </c>
      <c r="G1955" s="256"/>
      <c r="H1955" s="259">
        <v>23.993</v>
      </c>
      <c r="I1955" s="260"/>
      <c r="J1955" s="256"/>
      <c r="K1955" s="256"/>
      <c r="L1955" s="261"/>
      <c r="M1955" s="262"/>
      <c r="N1955" s="263"/>
      <c r="O1955" s="263"/>
      <c r="P1955" s="263"/>
      <c r="Q1955" s="263"/>
      <c r="R1955" s="263"/>
      <c r="S1955" s="263"/>
      <c r="T1955" s="264"/>
      <c r="U1955" s="14"/>
      <c r="V1955" s="14"/>
      <c r="W1955" s="14"/>
      <c r="X1955" s="14"/>
      <c r="Y1955" s="14"/>
      <c r="Z1955" s="14"/>
      <c r="AA1955" s="14"/>
      <c r="AB1955" s="14"/>
      <c r="AC1955" s="14"/>
      <c r="AD1955" s="14"/>
      <c r="AE1955" s="14"/>
      <c r="AT1955" s="265" t="s">
        <v>202</v>
      </c>
      <c r="AU1955" s="265" t="s">
        <v>81</v>
      </c>
      <c r="AV1955" s="14" t="s">
        <v>81</v>
      </c>
      <c r="AW1955" s="14" t="s">
        <v>30</v>
      </c>
      <c r="AX1955" s="14" t="s">
        <v>73</v>
      </c>
      <c r="AY1955" s="265" t="s">
        <v>194</v>
      </c>
    </row>
    <row r="1956" spans="1:51" s="15" customFormat="1" ht="12">
      <c r="A1956" s="15"/>
      <c r="B1956" s="266"/>
      <c r="C1956" s="267"/>
      <c r="D1956" s="240" t="s">
        <v>202</v>
      </c>
      <c r="E1956" s="268" t="s">
        <v>1</v>
      </c>
      <c r="F1956" s="269" t="s">
        <v>206</v>
      </c>
      <c r="G1956" s="267"/>
      <c r="H1956" s="270">
        <v>23.993</v>
      </c>
      <c r="I1956" s="271"/>
      <c r="J1956" s="267"/>
      <c r="K1956" s="267"/>
      <c r="L1956" s="272"/>
      <c r="M1956" s="273"/>
      <c r="N1956" s="274"/>
      <c r="O1956" s="274"/>
      <c r="P1956" s="274"/>
      <c r="Q1956" s="274"/>
      <c r="R1956" s="274"/>
      <c r="S1956" s="274"/>
      <c r="T1956" s="275"/>
      <c r="U1956" s="15"/>
      <c r="V1956" s="15"/>
      <c r="W1956" s="15"/>
      <c r="X1956" s="15"/>
      <c r="Y1956" s="15"/>
      <c r="Z1956" s="15"/>
      <c r="AA1956" s="15"/>
      <c r="AB1956" s="15"/>
      <c r="AC1956" s="15"/>
      <c r="AD1956" s="15"/>
      <c r="AE1956" s="15"/>
      <c r="AT1956" s="276" t="s">
        <v>202</v>
      </c>
      <c r="AU1956" s="276" t="s">
        <v>81</v>
      </c>
      <c r="AV1956" s="15" t="s">
        <v>115</v>
      </c>
      <c r="AW1956" s="15" t="s">
        <v>30</v>
      </c>
      <c r="AX1956" s="15" t="s">
        <v>77</v>
      </c>
      <c r="AY1956" s="276" t="s">
        <v>194</v>
      </c>
    </row>
    <row r="1957" spans="1:63" s="12" customFormat="1" ht="22.8" customHeight="1">
      <c r="A1957" s="12"/>
      <c r="B1957" s="211"/>
      <c r="C1957" s="212"/>
      <c r="D1957" s="213" t="s">
        <v>72</v>
      </c>
      <c r="E1957" s="225" t="s">
        <v>2099</v>
      </c>
      <c r="F1957" s="225" t="s">
        <v>2198</v>
      </c>
      <c r="G1957" s="212"/>
      <c r="H1957" s="212"/>
      <c r="I1957" s="215"/>
      <c r="J1957" s="226">
        <f>BK1957</f>
        <v>0</v>
      </c>
      <c r="K1957" s="212"/>
      <c r="L1957" s="217"/>
      <c r="M1957" s="218"/>
      <c r="N1957" s="219"/>
      <c r="O1957" s="219"/>
      <c r="P1957" s="220">
        <f>SUM(P1958:P2047)</f>
        <v>0</v>
      </c>
      <c r="Q1957" s="219"/>
      <c r="R1957" s="220">
        <f>SUM(R1958:R2047)</f>
        <v>0</v>
      </c>
      <c r="S1957" s="219"/>
      <c r="T1957" s="221">
        <f>SUM(T1958:T2047)</f>
        <v>0</v>
      </c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R1957" s="222" t="s">
        <v>81</v>
      </c>
      <c r="AT1957" s="223" t="s">
        <v>72</v>
      </c>
      <c r="AU1957" s="223" t="s">
        <v>77</v>
      </c>
      <c r="AY1957" s="222" t="s">
        <v>194</v>
      </c>
      <c r="BK1957" s="224">
        <f>SUM(BK1958:BK2047)</f>
        <v>0</v>
      </c>
    </row>
    <row r="1958" spans="1:65" s="2" customFormat="1" ht="12">
      <c r="A1958" s="39"/>
      <c r="B1958" s="40"/>
      <c r="C1958" s="227" t="s">
        <v>2199</v>
      </c>
      <c r="D1958" s="227" t="s">
        <v>196</v>
      </c>
      <c r="E1958" s="228" t="s">
        <v>2200</v>
      </c>
      <c r="F1958" s="229" t="s">
        <v>2201</v>
      </c>
      <c r="G1958" s="230" t="s">
        <v>294</v>
      </c>
      <c r="H1958" s="231">
        <v>121.298</v>
      </c>
      <c r="I1958" s="232"/>
      <c r="J1958" s="233">
        <f>ROUND(I1958*H1958,2)</f>
        <v>0</v>
      </c>
      <c r="K1958" s="229" t="s">
        <v>200</v>
      </c>
      <c r="L1958" s="45"/>
      <c r="M1958" s="234" t="s">
        <v>1</v>
      </c>
      <c r="N1958" s="235" t="s">
        <v>38</v>
      </c>
      <c r="O1958" s="92"/>
      <c r="P1958" s="236">
        <f>O1958*H1958</f>
        <v>0</v>
      </c>
      <c r="Q1958" s="236">
        <v>0</v>
      </c>
      <c r="R1958" s="236">
        <f>Q1958*H1958</f>
        <v>0</v>
      </c>
      <c r="S1958" s="236">
        <v>0</v>
      </c>
      <c r="T1958" s="237">
        <f>S1958*H1958</f>
        <v>0</v>
      </c>
      <c r="U1958" s="39"/>
      <c r="V1958" s="39"/>
      <c r="W1958" s="39"/>
      <c r="X1958" s="39"/>
      <c r="Y1958" s="39"/>
      <c r="Z1958" s="39"/>
      <c r="AA1958" s="39"/>
      <c r="AB1958" s="39"/>
      <c r="AC1958" s="39"/>
      <c r="AD1958" s="39"/>
      <c r="AE1958" s="39"/>
      <c r="AR1958" s="238" t="s">
        <v>239</v>
      </c>
      <c r="AT1958" s="238" t="s">
        <v>196</v>
      </c>
      <c r="AU1958" s="238" t="s">
        <v>81</v>
      </c>
      <c r="AY1958" s="18" t="s">
        <v>194</v>
      </c>
      <c r="BE1958" s="239">
        <f>IF(N1958="základní",J1958,0)</f>
        <v>0</v>
      </c>
      <c r="BF1958" s="239">
        <f>IF(N1958="snížená",J1958,0)</f>
        <v>0</v>
      </c>
      <c r="BG1958" s="239">
        <f>IF(N1958="zákl. přenesená",J1958,0)</f>
        <v>0</v>
      </c>
      <c r="BH1958" s="239">
        <f>IF(N1958="sníž. přenesená",J1958,0)</f>
        <v>0</v>
      </c>
      <c r="BI1958" s="239">
        <f>IF(N1958="nulová",J1958,0)</f>
        <v>0</v>
      </c>
      <c r="BJ1958" s="18" t="s">
        <v>77</v>
      </c>
      <c r="BK1958" s="239">
        <f>ROUND(I1958*H1958,2)</f>
        <v>0</v>
      </c>
      <c r="BL1958" s="18" t="s">
        <v>239</v>
      </c>
      <c r="BM1958" s="238" t="s">
        <v>2202</v>
      </c>
    </row>
    <row r="1959" spans="1:47" s="2" customFormat="1" ht="12">
      <c r="A1959" s="39"/>
      <c r="B1959" s="40"/>
      <c r="C1959" s="41"/>
      <c r="D1959" s="240" t="s">
        <v>201</v>
      </c>
      <c r="E1959" s="41"/>
      <c r="F1959" s="241" t="s">
        <v>2201</v>
      </c>
      <c r="G1959" s="41"/>
      <c r="H1959" s="41"/>
      <c r="I1959" s="242"/>
      <c r="J1959" s="41"/>
      <c r="K1959" s="41"/>
      <c r="L1959" s="45"/>
      <c r="M1959" s="243"/>
      <c r="N1959" s="244"/>
      <c r="O1959" s="92"/>
      <c r="P1959" s="92"/>
      <c r="Q1959" s="92"/>
      <c r="R1959" s="92"/>
      <c r="S1959" s="92"/>
      <c r="T1959" s="93"/>
      <c r="U1959" s="39"/>
      <c r="V1959" s="39"/>
      <c r="W1959" s="39"/>
      <c r="X1959" s="39"/>
      <c r="Y1959" s="39"/>
      <c r="Z1959" s="39"/>
      <c r="AA1959" s="39"/>
      <c r="AB1959" s="39"/>
      <c r="AC1959" s="39"/>
      <c r="AD1959" s="39"/>
      <c r="AE1959" s="39"/>
      <c r="AT1959" s="18" t="s">
        <v>201</v>
      </c>
      <c r="AU1959" s="18" t="s">
        <v>81</v>
      </c>
    </row>
    <row r="1960" spans="1:51" s="14" customFormat="1" ht="12">
      <c r="A1960" s="14"/>
      <c r="B1960" s="255"/>
      <c r="C1960" s="256"/>
      <c r="D1960" s="240" t="s">
        <v>202</v>
      </c>
      <c r="E1960" s="257" t="s">
        <v>1</v>
      </c>
      <c r="F1960" s="258" t="s">
        <v>2203</v>
      </c>
      <c r="G1960" s="256"/>
      <c r="H1960" s="259">
        <v>121.298</v>
      </c>
      <c r="I1960" s="260"/>
      <c r="J1960" s="256"/>
      <c r="K1960" s="256"/>
      <c r="L1960" s="261"/>
      <c r="M1960" s="262"/>
      <c r="N1960" s="263"/>
      <c r="O1960" s="263"/>
      <c r="P1960" s="263"/>
      <c r="Q1960" s="263"/>
      <c r="R1960" s="263"/>
      <c r="S1960" s="263"/>
      <c r="T1960" s="264"/>
      <c r="U1960" s="14"/>
      <c r="V1960" s="14"/>
      <c r="W1960" s="14"/>
      <c r="X1960" s="14"/>
      <c r="Y1960" s="14"/>
      <c r="Z1960" s="14"/>
      <c r="AA1960" s="14"/>
      <c r="AB1960" s="14"/>
      <c r="AC1960" s="14"/>
      <c r="AD1960" s="14"/>
      <c r="AE1960" s="14"/>
      <c r="AT1960" s="265" t="s">
        <v>202</v>
      </c>
      <c r="AU1960" s="265" t="s">
        <v>81</v>
      </c>
      <c r="AV1960" s="14" t="s">
        <v>81</v>
      </c>
      <c r="AW1960" s="14" t="s">
        <v>30</v>
      </c>
      <c r="AX1960" s="14" t="s">
        <v>73</v>
      </c>
      <c r="AY1960" s="265" t="s">
        <v>194</v>
      </c>
    </row>
    <row r="1961" spans="1:51" s="15" customFormat="1" ht="12">
      <c r="A1961" s="15"/>
      <c r="B1961" s="266"/>
      <c r="C1961" s="267"/>
      <c r="D1961" s="240" t="s">
        <v>202</v>
      </c>
      <c r="E1961" s="268" t="s">
        <v>1</v>
      </c>
      <c r="F1961" s="269" t="s">
        <v>206</v>
      </c>
      <c r="G1961" s="267"/>
      <c r="H1961" s="270">
        <v>121.298</v>
      </c>
      <c r="I1961" s="271"/>
      <c r="J1961" s="267"/>
      <c r="K1961" s="267"/>
      <c r="L1961" s="272"/>
      <c r="M1961" s="273"/>
      <c r="N1961" s="274"/>
      <c r="O1961" s="274"/>
      <c r="P1961" s="274"/>
      <c r="Q1961" s="274"/>
      <c r="R1961" s="274"/>
      <c r="S1961" s="274"/>
      <c r="T1961" s="275"/>
      <c r="U1961" s="15"/>
      <c r="V1961" s="15"/>
      <c r="W1961" s="15"/>
      <c r="X1961" s="15"/>
      <c r="Y1961" s="15"/>
      <c r="Z1961" s="15"/>
      <c r="AA1961" s="15"/>
      <c r="AB1961" s="15"/>
      <c r="AC1961" s="15"/>
      <c r="AD1961" s="15"/>
      <c r="AE1961" s="15"/>
      <c r="AT1961" s="276" t="s">
        <v>202</v>
      </c>
      <c r="AU1961" s="276" t="s">
        <v>81</v>
      </c>
      <c r="AV1961" s="15" t="s">
        <v>115</v>
      </c>
      <c r="AW1961" s="15" t="s">
        <v>30</v>
      </c>
      <c r="AX1961" s="15" t="s">
        <v>77</v>
      </c>
      <c r="AY1961" s="276" t="s">
        <v>194</v>
      </c>
    </row>
    <row r="1962" spans="1:65" s="2" customFormat="1" ht="16.5" customHeight="1">
      <c r="A1962" s="39"/>
      <c r="B1962" s="40"/>
      <c r="C1962" s="227" t="s">
        <v>1242</v>
      </c>
      <c r="D1962" s="227" t="s">
        <v>196</v>
      </c>
      <c r="E1962" s="228" t="s">
        <v>2204</v>
      </c>
      <c r="F1962" s="229" t="s">
        <v>2205</v>
      </c>
      <c r="G1962" s="230" t="s">
        <v>294</v>
      </c>
      <c r="H1962" s="231">
        <v>626.168</v>
      </c>
      <c r="I1962" s="232"/>
      <c r="J1962" s="233">
        <f>ROUND(I1962*H1962,2)</f>
        <v>0</v>
      </c>
      <c r="K1962" s="229" t="s">
        <v>200</v>
      </c>
      <c r="L1962" s="45"/>
      <c r="M1962" s="234" t="s">
        <v>1</v>
      </c>
      <c r="N1962" s="235" t="s">
        <v>38</v>
      </c>
      <c r="O1962" s="92"/>
      <c r="P1962" s="236">
        <f>O1962*H1962</f>
        <v>0</v>
      </c>
      <c r="Q1962" s="236">
        <v>0</v>
      </c>
      <c r="R1962" s="236">
        <f>Q1962*H1962</f>
        <v>0</v>
      </c>
      <c r="S1962" s="236">
        <v>0</v>
      </c>
      <c r="T1962" s="237">
        <f>S1962*H1962</f>
        <v>0</v>
      </c>
      <c r="U1962" s="39"/>
      <c r="V1962" s="39"/>
      <c r="W1962" s="39"/>
      <c r="X1962" s="39"/>
      <c r="Y1962" s="39"/>
      <c r="Z1962" s="39"/>
      <c r="AA1962" s="39"/>
      <c r="AB1962" s="39"/>
      <c r="AC1962" s="39"/>
      <c r="AD1962" s="39"/>
      <c r="AE1962" s="39"/>
      <c r="AR1962" s="238" t="s">
        <v>239</v>
      </c>
      <c r="AT1962" s="238" t="s">
        <v>196</v>
      </c>
      <c r="AU1962" s="238" t="s">
        <v>81</v>
      </c>
      <c r="AY1962" s="18" t="s">
        <v>194</v>
      </c>
      <c r="BE1962" s="239">
        <f>IF(N1962="základní",J1962,0)</f>
        <v>0</v>
      </c>
      <c r="BF1962" s="239">
        <f>IF(N1962="snížená",J1962,0)</f>
        <v>0</v>
      </c>
      <c r="BG1962" s="239">
        <f>IF(N1962="zákl. přenesená",J1962,0)</f>
        <v>0</v>
      </c>
      <c r="BH1962" s="239">
        <f>IF(N1962="sníž. přenesená",J1962,0)</f>
        <v>0</v>
      </c>
      <c r="BI1962" s="239">
        <f>IF(N1962="nulová",J1962,0)</f>
        <v>0</v>
      </c>
      <c r="BJ1962" s="18" t="s">
        <v>77</v>
      </c>
      <c r="BK1962" s="239">
        <f>ROUND(I1962*H1962,2)</f>
        <v>0</v>
      </c>
      <c r="BL1962" s="18" t="s">
        <v>239</v>
      </c>
      <c r="BM1962" s="238" t="s">
        <v>2206</v>
      </c>
    </row>
    <row r="1963" spans="1:47" s="2" customFormat="1" ht="12">
      <c r="A1963" s="39"/>
      <c r="B1963" s="40"/>
      <c r="C1963" s="41"/>
      <c r="D1963" s="240" t="s">
        <v>201</v>
      </c>
      <c r="E1963" s="41"/>
      <c r="F1963" s="241" t="s">
        <v>2205</v>
      </c>
      <c r="G1963" s="41"/>
      <c r="H1963" s="41"/>
      <c r="I1963" s="242"/>
      <c r="J1963" s="41"/>
      <c r="K1963" s="41"/>
      <c r="L1963" s="45"/>
      <c r="M1963" s="243"/>
      <c r="N1963" s="244"/>
      <c r="O1963" s="92"/>
      <c r="P1963" s="92"/>
      <c r="Q1963" s="92"/>
      <c r="R1963" s="92"/>
      <c r="S1963" s="92"/>
      <c r="T1963" s="93"/>
      <c r="U1963" s="39"/>
      <c r="V1963" s="39"/>
      <c r="W1963" s="39"/>
      <c r="X1963" s="39"/>
      <c r="Y1963" s="39"/>
      <c r="Z1963" s="39"/>
      <c r="AA1963" s="39"/>
      <c r="AB1963" s="39"/>
      <c r="AC1963" s="39"/>
      <c r="AD1963" s="39"/>
      <c r="AE1963" s="39"/>
      <c r="AT1963" s="18" t="s">
        <v>201</v>
      </c>
      <c r="AU1963" s="18" t="s">
        <v>81</v>
      </c>
    </row>
    <row r="1964" spans="1:51" s="13" customFormat="1" ht="12">
      <c r="A1964" s="13"/>
      <c r="B1964" s="245"/>
      <c r="C1964" s="246"/>
      <c r="D1964" s="240" t="s">
        <v>202</v>
      </c>
      <c r="E1964" s="247" t="s">
        <v>1</v>
      </c>
      <c r="F1964" s="248" t="s">
        <v>2207</v>
      </c>
      <c r="G1964" s="246"/>
      <c r="H1964" s="247" t="s">
        <v>1</v>
      </c>
      <c r="I1964" s="249"/>
      <c r="J1964" s="246"/>
      <c r="K1964" s="246"/>
      <c r="L1964" s="250"/>
      <c r="M1964" s="251"/>
      <c r="N1964" s="252"/>
      <c r="O1964" s="252"/>
      <c r="P1964" s="252"/>
      <c r="Q1964" s="252"/>
      <c r="R1964" s="252"/>
      <c r="S1964" s="252"/>
      <c r="T1964" s="25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T1964" s="254" t="s">
        <v>202</v>
      </c>
      <c r="AU1964" s="254" t="s">
        <v>81</v>
      </c>
      <c r="AV1964" s="13" t="s">
        <v>77</v>
      </c>
      <c r="AW1964" s="13" t="s">
        <v>30</v>
      </c>
      <c r="AX1964" s="13" t="s">
        <v>73</v>
      </c>
      <c r="AY1964" s="254" t="s">
        <v>194</v>
      </c>
    </row>
    <row r="1965" spans="1:51" s="14" customFormat="1" ht="12">
      <c r="A1965" s="14"/>
      <c r="B1965" s="255"/>
      <c r="C1965" s="256"/>
      <c r="D1965" s="240" t="s">
        <v>202</v>
      </c>
      <c r="E1965" s="257" t="s">
        <v>1</v>
      </c>
      <c r="F1965" s="258" t="s">
        <v>644</v>
      </c>
      <c r="G1965" s="256"/>
      <c r="H1965" s="259">
        <v>59.66</v>
      </c>
      <c r="I1965" s="260"/>
      <c r="J1965" s="256"/>
      <c r="K1965" s="256"/>
      <c r="L1965" s="261"/>
      <c r="M1965" s="262"/>
      <c r="N1965" s="263"/>
      <c r="O1965" s="263"/>
      <c r="P1965" s="263"/>
      <c r="Q1965" s="263"/>
      <c r="R1965" s="263"/>
      <c r="S1965" s="263"/>
      <c r="T1965" s="264"/>
      <c r="U1965" s="14"/>
      <c r="V1965" s="14"/>
      <c r="W1965" s="14"/>
      <c r="X1965" s="14"/>
      <c r="Y1965" s="14"/>
      <c r="Z1965" s="14"/>
      <c r="AA1965" s="14"/>
      <c r="AB1965" s="14"/>
      <c r="AC1965" s="14"/>
      <c r="AD1965" s="14"/>
      <c r="AE1965" s="14"/>
      <c r="AT1965" s="265" t="s">
        <v>202</v>
      </c>
      <c r="AU1965" s="265" t="s">
        <v>81</v>
      </c>
      <c r="AV1965" s="14" t="s">
        <v>81</v>
      </c>
      <c r="AW1965" s="14" t="s">
        <v>30</v>
      </c>
      <c r="AX1965" s="14" t="s">
        <v>73</v>
      </c>
      <c r="AY1965" s="265" t="s">
        <v>194</v>
      </c>
    </row>
    <row r="1966" spans="1:51" s="13" customFormat="1" ht="12">
      <c r="A1966" s="13"/>
      <c r="B1966" s="245"/>
      <c r="C1966" s="246"/>
      <c r="D1966" s="240" t="s">
        <v>202</v>
      </c>
      <c r="E1966" s="247" t="s">
        <v>1</v>
      </c>
      <c r="F1966" s="248" t="s">
        <v>2208</v>
      </c>
      <c r="G1966" s="246"/>
      <c r="H1966" s="247" t="s">
        <v>1</v>
      </c>
      <c r="I1966" s="249"/>
      <c r="J1966" s="246"/>
      <c r="K1966" s="246"/>
      <c r="L1966" s="250"/>
      <c r="M1966" s="251"/>
      <c r="N1966" s="252"/>
      <c r="O1966" s="252"/>
      <c r="P1966" s="252"/>
      <c r="Q1966" s="252"/>
      <c r="R1966" s="252"/>
      <c r="S1966" s="252"/>
      <c r="T1966" s="25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T1966" s="254" t="s">
        <v>202</v>
      </c>
      <c r="AU1966" s="254" t="s">
        <v>81</v>
      </c>
      <c r="AV1966" s="13" t="s">
        <v>77</v>
      </c>
      <c r="AW1966" s="13" t="s">
        <v>30</v>
      </c>
      <c r="AX1966" s="13" t="s">
        <v>73</v>
      </c>
      <c r="AY1966" s="254" t="s">
        <v>194</v>
      </c>
    </row>
    <row r="1967" spans="1:51" s="14" customFormat="1" ht="12">
      <c r="A1967" s="14"/>
      <c r="B1967" s="255"/>
      <c r="C1967" s="256"/>
      <c r="D1967" s="240" t="s">
        <v>202</v>
      </c>
      <c r="E1967" s="257" t="s">
        <v>1</v>
      </c>
      <c r="F1967" s="258" t="s">
        <v>2209</v>
      </c>
      <c r="G1967" s="256"/>
      <c r="H1967" s="259">
        <v>98.1</v>
      </c>
      <c r="I1967" s="260"/>
      <c r="J1967" s="256"/>
      <c r="K1967" s="256"/>
      <c r="L1967" s="261"/>
      <c r="M1967" s="262"/>
      <c r="N1967" s="263"/>
      <c r="O1967" s="263"/>
      <c r="P1967" s="263"/>
      <c r="Q1967" s="263"/>
      <c r="R1967" s="263"/>
      <c r="S1967" s="263"/>
      <c r="T1967" s="264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T1967" s="265" t="s">
        <v>202</v>
      </c>
      <c r="AU1967" s="265" t="s">
        <v>81</v>
      </c>
      <c r="AV1967" s="14" t="s">
        <v>81</v>
      </c>
      <c r="AW1967" s="14" t="s">
        <v>30</v>
      </c>
      <c r="AX1967" s="14" t="s">
        <v>73</v>
      </c>
      <c r="AY1967" s="265" t="s">
        <v>194</v>
      </c>
    </row>
    <row r="1968" spans="1:51" s="13" customFormat="1" ht="12">
      <c r="A1968" s="13"/>
      <c r="B1968" s="245"/>
      <c r="C1968" s="246"/>
      <c r="D1968" s="240" t="s">
        <v>202</v>
      </c>
      <c r="E1968" s="247" t="s">
        <v>1</v>
      </c>
      <c r="F1968" s="248" t="s">
        <v>2210</v>
      </c>
      <c r="G1968" s="246"/>
      <c r="H1968" s="247" t="s">
        <v>1</v>
      </c>
      <c r="I1968" s="249"/>
      <c r="J1968" s="246"/>
      <c r="K1968" s="246"/>
      <c r="L1968" s="250"/>
      <c r="M1968" s="251"/>
      <c r="N1968" s="252"/>
      <c r="O1968" s="252"/>
      <c r="P1968" s="252"/>
      <c r="Q1968" s="252"/>
      <c r="R1968" s="252"/>
      <c r="S1968" s="252"/>
      <c r="T1968" s="25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T1968" s="254" t="s">
        <v>202</v>
      </c>
      <c r="AU1968" s="254" t="s">
        <v>81</v>
      </c>
      <c r="AV1968" s="13" t="s">
        <v>77</v>
      </c>
      <c r="AW1968" s="13" t="s">
        <v>30</v>
      </c>
      <c r="AX1968" s="13" t="s">
        <v>73</v>
      </c>
      <c r="AY1968" s="254" t="s">
        <v>194</v>
      </c>
    </row>
    <row r="1969" spans="1:51" s="14" customFormat="1" ht="12">
      <c r="A1969" s="14"/>
      <c r="B1969" s="255"/>
      <c r="C1969" s="256"/>
      <c r="D1969" s="240" t="s">
        <v>202</v>
      </c>
      <c r="E1969" s="257" t="s">
        <v>1</v>
      </c>
      <c r="F1969" s="258" t="s">
        <v>729</v>
      </c>
      <c r="G1969" s="256"/>
      <c r="H1969" s="259">
        <v>8.987</v>
      </c>
      <c r="I1969" s="260"/>
      <c r="J1969" s="256"/>
      <c r="K1969" s="256"/>
      <c r="L1969" s="261"/>
      <c r="M1969" s="262"/>
      <c r="N1969" s="263"/>
      <c r="O1969" s="263"/>
      <c r="P1969" s="263"/>
      <c r="Q1969" s="263"/>
      <c r="R1969" s="263"/>
      <c r="S1969" s="263"/>
      <c r="T1969" s="264"/>
      <c r="U1969" s="14"/>
      <c r="V1969" s="14"/>
      <c r="W1969" s="14"/>
      <c r="X1969" s="14"/>
      <c r="Y1969" s="14"/>
      <c r="Z1969" s="14"/>
      <c r="AA1969" s="14"/>
      <c r="AB1969" s="14"/>
      <c r="AC1969" s="14"/>
      <c r="AD1969" s="14"/>
      <c r="AE1969" s="14"/>
      <c r="AT1969" s="265" t="s">
        <v>202</v>
      </c>
      <c r="AU1969" s="265" t="s">
        <v>81</v>
      </c>
      <c r="AV1969" s="14" t="s">
        <v>81</v>
      </c>
      <c r="AW1969" s="14" t="s">
        <v>30</v>
      </c>
      <c r="AX1969" s="14" t="s">
        <v>73</v>
      </c>
      <c r="AY1969" s="265" t="s">
        <v>194</v>
      </c>
    </row>
    <row r="1970" spans="1:51" s="14" customFormat="1" ht="12">
      <c r="A1970" s="14"/>
      <c r="B1970" s="255"/>
      <c r="C1970" s="256"/>
      <c r="D1970" s="240" t="s">
        <v>202</v>
      </c>
      <c r="E1970" s="257" t="s">
        <v>1</v>
      </c>
      <c r="F1970" s="258" t="s">
        <v>2211</v>
      </c>
      <c r="G1970" s="256"/>
      <c r="H1970" s="259">
        <v>81.132</v>
      </c>
      <c r="I1970" s="260"/>
      <c r="J1970" s="256"/>
      <c r="K1970" s="256"/>
      <c r="L1970" s="261"/>
      <c r="M1970" s="262"/>
      <c r="N1970" s="263"/>
      <c r="O1970" s="263"/>
      <c r="P1970" s="263"/>
      <c r="Q1970" s="263"/>
      <c r="R1970" s="263"/>
      <c r="S1970" s="263"/>
      <c r="T1970" s="264"/>
      <c r="U1970" s="14"/>
      <c r="V1970" s="14"/>
      <c r="W1970" s="14"/>
      <c r="X1970" s="14"/>
      <c r="Y1970" s="14"/>
      <c r="Z1970" s="14"/>
      <c r="AA1970" s="14"/>
      <c r="AB1970" s="14"/>
      <c r="AC1970" s="14"/>
      <c r="AD1970" s="14"/>
      <c r="AE1970" s="14"/>
      <c r="AT1970" s="265" t="s">
        <v>202</v>
      </c>
      <c r="AU1970" s="265" t="s">
        <v>81</v>
      </c>
      <c r="AV1970" s="14" t="s">
        <v>81</v>
      </c>
      <c r="AW1970" s="14" t="s">
        <v>30</v>
      </c>
      <c r="AX1970" s="14" t="s">
        <v>73</v>
      </c>
      <c r="AY1970" s="265" t="s">
        <v>194</v>
      </c>
    </row>
    <row r="1971" spans="1:51" s="14" customFormat="1" ht="12">
      <c r="A1971" s="14"/>
      <c r="B1971" s="255"/>
      <c r="C1971" s="256"/>
      <c r="D1971" s="240" t="s">
        <v>202</v>
      </c>
      <c r="E1971" s="257" t="s">
        <v>1</v>
      </c>
      <c r="F1971" s="258" t="s">
        <v>2212</v>
      </c>
      <c r="G1971" s="256"/>
      <c r="H1971" s="259">
        <v>79.87</v>
      </c>
      <c r="I1971" s="260"/>
      <c r="J1971" s="256"/>
      <c r="K1971" s="256"/>
      <c r="L1971" s="261"/>
      <c r="M1971" s="262"/>
      <c r="N1971" s="263"/>
      <c r="O1971" s="263"/>
      <c r="P1971" s="263"/>
      <c r="Q1971" s="263"/>
      <c r="R1971" s="263"/>
      <c r="S1971" s="263"/>
      <c r="T1971" s="264"/>
      <c r="U1971" s="14"/>
      <c r="V1971" s="14"/>
      <c r="W1971" s="14"/>
      <c r="X1971" s="14"/>
      <c r="Y1971" s="14"/>
      <c r="Z1971" s="14"/>
      <c r="AA1971" s="14"/>
      <c r="AB1971" s="14"/>
      <c r="AC1971" s="14"/>
      <c r="AD1971" s="14"/>
      <c r="AE1971" s="14"/>
      <c r="AT1971" s="265" t="s">
        <v>202</v>
      </c>
      <c r="AU1971" s="265" t="s">
        <v>81</v>
      </c>
      <c r="AV1971" s="14" t="s">
        <v>81</v>
      </c>
      <c r="AW1971" s="14" t="s">
        <v>30</v>
      </c>
      <c r="AX1971" s="14" t="s">
        <v>73</v>
      </c>
      <c r="AY1971" s="265" t="s">
        <v>194</v>
      </c>
    </row>
    <row r="1972" spans="1:51" s="14" customFormat="1" ht="12">
      <c r="A1972" s="14"/>
      <c r="B1972" s="255"/>
      <c r="C1972" s="256"/>
      <c r="D1972" s="240" t="s">
        <v>202</v>
      </c>
      <c r="E1972" s="257" t="s">
        <v>1</v>
      </c>
      <c r="F1972" s="258" t="s">
        <v>2213</v>
      </c>
      <c r="G1972" s="256"/>
      <c r="H1972" s="259">
        <v>48.324</v>
      </c>
      <c r="I1972" s="260"/>
      <c r="J1972" s="256"/>
      <c r="K1972" s="256"/>
      <c r="L1972" s="261"/>
      <c r="M1972" s="262"/>
      <c r="N1972" s="263"/>
      <c r="O1972" s="263"/>
      <c r="P1972" s="263"/>
      <c r="Q1972" s="263"/>
      <c r="R1972" s="263"/>
      <c r="S1972" s="263"/>
      <c r="T1972" s="264"/>
      <c r="U1972" s="14"/>
      <c r="V1972" s="14"/>
      <c r="W1972" s="14"/>
      <c r="X1972" s="14"/>
      <c r="Y1972" s="14"/>
      <c r="Z1972" s="14"/>
      <c r="AA1972" s="14"/>
      <c r="AB1972" s="14"/>
      <c r="AC1972" s="14"/>
      <c r="AD1972" s="14"/>
      <c r="AE1972" s="14"/>
      <c r="AT1972" s="265" t="s">
        <v>202</v>
      </c>
      <c r="AU1972" s="265" t="s">
        <v>81</v>
      </c>
      <c r="AV1972" s="14" t="s">
        <v>81</v>
      </c>
      <c r="AW1972" s="14" t="s">
        <v>30</v>
      </c>
      <c r="AX1972" s="14" t="s">
        <v>73</v>
      </c>
      <c r="AY1972" s="265" t="s">
        <v>194</v>
      </c>
    </row>
    <row r="1973" spans="1:51" s="14" customFormat="1" ht="12">
      <c r="A1973" s="14"/>
      <c r="B1973" s="255"/>
      <c r="C1973" s="256"/>
      <c r="D1973" s="240" t="s">
        <v>202</v>
      </c>
      <c r="E1973" s="257" t="s">
        <v>1</v>
      </c>
      <c r="F1973" s="258" t="s">
        <v>2214</v>
      </c>
      <c r="G1973" s="256"/>
      <c r="H1973" s="259">
        <v>32.04</v>
      </c>
      <c r="I1973" s="260"/>
      <c r="J1973" s="256"/>
      <c r="K1973" s="256"/>
      <c r="L1973" s="261"/>
      <c r="M1973" s="262"/>
      <c r="N1973" s="263"/>
      <c r="O1973" s="263"/>
      <c r="P1973" s="263"/>
      <c r="Q1973" s="263"/>
      <c r="R1973" s="263"/>
      <c r="S1973" s="263"/>
      <c r="T1973" s="264"/>
      <c r="U1973" s="14"/>
      <c r="V1973" s="14"/>
      <c r="W1973" s="14"/>
      <c r="X1973" s="14"/>
      <c r="Y1973" s="14"/>
      <c r="Z1973" s="14"/>
      <c r="AA1973" s="14"/>
      <c r="AB1973" s="14"/>
      <c r="AC1973" s="14"/>
      <c r="AD1973" s="14"/>
      <c r="AE1973" s="14"/>
      <c r="AT1973" s="265" t="s">
        <v>202</v>
      </c>
      <c r="AU1973" s="265" t="s">
        <v>81</v>
      </c>
      <c r="AV1973" s="14" t="s">
        <v>81</v>
      </c>
      <c r="AW1973" s="14" t="s">
        <v>30</v>
      </c>
      <c r="AX1973" s="14" t="s">
        <v>73</v>
      </c>
      <c r="AY1973" s="265" t="s">
        <v>194</v>
      </c>
    </row>
    <row r="1974" spans="1:51" s="14" customFormat="1" ht="12">
      <c r="A1974" s="14"/>
      <c r="B1974" s="255"/>
      <c r="C1974" s="256"/>
      <c r="D1974" s="240" t="s">
        <v>202</v>
      </c>
      <c r="E1974" s="257" t="s">
        <v>1</v>
      </c>
      <c r="F1974" s="258" t="s">
        <v>2215</v>
      </c>
      <c r="G1974" s="256"/>
      <c r="H1974" s="259">
        <v>43.296</v>
      </c>
      <c r="I1974" s="260"/>
      <c r="J1974" s="256"/>
      <c r="K1974" s="256"/>
      <c r="L1974" s="261"/>
      <c r="M1974" s="262"/>
      <c r="N1974" s="263"/>
      <c r="O1974" s="263"/>
      <c r="P1974" s="263"/>
      <c r="Q1974" s="263"/>
      <c r="R1974" s="263"/>
      <c r="S1974" s="263"/>
      <c r="T1974" s="264"/>
      <c r="U1974" s="14"/>
      <c r="V1974" s="14"/>
      <c r="W1974" s="14"/>
      <c r="X1974" s="14"/>
      <c r="Y1974" s="14"/>
      <c r="Z1974" s="14"/>
      <c r="AA1974" s="14"/>
      <c r="AB1974" s="14"/>
      <c r="AC1974" s="14"/>
      <c r="AD1974" s="14"/>
      <c r="AE1974" s="14"/>
      <c r="AT1974" s="265" t="s">
        <v>202</v>
      </c>
      <c r="AU1974" s="265" t="s">
        <v>81</v>
      </c>
      <c r="AV1974" s="14" t="s">
        <v>81</v>
      </c>
      <c r="AW1974" s="14" t="s">
        <v>30</v>
      </c>
      <c r="AX1974" s="14" t="s">
        <v>73</v>
      </c>
      <c r="AY1974" s="265" t="s">
        <v>194</v>
      </c>
    </row>
    <row r="1975" spans="1:51" s="14" customFormat="1" ht="12">
      <c r="A1975" s="14"/>
      <c r="B1975" s="255"/>
      <c r="C1975" s="256"/>
      <c r="D1975" s="240" t="s">
        <v>202</v>
      </c>
      <c r="E1975" s="257" t="s">
        <v>1</v>
      </c>
      <c r="F1975" s="258" t="s">
        <v>2216</v>
      </c>
      <c r="G1975" s="256"/>
      <c r="H1975" s="259">
        <v>38.974</v>
      </c>
      <c r="I1975" s="260"/>
      <c r="J1975" s="256"/>
      <c r="K1975" s="256"/>
      <c r="L1975" s="261"/>
      <c r="M1975" s="262"/>
      <c r="N1975" s="263"/>
      <c r="O1975" s="263"/>
      <c r="P1975" s="263"/>
      <c r="Q1975" s="263"/>
      <c r="R1975" s="263"/>
      <c r="S1975" s="263"/>
      <c r="T1975" s="264"/>
      <c r="U1975" s="14"/>
      <c r="V1975" s="14"/>
      <c r="W1975" s="14"/>
      <c r="X1975" s="14"/>
      <c r="Y1975" s="14"/>
      <c r="Z1975" s="14"/>
      <c r="AA1975" s="14"/>
      <c r="AB1975" s="14"/>
      <c r="AC1975" s="14"/>
      <c r="AD1975" s="14"/>
      <c r="AE1975" s="14"/>
      <c r="AT1975" s="265" t="s">
        <v>202</v>
      </c>
      <c r="AU1975" s="265" t="s">
        <v>81</v>
      </c>
      <c r="AV1975" s="14" t="s">
        <v>81</v>
      </c>
      <c r="AW1975" s="14" t="s">
        <v>30</v>
      </c>
      <c r="AX1975" s="14" t="s">
        <v>73</v>
      </c>
      <c r="AY1975" s="265" t="s">
        <v>194</v>
      </c>
    </row>
    <row r="1976" spans="1:51" s="14" customFormat="1" ht="12">
      <c r="A1976" s="14"/>
      <c r="B1976" s="255"/>
      <c r="C1976" s="256"/>
      <c r="D1976" s="240" t="s">
        <v>202</v>
      </c>
      <c r="E1976" s="257" t="s">
        <v>1</v>
      </c>
      <c r="F1976" s="258" t="s">
        <v>2217</v>
      </c>
      <c r="G1976" s="256"/>
      <c r="H1976" s="259">
        <v>26.784</v>
      </c>
      <c r="I1976" s="260"/>
      <c r="J1976" s="256"/>
      <c r="K1976" s="256"/>
      <c r="L1976" s="261"/>
      <c r="M1976" s="262"/>
      <c r="N1976" s="263"/>
      <c r="O1976" s="263"/>
      <c r="P1976" s="263"/>
      <c r="Q1976" s="263"/>
      <c r="R1976" s="263"/>
      <c r="S1976" s="263"/>
      <c r="T1976" s="264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T1976" s="265" t="s">
        <v>202</v>
      </c>
      <c r="AU1976" s="265" t="s">
        <v>81</v>
      </c>
      <c r="AV1976" s="14" t="s">
        <v>81</v>
      </c>
      <c r="AW1976" s="14" t="s">
        <v>30</v>
      </c>
      <c r="AX1976" s="14" t="s">
        <v>73</v>
      </c>
      <c r="AY1976" s="265" t="s">
        <v>194</v>
      </c>
    </row>
    <row r="1977" spans="1:51" s="14" customFormat="1" ht="12">
      <c r="A1977" s="14"/>
      <c r="B1977" s="255"/>
      <c r="C1977" s="256"/>
      <c r="D1977" s="240" t="s">
        <v>202</v>
      </c>
      <c r="E1977" s="257" t="s">
        <v>1</v>
      </c>
      <c r="F1977" s="258" t="s">
        <v>2218</v>
      </c>
      <c r="G1977" s="256"/>
      <c r="H1977" s="259">
        <v>31.137</v>
      </c>
      <c r="I1977" s="260"/>
      <c r="J1977" s="256"/>
      <c r="K1977" s="256"/>
      <c r="L1977" s="261"/>
      <c r="M1977" s="262"/>
      <c r="N1977" s="263"/>
      <c r="O1977" s="263"/>
      <c r="P1977" s="263"/>
      <c r="Q1977" s="263"/>
      <c r="R1977" s="263"/>
      <c r="S1977" s="263"/>
      <c r="T1977" s="264"/>
      <c r="U1977" s="14"/>
      <c r="V1977" s="14"/>
      <c r="W1977" s="14"/>
      <c r="X1977" s="14"/>
      <c r="Y1977" s="14"/>
      <c r="Z1977" s="14"/>
      <c r="AA1977" s="14"/>
      <c r="AB1977" s="14"/>
      <c r="AC1977" s="14"/>
      <c r="AD1977" s="14"/>
      <c r="AE1977" s="14"/>
      <c r="AT1977" s="265" t="s">
        <v>202</v>
      </c>
      <c r="AU1977" s="265" t="s">
        <v>81</v>
      </c>
      <c r="AV1977" s="14" t="s">
        <v>81</v>
      </c>
      <c r="AW1977" s="14" t="s">
        <v>30</v>
      </c>
      <c r="AX1977" s="14" t="s">
        <v>73</v>
      </c>
      <c r="AY1977" s="265" t="s">
        <v>194</v>
      </c>
    </row>
    <row r="1978" spans="1:51" s="14" customFormat="1" ht="12">
      <c r="A1978" s="14"/>
      <c r="B1978" s="255"/>
      <c r="C1978" s="256"/>
      <c r="D1978" s="240" t="s">
        <v>202</v>
      </c>
      <c r="E1978" s="257" t="s">
        <v>1</v>
      </c>
      <c r="F1978" s="258" t="s">
        <v>694</v>
      </c>
      <c r="G1978" s="256"/>
      <c r="H1978" s="259">
        <v>1.6</v>
      </c>
      <c r="I1978" s="260"/>
      <c r="J1978" s="256"/>
      <c r="K1978" s="256"/>
      <c r="L1978" s="261"/>
      <c r="M1978" s="262"/>
      <c r="N1978" s="263"/>
      <c r="O1978" s="263"/>
      <c r="P1978" s="263"/>
      <c r="Q1978" s="263"/>
      <c r="R1978" s="263"/>
      <c r="S1978" s="263"/>
      <c r="T1978" s="264"/>
      <c r="U1978" s="14"/>
      <c r="V1978" s="14"/>
      <c r="W1978" s="14"/>
      <c r="X1978" s="14"/>
      <c r="Y1978" s="14"/>
      <c r="Z1978" s="14"/>
      <c r="AA1978" s="14"/>
      <c r="AB1978" s="14"/>
      <c r="AC1978" s="14"/>
      <c r="AD1978" s="14"/>
      <c r="AE1978" s="14"/>
      <c r="AT1978" s="265" t="s">
        <v>202</v>
      </c>
      <c r="AU1978" s="265" t="s">
        <v>81</v>
      </c>
      <c r="AV1978" s="14" t="s">
        <v>81</v>
      </c>
      <c r="AW1978" s="14" t="s">
        <v>30</v>
      </c>
      <c r="AX1978" s="14" t="s">
        <v>73</v>
      </c>
      <c r="AY1978" s="265" t="s">
        <v>194</v>
      </c>
    </row>
    <row r="1979" spans="1:51" s="14" customFormat="1" ht="12">
      <c r="A1979" s="14"/>
      <c r="B1979" s="255"/>
      <c r="C1979" s="256"/>
      <c r="D1979" s="240" t="s">
        <v>202</v>
      </c>
      <c r="E1979" s="257" t="s">
        <v>1</v>
      </c>
      <c r="F1979" s="258" t="s">
        <v>2219</v>
      </c>
      <c r="G1979" s="256"/>
      <c r="H1979" s="259">
        <v>2.688</v>
      </c>
      <c r="I1979" s="260"/>
      <c r="J1979" s="256"/>
      <c r="K1979" s="256"/>
      <c r="L1979" s="261"/>
      <c r="M1979" s="262"/>
      <c r="N1979" s="263"/>
      <c r="O1979" s="263"/>
      <c r="P1979" s="263"/>
      <c r="Q1979" s="263"/>
      <c r="R1979" s="263"/>
      <c r="S1979" s="263"/>
      <c r="T1979" s="264"/>
      <c r="U1979" s="14"/>
      <c r="V1979" s="14"/>
      <c r="W1979" s="14"/>
      <c r="X1979" s="14"/>
      <c r="Y1979" s="14"/>
      <c r="Z1979" s="14"/>
      <c r="AA1979" s="14"/>
      <c r="AB1979" s="14"/>
      <c r="AC1979" s="14"/>
      <c r="AD1979" s="14"/>
      <c r="AE1979" s="14"/>
      <c r="AT1979" s="265" t="s">
        <v>202</v>
      </c>
      <c r="AU1979" s="265" t="s">
        <v>81</v>
      </c>
      <c r="AV1979" s="14" t="s">
        <v>81</v>
      </c>
      <c r="AW1979" s="14" t="s">
        <v>30</v>
      </c>
      <c r="AX1979" s="14" t="s">
        <v>73</v>
      </c>
      <c r="AY1979" s="265" t="s">
        <v>194</v>
      </c>
    </row>
    <row r="1980" spans="1:51" s="14" customFormat="1" ht="12">
      <c r="A1980" s="14"/>
      <c r="B1980" s="255"/>
      <c r="C1980" s="256"/>
      <c r="D1980" s="240" t="s">
        <v>202</v>
      </c>
      <c r="E1980" s="257" t="s">
        <v>1</v>
      </c>
      <c r="F1980" s="258" t="s">
        <v>2220</v>
      </c>
      <c r="G1980" s="256"/>
      <c r="H1980" s="259">
        <v>27.839</v>
      </c>
      <c r="I1980" s="260"/>
      <c r="J1980" s="256"/>
      <c r="K1980" s="256"/>
      <c r="L1980" s="261"/>
      <c r="M1980" s="262"/>
      <c r="N1980" s="263"/>
      <c r="O1980" s="263"/>
      <c r="P1980" s="263"/>
      <c r="Q1980" s="263"/>
      <c r="R1980" s="263"/>
      <c r="S1980" s="263"/>
      <c r="T1980" s="264"/>
      <c r="U1980" s="14"/>
      <c r="V1980" s="14"/>
      <c r="W1980" s="14"/>
      <c r="X1980" s="14"/>
      <c r="Y1980" s="14"/>
      <c r="Z1980" s="14"/>
      <c r="AA1980" s="14"/>
      <c r="AB1980" s="14"/>
      <c r="AC1980" s="14"/>
      <c r="AD1980" s="14"/>
      <c r="AE1980" s="14"/>
      <c r="AT1980" s="265" t="s">
        <v>202</v>
      </c>
      <c r="AU1980" s="265" t="s">
        <v>81</v>
      </c>
      <c r="AV1980" s="14" t="s">
        <v>81</v>
      </c>
      <c r="AW1980" s="14" t="s">
        <v>30</v>
      </c>
      <c r="AX1980" s="14" t="s">
        <v>73</v>
      </c>
      <c r="AY1980" s="265" t="s">
        <v>194</v>
      </c>
    </row>
    <row r="1981" spans="1:51" s="14" customFormat="1" ht="12">
      <c r="A1981" s="14"/>
      <c r="B1981" s="255"/>
      <c r="C1981" s="256"/>
      <c r="D1981" s="240" t="s">
        <v>202</v>
      </c>
      <c r="E1981" s="257" t="s">
        <v>1</v>
      </c>
      <c r="F1981" s="258" t="s">
        <v>2221</v>
      </c>
      <c r="G1981" s="256"/>
      <c r="H1981" s="259">
        <v>33.859</v>
      </c>
      <c r="I1981" s="260"/>
      <c r="J1981" s="256"/>
      <c r="K1981" s="256"/>
      <c r="L1981" s="261"/>
      <c r="M1981" s="262"/>
      <c r="N1981" s="263"/>
      <c r="O1981" s="263"/>
      <c r="P1981" s="263"/>
      <c r="Q1981" s="263"/>
      <c r="R1981" s="263"/>
      <c r="S1981" s="263"/>
      <c r="T1981" s="264"/>
      <c r="U1981" s="14"/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T1981" s="265" t="s">
        <v>202</v>
      </c>
      <c r="AU1981" s="265" t="s">
        <v>81</v>
      </c>
      <c r="AV1981" s="14" t="s">
        <v>81</v>
      </c>
      <c r="AW1981" s="14" t="s">
        <v>30</v>
      </c>
      <c r="AX1981" s="14" t="s">
        <v>73</v>
      </c>
      <c r="AY1981" s="265" t="s">
        <v>194</v>
      </c>
    </row>
    <row r="1982" spans="1:51" s="14" customFormat="1" ht="12">
      <c r="A1982" s="14"/>
      <c r="B1982" s="255"/>
      <c r="C1982" s="256"/>
      <c r="D1982" s="240" t="s">
        <v>202</v>
      </c>
      <c r="E1982" s="257" t="s">
        <v>1</v>
      </c>
      <c r="F1982" s="258" t="s">
        <v>2222</v>
      </c>
      <c r="G1982" s="256"/>
      <c r="H1982" s="259">
        <v>90.928</v>
      </c>
      <c r="I1982" s="260"/>
      <c r="J1982" s="256"/>
      <c r="K1982" s="256"/>
      <c r="L1982" s="261"/>
      <c r="M1982" s="262"/>
      <c r="N1982" s="263"/>
      <c r="O1982" s="263"/>
      <c r="P1982" s="263"/>
      <c r="Q1982" s="263"/>
      <c r="R1982" s="263"/>
      <c r="S1982" s="263"/>
      <c r="T1982" s="264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T1982" s="265" t="s">
        <v>202</v>
      </c>
      <c r="AU1982" s="265" t="s">
        <v>81</v>
      </c>
      <c r="AV1982" s="14" t="s">
        <v>81</v>
      </c>
      <c r="AW1982" s="14" t="s">
        <v>30</v>
      </c>
      <c r="AX1982" s="14" t="s">
        <v>73</v>
      </c>
      <c r="AY1982" s="265" t="s">
        <v>194</v>
      </c>
    </row>
    <row r="1983" spans="1:51" s="16" customFormat="1" ht="12">
      <c r="A1983" s="16"/>
      <c r="B1983" s="277"/>
      <c r="C1983" s="278"/>
      <c r="D1983" s="240" t="s">
        <v>202</v>
      </c>
      <c r="E1983" s="279" t="s">
        <v>1</v>
      </c>
      <c r="F1983" s="280" t="s">
        <v>276</v>
      </c>
      <c r="G1983" s="278"/>
      <c r="H1983" s="281">
        <v>705.2180000000001</v>
      </c>
      <c r="I1983" s="282"/>
      <c r="J1983" s="278"/>
      <c r="K1983" s="278"/>
      <c r="L1983" s="283"/>
      <c r="M1983" s="284"/>
      <c r="N1983" s="285"/>
      <c r="O1983" s="285"/>
      <c r="P1983" s="285"/>
      <c r="Q1983" s="285"/>
      <c r="R1983" s="285"/>
      <c r="S1983" s="285"/>
      <c r="T1983" s="286"/>
      <c r="U1983" s="16"/>
      <c r="V1983" s="16"/>
      <c r="W1983" s="16"/>
      <c r="X1983" s="16"/>
      <c r="Y1983" s="16"/>
      <c r="Z1983" s="16"/>
      <c r="AA1983" s="16"/>
      <c r="AB1983" s="16"/>
      <c r="AC1983" s="16"/>
      <c r="AD1983" s="16"/>
      <c r="AE1983" s="16"/>
      <c r="AT1983" s="287" t="s">
        <v>202</v>
      </c>
      <c r="AU1983" s="287" t="s">
        <v>81</v>
      </c>
      <c r="AV1983" s="16" t="s">
        <v>110</v>
      </c>
      <c r="AW1983" s="16" t="s">
        <v>30</v>
      </c>
      <c r="AX1983" s="16" t="s">
        <v>73</v>
      </c>
      <c r="AY1983" s="287" t="s">
        <v>194</v>
      </c>
    </row>
    <row r="1984" spans="1:51" s="14" customFormat="1" ht="12">
      <c r="A1984" s="14"/>
      <c r="B1984" s="255"/>
      <c r="C1984" s="256"/>
      <c r="D1984" s="240" t="s">
        <v>202</v>
      </c>
      <c r="E1984" s="257" t="s">
        <v>1</v>
      </c>
      <c r="F1984" s="258" t="s">
        <v>2223</v>
      </c>
      <c r="G1984" s="256"/>
      <c r="H1984" s="259">
        <v>-79.05</v>
      </c>
      <c r="I1984" s="260"/>
      <c r="J1984" s="256"/>
      <c r="K1984" s="256"/>
      <c r="L1984" s="261"/>
      <c r="M1984" s="262"/>
      <c r="N1984" s="263"/>
      <c r="O1984" s="263"/>
      <c r="P1984" s="263"/>
      <c r="Q1984" s="263"/>
      <c r="R1984" s="263"/>
      <c r="S1984" s="263"/>
      <c r="T1984" s="264"/>
      <c r="U1984" s="14"/>
      <c r="V1984" s="14"/>
      <c r="W1984" s="14"/>
      <c r="X1984" s="14"/>
      <c r="Y1984" s="14"/>
      <c r="Z1984" s="14"/>
      <c r="AA1984" s="14"/>
      <c r="AB1984" s="14"/>
      <c r="AC1984" s="14"/>
      <c r="AD1984" s="14"/>
      <c r="AE1984" s="14"/>
      <c r="AT1984" s="265" t="s">
        <v>202</v>
      </c>
      <c r="AU1984" s="265" t="s">
        <v>81</v>
      </c>
      <c r="AV1984" s="14" t="s">
        <v>81</v>
      </c>
      <c r="AW1984" s="14" t="s">
        <v>30</v>
      </c>
      <c r="AX1984" s="14" t="s">
        <v>73</v>
      </c>
      <c r="AY1984" s="265" t="s">
        <v>194</v>
      </c>
    </row>
    <row r="1985" spans="1:51" s="15" customFormat="1" ht="12">
      <c r="A1985" s="15"/>
      <c r="B1985" s="266"/>
      <c r="C1985" s="267"/>
      <c r="D1985" s="240" t="s">
        <v>202</v>
      </c>
      <c r="E1985" s="268" t="s">
        <v>1</v>
      </c>
      <c r="F1985" s="269" t="s">
        <v>206</v>
      </c>
      <c r="G1985" s="267"/>
      <c r="H1985" s="270">
        <v>626.1680000000001</v>
      </c>
      <c r="I1985" s="271"/>
      <c r="J1985" s="267"/>
      <c r="K1985" s="267"/>
      <c r="L1985" s="272"/>
      <c r="M1985" s="273"/>
      <c r="N1985" s="274"/>
      <c r="O1985" s="274"/>
      <c r="P1985" s="274"/>
      <c r="Q1985" s="274"/>
      <c r="R1985" s="274"/>
      <c r="S1985" s="274"/>
      <c r="T1985" s="275"/>
      <c r="U1985" s="15"/>
      <c r="V1985" s="15"/>
      <c r="W1985" s="15"/>
      <c r="X1985" s="15"/>
      <c r="Y1985" s="15"/>
      <c r="Z1985" s="15"/>
      <c r="AA1985" s="15"/>
      <c r="AB1985" s="15"/>
      <c r="AC1985" s="15"/>
      <c r="AD1985" s="15"/>
      <c r="AE1985" s="15"/>
      <c r="AT1985" s="276" t="s">
        <v>202</v>
      </c>
      <c r="AU1985" s="276" t="s">
        <v>81</v>
      </c>
      <c r="AV1985" s="15" t="s">
        <v>115</v>
      </c>
      <c r="AW1985" s="15" t="s">
        <v>30</v>
      </c>
      <c r="AX1985" s="15" t="s">
        <v>77</v>
      </c>
      <c r="AY1985" s="276" t="s">
        <v>194</v>
      </c>
    </row>
    <row r="1986" spans="1:65" s="2" customFormat="1" ht="12">
      <c r="A1986" s="39"/>
      <c r="B1986" s="40"/>
      <c r="C1986" s="227" t="s">
        <v>2224</v>
      </c>
      <c r="D1986" s="227" t="s">
        <v>196</v>
      </c>
      <c r="E1986" s="228" t="s">
        <v>2225</v>
      </c>
      <c r="F1986" s="229" t="s">
        <v>2226</v>
      </c>
      <c r="G1986" s="230" t="s">
        <v>294</v>
      </c>
      <c r="H1986" s="231">
        <v>626.168</v>
      </c>
      <c r="I1986" s="232"/>
      <c r="J1986" s="233">
        <f>ROUND(I1986*H1986,2)</f>
        <v>0</v>
      </c>
      <c r="K1986" s="229" t="s">
        <v>200</v>
      </c>
      <c r="L1986" s="45"/>
      <c r="M1986" s="234" t="s">
        <v>1</v>
      </c>
      <c r="N1986" s="235" t="s">
        <v>38</v>
      </c>
      <c r="O1986" s="92"/>
      <c r="P1986" s="236">
        <f>O1986*H1986</f>
        <v>0</v>
      </c>
      <c r="Q1986" s="236">
        <v>0</v>
      </c>
      <c r="R1986" s="236">
        <f>Q1986*H1986</f>
        <v>0</v>
      </c>
      <c r="S1986" s="236">
        <v>0</v>
      </c>
      <c r="T1986" s="237">
        <f>S1986*H1986</f>
        <v>0</v>
      </c>
      <c r="U1986" s="39"/>
      <c r="V1986" s="39"/>
      <c r="W1986" s="39"/>
      <c r="X1986" s="39"/>
      <c r="Y1986" s="39"/>
      <c r="Z1986" s="39"/>
      <c r="AA1986" s="39"/>
      <c r="AB1986" s="39"/>
      <c r="AC1986" s="39"/>
      <c r="AD1986" s="39"/>
      <c r="AE1986" s="39"/>
      <c r="AR1986" s="238" t="s">
        <v>239</v>
      </c>
      <c r="AT1986" s="238" t="s">
        <v>196</v>
      </c>
      <c r="AU1986" s="238" t="s">
        <v>81</v>
      </c>
      <c r="AY1986" s="18" t="s">
        <v>194</v>
      </c>
      <c r="BE1986" s="239">
        <f>IF(N1986="základní",J1986,0)</f>
        <v>0</v>
      </c>
      <c r="BF1986" s="239">
        <f>IF(N1986="snížená",J1986,0)</f>
        <v>0</v>
      </c>
      <c r="BG1986" s="239">
        <f>IF(N1986="zákl. přenesená",J1986,0)</f>
        <v>0</v>
      </c>
      <c r="BH1986" s="239">
        <f>IF(N1986="sníž. přenesená",J1986,0)</f>
        <v>0</v>
      </c>
      <c r="BI1986" s="239">
        <f>IF(N1986="nulová",J1986,0)</f>
        <v>0</v>
      </c>
      <c r="BJ1986" s="18" t="s">
        <v>77</v>
      </c>
      <c r="BK1986" s="239">
        <f>ROUND(I1986*H1986,2)</f>
        <v>0</v>
      </c>
      <c r="BL1986" s="18" t="s">
        <v>239</v>
      </c>
      <c r="BM1986" s="238" t="s">
        <v>2227</v>
      </c>
    </row>
    <row r="1987" spans="1:47" s="2" customFormat="1" ht="12">
      <c r="A1987" s="39"/>
      <c r="B1987" s="40"/>
      <c r="C1987" s="41"/>
      <c r="D1987" s="240" t="s">
        <v>201</v>
      </c>
      <c r="E1987" s="41"/>
      <c r="F1987" s="241" t="s">
        <v>2226</v>
      </c>
      <c r="G1987" s="41"/>
      <c r="H1987" s="41"/>
      <c r="I1987" s="242"/>
      <c r="J1987" s="41"/>
      <c r="K1987" s="41"/>
      <c r="L1987" s="45"/>
      <c r="M1987" s="243"/>
      <c r="N1987" s="244"/>
      <c r="O1987" s="92"/>
      <c r="P1987" s="92"/>
      <c r="Q1987" s="92"/>
      <c r="R1987" s="92"/>
      <c r="S1987" s="92"/>
      <c r="T1987" s="93"/>
      <c r="U1987" s="39"/>
      <c r="V1987" s="39"/>
      <c r="W1987" s="39"/>
      <c r="X1987" s="39"/>
      <c r="Y1987" s="39"/>
      <c r="Z1987" s="39"/>
      <c r="AA1987" s="39"/>
      <c r="AB1987" s="39"/>
      <c r="AC1987" s="39"/>
      <c r="AD1987" s="39"/>
      <c r="AE1987" s="39"/>
      <c r="AT1987" s="18" t="s">
        <v>201</v>
      </c>
      <c r="AU1987" s="18" t="s">
        <v>81</v>
      </c>
    </row>
    <row r="1988" spans="1:65" s="2" customFormat="1" ht="12">
      <c r="A1988" s="39"/>
      <c r="B1988" s="40"/>
      <c r="C1988" s="227" t="s">
        <v>1246</v>
      </c>
      <c r="D1988" s="227" t="s">
        <v>196</v>
      </c>
      <c r="E1988" s="228" t="s">
        <v>2228</v>
      </c>
      <c r="F1988" s="229" t="s">
        <v>2229</v>
      </c>
      <c r="G1988" s="230" t="s">
        <v>397</v>
      </c>
      <c r="H1988" s="231">
        <v>80</v>
      </c>
      <c r="I1988" s="232"/>
      <c r="J1988" s="233">
        <f>ROUND(I1988*H1988,2)</f>
        <v>0</v>
      </c>
      <c r="K1988" s="229" t="s">
        <v>200</v>
      </c>
      <c r="L1988" s="45"/>
      <c r="M1988" s="234" t="s">
        <v>1</v>
      </c>
      <c r="N1988" s="235" t="s">
        <v>38</v>
      </c>
      <c r="O1988" s="92"/>
      <c r="P1988" s="236">
        <f>O1988*H1988</f>
        <v>0</v>
      </c>
      <c r="Q1988" s="236">
        <v>0</v>
      </c>
      <c r="R1988" s="236">
        <f>Q1988*H1988</f>
        <v>0</v>
      </c>
      <c r="S1988" s="236">
        <v>0</v>
      </c>
      <c r="T1988" s="237">
        <f>S1988*H1988</f>
        <v>0</v>
      </c>
      <c r="U1988" s="39"/>
      <c r="V1988" s="39"/>
      <c r="W1988" s="39"/>
      <c r="X1988" s="39"/>
      <c r="Y1988" s="39"/>
      <c r="Z1988" s="39"/>
      <c r="AA1988" s="39"/>
      <c r="AB1988" s="39"/>
      <c r="AC1988" s="39"/>
      <c r="AD1988" s="39"/>
      <c r="AE1988" s="39"/>
      <c r="AR1988" s="238" t="s">
        <v>239</v>
      </c>
      <c r="AT1988" s="238" t="s">
        <v>196</v>
      </c>
      <c r="AU1988" s="238" t="s">
        <v>81</v>
      </c>
      <c r="AY1988" s="18" t="s">
        <v>194</v>
      </c>
      <c r="BE1988" s="239">
        <f>IF(N1988="základní",J1988,0)</f>
        <v>0</v>
      </c>
      <c r="BF1988" s="239">
        <f>IF(N1988="snížená",J1988,0)</f>
        <v>0</v>
      </c>
      <c r="BG1988" s="239">
        <f>IF(N1988="zákl. přenesená",J1988,0)</f>
        <v>0</v>
      </c>
      <c r="BH1988" s="239">
        <f>IF(N1988="sníž. přenesená",J1988,0)</f>
        <v>0</v>
      </c>
      <c r="BI1988" s="239">
        <f>IF(N1988="nulová",J1988,0)</f>
        <v>0</v>
      </c>
      <c r="BJ1988" s="18" t="s">
        <v>77</v>
      </c>
      <c r="BK1988" s="239">
        <f>ROUND(I1988*H1988,2)</f>
        <v>0</v>
      </c>
      <c r="BL1988" s="18" t="s">
        <v>239</v>
      </c>
      <c r="BM1988" s="238" t="s">
        <v>2230</v>
      </c>
    </row>
    <row r="1989" spans="1:47" s="2" customFormat="1" ht="12">
      <c r="A1989" s="39"/>
      <c r="B1989" s="40"/>
      <c r="C1989" s="41"/>
      <c r="D1989" s="240" t="s">
        <v>201</v>
      </c>
      <c r="E1989" s="41"/>
      <c r="F1989" s="241" t="s">
        <v>2229</v>
      </c>
      <c r="G1989" s="41"/>
      <c r="H1989" s="41"/>
      <c r="I1989" s="242"/>
      <c r="J1989" s="41"/>
      <c r="K1989" s="41"/>
      <c r="L1989" s="45"/>
      <c r="M1989" s="243"/>
      <c r="N1989" s="244"/>
      <c r="O1989" s="92"/>
      <c r="P1989" s="92"/>
      <c r="Q1989" s="92"/>
      <c r="R1989" s="92"/>
      <c r="S1989" s="92"/>
      <c r="T1989" s="93"/>
      <c r="U1989" s="39"/>
      <c r="V1989" s="39"/>
      <c r="W1989" s="39"/>
      <c r="X1989" s="39"/>
      <c r="Y1989" s="39"/>
      <c r="Z1989" s="39"/>
      <c r="AA1989" s="39"/>
      <c r="AB1989" s="39"/>
      <c r="AC1989" s="39"/>
      <c r="AD1989" s="39"/>
      <c r="AE1989" s="39"/>
      <c r="AT1989" s="18" t="s">
        <v>201</v>
      </c>
      <c r="AU1989" s="18" t="s">
        <v>81</v>
      </c>
    </row>
    <row r="1990" spans="1:51" s="14" customFormat="1" ht="12">
      <c r="A1990" s="14"/>
      <c r="B1990" s="255"/>
      <c r="C1990" s="256"/>
      <c r="D1990" s="240" t="s">
        <v>202</v>
      </c>
      <c r="E1990" s="257" t="s">
        <v>1</v>
      </c>
      <c r="F1990" s="258" t="s">
        <v>2231</v>
      </c>
      <c r="G1990" s="256"/>
      <c r="H1990" s="259">
        <v>80</v>
      </c>
      <c r="I1990" s="260"/>
      <c r="J1990" s="256"/>
      <c r="K1990" s="256"/>
      <c r="L1990" s="261"/>
      <c r="M1990" s="262"/>
      <c r="N1990" s="263"/>
      <c r="O1990" s="263"/>
      <c r="P1990" s="263"/>
      <c r="Q1990" s="263"/>
      <c r="R1990" s="263"/>
      <c r="S1990" s="263"/>
      <c r="T1990" s="264"/>
      <c r="U1990" s="14"/>
      <c r="V1990" s="14"/>
      <c r="W1990" s="14"/>
      <c r="X1990" s="14"/>
      <c r="Y1990" s="14"/>
      <c r="Z1990" s="14"/>
      <c r="AA1990" s="14"/>
      <c r="AB1990" s="14"/>
      <c r="AC1990" s="14"/>
      <c r="AD1990" s="14"/>
      <c r="AE1990" s="14"/>
      <c r="AT1990" s="265" t="s">
        <v>202</v>
      </c>
      <c r="AU1990" s="265" t="s">
        <v>81</v>
      </c>
      <c r="AV1990" s="14" t="s">
        <v>81</v>
      </c>
      <c r="AW1990" s="14" t="s">
        <v>30</v>
      </c>
      <c r="AX1990" s="14" t="s">
        <v>73</v>
      </c>
      <c r="AY1990" s="265" t="s">
        <v>194</v>
      </c>
    </row>
    <row r="1991" spans="1:51" s="15" customFormat="1" ht="12">
      <c r="A1991" s="15"/>
      <c r="B1991" s="266"/>
      <c r="C1991" s="267"/>
      <c r="D1991" s="240" t="s">
        <v>202</v>
      </c>
      <c r="E1991" s="268" t="s">
        <v>1</v>
      </c>
      <c r="F1991" s="269" t="s">
        <v>206</v>
      </c>
      <c r="G1991" s="267"/>
      <c r="H1991" s="270">
        <v>80</v>
      </c>
      <c r="I1991" s="271"/>
      <c r="J1991" s="267"/>
      <c r="K1991" s="267"/>
      <c r="L1991" s="272"/>
      <c r="M1991" s="273"/>
      <c r="N1991" s="274"/>
      <c r="O1991" s="274"/>
      <c r="P1991" s="274"/>
      <c r="Q1991" s="274"/>
      <c r="R1991" s="274"/>
      <c r="S1991" s="274"/>
      <c r="T1991" s="275"/>
      <c r="U1991" s="15"/>
      <c r="V1991" s="15"/>
      <c r="W1991" s="15"/>
      <c r="X1991" s="15"/>
      <c r="Y1991" s="15"/>
      <c r="Z1991" s="15"/>
      <c r="AA1991" s="15"/>
      <c r="AB1991" s="15"/>
      <c r="AC1991" s="15"/>
      <c r="AD1991" s="15"/>
      <c r="AE1991" s="15"/>
      <c r="AT1991" s="276" t="s">
        <v>202</v>
      </c>
      <c r="AU1991" s="276" t="s">
        <v>81</v>
      </c>
      <c r="AV1991" s="15" t="s">
        <v>115</v>
      </c>
      <c r="AW1991" s="15" t="s">
        <v>30</v>
      </c>
      <c r="AX1991" s="15" t="s">
        <v>77</v>
      </c>
      <c r="AY1991" s="276" t="s">
        <v>194</v>
      </c>
    </row>
    <row r="1992" spans="1:65" s="2" customFormat="1" ht="12">
      <c r="A1992" s="39"/>
      <c r="B1992" s="40"/>
      <c r="C1992" s="227" t="s">
        <v>2232</v>
      </c>
      <c r="D1992" s="227" t="s">
        <v>196</v>
      </c>
      <c r="E1992" s="228" t="s">
        <v>2233</v>
      </c>
      <c r="F1992" s="229" t="s">
        <v>2234</v>
      </c>
      <c r="G1992" s="230" t="s">
        <v>294</v>
      </c>
      <c r="H1992" s="231">
        <v>244.75</v>
      </c>
      <c r="I1992" s="232"/>
      <c r="J1992" s="233">
        <f>ROUND(I1992*H1992,2)</f>
        <v>0</v>
      </c>
      <c r="K1992" s="229" t="s">
        <v>200</v>
      </c>
      <c r="L1992" s="45"/>
      <c r="M1992" s="234" t="s">
        <v>1</v>
      </c>
      <c r="N1992" s="235" t="s">
        <v>38</v>
      </c>
      <c r="O1992" s="92"/>
      <c r="P1992" s="236">
        <f>O1992*H1992</f>
        <v>0</v>
      </c>
      <c r="Q1992" s="236">
        <v>0</v>
      </c>
      <c r="R1992" s="236">
        <f>Q1992*H1992</f>
        <v>0</v>
      </c>
      <c r="S1992" s="236">
        <v>0</v>
      </c>
      <c r="T1992" s="237">
        <f>S1992*H1992</f>
        <v>0</v>
      </c>
      <c r="U1992" s="39"/>
      <c r="V1992" s="39"/>
      <c r="W1992" s="39"/>
      <c r="X1992" s="39"/>
      <c r="Y1992" s="39"/>
      <c r="Z1992" s="39"/>
      <c r="AA1992" s="39"/>
      <c r="AB1992" s="39"/>
      <c r="AC1992" s="39"/>
      <c r="AD1992" s="39"/>
      <c r="AE1992" s="39"/>
      <c r="AR1992" s="238" t="s">
        <v>239</v>
      </c>
      <c r="AT1992" s="238" t="s">
        <v>196</v>
      </c>
      <c r="AU1992" s="238" t="s">
        <v>81</v>
      </c>
      <c r="AY1992" s="18" t="s">
        <v>194</v>
      </c>
      <c r="BE1992" s="239">
        <f>IF(N1992="základní",J1992,0)</f>
        <v>0</v>
      </c>
      <c r="BF1992" s="239">
        <f>IF(N1992="snížená",J1992,0)</f>
        <v>0</v>
      </c>
      <c r="BG1992" s="239">
        <f>IF(N1992="zákl. přenesená",J1992,0)</f>
        <v>0</v>
      </c>
      <c r="BH1992" s="239">
        <f>IF(N1992="sníž. přenesená",J1992,0)</f>
        <v>0</v>
      </c>
      <c r="BI1992" s="239">
        <f>IF(N1992="nulová",J1992,0)</f>
        <v>0</v>
      </c>
      <c r="BJ1992" s="18" t="s">
        <v>77</v>
      </c>
      <c r="BK1992" s="239">
        <f>ROUND(I1992*H1992,2)</f>
        <v>0</v>
      </c>
      <c r="BL1992" s="18" t="s">
        <v>239</v>
      </c>
      <c r="BM1992" s="238" t="s">
        <v>2235</v>
      </c>
    </row>
    <row r="1993" spans="1:47" s="2" customFormat="1" ht="12">
      <c r="A1993" s="39"/>
      <c r="B1993" s="40"/>
      <c r="C1993" s="41"/>
      <c r="D1993" s="240" t="s">
        <v>201</v>
      </c>
      <c r="E1993" s="41"/>
      <c r="F1993" s="241" t="s">
        <v>2234</v>
      </c>
      <c r="G1993" s="41"/>
      <c r="H1993" s="41"/>
      <c r="I1993" s="242"/>
      <c r="J1993" s="41"/>
      <c r="K1993" s="41"/>
      <c r="L1993" s="45"/>
      <c r="M1993" s="243"/>
      <c r="N1993" s="244"/>
      <c r="O1993" s="92"/>
      <c r="P1993" s="92"/>
      <c r="Q1993" s="92"/>
      <c r="R1993" s="92"/>
      <c r="S1993" s="92"/>
      <c r="T1993" s="93"/>
      <c r="U1993" s="39"/>
      <c r="V1993" s="39"/>
      <c r="W1993" s="39"/>
      <c r="X1993" s="39"/>
      <c r="Y1993" s="39"/>
      <c r="Z1993" s="39"/>
      <c r="AA1993" s="39"/>
      <c r="AB1993" s="39"/>
      <c r="AC1993" s="39"/>
      <c r="AD1993" s="39"/>
      <c r="AE1993" s="39"/>
      <c r="AT1993" s="18" t="s">
        <v>201</v>
      </c>
      <c r="AU1993" s="18" t="s">
        <v>81</v>
      </c>
    </row>
    <row r="1994" spans="1:51" s="13" customFormat="1" ht="12">
      <c r="A1994" s="13"/>
      <c r="B1994" s="245"/>
      <c r="C1994" s="246"/>
      <c r="D1994" s="240" t="s">
        <v>202</v>
      </c>
      <c r="E1994" s="247" t="s">
        <v>1</v>
      </c>
      <c r="F1994" s="248" t="s">
        <v>2236</v>
      </c>
      <c r="G1994" s="246"/>
      <c r="H1994" s="247" t="s">
        <v>1</v>
      </c>
      <c r="I1994" s="249"/>
      <c r="J1994" s="246"/>
      <c r="K1994" s="246"/>
      <c r="L1994" s="250"/>
      <c r="M1994" s="251"/>
      <c r="N1994" s="252"/>
      <c r="O1994" s="252"/>
      <c r="P1994" s="252"/>
      <c r="Q1994" s="252"/>
      <c r="R1994" s="252"/>
      <c r="S1994" s="252"/>
      <c r="T1994" s="25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T1994" s="254" t="s">
        <v>202</v>
      </c>
      <c r="AU1994" s="254" t="s">
        <v>81</v>
      </c>
      <c r="AV1994" s="13" t="s">
        <v>77</v>
      </c>
      <c r="AW1994" s="13" t="s">
        <v>30</v>
      </c>
      <c r="AX1994" s="13" t="s">
        <v>73</v>
      </c>
      <c r="AY1994" s="254" t="s">
        <v>194</v>
      </c>
    </row>
    <row r="1995" spans="1:51" s="14" customFormat="1" ht="12">
      <c r="A1995" s="14"/>
      <c r="B1995" s="255"/>
      <c r="C1995" s="256"/>
      <c r="D1995" s="240" t="s">
        <v>202</v>
      </c>
      <c r="E1995" s="257" t="s">
        <v>1</v>
      </c>
      <c r="F1995" s="258" t="s">
        <v>2237</v>
      </c>
      <c r="G1995" s="256"/>
      <c r="H1995" s="259">
        <v>68.99</v>
      </c>
      <c r="I1995" s="260"/>
      <c r="J1995" s="256"/>
      <c r="K1995" s="256"/>
      <c r="L1995" s="261"/>
      <c r="M1995" s="262"/>
      <c r="N1995" s="263"/>
      <c r="O1995" s="263"/>
      <c r="P1995" s="263"/>
      <c r="Q1995" s="263"/>
      <c r="R1995" s="263"/>
      <c r="S1995" s="263"/>
      <c r="T1995" s="264"/>
      <c r="U1995" s="14"/>
      <c r="V1995" s="14"/>
      <c r="W1995" s="14"/>
      <c r="X1995" s="14"/>
      <c r="Y1995" s="14"/>
      <c r="Z1995" s="14"/>
      <c r="AA1995" s="14"/>
      <c r="AB1995" s="14"/>
      <c r="AC1995" s="14"/>
      <c r="AD1995" s="14"/>
      <c r="AE1995" s="14"/>
      <c r="AT1995" s="265" t="s">
        <v>202</v>
      </c>
      <c r="AU1995" s="265" t="s">
        <v>81</v>
      </c>
      <c r="AV1995" s="14" t="s">
        <v>81</v>
      </c>
      <c r="AW1995" s="14" t="s">
        <v>30</v>
      </c>
      <c r="AX1995" s="14" t="s">
        <v>73</v>
      </c>
      <c r="AY1995" s="265" t="s">
        <v>194</v>
      </c>
    </row>
    <row r="1996" spans="1:51" s="14" customFormat="1" ht="12">
      <c r="A1996" s="14"/>
      <c r="B1996" s="255"/>
      <c r="C1996" s="256"/>
      <c r="D1996" s="240" t="s">
        <v>202</v>
      </c>
      <c r="E1996" s="257" t="s">
        <v>1</v>
      </c>
      <c r="F1996" s="258" t="s">
        <v>2238</v>
      </c>
      <c r="G1996" s="256"/>
      <c r="H1996" s="259">
        <v>175.76</v>
      </c>
      <c r="I1996" s="260"/>
      <c r="J1996" s="256"/>
      <c r="K1996" s="256"/>
      <c r="L1996" s="261"/>
      <c r="M1996" s="262"/>
      <c r="N1996" s="263"/>
      <c r="O1996" s="263"/>
      <c r="P1996" s="263"/>
      <c r="Q1996" s="263"/>
      <c r="R1996" s="263"/>
      <c r="S1996" s="263"/>
      <c r="T1996" s="264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T1996" s="265" t="s">
        <v>202</v>
      </c>
      <c r="AU1996" s="265" t="s">
        <v>81</v>
      </c>
      <c r="AV1996" s="14" t="s">
        <v>81</v>
      </c>
      <c r="AW1996" s="14" t="s">
        <v>30</v>
      </c>
      <c r="AX1996" s="14" t="s">
        <v>73</v>
      </c>
      <c r="AY1996" s="265" t="s">
        <v>194</v>
      </c>
    </row>
    <row r="1997" spans="1:51" s="15" customFormat="1" ht="12">
      <c r="A1997" s="15"/>
      <c r="B1997" s="266"/>
      <c r="C1997" s="267"/>
      <c r="D1997" s="240" t="s">
        <v>202</v>
      </c>
      <c r="E1997" s="268" t="s">
        <v>1</v>
      </c>
      <c r="F1997" s="269" t="s">
        <v>206</v>
      </c>
      <c r="G1997" s="267"/>
      <c r="H1997" s="270">
        <v>244.75</v>
      </c>
      <c r="I1997" s="271"/>
      <c r="J1997" s="267"/>
      <c r="K1997" s="267"/>
      <c r="L1997" s="272"/>
      <c r="M1997" s="273"/>
      <c r="N1997" s="274"/>
      <c r="O1997" s="274"/>
      <c r="P1997" s="274"/>
      <c r="Q1997" s="274"/>
      <c r="R1997" s="274"/>
      <c r="S1997" s="274"/>
      <c r="T1997" s="275"/>
      <c r="U1997" s="15"/>
      <c r="V1997" s="15"/>
      <c r="W1997" s="15"/>
      <c r="X1997" s="15"/>
      <c r="Y1997" s="15"/>
      <c r="Z1997" s="15"/>
      <c r="AA1997" s="15"/>
      <c r="AB1997" s="15"/>
      <c r="AC1997" s="15"/>
      <c r="AD1997" s="15"/>
      <c r="AE1997" s="15"/>
      <c r="AT1997" s="276" t="s">
        <v>202</v>
      </c>
      <c r="AU1997" s="276" t="s">
        <v>81</v>
      </c>
      <c r="AV1997" s="15" t="s">
        <v>115</v>
      </c>
      <c r="AW1997" s="15" t="s">
        <v>30</v>
      </c>
      <c r="AX1997" s="15" t="s">
        <v>77</v>
      </c>
      <c r="AY1997" s="276" t="s">
        <v>194</v>
      </c>
    </row>
    <row r="1998" spans="1:65" s="2" customFormat="1" ht="16.5" customHeight="1">
      <c r="A1998" s="39"/>
      <c r="B1998" s="40"/>
      <c r="C1998" s="288" t="s">
        <v>1250</v>
      </c>
      <c r="D1998" s="288" t="s">
        <v>282</v>
      </c>
      <c r="E1998" s="289" t="s">
        <v>2239</v>
      </c>
      <c r="F1998" s="290" t="s">
        <v>2240</v>
      </c>
      <c r="G1998" s="291" t="s">
        <v>294</v>
      </c>
      <c r="H1998" s="292">
        <v>256.988</v>
      </c>
      <c r="I1998" s="293"/>
      <c r="J1998" s="294">
        <f>ROUND(I1998*H1998,2)</f>
        <v>0</v>
      </c>
      <c r="K1998" s="290" t="s">
        <v>200</v>
      </c>
      <c r="L1998" s="295"/>
      <c r="M1998" s="296" t="s">
        <v>1</v>
      </c>
      <c r="N1998" s="297" t="s">
        <v>38</v>
      </c>
      <c r="O1998" s="92"/>
      <c r="P1998" s="236">
        <f>O1998*H1998</f>
        <v>0</v>
      </c>
      <c r="Q1998" s="236">
        <v>0</v>
      </c>
      <c r="R1998" s="236">
        <f>Q1998*H1998</f>
        <v>0</v>
      </c>
      <c r="S1998" s="236">
        <v>0</v>
      </c>
      <c r="T1998" s="237">
        <f>S1998*H1998</f>
        <v>0</v>
      </c>
      <c r="U1998" s="39"/>
      <c r="V1998" s="39"/>
      <c r="W1998" s="39"/>
      <c r="X1998" s="39"/>
      <c r="Y1998" s="39"/>
      <c r="Z1998" s="39"/>
      <c r="AA1998" s="39"/>
      <c r="AB1998" s="39"/>
      <c r="AC1998" s="39"/>
      <c r="AD1998" s="39"/>
      <c r="AE1998" s="39"/>
      <c r="AR1998" s="238" t="s">
        <v>273</v>
      </c>
      <c r="AT1998" s="238" t="s">
        <v>282</v>
      </c>
      <c r="AU1998" s="238" t="s">
        <v>81</v>
      </c>
      <c r="AY1998" s="18" t="s">
        <v>194</v>
      </c>
      <c r="BE1998" s="239">
        <f>IF(N1998="základní",J1998,0)</f>
        <v>0</v>
      </c>
      <c r="BF1998" s="239">
        <f>IF(N1998="snížená",J1998,0)</f>
        <v>0</v>
      </c>
      <c r="BG1998" s="239">
        <f>IF(N1998="zákl. přenesená",J1998,0)</f>
        <v>0</v>
      </c>
      <c r="BH1998" s="239">
        <f>IF(N1998="sníž. přenesená",J1998,0)</f>
        <v>0</v>
      </c>
      <c r="BI1998" s="239">
        <f>IF(N1998="nulová",J1998,0)</f>
        <v>0</v>
      </c>
      <c r="BJ1998" s="18" t="s">
        <v>77</v>
      </c>
      <c r="BK1998" s="239">
        <f>ROUND(I1998*H1998,2)</f>
        <v>0</v>
      </c>
      <c r="BL1998" s="18" t="s">
        <v>239</v>
      </c>
      <c r="BM1998" s="238" t="s">
        <v>2241</v>
      </c>
    </row>
    <row r="1999" spans="1:47" s="2" customFormat="1" ht="12">
      <c r="A1999" s="39"/>
      <c r="B1999" s="40"/>
      <c r="C1999" s="41"/>
      <c r="D1999" s="240" t="s">
        <v>201</v>
      </c>
      <c r="E1999" s="41"/>
      <c r="F1999" s="241" t="s">
        <v>2240</v>
      </c>
      <c r="G1999" s="41"/>
      <c r="H1999" s="41"/>
      <c r="I1999" s="242"/>
      <c r="J1999" s="41"/>
      <c r="K1999" s="41"/>
      <c r="L1999" s="45"/>
      <c r="M1999" s="243"/>
      <c r="N1999" s="244"/>
      <c r="O1999" s="92"/>
      <c r="P1999" s="92"/>
      <c r="Q1999" s="92"/>
      <c r="R1999" s="92"/>
      <c r="S1999" s="92"/>
      <c r="T1999" s="93"/>
      <c r="U1999" s="39"/>
      <c r="V1999" s="39"/>
      <c r="W1999" s="39"/>
      <c r="X1999" s="39"/>
      <c r="Y1999" s="39"/>
      <c r="Z1999" s="39"/>
      <c r="AA1999" s="39"/>
      <c r="AB1999" s="39"/>
      <c r="AC1999" s="39"/>
      <c r="AD1999" s="39"/>
      <c r="AE1999" s="39"/>
      <c r="AT1999" s="18" t="s">
        <v>201</v>
      </c>
      <c r="AU1999" s="18" t="s">
        <v>81</v>
      </c>
    </row>
    <row r="2000" spans="1:51" s="14" customFormat="1" ht="12">
      <c r="A2000" s="14"/>
      <c r="B2000" s="255"/>
      <c r="C2000" s="256"/>
      <c r="D2000" s="240" t="s">
        <v>202</v>
      </c>
      <c r="E2000" s="257" t="s">
        <v>1</v>
      </c>
      <c r="F2000" s="258" t="s">
        <v>2242</v>
      </c>
      <c r="G2000" s="256"/>
      <c r="H2000" s="259">
        <v>256.988</v>
      </c>
      <c r="I2000" s="260"/>
      <c r="J2000" s="256"/>
      <c r="K2000" s="256"/>
      <c r="L2000" s="261"/>
      <c r="M2000" s="262"/>
      <c r="N2000" s="263"/>
      <c r="O2000" s="263"/>
      <c r="P2000" s="263"/>
      <c r="Q2000" s="263"/>
      <c r="R2000" s="263"/>
      <c r="S2000" s="263"/>
      <c r="T2000" s="264"/>
      <c r="U2000" s="14"/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T2000" s="265" t="s">
        <v>202</v>
      </c>
      <c r="AU2000" s="265" t="s">
        <v>81</v>
      </c>
      <c r="AV2000" s="14" t="s">
        <v>81</v>
      </c>
      <c r="AW2000" s="14" t="s">
        <v>30</v>
      </c>
      <c r="AX2000" s="14" t="s">
        <v>73</v>
      </c>
      <c r="AY2000" s="265" t="s">
        <v>194</v>
      </c>
    </row>
    <row r="2001" spans="1:51" s="15" customFormat="1" ht="12">
      <c r="A2001" s="15"/>
      <c r="B2001" s="266"/>
      <c r="C2001" s="267"/>
      <c r="D2001" s="240" t="s">
        <v>202</v>
      </c>
      <c r="E2001" s="268" t="s">
        <v>1</v>
      </c>
      <c r="F2001" s="269" t="s">
        <v>206</v>
      </c>
      <c r="G2001" s="267"/>
      <c r="H2001" s="270">
        <v>256.988</v>
      </c>
      <c r="I2001" s="271"/>
      <c r="J2001" s="267"/>
      <c r="K2001" s="267"/>
      <c r="L2001" s="272"/>
      <c r="M2001" s="273"/>
      <c r="N2001" s="274"/>
      <c r="O2001" s="274"/>
      <c r="P2001" s="274"/>
      <c r="Q2001" s="274"/>
      <c r="R2001" s="274"/>
      <c r="S2001" s="274"/>
      <c r="T2001" s="275"/>
      <c r="U2001" s="15"/>
      <c r="V2001" s="15"/>
      <c r="W2001" s="15"/>
      <c r="X2001" s="15"/>
      <c r="Y2001" s="15"/>
      <c r="Z2001" s="15"/>
      <c r="AA2001" s="15"/>
      <c r="AB2001" s="15"/>
      <c r="AC2001" s="15"/>
      <c r="AD2001" s="15"/>
      <c r="AE2001" s="15"/>
      <c r="AT2001" s="276" t="s">
        <v>202</v>
      </c>
      <c r="AU2001" s="276" t="s">
        <v>81</v>
      </c>
      <c r="AV2001" s="15" t="s">
        <v>115</v>
      </c>
      <c r="AW2001" s="15" t="s">
        <v>30</v>
      </c>
      <c r="AX2001" s="15" t="s">
        <v>77</v>
      </c>
      <c r="AY2001" s="276" t="s">
        <v>194</v>
      </c>
    </row>
    <row r="2002" spans="1:65" s="2" customFormat="1" ht="44.25" customHeight="1">
      <c r="A2002" s="39"/>
      <c r="B2002" s="40"/>
      <c r="C2002" s="227" t="s">
        <v>2243</v>
      </c>
      <c r="D2002" s="227" t="s">
        <v>196</v>
      </c>
      <c r="E2002" s="228" t="s">
        <v>2244</v>
      </c>
      <c r="F2002" s="229" t="s">
        <v>2245</v>
      </c>
      <c r="G2002" s="230" t="s">
        <v>294</v>
      </c>
      <c r="H2002" s="231">
        <v>100</v>
      </c>
      <c r="I2002" s="232"/>
      <c r="J2002" s="233">
        <f>ROUND(I2002*H2002,2)</f>
        <v>0</v>
      </c>
      <c r="K2002" s="229" t="s">
        <v>200</v>
      </c>
      <c r="L2002" s="45"/>
      <c r="M2002" s="234" t="s">
        <v>1</v>
      </c>
      <c r="N2002" s="235" t="s">
        <v>38</v>
      </c>
      <c r="O2002" s="92"/>
      <c r="P2002" s="236">
        <f>O2002*H2002</f>
        <v>0</v>
      </c>
      <c r="Q2002" s="236">
        <v>0</v>
      </c>
      <c r="R2002" s="236">
        <f>Q2002*H2002</f>
        <v>0</v>
      </c>
      <c r="S2002" s="236">
        <v>0</v>
      </c>
      <c r="T2002" s="237">
        <f>S2002*H2002</f>
        <v>0</v>
      </c>
      <c r="U2002" s="39"/>
      <c r="V2002" s="39"/>
      <c r="W2002" s="39"/>
      <c r="X2002" s="39"/>
      <c r="Y2002" s="39"/>
      <c r="Z2002" s="39"/>
      <c r="AA2002" s="39"/>
      <c r="AB2002" s="39"/>
      <c r="AC2002" s="39"/>
      <c r="AD2002" s="39"/>
      <c r="AE2002" s="39"/>
      <c r="AR2002" s="238" t="s">
        <v>239</v>
      </c>
      <c r="AT2002" s="238" t="s">
        <v>196</v>
      </c>
      <c r="AU2002" s="238" t="s">
        <v>81</v>
      </c>
      <c r="AY2002" s="18" t="s">
        <v>194</v>
      </c>
      <c r="BE2002" s="239">
        <f>IF(N2002="základní",J2002,0)</f>
        <v>0</v>
      </c>
      <c r="BF2002" s="239">
        <f>IF(N2002="snížená",J2002,0)</f>
        <v>0</v>
      </c>
      <c r="BG2002" s="239">
        <f>IF(N2002="zákl. přenesená",J2002,0)</f>
        <v>0</v>
      </c>
      <c r="BH2002" s="239">
        <f>IF(N2002="sníž. přenesená",J2002,0)</f>
        <v>0</v>
      </c>
      <c r="BI2002" s="239">
        <f>IF(N2002="nulová",J2002,0)</f>
        <v>0</v>
      </c>
      <c r="BJ2002" s="18" t="s">
        <v>77</v>
      </c>
      <c r="BK2002" s="239">
        <f>ROUND(I2002*H2002,2)</f>
        <v>0</v>
      </c>
      <c r="BL2002" s="18" t="s">
        <v>239</v>
      </c>
      <c r="BM2002" s="238" t="s">
        <v>2246</v>
      </c>
    </row>
    <row r="2003" spans="1:47" s="2" customFormat="1" ht="12">
      <c r="A2003" s="39"/>
      <c r="B2003" s="40"/>
      <c r="C2003" s="41"/>
      <c r="D2003" s="240" t="s">
        <v>201</v>
      </c>
      <c r="E2003" s="41"/>
      <c r="F2003" s="241" t="s">
        <v>2245</v>
      </c>
      <c r="G2003" s="41"/>
      <c r="H2003" s="41"/>
      <c r="I2003" s="242"/>
      <c r="J2003" s="41"/>
      <c r="K2003" s="41"/>
      <c r="L2003" s="45"/>
      <c r="M2003" s="243"/>
      <c r="N2003" s="244"/>
      <c r="O2003" s="92"/>
      <c r="P2003" s="92"/>
      <c r="Q2003" s="92"/>
      <c r="R2003" s="92"/>
      <c r="S2003" s="92"/>
      <c r="T2003" s="93"/>
      <c r="U2003" s="39"/>
      <c r="V2003" s="39"/>
      <c r="W2003" s="39"/>
      <c r="X2003" s="39"/>
      <c r="Y2003" s="39"/>
      <c r="Z2003" s="39"/>
      <c r="AA2003" s="39"/>
      <c r="AB2003" s="39"/>
      <c r="AC2003" s="39"/>
      <c r="AD2003" s="39"/>
      <c r="AE2003" s="39"/>
      <c r="AT2003" s="18" t="s">
        <v>201</v>
      </c>
      <c r="AU2003" s="18" t="s">
        <v>81</v>
      </c>
    </row>
    <row r="2004" spans="1:51" s="14" customFormat="1" ht="12">
      <c r="A2004" s="14"/>
      <c r="B2004" s="255"/>
      <c r="C2004" s="256"/>
      <c r="D2004" s="240" t="s">
        <v>202</v>
      </c>
      <c r="E2004" s="257" t="s">
        <v>1</v>
      </c>
      <c r="F2004" s="258" t="s">
        <v>2247</v>
      </c>
      <c r="G2004" s="256"/>
      <c r="H2004" s="259">
        <v>100</v>
      </c>
      <c r="I2004" s="260"/>
      <c r="J2004" s="256"/>
      <c r="K2004" s="256"/>
      <c r="L2004" s="261"/>
      <c r="M2004" s="262"/>
      <c r="N2004" s="263"/>
      <c r="O2004" s="263"/>
      <c r="P2004" s="263"/>
      <c r="Q2004" s="263"/>
      <c r="R2004" s="263"/>
      <c r="S2004" s="263"/>
      <c r="T2004" s="264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T2004" s="265" t="s">
        <v>202</v>
      </c>
      <c r="AU2004" s="265" t="s">
        <v>81</v>
      </c>
      <c r="AV2004" s="14" t="s">
        <v>81</v>
      </c>
      <c r="AW2004" s="14" t="s">
        <v>30</v>
      </c>
      <c r="AX2004" s="14" t="s">
        <v>73</v>
      </c>
      <c r="AY2004" s="265" t="s">
        <v>194</v>
      </c>
    </row>
    <row r="2005" spans="1:51" s="15" customFormat="1" ht="12">
      <c r="A2005" s="15"/>
      <c r="B2005" s="266"/>
      <c r="C2005" s="267"/>
      <c r="D2005" s="240" t="s">
        <v>202</v>
      </c>
      <c r="E2005" s="268" t="s">
        <v>1</v>
      </c>
      <c r="F2005" s="269" t="s">
        <v>206</v>
      </c>
      <c r="G2005" s="267"/>
      <c r="H2005" s="270">
        <v>100</v>
      </c>
      <c r="I2005" s="271"/>
      <c r="J2005" s="267"/>
      <c r="K2005" s="267"/>
      <c r="L2005" s="272"/>
      <c r="M2005" s="273"/>
      <c r="N2005" s="274"/>
      <c r="O2005" s="274"/>
      <c r="P2005" s="274"/>
      <c r="Q2005" s="274"/>
      <c r="R2005" s="274"/>
      <c r="S2005" s="274"/>
      <c r="T2005" s="275"/>
      <c r="U2005" s="15"/>
      <c r="V2005" s="15"/>
      <c r="W2005" s="15"/>
      <c r="X2005" s="15"/>
      <c r="Y2005" s="15"/>
      <c r="Z2005" s="15"/>
      <c r="AA2005" s="15"/>
      <c r="AB2005" s="15"/>
      <c r="AC2005" s="15"/>
      <c r="AD2005" s="15"/>
      <c r="AE2005" s="15"/>
      <c r="AT2005" s="276" t="s">
        <v>202</v>
      </c>
      <c r="AU2005" s="276" t="s">
        <v>81</v>
      </c>
      <c r="AV2005" s="15" t="s">
        <v>115</v>
      </c>
      <c r="AW2005" s="15" t="s">
        <v>30</v>
      </c>
      <c r="AX2005" s="15" t="s">
        <v>77</v>
      </c>
      <c r="AY2005" s="276" t="s">
        <v>194</v>
      </c>
    </row>
    <row r="2006" spans="1:65" s="2" customFormat="1" ht="16.5" customHeight="1">
      <c r="A2006" s="39"/>
      <c r="B2006" s="40"/>
      <c r="C2006" s="288" t="s">
        <v>1254</v>
      </c>
      <c r="D2006" s="288" t="s">
        <v>282</v>
      </c>
      <c r="E2006" s="289" t="s">
        <v>2248</v>
      </c>
      <c r="F2006" s="290" t="s">
        <v>2249</v>
      </c>
      <c r="G2006" s="291" t="s">
        <v>294</v>
      </c>
      <c r="H2006" s="292">
        <v>105</v>
      </c>
      <c r="I2006" s="293"/>
      <c r="J2006" s="294">
        <f>ROUND(I2006*H2006,2)</f>
        <v>0</v>
      </c>
      <c r="K2006" s="290" t="s">
        <v>1503</v>
      </c>
      <c r="L2006" s="295"/>
      <c r="M2006" s="296" t="s">
        <v>1</v>
      </c>
      <c r="N2006" s="297" t="s">
        <v>38</v>
      </c>
      <c r="O2006" s="92"/>
      <c r="P2006" s="236">
        <f>O2006*H2006</f>
        <v>0</v>
      </c>
      <c r="Q2006" s="236">
        <v>0</v>
      </c>
      <c r="R2006" s="236">
        <f>Q2006*H2006</f>
        <v>0</v>
      </c>
      <c r="S2006" s="236">
        <v>0</v>
      </c>
      <c r="T2006" s="237">
        <f>S2006*H2006</f>
        <v>0</v>
      </c>
      <c r="U2006" s="39"/>
      <c r="V2006" s="39"/>
      <c r="W2006" s="39"/>
      <c r="X2006" s="39"/>
      <c r="Y2006" s="39"/>
      <c r="Z2006" s="39"/>
      <c r="AA2006" s="39"/>
      <c r="AB2006" s="39"/>
      <c r="AC2006" s="39"/>
      <c r="AD2006" s="39"/>
      <c r="AE2006" s="39"/>
      <c r="AR2006" s="238" t="s">
        <v>273</v>
      </c>
      <c r="AT2006" s="238" t="s">
        <v>282</v>
      </c>
      <c r="AU2006" s="238" t="s">
        <v>81</v>
      </c>
      <c r="AY2006" s="18" t="s">
        <v>194</v>
      </c>
      <c r="BE2006" s="239">
        <f>IF(N2006="základní",J2006,0)</f>
        <v>0</v>
      </c>
      <c r="BF2006" s="239">
        <f>IF(N2006="snížená",J2006,0)</f>
        <v>0</v>
      </c>
      <c r="BG2006" s="239">
        <f>IF(N2006="zákl. přenesená",J2006,0)</f>
        <v>0</v>
      </c>
      <c r="BH2006" s="239">
        <f>IF(N2006="sníž. přenesená",J2006,0)</f>
        <v>0</v>
      </c>
      <c r="BI2006" s="239">
        <f>IF(N2006="nulová",J2006,0)</f>
        <v>0</v>
      </c>
      <c r="BJ2006" s="18" t="s">
        <v>77</v>
      </c>
      <c r="BK2006" s="239">
        <f>ROUND(I2006*H2006,2)</f>
        <v>0</v>
      </c>
      <c r="BL2006" s="18" t="s">
        <v>239</v>
      </c>
      <c r="BM2006" s="238" t="s">
        <v>2250</v>
      </c>
    </row>
    <row r="2007" spans="1:47" s="2" customFormat="1" ht="12">
      <c r="A2007" s="39"/>
      <c r="B2007" s="40"/>
      <c r="C2007" s="41"/>
      <c r="D2007" s="240" t="s">
        <v>201</v>
      </c>
      <c r="E2007" s="41"/>
      <c r="F2007" s="241" t="s">
        <v>2249</v>
      </c>
      <c r="G2007" s="41"/>
      <c r="H2007" s="41"/>
      <c r="I2007" s="242"/>
      <c r="J2007" s="41"/>
      <c r="K2007" s="41"/>
      <c r="L2007" s="45"/>
      <c r="M2007" s="243"/>
      <c r="N2007" s="244"/>
      <c r="O2007" s="92"/>
      <c r="P2007" s="92"/>
      <c r="Q2007" s="92"/>
      <c r="R2007" s="92"/>
      <c r="S2007" s="92"/>
      <c r="T2007" s="93"/>
      <c r="U2007" s="39"/>
      <c r="V2007" s="39"/>
      <c r="W2007" s="39"/>
      <c r="X2007" s="39"/>
      <c r="Y2007" s="39"/>
      <c r="Z2007" s="39"/>
      <c r="AA2007" s="39"/>
      <c r="AB2007" s="39"/>
      <c r="AC2007" s="39"/>
      <c r="AD2007" s="39"/>
      <c r="AE2007" s="39"/>
      <c r="AT2007" s="18" t="s">
        <v>201</v>
      </c>
      <c r="AU2007" s="18" t="s">
        <v>81</v>
      </c>
    </row>
    <row r="2008" spans="1:51" s="14" customFormat="1" ht="12">
      <c r="A2008" s="14"/>
      <c r="B2008" s="255"/>
      <c r="C2008" s="256"/>
      <c r="D2008" s="240" t="s">
        <v>202</v>
      </c>
      <c r="E2008" s="257" t="s">
        <v>1</v>
      </c>
      <c r="F2008" s="258" t="s">
        <v>2251</v>
      </c>
      <c r="G2008" s="256"/>
      <c r="H2008" s="259">
        <v>105</v>
      </c>
      <c r="I2008" s="260"/>
      <c r="J2008" s="256"/>
      <c r="K2008" s="256"/>
      <c r="L2008" s="261"/>
      <c r="M2008" s="262"/>
      <c r="N2008" s="263"/>
      <c r="O2008" s="263"/>
      <c r="P2008" s="263"/>
      <c r="Q2008" s="263"/>
      <c r="R2008" s="263"/>
      <c r="S2008" s="263"/>
      <c r="T2008" s="264"/>
      <c r="U2008" s="14"/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T2008" s="265" t="s">
        <v>202</v>
      </c>
      <c r="AU2008" s="265" t="s">
        <v>81</v>
      </c>
      <c r="AV2008" s="14" t="s">
        <v>81</v>
      </c>
      <c r="AW2008" s="14" t="s">
        <v>30</v>
      </c>
      <c r="AX2008" s="14" t="s">
        <v>73</v>
      </c>
      <c r="AY2008" s="265" t="s">
        <v>194</v>
      </c>
    </row>
    <row r="2009" spans="1:51" s="15" customFormat="1" ht="12">
      <c r="A2009" s="15"/>
      <c r="B2009" s="266"/>
      <c r="C2009" s="267"/>
      <c r="D2009" s="240" t="s">
        <v>202</v>
      </c>
      <c r="E2009" s="268" t="s">
        <v>1</v>
      </c>
      <c r="F2009" s="269" t="s">
        <v>206</v>
      </c>
      <c r="G2009" s="267"/>
      <c r="H2009" s="270">
        <v>105</v>
      </c>
      <c r="I2009" s="271"/>
      <c r="J2009" s="267"/>
      <c r="K2009" s="267"/>
      <c r="L2009" s="272"/>
      <c r="M2009" s="273"/>
      <c r="N2009" s="274"/>
      <c r="O2009" s="274"/>
      <c r="P2009" s="274"/>
      <c r="Q2009" s="274"/>
      <c r="R2009" s="274"/>
      <c r="S2009" s="274"/>
      <c r="T2009" s="275"/>
      <c r="U2009" s="15"/>
      <c r="V2009" s="15"/>
      <c r="W2009" s="15"/>
      <c r="X2009" s="15"/>
      <c r="Y2009" s="15"/>
      <c r="Z2009" s="15"/>
      <c r="AA2009" s="15"/>
      <c r="AB2009" s="15"/>
      <c r="AC2009" s="15"/>
      <c r="AD2009" s="15"/>
      <c r="AE2009" s="15"/>
      <c r="AT2009" s="276" t="s">
        <v>202</v>
      </c>
      <c r="AU2009" s="276" t="s">
        <v>81</v>
      </c>
      <c r="AV2009" s="15" t="s">
        <v>115</v>
      </c>
      <c r="AW2009" s="15" t="s">
        <v>30</v>
      </c>
      <c r="AX2009" s="15" t="s">
        <v>77</v>
      </c>
      <c r="AY2009" s="276" t="s">
        <v>194</v>
      </c>
    </row>
    <row r="2010" spans="1:65" s="2" customFormat="1" ht="12">
      <c r="A2010" s="39"/>
      <c r="B2010" s="40"/>
      <c r="C2010" s="227" t="s">
        <v>2252</v>
      </c>
      <c r="D2010" s="227" t="s">
        <v>196</v>
      </c>
      <c r="E2010" s="228" t="s">
        <v>2253</v>
      </c>
      <c r="F2010" s="229" t="s">
        <v>2254</v>
      </c>
      <c r="G2010" s="230" t="s">
        <v>294</v>
      </c>
      <c r="H2010" s="231">
        <v>747.466</v>
      </c>
      <c r="I2010" s="232"/>
      <c r="J2010" s="233">
        <f>ROUND(I2010*H2010,2)</f>
        <v>0</v>
      </c>
      <c r="K2010" s="229" t="s">
        <v>200</v>
      </c>
      <c r="L2010" s="45"/>
      <c r="M2010" s="234" t="s">
        <v>1</v>
      </c>
      <c r="N2010" s="235" t="s">
        <v>38</v>
      </c>
      <c r="O2010" s="92"/>
      <c r="P2010" s="236">
        <f>O2010*H2010</f>
        <v>0</v>
      </c>
      <c r="Q2010" s="236">
        <v>0</v>
      </c>
      <c r="R2010" s="236">
        <f>Q2010*H2010</f>
        <v>0</v>
      </c>
      <c r="S2010" s="236">
        <v>0</v>
      </c>
      <c r="T2010" s="237">
        <f>S2010*H2010</f>
        <v>0</v>
      </c>
      <c r="U2010" s="39"/>
      <c r="V2010" s="39"/>
      <c r="W2010" s="39"/>
      <c r="X2010" s="39"/>
      <c r="Y2010" s="39"/>
      <c r="Z2010" s="39"/>
      <c r="AA2010" s="39"/>
      <c r="AB2010" s="39"/>
      <c r="AC2010" s="39"/>
      <c r="AD2010" s="39"/>
      <c r="AE2010" s="39"/>
      <c r="AR2010" s="238" t="s">
        <v>239</v>
      </c>
      <c r="AT2010" s="238" t="s">
        <v>196</v>
      </c>
      <c r="AU2010" s="238" t="s">
        <v>81</v>
      </c>
      <c r="AY2010" s="18" t="s">
        <v>194</v>
      </c>
      <c r="BE2010" s="239">
        <f>IF(N2010="základní",J2010,0)</f>
        <v>0</v>
      </c>
      <c r="BF2010" s="239">
        <f>IF(N2010="snížená",J2010,0)</f>
        <v>0</v>
      </c>
      <c r="BG2010" s="239">
        <f>IF(N2010="zákl. přenesená",J2010,0)</f>
        <v>0</v>
      </c>
      <c r="BH2010" s="239">
        <f>IF(N2010="sníž. přenesená",J2010,0)</f>
        <v>0</v>
      </c>
      <c r="BI2010" s="239">
        <f>IF(N2010="nulová",J2010,0)</f>
        <v>0</v>
      </c>
      <c r="BJ2010" s="18" t="s">
        <v>77</v>
      </c>
      <c r="BK2010" s="239">
        <f>ROUND(I2010*H2010,2)</f>
        <v>0</v>
      </c>
      <c r="BL2010" s="18" t="s">
        <v>239</v>
      </c>
      <c r="BM2010" s="238" t="s">
        <v>2255</v>
      </c>
    </row>
    <row r="2011" spans="1:47" s="2" customFormat="1" ht="12">
      <c r="A2011" s="39"/>
      <c r="B2011" s="40"/>
      <c r="C2011" s="41"/>
      <c r="D2011" s="240" t="s">
        <v>201</v>
      </c>
      <c r="E2011" s="41"/>
      <c r="F2011" s="241" t="s">
        <v>2254</v>
      </c>
      <c r="G2011" s="41"/>
      <c r="H2011" s="41"/>
      <c r="I2011" s="242"/>
      <c r="J2011" s="41"/>
      <c r="K2011" s="41"/>
      <c r="L2011" s="45"/>
      <c r="M2011" s="243"/>
      <c r="N2011" s="244"/>
      <c r="O2011" s="92"/>
      <c r="P2011" s="92"/>
      <c r="Q2011" s="92"/>
      <c r="R2011" s="92"/>
      <c r="S2011" s="92"/>
      <c r="T2011" s="93"/>
      <c r="U2011" s="39"/>
      <c r="V2011" s="39"/>
      <c r="W2011" s="39"/>
      <c r="X2011" s="39"/>
      <c r="Y2011" s="39"/>
      <c r="Z2011" s="39"/>
      <c r="AA2011" s="39"/>
      <c r="AB2011" s="39"/>
      <c r="AC2011" s="39"/>
      <c r="AD2011" s="39"/>
      <c r="AE2011" s="39"/>
      <c r="AT2011" s="18" t="s">
        <v>201</v>
      </c>
      <c r="AU2011" s="18" t="s">
        <v>81</v>
      </c>
    </row>
    <row r="2012" spans="1:65" s="2" customFormat="1" ht="12">
      <c r="A2012" s="39"/>
      <c r="B2012" s="40"/>
      <c r="C2012" s="227" t="s">
        <v>1259</v>
      </c>
      <c r="D2012" s="227" t="s">
        <v>196</v>
      </c>
      <c r="E2012" s="228" t="s">
        <v>2256</v>
      </c>
      <c r="F2012" s="229" t="s">
        <v>2257</v>
      </c>
      <c r="G2012" s="230" t="s">
        <v>294</v>
      </c>
      <c r="H2012" s="231">
        <v>747.466</v>
      </c>
      <c r="I2012" s="232"/>
      <c r="J2012" s="233">
        <f>ROUND(I2012*H2012,2)</f>
        <v>0</v>
      </c>
      <c r="K2012" s="229" t="s">
        <v>200</v>
      </c>
      <c r="L2012" s="45"/>
      <c r="M2012" s="234" t="s">
        <v>1</v>
      </c>
      <c r="N2012" s="235" t="s">
        <v>38</v>
      </c>
      <c r="O2012" s="92"/>
      <c r="P2012" s="236">
        <f>O2012*H2012</f>
        <v>0</v>
      </c>
      <c r="Q2012" s="236">
        <v>0</v>
      </c>
      <c r="R2012" s="236">
        <f>Q2012*H2012</f>
        <v>0</v>
      </c>
      <c r="S2012" s="236">
        <v>0</v>
      </c>
      <c r="T2012" s="237">
        <f>S2012*H2012</f>
        <v>0</v>
      </c>
      <c r="U2012" s="39"/>
      <c r="V2012" s="39"/>
      <c r="W2012" s="39"/>
      <c r="X2012" s="39"/>
      <c r="Y2012" s="39"/>
      <c r="Z2012" s="39"/>
      <c r="AA2012" s="39"/>
      <c r="AB2012" s="39"/>
      <c r="AC2012" s="39"/>
      <c r="AD2012" s="39"/>
      <c r="AE2012" s="39"/>
      <c r="AR2012" s="238" t="s">
        <v>239</v>
      </c>
      <c r="AT2012" s="238" t="s">
        <v>196</v>
      </c>
      <c r="AU2012" s="238" t="s">
        <v>81</v>
      </c>
      <c r="AY2012" s="18" t="s">
        <v>194</v>
      </c>
      <c r="BE2012" s="239">
        <f>IF(N2012="základní",J2012,0)</f>
        <v>0</v>
      </c>
      <c r="BF2012" s="239">
        <f>IF(N2012="snížená",J2012,0)</f>
        <v>0</v>
      </c>
      <c r="BG2012" s="239">
        <f>IF(N2012="zákl. přenesená",J2012,0)</f>
        <v>0</v>
      </c>
      <c r="BH2012" s="239">
        <f>IF(N2012="sníž. přenesená",J2012,0)</f>
        <v>0</v>
      </c>
      <c r="BI2012" s="239">
        <f>IF(N2012="nulová",J2012,0)</f>
        <v>0</v>
      </c>
      <c r="BJ2012" s="18" t="s">
        <v>77</v>
      </c>
      <c r="BK2012" s="239">
        <f>ROUND(I2012*H2012,2)</f>
        <v>0</v>
      </c>
      <c r="BL2012" s="18" t="s">
        <v>239</v>
      </c>
      <c r="BM2012" s="238" t="s">
        <v>2258</v>
      </c>
    </row>
    <row r="2013" spans="1:47" s="2" customFormat="1" ht="12">
      <c r="A2013" s="39"/>
      <c r="B2013" s="40"/>
      <c r="C2013" s="41"/>
      <c r="D2013" s="240" t="s">
        <v>201</v>
      </c>
      <c r="E2013" s="41"/>
      <c r="F2013" s="241" t="s">
        <v>2257</v>
      </c>
      <c r="G2013" s="41"/>
      <c r="H2013" s="41"/>
      <c r="I2013" s="242"/>
      <c r="J2013" s="41"/>
      <c r="K2013" s="41"/>
      <c r="L2013" s="45"/>
      <c r="M2013" s="243"/>
      <c r="N2013" s="244"/>
      <c r="O2013" s="92"/>
      <c r="P2013" s="92"/>
      <c r="Q2013" s="92"/>
      <c r="R2013" s="92"/>
      <c r="S2013" s="92"/>
      <c r="T2013" s="93"/>
      <c r="U2013" s="39"/>
      <c r="V2013" s="39"/>
      <c r="W2013" s="39"/>
      <c r="X2013" s="39"/>
      <c r="Y2013" s="39"/>
      <c r="Z2013" s="39"/>
      <c r="AA2013" s="39"/>
      <c r="AB2013" s="39"/>
      <c r="AC2013" s="39"/>
      <c r="AD2013" s="39"/>
      <c r="AE2013" s="39"/>
      <c r="AT2013" s="18" t="s">
        <v>201</v>
      </c>
      <c r="AU2013" s="18" t="s">
        <v>81</v>
      </c>
    </row>
    <row r="2014" spans="1:51" s="13" customFormat="1" ht="12">
      <c r="A2014" s="13"/>
      <c r="B2014" s="245"/>
      <c r="C2014" s="246"/>
      <c r="D2014" s="240" t="s">
        <v>202</v>
      </c>
      <c r="E2014" s="247" t="s">
        <v>1</v>
      </c>
      <c r="F2014" s="248" t="s">
        <v>2207</v>
      </c>
      <c r="G2014" s="246"/>
      <c r="H2014" s="247" t="s">
        <v>1</v>
      </c>
      <c r="I2014" s="249"/>
      <c r="J2014" s="246"/>
      <c r="K2014" s="246"/>
      <c r="L2014" s="250"/>
      <c r="M2014" s="251"/>
      <c r="N2014" s="252"/>
      <c r="O2014" s="252"/>
      <c r="P2014" s="252"/>
      <c r="Q2014" s="252"/>
      <c r="R2014" s="252"/>
      <c r="S2014" s="252"/>
      <c r="T2014" s="25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T2014" s="254" t="s">
        <v>202</v>
      </c>
      <c r="AU2014" s="254" t="s">
        <v>81</v>
      </c>
      <c r="AV2014" s="13" t="s">
        <v>77</v>
      </c>
      <c r="AW2014" s="13" t="s">
        <v>30</v>
      </c>
      <c r="AX2014" s="13" t="s">
        <v>73</v>
      </c>
      <c r="AY2014" s="254" t="s">
        <v>194</v>
      </c>
    </row>
    <row r="2015" spans="1:51" s="14" customFormat="1" ht="12">
      <c r="A2015" s="14"/>
      <c r="B2015" s="255"/>
      <c r="C2015" s="256"/>
      <c r="D2015" s="240" t="s">
        <v>202</v>
      </c>
      <c r="E2015" s="257" t="s">
        <v>1</v>
      </c>
      <c r="F2015" s="258" t="s">
        <v>644</v>
      </c>
      <c r="G2015" s="256"/>
      <c r="H2015" s="259">
        <v>59.66</v>
      </c>
      <c r="I2015" s="260"/>
      <c r="J2015" s="256"/>
      <c r="K2015" s="256"/>
      <c r="L2015" s="261"/>
      <c r="M2015" s="262"/>
      <c r="N2015" s="263"/>
      <c r="O2015" s="263"/>
      <c r="P2015" s="263"/>
      <c r="Q2015" s="263"/>
      <c r="R2015" s="263"/>
      <c r="S2015" s="263"/>
      <c r="T2015" s="264"/>
      <c r="U2015" s="14"/>
      <c r="V2015" s="14"/>
      <c r="W2015" s="14"/>
      <c r="X2015" s="14"/>
      <c r="Y2015" s="14"/>
      <c r="Z2015" s="14"/>
      <c r="AA2015" s="14"/>
      <c r="AB2015" s="14"/>
      <c r="AC2015" s="14"/>
      <c r="AD2015" s="14"/>
      <c r="AE2015" s="14"/>
      <c r="AT2015" s="265" t="s">
        <v>202</v>
      </c>
      <c r="AU2015" s="265" t="s">
        <v>81</v>
      </c>
      <c r="AV2015" s="14" t="s">
        <v>81</v>
      </c>
      <c r="AW2015" s="14" t="s">
        <v>30</v>
      </c>
      <c r="AX2015" s="14" t="s">
        <v>73</v>
      </c>
      <c r="AY2015" s="265" t="s">
        <v>194</v>
      </c>
    </row>
    <row r="2016" spans="1:51" s="13" customFormat="1" ht="12">
      <c r="A2016" s="13"/>
      <c r="B2016" s="245"/>
      <c r="C2016" s="246"/>
      <c r="D2016" s="240" t="s">
        <v>202</v>
      </c>
      <c r="E2016" s="247" t="s">
        <v>1</v>
      </c>
      <c r="F2016" s="248" t="s">
        <v>2208</v>
      </c>
      <c r="G2016" s="246"/>
      <c r="H2016" s="247" t="s">
        <v>1</v>
      </c>
      <c r="I2016" s="249"/>
      <c r="J2016" s="246"/>
      <c r="K2016" s="246"/>
      <c r="L2016" s="250"/>
      <c r="M2016" s="251"/>
      <c r="N2016" s="252"/>
      <c r="O2016" s="252"/>
      <c r="P2016" s="252"/>
      <c r="Q2016" s="252"/>
      <c r="R2016" s="252"/>
      <c r="S2016" s="252"/>
      <c r="T2016" s="25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T2016" s="254" t="s">
        <v>202</v>
      </c>
      <c r="AU2016" s="254" t="s">
        <v>81</v>
      </c>
      <c r="AV2016" s="13" t="s">
        <v>77</v>
      </c>
      <c r="AW2016" s="13" t="s">
        <v>30</v>
      </c>
      <c r="AX2016" s="13" t="s">
        <v>73</v>
      </c>
      <c r="AY2016" s="254" t="s">
        <v>194</v>
      </c>
    </row>
    <row r="2017" spans="1:51" s="14" customFormat="1" ht="12">
      <c r="A2017" s="14"/>
      <c r="B2017" s="255"/>
      <c r="C2017" s="256"/>
      <c r="D2017" s="240" t="s">
        <v>202</v>
      </c>
      <c r="E2017" s="257" t="s">
        <v>1</v>
      </c>
      <c r="F2017" s="258" t="s">
        <v>2209</v>
      </c>
      <c r="G2017" s="256"/>
      <c r="H2017" s="259">
        <v>98.1</v>
      </c>
      <c r="I2017" s="260"/>
      <c r="J2017" s="256"/>
      <c r="K2017" s="256"/>
      <c r="L2017" s="261"/>
      <c r="M2017" s="262"/>
      <c r="N2017" s="263"/>
      <c r="O2017" s="263"/>
      <c r="P2017" s="263"/>
      <c r="Q2017" s="263"/>
      <c r="R2017" s="263"/>
      <c r="S2017" s="263"/>
      <c r="T2017" s="264"/>
      <c r="U2017" s="14"/>
      <c r="V2017" s="14"/>
      <c r="W2017" s="14"/>
      <c r="X2017" s="14"/>
      <c r="Y2017" s="14"/>
      <c r="Z2017" s="14"/>
      <c r="AA2017" s="14"/>
      <c r="AB2017" s="14"/>
      <c r="AC2017" s="14"/>
      <c r="AD2017" s="14"/>
      <c r="AE2017" s="14"/>
      <c r="AT2017" s="265" t="s">
        <v>202</v>
      </c>
      <c r="AU2017" s="265" t="s">
        <v>81</v>
      </c>
      <c r="AV2017" s="14" t="s">
        <v>81</v>
      </c>
      <c r="AW2017" s="14" t="s">
        <v>30</v>
      </c>
      <c r="AX2017" s="14" t="s">
        <v>73</v>
      </c>
      <c r="AY2017" s="265" t="s">
        <v>194</v>
      </c>
    </row>
    <row r="2018" spans="1:51" s="13" customFormat="1" ht="12">
      <c r="A2018" s="13"/>
      <c r="B2018" s="245"/>
      <c r="C2018" s="246"/>
      <c r="D2018" s="240" t="s">
        <v>202</v>
      </c>
      <c r="E2018" s="247" t="s">
        <v>1</v>
      </c>
      <c r="F2018" s="248" t="s">
        <v>2259</v>
      </c>
      <c r="G2018" s="246"/>
      <c r="H2018" s="247" t="s">
        <v>1</v>
      </c>
      <c r="I2018" s="249"/>
      <c r="J2018" s="246"/>
      <c r="K2018" s="246"/>
      <c r="L2018" s="250"/>
      <c r="M2018" s="251"/>
      <c r="N2018" s="252"/>
      <c r="O2018" s="252"/>
      <c r="P2018" s="252"/>
      <c r="Q2018" s="252"/>
      <c r="R2018" s="252"/>
      <c r="S2018" s="252"/>
      <c r="T2018" s="25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T2018" s="254" t="s">
        <v>202</v>
      </c>
      <c r="AU2018" s="254" t="s">
        <v>81</v>
      </c>
      <c r="AV2018" s="13" t="s">
        <v>77</v>
      </c>
      <c r="AW2018" s="13" t="s">
        <v>30</v>
      </c>
      <c r="AX2018" s="13" t="s">
        <v>73</v>
      </c>
      <c r="AY2018" s="254" t="s">
        <v>194</v>
      </c>
    </row>
    <row r="2019" spans="1:51" s="14" customFormat="1" ht="12">
      <c r="A2019" s="14"/>
      <c r="B2019" s="255"/>
      <c r="C2019" s="256"/>
      <c r="D2019" s="240" t="s">
        <v>202</v>
      </c>
      <c r="E2019" s="257" t="s">
        <v>1</v>
      </c>
      <c r="F2019" s="258" t="s">
        <v>729</v>
      </c>
      <c r="G2019" s="256"/>
      <c r="H2019" s="259">
        <v>8.987</v>
      </c>
      <c r="I2019" s="260"/>
      <c r="J2019" s="256"/>
      <c r="K2019" s="256"/>
      <c r="L2019" s="261"/>
      <c r="M2019" s="262"/>
      <c r="N2019" s="263"/>
      <c r="O2019" s="263"/>
      <c r="P2019" s="263"/>
      <c r="Q2019" s="263"/>
      <c r="R2019" s="263"/>
      <c r="S2019" s="263"/>
      <c r="T2019" s="264"/>
      <c r="U2019" s="14"/>
      <c r="V2019" s="14"/>
      <c r="W2019" s="14"/>
      <c r="X2019" s="14"/>
      <c r="Y2019" s="14"/>
      <c r="Z2019" s="14"/>
      <c r="AA2019" s="14"/>
      <c r="AB2019" s="14"/>
      <c r="AC2019" s="14"/>
      <c r="AD2019" s="14"/>
      <c r="AE2019" s="14"/>
      <c r="AT2019" s="265" t="s">
        <v>202</v>
      </c>
      <c r="AU2019" s="265" t="s">
        <v>81</v>
      </c>
      <c r="AV2019" s="14" t="s">
        <v>81</v>
      </c>
      <c r="AW2019" s="14" t="s">
        <v>30</v>
      </c>
      <c r="AX2019" s="14" t="s">
        <v>73</v>
      </c>
      <c r="AY2019" s="265" t="s">
        <v>194</v>
      </c>
    </row>
    <row r="2020" spans="1:51" s="14" customFormat="1" ht="12">
      <c r="A2020" s="14"/>
      <c r="B2020" s="255"/>
      <c r="C2020" s="256"/>
      <c r="D2020" s="240" t="s">
        <v>202</v>
      </c>
      <c r="E2020" s="257" t="s">
        <v>1</v>
      </c>
      <c r="F2020" s="258" t="s">
        <v>2211</v>
      </c>
      <c r="G2020" s="256"/>
      <c r="H2020" s="259">
        <v>81.132</v>
      </c>
      <c r="I2020" s="260"/>
      <c r="J2020" s="256"/>
      <c r="K2020" s="256"/>
      <c r="L2020" s="261"/>
      <c r="M2020" s="262"/>
      <c r="N2020" s="263"/>
      <c r="O2020" s="263"/>
      <c r="P2020" s="263"/>
      <c r="Q2020" s="263"/>
      <c r="R2020" s="263"/>
      <c r="S2020" s="263"/>
      <c r="T2020" s="264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T2020" s="265" t="s">
        <v>202</v>
      </c>
      <c r="AU2020" s="265" t="s">
        <v>81</v>
      </c>
      <c r="AV2020" s="14" t="s">
        <v>81</v>
      </c>
      <c r="AW2020" s="14" t="s">
        <v>30</v>
      </c>
      <c r="AX2020" s="14" t="s">
        <v>73</v>
      </c>
      <c r="AY2020" s="265" t="s">
        <v>194</v>
      </c>
    </row>
    <row r="2021" spans="1:51" s="14" customFormat="1" ht="12">
      <c r="A2021" s="14"/>
      <c r="B2021" s="255"/>
      <c r="C2021" s="256"/>
      <c r="D2021" s="240" t="s">
        <v>202</v>
      </c>
      <c r="E2021" s="257" t="s">
        <v>1</v>
      </c>
      <c r="F2021" s="258" t="s">
        <v>2212</v>
      </c>
      <c r="G2021" s="256"/>
      <c r="H2021" s="259">
        <v>79.87</v>
      </c>
      <c r="I2021" s="260"/>
      <c r="J2021" s="256"/>
      <c r="K2021" s="256"/>
      <c r="L2021" s="261"/>
      <c r="M2021" s="262"/>
      <c r="N2021" s="263"/>
      <c r="O2021" s="263"/>
      <c r="P2021" s="263"/>
      <c r="Q2021" s="263"/>
      <c r="R2021" s="263"/>
      <c r="S2021" s="263"/>
      <c r="T2021" s="264"/>
      <c r="U2021" s="14"/>
      <c r="V2021" s="14"/>
      <c r="W2021" s="14"/>
      <c r="X2021" s="14"/>
      <c r="Y2021" s="14"/>
      <c r="Z2021" s="14"/>
      <c r="AA2021" s="14"/>
      <c r="AB2021" s="14"/>
      <c r="AC2021" s="14"/>
      <c r="AD2021" s="14"/>
      <c r="AE2021" s="14"/>
      <c r="AT2021" s="265" t="s">
        <v>202</v>
      </c>
      <c r="AU2021" s="265" t="s">
        <v>81</v>
      </c>
      <c r="AV2021" s="14" t="s">
        <v>81</v>
      </c>
      <c r="AW2021" s="14" t="s">
        <v>30</v>
      </c>
      <c r="AX2021" s="14" t="s">
        <v>73</v>
      </c>
      <c r="AY2021" s="265" t="s">
        <v>194</v>
      </c>
    </row>
    <row r="2022" spans="1:51" s="14" customFormat="1" ht="12">
      <c r="A2022" s="14"/>
      <c r="B2022" s="255"/>
      <c r="C2022" s="256"/>
      <c r="D2022" s="240" t="s">
        <v>202</v>
      </c>
      <c r="E2022" s="257" t="s">
        <v>1</v>
      </c>
      <c r="F2022" s="258" t="s">
        <v>2213</v>
      </c>
      <c r="G2022" s="256"/>
      <c r="H2022" s="259">
        <v>48.324</v>
      </c>
      <c r="I2022" s="260"/>
      <c r="J2022" s="256"/>
      <c r="K2022" s="256"/>
      <c r="L2022" s="261"/>
      <c r="M2022" s="262"/>
      <c r="N2022" s="263"/>
      <c r="O2022" s="263"/>
      <c r="P2022" s="263"/>
      <c r="Q2022" s="263"/>
      <c r="R2022" s="263"/>
      <c r="S2022" s="263"/>
      <c r="T2022" s="264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T2022" s="265" t="s">
        <v>202</v>
      </c>
      <c r="AU2022" s="265" t="s">
        <v>81</v>
      </c>
      <c r="AV2022" s="14" t="s">
        <v>81</v>
      </c>
      <c r="AW2022" s="14" t="s">
        <v>30</v>
      </c>
      <c r="AX2022" s="14" t="s">
        <v>73</v>
      </c>
      <c r="AY2022" s="265" t="s">
        <v>194</v>
      </c>
    </row>
    <row r="2023" spans="1:51" s="14" customFormat="1" ht="12">
      <c r="A2023" s="14"/>
      <c r="B2023" s="255"/>
      <c r="C2023" s="256"/>
      <c r="D2023" s="240" t="s">
        <v>202</v>
      </c>
      <c r="E2023" s="257" t="s">
        <v>1</v>
      </c>
      <c r="F2023" s="258" t="s">
        <v>2214</v>
      </c>
      <c r="G2023" s="256"/>
      <c r="H2023" s="259">
        <v>32.04</v>
      </c>
      <c r="I2023" s="260"/>
      <c r="J2023" s="256"/>
      <c r="K2023" s="256"/>
      <c r="L2023" s="261"/>
      <c r="M2023" s="262"/>
      <c r="N2023" s="263"/>
      <c r="O2023" s="263"/>
      <c r="P2023" s="263"/>
      <c r="Q2023" s="263"/>
      <c r="R2023" s="263"/>
      <c r="S2023" s="263"/>
      <c r="T2023" s="264"/>
      <c r="U2023" s="14"/>
      <c r="V2023" s="14"/>
      <c r="W2023" s="14"/>
      <c r="X2023" s="14"/>
      <c r="Y2023" s="14"/>
      <c r="Z2023" s="14"/>
      <c r="AA2023" s="14"/>
      <c r="AB2023" s="14"/>
      <c r="AC2023" s="14"/>
      <c r="AD2023" s="14"/>
      <c r="AE2023" s="14"/>
      <c r="AT2023" s="265" t="s">
        <v>202</v>
      </c>
      <c r="AU2023" s="265" t="s">
        <v>81</v>
      </c>
      <c r="AV2023" s="14" t="s">
        <v>81</v>
      </c>
      <c r="AW2023" s="14" t="s">
        <v>30</v>
      </c>
      <c r="AX2023" s="14" t="s">
        <v>73</v>
      </c>
      <c r="AY2023" s="265" t="s">
        <v>194</v>
      </c>
    </row>
    <row r="2024" spans="1:51" s="14" customFormat="1" ht="12">
      <c r="A2024" s="14"/>
      <c r="B2024" s="255"/>
      <c r="C2024" s="256"/>
      <c r="D2024" s="240" t="s">
        <v>202</v>
      </c>
      <c r="E2024" s="257" t="s">
        <v>1</v>
      </c>
      <c r="F2024" s="258" t="s">
        <v>2260</v>
      </c>
      <c r="G2024" s="256"/>
      <c r="H2024" s="259">
        <v>54.384</v>
      </c>
      <c r="I2024" s="260"/>
      <c r="J2024" s="256"/>
      <c r="K2024" s="256"/>
      <c r="L2024" s="261"/>
      <c r="M2024" s="262"/>
      <c r="N2024" s="263"/>
      <c r="O2024" s="263"/>
      <c r="P2024" s="263"/>
      <c r="Q2024" s="263"/>
      <c r="R2024" s="263"/>
      <c r="S2024" s="263"/>
      <c r="T2024" s="264"/>
      <c r="U2024" s="14"/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T2024" s="265" t="s">
        <v>202</v>
      </c>
      <c r="AU2024" s="265" t="s">
        <v>81</v>
      </c>
      <c r="AV2024" s="14" t="s">
        <v>81</v>
      </c>
      <c r="AW2024" s="14" t="s">
        <v>30</v>
      </c>
      <c r="AX2024" s="14" t="s">
        <v>73</v>
      </c>
      <c r="AY2024" s="265" t="s">
        <v>194</v>
      </c>
    </row>
    <row r="2025" spans="1:51" s="14" customFormat="1" ht="12">
      <c r="A2025" s="14"/>
      <c r="B2025" s="255"/>
      <c r="C2025" s="256"/>
      <c r="D2025" s="240" t="s">
        <v>202</v>
      </c>
      <c r="E2025" s="257" t="s">
        <v>1</v>
      </c>
      <c r="F2025" s="258" t="s">
        <v>2216</v>
      </c>
      <c r="G2025" s="256"/>
      <c r="H2025" s="259">
        <v>38.974</v>
      </c>
      <c r="I2025" s="260"/>
      <c r="J2025" s="256"/>
      <c r="K2025" s="256"/>
      <c r="L2025" s="261"/>
      <c r="M2025" s="262"/>
      <c r="N2025" s="263"/>
      <c r="O2025" s="263"/>
      <c r="P2025" s="263"/>
      <c r="Q2025" s="263"/>
      <c r="R2025" s="263"/>
      <c r="S2025" s="263"/>
      <c r="T2025" s="264"/>
      <c r="U2025" s="14"/>
      <c r="V2025" s="14"/>
      <c r="W2025" s="14"/>
      <c r="X2025" s="14"/>
      <c r="Y2025" s="14"/>
      <c r="Z2025" s="14"/>
      <c r="AA2025" s="14"/>
      <c r="AB2025" s="14"/>
      <c r="AC2025" s="14"/>
      <c r="AD2025" s="14"/>
      <c r="AE2025" s="14"/>
      <c r="AT2025" s="265" t="s">
        <v>202</v>
      </c>
      <c r="AU2025" s="265" t="s">
        <v>81</v>
      </c>
      <c r="AV2025" s="14" t="s">
        <v>81</v>
      </c>
      <c r="AW2025" s="14" t="s">
        <v>30</v>
      </c>
      <c r="AX2025" s="14" t="s">
        <v>73</v>
      </c>
      <c r="AY2025" s="265" t="s">
        <v>194</v>
      </c>
    </row>
    <row r="2026" spans="1:51" s="14" customFormat="1" ht="12">
      <c r="A2026" s="14"/>
      <c r="B2026" s="255"/>
      <c r="C2026" s="256"/>
      <c r="D2026" s="240" t="s">
        <v>202</v>
      </c>
      <c r="E2026" s="257" t="s">
        <v>1</v>
      </c>
      <c r="F2026" s="258" t="s">
        <v>2217</v>
      </c>
      <c r="G2026" s="256"/>
      <c r="H2026" s="259">
        <v>26.784</v>
      </c>
      <c r="I2026" s="260"/>
      <c r="J2026" s="256"/>
      <c r="K2026" s="256"/>
      <c r="L2026" s="261"/>
      <c r="M2026" s="262"/>
      <c r="N2026" s="263"/>
      <c r="O2026" s="263"/>
      <c r="P2026" s="263"/>
      <c r="Q2026" s="263"/>
      <c r="R2026" s="263"/>
      <c r="S2026" s="263"/>
      <c r="T2026" s="264"/>
      <c r="U2026" s="14"/>
      <c r="V2026" s="14"/>
      <c r="W2026" s="14"/>
      <c r="X2026" s="14"/>
      <c r="Y2026" s="14"/>
      <c r="Z2026" s="14"/>
      <c r="AA2026" s="14"/>
      <c r="AB2026" s="14"/>
      <c r="AC2026" s="14"/>
      <c r="AD2026" s="14"/>
      <c r="AE2026" s="14"/>
      <c r="AT2026" s="265" t="s">
        <v>202</v>
      </c>
      <c r="AU2026" s="265" t="s">
        <v>81</v>
      </c>
      <c r="AV2026" s="14" t="s">
        <v>81</v>
      </c>
      <c r="AW2026" s="14" t="s">
        <v>30</v>
      </c>
      <c r="AX2026" s="14" t="s">
        <v>73</v>
      </c>
      <c r="AY2026" s="265" t="s">
        <v>194</v>
      </c>
    </row>
    <row r="2027" spans="1:51" s="14" customFormat="1" ht="12">
      <c r="A2027" s="14"/>
      <c r="B2027" s="255"/>
      <c r="C2027" s="256"/>
      <c r="D2027" s="240" t="s">
        <v>202</v>
      </c>
      <c r="E2027" s="257" t="s">
        <v>1</v>
      </c>
      <c r="F2027" s="258" t="s">
        <v>2261</v>
      </c>
      <c r="G2027" s="256"/>
      <c r="H2027" s="259">
        <v>44.889</v>
      </c>
      <c r="I2027" s="260"/>
      <c r="J2027" s="256"/>
      <c r="K2027" s="256"/>
      <c r="L2027" s="261"/>
      <c r="M2027" s="262"/>
      <c r="N2027" s="263"/>
      <c r="O2027" s="263"/>
      <c r="P2027" s="263"/>
      <c r="Q2027" s="263"/>
      <c r="R2027" s="263"/>
      <c r="S2027" s="263"/>
      <c r="T2027" s="264"/>
      <c r="U2027" s="14"/>
      <c r="V2027" s="14"/>
      <c r="W2027" s="14"/>
      <c r="X2027" s="14"/>
      <c r="Y2027" s="14"/>
      <c r="Z2027" s="14"/>
      <c r="AA2027" s="14"/>
      <c r="AB2027" s="14"/>
      <c r="AC2027" s="14"/>
      <c r="AD2027" s="14"/>
      <c r="AE2027" s="14"/>
      <c r="AT2027" s="265" t="s">
        <v>202</v>
      </c>
      <c r="AU2027" s="265" t="s">
        <v>81</v>
      </c>
      <c r="AV2027" s="14" t="s">
        <v>81</v>
      </c>
      <c r="AW2027" s="14" t="s">
        <v>30</v>
      </c>
      <c r="AX2027" s="14" t="s">
        <v>73</v>
      </c>
      <c r="AY2027" s="265" t="s">
        <v>194</v>
      </c>
    </row>
    <row r="2028" spans="1:51" s="14" customFormat="1" ht="12">
      <c r="A2028" s="14"/>
      <c r="B2028" s="255"/>
      <c r="C2028" s="256"/>
      <c r="D2028" s="240" t="s">
        <v>202</v>
      </c>
      <c r="E2028" s="257" t="s">
        <v>1</v>
      </c>
      <c r="F2028" s="258" t="s">
        <v>2262</v>
      </c>
      <c r="G2028" s="256"/>
      <c r="H2028" s="259">
        <v>9.76</v>
      </c>
      <c r="I2028" s="260"/>
      <c r="J2028" s="256"/>
      <c r="K2028" s="256"/>
      <c r="L2028" s="261"/>
      <c r="M2028" s="262"/>
      <c r="N2028" s="263"/>
      <c r="O2028" s="263"/>
      <c r="P2028" s="263"/>
      <c r="Q2028" s="263"/>
      <c r="R2028" s="263"/>
      <c r="S2028" s="263"/>
      <c r="T2028" s="264"/>
      <c r="U2028" s="14"/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T2028" s="265" t="s">
        <v>202</v>
      </c>
      <c r="AU2028" s="265" t="s">
        <v>81</v>
      </c>
      <c r="AV2028" s="14" t="s">
        <v>81</v>
      </c>
      <c r="AW2028" s="14" t="s">
        <v>30</v>
      </c>
      <c r="AX2028" s="14" t="s">
        <v>73</v>
      </c>
      <c r="AY2028" s="265" t="s">
        <v>194</v>
      </c>
    </row>
    <row r="2029" spans="1:51" s="14" customFormat="1" ht="12">
      <c r="A2029" s="14"/>
      <c r="B2029" s="255"/>
      <c r="C2029" s="256"/>
      <c r="D2029" s="240" t="s">
        <v>202</v>
      </c>
      <c r="E2029" s="257" t="s">
        <v>1</v>
      </c>
      <c r="F2029" s="258" t="s">
        <v>2263</v>
      </c>
      <c r="G2029" s="256"/>
      <c r="H2029" s="259">
        <v>11.936</v>
      </c>
      <c r="I2029" s="260"/>
      <c r="J2029" s="256"/>
      <c r="K2029" s="256"/>
      <c r="L2029" s="261"/>
      <c r="M2029" s="262"/>
      <c r="N2029" s="263"/>
      <c r="O2029" s="263"/>
      <c r="P2029" s="263"/>
      <c r="Q2029" s="263"/>
      <c r="R2029" s="263"/>
      <c r="S2029" s="263"/>
      <c r="T2029" s="264"/>
      <c r="U2029" s="14"/>
      <c r="V2029" s="14"/>
      <c r="W2029" s="14"/>
      <c r="X2029" s="14"/>
      <c r="Y2029" s="14"/>
      <c r="Z2029" s="14"/>
      <c r="AA2029" s="14"/>
      <c r="AB2029" s="14"/>
      <c r="AC2029" s="14"/>
      <c r="AD2029" s="14"/>
      <c r="AE2029" s="14"/>
      <c r="AT2029" s="265" t="s">
        <v>202</v>
      </c>
      <c r="AU2029" s="265" t="s">
        <v>81</v>
      </c>
      <c r="AV2029" s="14" t="s">
        <v>81</v>
      </c>
      <c r="AW2029" s="14" t="s">
        <v>30</v>
      </c>
      <c r="AX2029" s="14" t="s">
        <v>73</v>
      </c>
      <c r="AY2029" s="265" t="s">
        <v>194</v>
      </c>
    </row>
    <row r="2030" spans="1:51" s="14" customFormat="1" ht="12">
      <c r="A2030" s="14"/>
      <c r="B2030" s="255"/>
      <c r="C2030" s="256"/>
      <c r="D2030" s="240" t="s">
        <v>202</v>
      </c>
      <c r="E2030" s="257" t="s">
        <v>1</v>
      </c>
      <c r="F2030" s="258" t="s">
        <v>2220</v>
      </c>
      <c r="G2030" s="256"/>
      <c r="H2030" s="259">
        <v>27.839</v>
      </c>
      <c r="I2030" s="260"/>
      <c r="J2030" s="256"/>
      <c r="K2030" s="256"/>
      <c r="L2030" s="261"/>
      <c r="M2030" s="262"/>
      <c r="N2030" s="263"/>
      <c r="O2030" s="263"/>
      <c r="P2030" s="263"/>
      <c r="Q2030" s="263"/>
      <c r="R2030" s="263"/>
      <c r="S2030" s="263"/>
      <c r="T2030" s="264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T2030" s="265" t="s">
        <v>202</v>
      </c>
      <c r="AU2030" s="265" t="s">
        <v>81</v>
      </c>
      <c r="AV2030" s="14" t="s">
        <v>81</v>
      </c>
      <c r="AW2030" s="14" t="s">
        <v>30</v>
      </c>
      <c r="AX2030" s="14" t="s">
        <v>73</v>
      </c>
      <c r="AY2030" s="265" t="s">
        <v>194</v>
      </c>
    </row>
    <row r="2031" spans="1:51" s="14" customFormat="1" ht="12">
      <c r="A2031" s="14"/>
      <c r="B2031" s="255"/>
      <c r="C2031" s="256"/>
      <c r="D2031" s="240" t="s">
        <v>202</v>
      </c>
      <c r="E2031" s="257" t="s">
        <v>1</v>
      </c>
      <c r="F2031" s="258" t="s">
        <v>2221</v>
      </c>
      <c r="G2031" s="256"/>
      <c r="H2031" s="259">
        <v>33.859</v>
      </c>
      <c r="I2031" s="260"/>
      <c r="J2031" s="256"/>
      <c r="K2031" s="256"/>
      <c r="L2031" s="261"/>
      <c r="M2031" s="262"/>
      <c r="N2031" s="263"/>
      <c r="O2031" s="263"/>
      <c r="P2031" s="263"/>
      <c r="Q2031" s="263"/>
      <c r="R2031" s="263"/>
      <c r="S2031" s="263"/>
      <c r="T2031" s="264"/>
      <c r="U2031" s="14"/>
      <c r="V2031" s="14"/>
      <c r="W2031" s="14"/>
      <c r="X2031" s="14"/>
      <c r="Y2031" s="14"/>
      <c r="Z2031" s="14"/>
      <c r="AA2031" s="14"/>
      <c r="AB2031" s="14"/>
      <c r="AC2031" s="14"/>
      <c r="AD2031" s="14"/>
      <c r="AE2031" s="14"/>
      <c r="AT2031" s="265" t="s">
        <v>202</v>
      </c>
      <c r="AU2031" s="265" t="s">
        <v>81</v>
      </c>
      <c r="AV2031" s="14" t="s">
        <v>81</v>
      </c>
      <c r="AW2031" s="14" t="s">
        <v>30</v>
      </c>
      <c r="AX2031" s="14" t="s">
        <v>73</v>
      </c>
      <c r="AY2031" s="265" t="s">
        <v>194</v>
      </c>
    </row>
    <row r="2032" spans="1:51" s="14" customFormat="1" ht="12">
      <c r="A2032" s="14"/>
      <c r="B2032" s="255"/>
      <c r="C2032" s="256"/>
      <c r="D2032" s="240" t="s">
        <v>202</v>
      </c>
      <c r="E2032" s="257" t="s">
        <v>1</v>
      </c>
      <c r="F2032" s="258" t="s">
        <v>2222</v>
      </c>
      <c r="G2032" s="256"/>
      <c r="H2032" s="259">
        <v>90.928</v>
      </c>
      <c r="I2032" s="260"/>
      <c r="J2032" s="256"/>
      <c r="K2032" s="256"/>
      <c r="L2032" s="261"/>
      <c r="M2032" s="262"/>
      <c r="N2032" s="263"/>
      <c r="O2032" s="263"/>
      <c r="P2032" s="263"/>
      <c r="Q2032" s="263"/>
      <c r="R2032" s="263"/>
      <c r="S2032" s="263"/>
      <c r="T2032" s="264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T2032" s="265" t="s">
        <v>202</v>
      </c>
      <c r="AU2032" s="265" t="s">
        <v>81</v>
      </c>
      <c r="AV2032" s="14" t="s">
        <v>81</v>
      </c>
      <c r="AW2032" s="14" t="s">
        <v>30</v>
      </c>
      <c r="AX2032" s="14" t="s">
        <v>73</v>
      </c>
      <c r="AY2032" s="265" t="s">
        <v>194</v>
      </c>
    </row>
    <row r="2033" spans="1:51" s="15" customFormat="1" ht="12">
      <c r="A2033" s="15"/>
      <c r="B2033" s="266"/>
      <c r="C2033" s="267"/>
      <c r="D2033" s="240" t="s">
        <v>202</v>
      </c>
      <c r="E2033" s="268" t="s">
        <v>1</v>
      </c>
      <c r="F2033" s="269" t="s">
        <v>206</v>
      </c>
      <c r="G2033" s="267"/>
      <c r="H2033" s="270">
        <v>747.4660000000001</v>
      </c>
      <c r="I2033" s="271"/>
      <c r="J2033" s="267"/>
      <c r="K2033" s="267"/>
      <c r="L2033" s="272"/>
      <c r="M2033" s="273"/>
      <c r="N2033" s="274"/>
      <c r="O2033" s="274"/>
      <c r="P2033" s="274"/>
      <c r="Q2033" s="274"/>
      <c r="R2033" s="274"/>
      <c r="S2033" s="274"/>
      <c r="T2033" s="275"/>
      <c r="U2033" s="15"/>
      <c r="V2033" s="15"/>
      <c r="W2033" s="15"/>
      <c r="X2033" s="15"/>
      <c r="Y2033" s="15"/>
      <c r="Z2033" s="15"/>
      <c r="AA2033" s="15"/>
      <c r="AB2033" s="15"/>
      <c r="AC2033" s="15"/>
      <c r="AD2033" s="15"/>
      <c r="AE2033" s="15"/>
      <c r="AT2033" s="276" t="s">
        <v>202</v>
      </c>
      <c r="AU2033" s="276" t="s">
        <v>81</v>
      </c>
      <c r="AV2033" s="15" t="s">
        <v>115</v>
      </c>
      <c r="AW2033" s="15" t="s">
        <v>30</v>
      </c>
      <c r="AX2033" s="15" t="s">
        <v>77</v>
      </c>
      <c r="AY2033" s="276" t="s">
        <v>194</v>
      </c>
    </row>
    <row r="2034" spans="1:65" s="2" customFormat="1" ht="12">
      <c r="A2034" s="39"/>
      <c r="B2034" s="40"/>
      <c r="C2034" s="227" t="s">
        <v>2264</v>
      </c>
      <c r="D2034" s="227" t="s">
        <v>196</v>
      </c>
      <c r="E2034" s="228" t="s">
        <v>2265</v>
      </c>
      <c r="F2034" s="229" t="s">
        <v>2266</v>
      </c>
      <c r="G2034" s="230" t="s">
        <v>294</v>
      </c>
      <c r="H2034" s="231">
        <v>453.263</v>
      </c>
      <c r="I2034" s="232"/>
      <c r="J2034" s="233">
        <f>ROUND(I2034*H2034,2)</f>
        <v>0</v>
      </c>
      <c r="K2034" s="229" t="s">
        <v>200</v>
      </c>
      <c r="L2034" s="45"/>
      <c r="M2034" s="234" t="s">
        <v>1</v>
      </c>
      <c r="N2034" s="235" t="s">
        <v>38</v>
      </c>
      <c r="O2034" s="92"/>
      <c r="P2034" s="236">
        <f>O2034*H2034</f>
        <v>0</v>
      </c>
      <c r="Q2034" s="236">
        <v>0</v>
      </c>
      <c r="R2034" s="236">
        <f>Q2034*H2034</f>
        <v>0</v>
      </c>
      <c r="S2034" s="236">
        <v>0</v>
      </c>
      <c r="T2034" s="237">
        <f>S2034*H2034</f>
        <v>0</v>
      </c>
      <c r="U2034" s="39"/>
      <c r="V2034" s="39"/>
      <c r="W2034" s="39"/>
      <c r="X2034" s="39"/>
      <c r="Y2034" s="39"/>
      <c r="Z2034" s="39"/>
      <c r="AA2034" s="39"/>
      <c r="AB2034" s="39"/>
      <c r="AC2034" s="39"/>
      <c r="AD2034" s="39"/>
      <c r="AE2034" s="39"/>
      <c r="AR2034" s="238" t="s">
        <v>239</v>
      </c>
      <c r="AT2034" s="238" t="s">
        <v>196</v>
      </c>
      <c r="AU2034" s="238" t="s">
        <v>81</v>
      </c>
      <c r="AY2034" s="18" t="s">
        <v>194</v>
      </c>
      <c r="BE2034" s="239">
        <f>IF(N2034="základní",J2034,0)</f>
        <v>0</v>
      </c>
      <c r="BF2034" s="239">
        <f>IF(N2034="snížená",J2034,0)</f>
        <v>0</v>
      </c>
      <c r="BG2034" s="239">
        <f>IF(N2034="zákl. přenesená",J2034,0)</f>
        <v>0</v>
      </c>
      <c r="BH2034" s="239">
        <f>IF(N2034="sníž. přenesená",J2034,0)</f>
        <v>0</v>
      </c>
      <c r="BI2034" s="239">
        <f>IF(N2034="nulová",J2034,0)</f>
        <v>0</v>
      </c>
      <c r="BJ2034" s="18" t="s">
        <v>77</v>
      </c>
      <c r="BK2034" s="239">
        <f>ROUND(I2034*H2034,2)</f>
        <v>0</v>
      </c>
      <c r="BL2034" s="18" t="s">
        <v>239</v>
      </c>
      <c r="BM2034" s="238" t="s">
        <v>2267</v>
      </c>
    </row>
    <row r="2035" spans="1:47" s="2" customFormat="1" ht="12">
      <c r="A2035" s="39"/>
      <c r="B2035" s="40"/>
      <c r="C2035" s="41"/>
      <c r="D2035" s="240" t="s">
        <v>201</v>
      </c>
      <c r="E2035" s="41"/>
      <c r="F2035" s="241" t="s">
        <v>2266</v>
      </c>
      <c r="G2035" s="41"/>
      <c r="H2035" s="41"/>
      <c r="I2035" s="242"/>
      <c r="J2035" s="41"/>
      <c r="K2035" s="41"/>
      <c r="L2035" s="45"/>
      <c r="M2035" s="243"/>
      <c r="N2035" s="244"/>
      <c r="O2035" s="92"/>
      <c r="P2035" s="92"/>
      <c r="Q2035" s="92"/>
      <c r="R2035" s="92"/>
      <c r="S2035" s="92"/>
      <c r="T2035" s="93"/>
      <c r="U2035" s="39"/>
      <c r="V2035" s="39"/>
      <c r="W2035" s="39"/>
      <c r="X2035" s="39"/>
      <c r="Y2035" s="39"/>
      <c r="Z2035" s="39"/>
      <c r="AA2035" s="39"/>
      <c r="AB2035" s="39"/>
      <c r="AC2035" s="39"/>
      <c r="AD2035" s="39"/>
      <c r="AE2035" s="39"/>
      <c r="AT2035" s="18" t="s">
        <v>201</v>
      </c>
      <c r="AU2035" s="18" t="s">
        <v>81</v>
      </c>
    </row>
    <row r="2036" spans="1:51" s="13" customFormat="1" ht="12">
      <c r="A2036" s="13"/>
      <c r="B2036" s="245"/>
      <c r="C2036" s="246"/>
      <c r="D2036" s="240" t="s">
        <v>202</v>
      </c>
      <c r="E2036" s="247" t="s">
        <v>1</v>
      </c>
      <c r="F2036" s="248" t="s">
        <v>399</v>
      </c>
      <c r="G2036" s="246"/>
      <c r="H2036" s="247" t="s">
        <v>1</v>
      </c>
      <c r="I2036" s="249"/>
      <c r="J2036" s="246"/>
      <c r="K2036" s="246"/>
      <c r="L2036" s="250"/>
      <c r="M2036" s="251"/>
      <c r="N2036" s="252"/>
      <c r="O2036" s="252"/>
      <c r="P2036" s="252"/>
      <c r="Q2036" s="252"/>
      <c r="R2036" s="252"/>
      <c r="S2036" s="252"/>
      <c r="T2036" s="25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T2036" s="254" t="s">
        <v>202</v>
      </c>
      <c r="AU2036" s="254" t="s">
        <v>81</v>
      </c>
      <c r="AV2036" s="13" t="s">
        <v>77</v>
      </c>
      <c r="AW2036" s="13" t="s">
        <v>30</v>
      </c>
      <c r="AX2036" s="13" t="s">
        <v>73</v>
      </c>
      <c r="AY2036" s="254" t="s">
        <v>194</v>
      </c>
    </row>
    <row r="2037" spans="1:51" s="13" customFormat="1" ht="12">
      <c r="A2037" s="13"/>
      <c r="B2037" s="245"/>
      <c r="C2037" s="246"/>
      <c r="D2037" s="240" t="s">
        <v>202</v>
      </c>
      <c r="E2037" s="247" t="s">
        <v>1</v>
      </c>
      <c r="F2037" s="248" t="s">
        <v>2259</v>
      </c>
      <c r="G2037" s="246"/>
      <c r="H2037" s="247" t="s">
        <v>1</v>
      </c>
      <c r="I2037" s="249"/>
      <c r="J2037" s="246"/>
      <c r="K2037" s="246"/>
      <c r="L2037" s="250"/>
      <c r="M2037" s="251"/>
      <c r="N2037" s="252"/>
      <c r="O2037" s="252"/>
      <c r="P2037" s="252"/>
      <c r="Q2037" s="252"/>
      <c r="R2037" s="252"/>
      <c r="S2037" s="252"/>
      <c r="T2037" s="25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T2037" s="254" t="s">
        <v>202</v>
      </c>
      <c r="AU2037" s="254" t="s">
        <v>81</v>
      </c>
      <c r="AV2037" s="13" t="s">
        <v>77</v>
      </c>
      <c r="AW2037" s="13" t="s">
        <v>30</v>
      </c>
      <c r="AX2037" s="13" t="s">
        <v>73</v>
      </c>
      <c r="AY2037" s="254" t="s">
        <v>194</v>
      </c>
    </row>
    <row r="2038" spans="1:51" s="14" customFormat="1" ht="12">
      <c r="A2038" s="14"/>
      <c r="B2038" s="255"/>
      <c r="C2038" s="256"/>
      <c r="D2038" s="240" t="s">
        <v>202</v>
      </c>
      <c r="E2038" s="257" t="s">
        <v>1</v>
      </c>
      <c r="F2038" s="258" t="s">
        <v>2211</v>
      </c>
      <c r="G2038" s="256"/>
      <c r="H2038" s="259">
        <v>81.132</v>
      </c>
      <c r="I2038" s="260"/>
      <c r="J2038" s="256"/>
      <c r="K2038" s="256"/>
      <c r="L2038" s="261"/>
      <c r="M2038" s="262"/>
      <c r="N2038" s="263"/>
      <c r="O2038" s="263"/>
      <c r="P2038" s="263"/>
      <c r="Q2038" s="263"/>
      <c r="R2038" s="263"/>
      <c r="S2038" s="263"/>
      <c r="T2038" s="264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T2038" s="265" t="s">
        <v>202</v>
      </c>
      <c r="AU2038" s="265" t="s">
        <v>81</v>
      </c>
      <c r="AV2038" s="14" t="s">
        <v>81</v>
      </c>
      <c r="AW2038" s="14" t="s">
        <v>30</v>
      </c>
      <c r="AX2038" s="14" t="s">
        <v>73</v>
      </c>
      <c r="AY2038" s="265" t="s">
        <v>194</v>
      </c>
    </row>
    <row r="2039" spans="1:51" s="14" customFormat="1" ht="12">
      <c r="A2039" s="14"/>
      <c r="B2039" s="255"/>
      <c r="C2039" s="256"/>
      <c r="D2039" s="240" t="s">
        <v>202</v>
      </c>
      <c r="E2039" s="257" t="s">
        <v>1</v>
      </c>
      <c r="F2039" s="258" t="s">
        <v>2212</v>
      </c>
      <c r="G2039" s="256"/>
      <c r="H2039" s="259">
        <v>79.87</v>
      </c>
      <c r="I2039" s="260"/>
      <c r="J2039" s="256"/>
      <c r="K2039" s="256"/>
      <c r="L2039" s="261"/>
      <c r="M2039" s="262"/>
      <c r="N2039" s="263"/>
      <c r="O2039" s="263"/>
      <c r="P2039" s="263"/>
      <c r="Q2039" s="263"/>
      <c r="R2039" s="263"/>
      <c r="S2039" s="263"/>
      <c r="T2039" s="264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T2039" s="265" t="s">
        <v>202</v>
      </c>
      <c r="AU2039" s="265" t="s">
        <v>81</v>
      </c>
      <c r="AV2039" s="14" t="s">
        <v>81</v>
      </c>
      <c r="AW2039" s="14" t="s">
        <v>30</v>
      </c>
      <c r="AX2039" s="14" t="s">
        <v>73</v>
      </c>
      <c r="AY2039" s="265" t="s">
        <v>194</v>
      </c>
    </row>
    <row r="2040" spans="1:51" s="14" customFormat="1" ht="12">
      <c r="A2040" s="14"/>
      <c r="B2040" s="255"/>
      <c r="C2040" s="256"/>
      <c r="D2040" s="240" t="s">
        <v>202</v>
      </c>
      <c r="E2040" s="257" t="s">
        <v>1</v>
      </c>
      <c r="F2040" s="258" t="s">
        <v>2213</v>
      </c>
      <c r="G2040" s="256"/>
      <c r="H2040" s="259">
        <v>48.324</v>
      </c>
      <c r="I2040" s="260"/>
      <c r="J2040" s="256"/>
      <c r="K2040" s="256"/>
      <c r="L2040" s="261"/>
      <c r="M2040" s="262"/>
      <c r="N2040" s="263"/>
      <c r="O2040" s="263"/>
      <c r="P2040" s="263"/>
      <c r="Q2040" s="263"/>
      <c r="R2040" s="263"/>
      <c r="S2040" s="263"/>
      <c r="T2040" s="264"/>
      <c r="U2040" s="14"/>
      <c r="V2040" s="14"/>
      <c r="W2040" s="14"/>
      <c r="X2040" s="14"/>
      <c r="Y2040" s="14"/>
      <c r="Z2040" s="14"/>
      <c r="AA2040" s="14"/>
      <c r="AB2040" s="14"/>
      <c r="AC2040" s="14"/>
      <c r="AD2040" s="14"/>
      <c r="AE2040" s="14"/>
      <c r="AT2040" s="265" t="s">
        <v>202</v>
      </c>
      <c r="AU2040" s="265" t="s">
        <v>81</v>
      </c>
      <c r="AV2040" s="14" t="s">
        <v>81</v>
      </c>
      <c r="AW2040" s="14" t="s">
        <v>30</v>
      </c>
      <c r="AX2040" s="14" t="s">
        <v>73</v>
      </c>
      <c r="AY2040" s="265" t="s">
        <v>194</v>
      </c>
    </row>
    <row r="2041" spans="1:51" s="14" customFormat="1" ht="12">
      <c r="A2041" s="14"/>
      <c r="B2041" s="255"/>
      <c r="C2041" s="256"/>
      <c r="D2041" s="240" t="s">
        <v>202</v>
      </c>
      <c r="E2041" s="257" t="s">
        <v>1</v>
      </c>
      <c r="F2041" s="258" t="s">
        <v>2214</v>
      </c>
      <c r="G2041" s="256"/>
      <c r="H2041" s="259">
        <v>32.04</v>
      </c>
      <c r="I2041" s="260"/>
      <c r="J2041" s="256"/>
      <c r="K2041" s="256"/>
      <c r="L2041" s="261"/>
      <c r="M2041" s="262"/>
      <c r="N2041" s="263"/>
      <c r="O2041" s="263"/>
      <c r="P2041" s="263"/>
      <c r="Q2041" s="263"/>
      <c r="R2041" s="263"/>
      <c r="S2041" s="263"/>
      <c r="T2041" s="264"/>
      <c r="U2041" s="14"/>
      <c r="V2041" s="14"/>
      <c r="W2041" s="14"/>
      <c r="X2041" s="14"/>
      <c r="Y2041" s="14"/>
      <c r="Z2041" s="14"/>
      <c r="AA2041" s="14"/>
      <c r="AB2041" s="14"/>
      <c r="AC2041" s="14"/>
      <c r="AD2041" s="14"/>
      <c r="AE2041" s="14"/>
      <c r="AT2041" s="265" t="s">
        <v>202</v>
      </c>
      <c r="AU2041" s="265" t="s">
        <v>81</v>
      </c>
      <c r="AV2041" s="14" t="s">
        <v>81</v>
      </c>
      <c r="AW2041" s="14" t="s">
        <v>30</v>
      </c>
      <c r="AX2041" s="14" t="s">
        <v>73</v>
      </c>
      <c r="AY2041" s="265" t="s">
        <v>194</v>
      </c>
    </row>
    <row r="2042" spans="1:51" s="14" customFormat="1" ht="12">
      <c r="A2042" s="14"/>
      <c r="B2042" s="255"/>
      <c r="C2042" s="256"/>
      <c r="D2042" s="240" t="s">
        <v>202</v>
      </c>
      <c r="E2042" s="257" t="s">
        <v>1</v>
      </c>
      <c r="F2042" s="258" t="s">
        <v>2260</v>
      </c>
      <c r="G2042" s="256"/>
      <c r="H2042" s="259">
        <v>54.384</v>
      </c>
      <c r="I2042" s="260"/>
      <c r="J2042" s="256"/>
      <c r="K2042" s="256"/>
      <c r="L2042" s="261"/>
      <c r="M2042" s="262"/>
      <c r="N2042" s="263"/>
      <c r="O2042" s="263"/>
      <c r="P2042" s="263"/>
      <c r="Q2042" s="263"/>
      <c r="R2042" s="263"/>
      <c r="S2042" s="263"/>
      <c r="T2042" s="264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T2042" s="265" t="s">
        <v>202</v>
      </c>
      <c r="AU2042" s="265" t="s">
        <v>81</v>
      </c>
      <c r="AV2042" s="14" t="s">
        <v>81</v>
      </c>
      <c r="AW2042" s="14" t="s">
        <v>30</v>
      </c>
      <c r="AX2042" s="14" t="s">
        <v>73</v>
      </c>
      <c r="AY2042" s="265" t="s">
        <v>194</v>
      </c>
    </row>
    <row r="2043" spans="1:51" s="14" customFormat="1" ht="12">
      <c r="A2043" s="14"/>
      <c r="B2043" s="255"/>
      <c r="C2043" s="256"/>
      <c r="D2043" s="240" t="s">
        <v>202</v>
      </c>
      <c r="E2043" s="257" t="s">
        <v>1</v>
      </c>
      <c r="F2043" s="258" t="s">
        <v>2261</v>
      </c>
      <c r="G2043" s="256"/>
      <c r="H2043" s="259">
        <v>44.889</v>
      </c>
      <c r="I2043" s="260"/>
      <c r="J2043" s="256"/>
      <c r="K2043" s="256"/>
      <c r="L2043" s="261"/>
      <c r="M2043" s="262"/>
      <c r="N2043" s="263"/>
      <c r="O2043" s="263"/>
      <c r="P2043" s="263"/>
      <c r="Q2043" s="263"/>
      <c r="R2043" s="263"/>
      <c r="S2043" s="263"/>
      <c r="T2043" s="264"/>
      <c r="U2043" s="14"/>
      <c r="V2043" s="14"/>
      <c r="W2043" s="14"/>
      <c r="X2043" s="14"/>
      <c r="Y2043" s="14"/>
      <c r="Z2043" s="14"/>
      <c r="AA2043" s="14"/>
      <c r="AB2043" s="14"/>
      <c r="AC2043" s="14"/>
      <c r="AD2043" s="14"/>
      <c r="AE2043" s="14"/>
      <c r="AT2043" s="265" t="s">
        <v>202</v>
      </c>
      <c r="AU2043" s="265" t="s">
        <v>81</v>
      </c>
      <c r="AV2043" s="14" t="s">
        <v>81</v>
      </c>
      <c r="AW2043" s="14" t="s">
        <v>30</v>
      </c>
      <c r="AX2043" s="14" t="s">
        <v>73</v>
      </c>
      <c r="AY2043" s="265" t="s">
        <v>194</v>
      </c>
    </row>
    <row r="2044" spans="1:51" s="14" customFormat="1" ht="12">
      <c r="A2044" s="14"/>
      <c r="B2044" s="255"/>
      <c r="C2044" s="256"/>
      <c r="D2044" s="240" t="s">
        <v>202</v>
      </c>
      <c r="E2044" s="257" t="s">
        <v>1</v>
      </c>
      <c r="F2044" s="258" t="s">
        <v>2262</v>
      </c>
      <c r="G2044" s="256"/>
      <c r="H2044" s="259">
        <v>9.76</v>
      </c>
      <c r="I2044" s="260"/>
      <c r="J2044" s="256"/>
      <c r="K2044" s="256"/>
      <c r="L2044" s="261"/>
      <c r="M2044" s="262"/>
      <c r="N2044" s="263"/>
      <c r="O2044" s="263"/>
      <c r="P2044" s="263"/>
      <c r="Q2044" s="263"/>
      <c r="R2044" s="263"/>
      <c r="S2044" s="263"/>
      <c r="T2044" s="264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T2044" s="265" t="s">
        <v>202</v>
      </c>
      <c r="AU2044" s="265" t="s">
        <v>81</v>
      </c>
      <c r="AV2044" s="14" t="s">
        <v>81</v>
      </c>
      <c r="AW2044" s="14" t="s">
        <v>30</v>
      </c>
      <c r="AX2044" s="14" t="s">
        <v>73</v>
      </c>
      <c r="AY2044" s="265" t="s">
        <v>194</v>
      </c>
    </row>
    <row r="2045" spans="1:51" s="14" customFormat="1" ht="12">
      <c r="A2045" s="14"/>
      <c r="B2045" s="255"/>
      <c r="C2045" s="256"/>
      <c r="D2045" s="240" t="s">
        <v>202</v>
      </c>
      <c r="E2045" s="257" t="s">
        <v>1</v>
      </c>
      <c r="F2045" s="258" t="s">
        <v>2263</v>
      </c>
      <c r="G2045" s="256"/>
      <c r="H2045" s="259">
        <v>11.936</v>
      </c>
      <c r="I2045" s="260"/>
      <c r="J2045" s="256"/>
      <c r="K2045" s="256"/>
      <c r="L2045" s="261"/>
      <c r="M2045" s="262"/>
      <c r="N2045" s="263"/>
      <c r="O2045" s="263"/>
      <c r="P2045" s="263"/>
      <c r="Q2045" s="263"/>
      <c r="R2045" s="263"/>
      <c r="S2045" s="263"/>
      <c r="T2045" s="264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  <c r="AE2045" s="14"/>
      <c r="AT2045" s="265" t="s">
        <v>202</v>
      </c>
      <c r="AU2045" s="265" t="s">
        <v>81</v>
      </c>
      <c r="AV2045" s="14" t="s">
        <v>81</v>
      </c>
      <c r="AW2045" s="14" t="s">
        <v>30</v>
      </c>
      <c r="AX2045" s="14" t="s">
        <v>73</v>
      </c>
      <c r="AY2045" s="265" t="s">
        <v>194</v>
      </c>
    </row>
    <row r="2046" spans="1:51" s="14" customFormat="1" ht="12">
      <c r="A2046" s="14"/>
      <c r="B2046" s="255"/>
      <c r="C2046" s="256"/>
      <c r="D2046" s="240" t="s">
        <v>202</v>
      </c>
      <c r="E2046" s="257" t="s">
        <v>1</v>
      </c>
      <c r="F2046" s="258" t="s">
        <v>2222</v>
      </c>
      <c r="G2046" s="256"/>
      <c r="H2046" s="259">
        <v>90.928</v>
      </c>
      <c r="I2046" s="260"/>
      <c r="J2046" s="256"/>
      <c r="K2046" s="256"/>
      <c r="L2046" s="261"/>
      <c r="M2046" s="262"/>
      <c r="N2046" s="263"/>
      <c r="O2046" s="263"/>
      <c r="P2046" s="263"/>
      <c r="Q2046" s="263"/>
      <c r="R2046" s="263"/>
      <c r="S2046" s="263"/>
      <c r="T2046" s="264"/>
      <c r="U2046" s="14"/>
      <c r="V2046" s="14"/>
      <c r="W2046" s="14"/>
      <c r="X2046" s="14"/>
      <c r="Y2046" s="14"/>
      <c r="Z2046" s="14"/>
      <c r="AA2046" s="14"/>
      <c r="AB2046" s="14"/>
      <c r="AC2046" s="14"/>
      <c r="AD2046" s="14"/>
      <c r="AE2046" s="14"/>
      <c r="AT2046" s="265" t="s">
        <v>202</v>
      </c>
      <c r="AU2046" s="265" t="s">
        <v>81</v>
      </c>
      <c r="AV2046" s="14" t="s">
        <v>81</v>
      </c>
      <c r="AW2046" s="14" t="s">
        <v>30</v>
      </c>
      <c r="AX2046" s="14" t="s">
        <v>73</v>
      </c>
      <c r="AY2046" s="265" t="s">
        <v>194</v>
      </c>
    </row>
    <row r="2047" spans="1:51" s="15" customFormat="1" ht="12">
      <c r="A2047" s="15"/>
      <c r="B2047" s="266"/>
      <c r="C2047" s="267"/>
      <c r="D2047" s="240" t="s">
        <v>202</v>
      </c>
      <c r="E2047" s="268" t="s">
        <v>1</v>
      </c>
      <c r="F2047" s="269" t="s">
        <v>206</v>
      </c>
      <c r="G2047" s="267"/>
      <c r="H2047" s="270">
        <v>453.263</v>
      </c>
      <c r="I2047" s="271"/>
      <c r="J2047" s="267"/>
      <c r="K2047" s="267"/>
      <c r="L2047" s="272"/>
      <c r="M2047" s="273"/>
      <c r="N2047" s="274"/>
      <c r="O2047" s="274"/>
      <c r="P2047" s="274"/>
      <c r="Q2047" s="274"/>
      <c r="R2047" s="274"/>
      <c r="S2047" s="274"/>
      <c r="T2047" s="275"/>
      <c r="U2047" s="15"/>
      <c r="V2047" s="15"/>
      <c r="W2047" s="15"/>
      <c r="X2047" s="15"/>
      <c r="Y2047" s="15"/>
      <c r="Z2047" s="15"/>
      <c r="AA2047" s="15"/>
      <c r="AB2047" s="15"/>
      <c r="AC2047" s="15"/>
      <c r="AD2047" s="15"/>
      <c r="AE2047" s="15"/>
      <c r="AT2047" s="276" t="s">
        <v>202</v>
      </c>
      <c r="AU2047" s="276" t="s">
        <v>81</v>
      </c>
      <c r="AV2047" s="15" t="s">
        <v>115</v>
      </c>
      <c r="AW2047" s="15" t="s">
        <v>30</v>
      </c>
      <c r="AX2047" s="15" t="s">
        <v>77</v>
      </c>
      <c r="AY2047" s="276" t="s">
        <v>194</v>
      </c>
    </row>
    <row r="2048" spans="1:63" s="12" customFormat="1" ht="22.8" customHeight="1">
      <c r="A2048" s="12"/>
      <c r="B2048" s="211"/>
      <c r="C2048" s="212"/>
      <c r="D2048" s="213" t="s">
        <v>72</v>
      </c>
      <c r="E2048" s="225" t="s">
        <v>2268</v>
      </c>
      <c r="F2048" s="225" t="s">
        <v>2269</v>
      </c>
      <c r="G2048" s="212"/>
      <c r="H2048" s="212"/>
      <c r="I2048" s="215"/>
      <c r="J2048" s="226">
        <f>BK2048</f>
        <v>0</v>
      </c>
      <c r="K2048" s="212"/>
      <c r="L2048" s="217"/>
      <c r="M2048" s="218"/>
      <c r="N2048" s="219"/>
      <c r="O2048" s="219"/>
      <c r="P2048" s="220">
        <f>SUM(P2049:P2062)</f>
        <v>0</v>
      </c>
      <c r="Q2048" s="219"/>
      <c r="R2048" s="220">
        <f>SUM(R2049:R2062)</f>
        <v>0</v>
      </c>
      <c r="S2048" s="219"/>
      <c r="T2048" s="221">
        <f>SUM(T2049:T2062)</f>
        <v>0</v>
      </c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R2048" s="222" t="s">
        <v>81</v>
      </c>
      <c r="AT2048" s="223" t="s">
        <v>72</v>
      </c>
      <c r="AU2048" s="223" t="s">
        <v>77</v>
      </c>
      <c r="AY2048" s="222" t="s">
        <v>194</v>
      </c>
      <c r="BK2048" s="224">
        <f>SUM(BK2049:BK2062)</f>
        <v>0</v>
      </c>
    </row>
    <row r="2049" spans="1:65" s="2" customFormat="1" ht="12">
      <c r="A2049" s="39"/>
      <c r="B2049" s="40"/>
      <c r="C2049" s="227" t="s">
        <v>1263</v>
      </c>
      <c r="D2049" s="227" t="s">
        <v>196</v>
      </c>
      <c r="E2049" s="228" t="s">
        <v>2270</v>
      </c>
      <c r="F2049" s="229" t="s">
        <v>2271</v>
      </c>
      <c r="G2049" s="230" t="s">
        <v>294</v>
      </c>
      <c r="H2049" s="231">
        <v>8.072</v>
      </c>
      <c r="I2049" s="232"/>
      <c r="J2049" s="233">
        <f>ROUND(I2049*H2049,2)</f>
        <v>0</v>
      </c>
      <c r="K2049" s="229" t="s">
        <v>200</v>
      </c>
      <c r="L2049" s="45"/>
      <c r="M2049" s="234" t="s">
        <v>1</v>
      </c>
      <c r="N2049" s="235" t="s">
        <v>38</v>
      </c>
      <c r="O2049" s="92"/>
      <c r="P2049" s="236">
        <f>O2049*H2049</f>
        <v>0</v>
      </c>
      <c r="Q2049" s="236">
        <v>0</v>
      </c>
      <c r="R2049" s="236">
        <f>Q2049*H2049</f>
        <v>0</v>
      </c>
      <c r="S2049" s="236">
        <v>0</v>
      </c>
      <c r="T2049" s="237">
        <f>S2049*H2049</f>
        <v>0</v>
      </c>
      <c r="U2049" s="39"/>
      <c r="V2049" s="39"/>
      <c r="W2049" s="39"/>
      <c r="X2049" s="39"/>
      <c r="Y2049" s="39"/>
      <c r="Z2049" s="39"/>
      <c r="AA2049" s="39"/>
      <c r="AB2049" s="39"/>
      <c r="AC2049" s="39"/>
      <c r="AD2049" s="39"/>
      <c r="AE2049" s="39"/>
      <c r="AR2049" s="238" t="s">
        <v>239</v>
      </c>
      <c r="AT2049" s="238" t="s">
        <v>196</v>
      </c>
      <c r="AU2049" s="238" t="s">
        <v>81</v>
      </c>
      <c r="AY2049" s="18" t="s">
        <v>194</v>
      </c>
      <c r="BE2049" s="239">
        <f>IF(N2049="základní",J2049,0)</f>
        <v>0</v>
      </c>
      <c r="BF2049" s="239">
        <f>IF(N2049="snížená",J2049,0)</f>
        <v>0</v>
      </c>
      <c r="BG2049" s="239">
        <f>IF(N2049="zákl. přenesená",J2049,0)</f>
        <v>0</v>
      </c>
      <c r="BH2049" s="239">
        <f>IF(N2049="sníž. přenesená",J2049,0)</f>
        <v>0</v>
      </c>
      <c r="BI2049" s="239">
        <f>IF(N2049="nulová",J2049,0)</f>
        <v>0</v>
      </c>
      <c r="BJ2049" s="18" t="s">
        <v>77</v>
      </c>
      <c r="BK2049" s="239">
        <f>ROUND(I2049*H2049,2)</f>
        <v>0</v>
      </c>
      <c r="BL2049" s="18" t="s">
        <v>239</v>
      </c>
      <c r="BM2049" s="238" t="s">
        <v>2272</v>
      </c>
    </row>
    <row r="2050" spans="1:47" s="2" customFormat="1" ht="12">
      <c r="A2050" s="39"/>
      <c r="B2050" s="40"/>
      <c r="C2050" s="41"/>
      <c r="D2050" s="240" t="s">
        <v>201</v>
      </c>
      <c r="E2050" s="41"/>
      <c r="F2050" s="241" t="s">
        <v>2271</v>
      </c>
      <c r="G2050" s="41"/>
      <c r="H2050" s="41"/>
      <c r="I2050" s="242"/>
      <c r="J2050" s="41"/>
      <c r="K2050" s="41"/>
      <c r="L2050" s="45"/>
      <c r="M2050" s="243"/>
      <c r="N2050" s="244"/>
      <c r="O2050" s="92"/>
      <c r="P2050" s="92"/>
      <c r="Q2050" s="92"/>
      <c r="R2050" s="92"/>
      <c r="S2050" s="92"/>
      <c r="T2050" s="93"/>
      <c r="U2050" s="39"/>
      <c r="V2050" s="39"/>
      <c r="W2050" s="39"/>
      <c r="X2050" s="39"/>
      <c r="Y2050" s="39"/>
      <c r="Z2050" s="39"/>
      <c r="AA2050" s="39"/>
      <c r="AB2050" s="39"/>
      <c r="AC2050" s="39"/>
      <c r="AD2050" s="39"/>
      <c r="AE2050" s="39"/>
      <c r="AT2050" s="18" t="s">
        <v>201</v>
      </c>
      <c r="AU2050" s="18" t="s">
        <v>81</v>
      </c>
    </row>
    <row r="2051" spans="1:51" s="14" customFormat="1" ht="12">
      <c r="A2051" s="14"/>
      <c r="B2051" s="255"/>
      <c r="C2051" s="256"/>
      <c r="D2051" s="240" t="s">
        <v>202</v>
      </c>
      <c r="E2051" s="257" t="s">
        <v>1</v>
      </c>
      <c r="F2051" s="258" t="s">
        <v>2273</v>
      </c>
      <c r="G2051" s="256"/>
      <c r="H2051" s="259">
        <v>2.461</v>
      </c>
      <c r="I2051" s="260"/>
      <c r="J2051" s="256"/>
      <c r="K2051" s="256"/>
      <c r="L2051" s="261"/>
      <c r="M2051" s="262"/>
      <c r="N2051" s="263"/>
      <c r="O2051" s="263"/>
      <c r="P2051" s="263"/>
      <c r="Q2051" s="263"/>
      <c r="R2051" s="263"/>
      <c r="S2051" s="263"/>
      <c r="T2051" s="264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  <c r="AE2051" s="14"/>
      <c r="AT2051" s="265" t="s">
        <v>202</v>
      </c>
      <c r="AU2051" s="265" t="s">
        <v>81</v>
      </c>
      <c r="AV2051" s="14" t="s">
        <v>81</v>
      </c>
      <c r="AW2051" s="14" t="s">
        <v>30</v>
      </c>
      <c r="AX2051" s="14" t="s">
        <v>73</v>
      </c>
      <c r="AY2051" s="265" t="s">
        <v>194</v>
      </c>
    </row>
    <row r="2052" spans="1:51" s="14" customFormat="1" ht="12">
      <c r="A2052" s="14"/>
      <c r="B2052" s="255"/>
      <c r="C2052" s="256"/>
      <c r="D2052" s="240" t="s">
        <v>202</v>
      </c>
      <c r="E2052" s="257" t="s">
        <v>1</v>
      </c>
      <c r="F2052" s="258" t="s">
        <v>2274</v>
      </c>
      <c r="G2052" s="256"/>
      <c r="H2052" s="259">
        <v>2.311</v>
      </c>
      <c r="I2052" s="260"/>
      <c r="J2052" s="256"/>
      <c r="K2052" s="256"/>
      <c r="L2052" s="261"/>
      <c r="M2052" s="262"/>
      <c r="N2052" s="263"/>
      <c r="O2052" s="263"/>
      <c r="P2052" s="263"/>
      <c r="Q2052" s="263"/>
      <c r="R2052" s="263"/>
      <c r="S2052" s="263"/>
      <c r="T2052" s="264"/>
      <c r="U2052" s="14"/>
      <c r="V2052" s="14"/>
      <c r="W2052" s="14"/>
      <c r="X2052" s="14"/>
      <c r="Y2052" s="14"/>
      <c r="Z2052" s="14"/>
      <c r="AA2052" s="14"/>
      <c r="AB2052" s="14"/>
      <c r="AC2052" s="14"/>
      <c r="AD2052" s="14"/>
      <c r="AE2052" s="14"/>
      <c r="AT2052" s="265" t="s">
        <v>202</v>
      </c>
      <c r="AU2052" s="265" t="s">
        <v>81</v>
      </c>
      <c r="AV2052" s="14" t="s">
        <v>81</v>
      </c>
      <c r="AW2052" s="14" t="s">
        <v>30</v>
      </c>
      <c r="AX2052" s="14" t="s">
        <v>73</v>
      </c>
      <c r="AY2052" s="265" t="s">
        <v>194</v>
      </c>
    </row>
    <row r="2053" spans="1:51" s="14" customFormat="1" ht="12">
      <c r="A2053" s="14"/>
      <c r="B2053" s="255"/>
      <c r="C2053" s="256"/>
      <c r="D2053" s="240" t="s">
        <v>202</v>
      </c>
      <c r="E2053" s="257" t="s">
        <v>1</v>
      </c>
      <c r="F2053" s="258" t="s">
        <v>2275</v>
      </c>
      <c r="G2053" s="256"/>
      <c r="H2053" s="259">
        <v>3.3</v>
      </c>
      <c r="I2053" s="260"/>
      <c r="J2053" s="256"/>
      <c r="K2053" s="256"/>
      <c r="L2053" s="261"/>
      <c r="M2053" s="262"/>
      <c r="N2053" s="263"/>
      <c r="O2053" s="263"/>
      <c r="P2053" s="263"/>
      <c r="Q2053" s="263"/>
      <c r="R2053" s="263"/>
      <c r="S2053" s="263"/>
      <c r="T2053" s="264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T2053" s="265" t="s">
        <v>202</v>
      </c>
      <c r="AU2053" s="265" t="s">
        <v>81</v>
      </c>
      <c r="AV2053" s="14" t="s">
        <v>81</v>
      </c>
      <c r="AW2053" s="14" t="s">
        <v>30</v>
      </c>
      <c r="AX2053" s="14" t="s">
        <v>73</v>
      </c>
      <c r="AY2053" s="265" t="s">
        <v>194</v>
      </c>
    </row>
    <row r="2054" spans="1:51" s="15" customFormat="1" ht="12">
      <c r="A2054" s="15"/>
      <c r="B2054" s="266"/>
      <c r="C2054" s="267"/>
      <c r="D2054" s="240" t="s">
        <v>202</v>
      </c>
      <c r="E2054" s="268" t="s">
        <v>1</v>
      </c>
      <c r="F2054" s="269" t="s">
        <v>206</v>
      </c>
      <c r="G2054" s="267"/>
      <c r="H2054" s="270">
        <v>8.072</v>
      </c>
      <c r="I2054" s="271"/>
      <c r="J2054" s="267"/>
      <c r="K2054" s="267"/>
      <c r="L2054" s="272"/>
      <c r="M2054" s="273"/>
      <c r="N2054" s="274"/>
      <c r="O2054" s="274"/>
      <c r="P2054" s="274"/>
      <c r="Q2054" s="274"/>
      <c r="R2054" s="274"/>
      <c r="S2054" s="274"/>
      <c r="T2054" s="275"/>
      <c r="U2054" s="15"/>
      <c r="V2054" s="15"/>
      <c r="W2054" s="15"/>
      <c r="X2054" s="15"/>
      <c r="Y2054" s="15"/>
      <c r="Z2054" s="15"/>
      <c r="AA2054" s="15"/>
      <c r="AB2054" s="15"/>
      <c r="AC2054" s="15"/>
      <c r="AD2054" s="15"/>
      <c r="AE2054" s="15"/>
      <c r="AT2054" s="276" t="s">
        <v>202</v>
      </c>
      <c r="AU2054" s="276" t="s">
        <v>81</v>
      </c>
      <c r="AV2054" s="15" t="s">
        <v>115</v>
      </c>
      <c r="AW2054" s="15" t="s">
        <v>30</v>
      </c>
      <c r="AX2054" s="15" t="s">
        <v>77</v>
      </c>
      <c r="AY2054" s="276" t="s">
        <v>194</v>
      </c>
    </row>
    <row r="2055" spans="1:65" s="2" customFormat="1" ht="21.75" customHeight="1">
      <c r="A2055" s="39"/>
      <c r="B2055" s="40"/>
      <c r="C2055" s="288" t="s">
        <v>2276</v>
      </c>
      <c r="D2055" s="288" t="s">
        <v>282</v>
      </c>
      <c r="E2055" s="289" t="s">
        <v>2277</v>
      </c>
      <c r="F2055" s="290" t="s">
        <v>2278</v>
      </c>
      <c r="G2055" s="291" t="s">
        <v>294</v>
      </c>
      <c r="H2055" s="292">
        <v>8.476</v>
      </c>
      <c r="I2055" s="293"/>
      <c r="J2055" s="294">
        <f>ROUND(I2055*H2055,2)</f>
        <v>0</v>
      </c>
      <c r="K2055" s="290" t="s">
        <v>1</v>
      </c>
      <c r="L2055" s="295"/>
      <c r="M2055" s="296" t="s">
        <v>1</v>
      </c>
      <c r="N2055" s="297" t="s">
        <v>38</v>
      </c>
      <c r="O2055" s="92"/>
      <c r="P2055" s="236">
        <f>O2055*H2055</f>
        <v>0</v>
      </c>
      <c r="Q2055" s="236">
        <v>0</v>
      </c>
      <c r="R2055" s="236">
        <f>Q2055*H2055</f>
        <v>0</v>
      </c>
      <c r="S2055" s="236">
        <v>0</v>
      </c>
      <c r="T2055" s="237">
        <f>S2055*H2055</f>
        <v>0</v>
      </c>
      <c r="U2055" s="39"/>
      <c r="V2055" s="39"/>
      <c r="W2055" s="39"/>
      <c r="X2055" s="39"/>
      <c r="Y2055" s="39"/>
      <c r="Z2055" s="39"/>
      <c r="AA2055" s="39"/>
      <c r="AB2055" s="39"/>
      <c r="AC2055" s="39"/>
      <c r="AD2055" s="39"/>
      <c r="AE2055" s="39"/>
      <c r="AR2055" s="238" t="s">
        <v>273</v>
      </c>
      <c r="AT2055" s="238" t="s">
        <v>282</v>
      </c>
      <c r="AU2055" s="238" t="s">
        <v>81</v>
      </c>
      <c r="AY2055" s="18" t="s">
        <v>194</v>
      </c>
      <c r="BE2055" s="239">
        <f>IF(N2055="základní",J2055,0)</f>
        <v>0</v>
      </c>
      <c r="BF2055" s="239">
        <f>IF(N2055="snížená",J2055,0)</f>
        <v>0</v>
      </c>
      <c r="BG2055" s="239">
        <f>IF(N2055="zákl. přenesená",J2055,0)</f>
        <v>0</v>
      </c>
      <c r="BH2055" s="239">
        <f>IF(N2055="sníž. přenesená",J2055,0)</f>
        <v>0</v>
      </c>
      <c r="BI2055" s="239">
        <f>IF(N2055="nulová",J2055,0)</f>
        <v>0</v>
      </c>
      <c r="BJ2055" s="18" t="s">
        <v>77</v>
      </c>
      <c r="BK2055" s="239">
        <f>ROUND(I2055*H2055,2)</f>
        <v>0</v>
      </c>
      <c r="BL2055" s="18" t="s">
        <v>239</v>
      </c>
      <c r="BM2055" s="238" t="s">
        <v>2279</v>
      </c>
    </row>
    <row r="2056" spans="1:47" s="2" customFormat="1" ht="12">
      <c r="A2056" s="39"/>
      <c r="B2056" s="40"/>
      <c r="C2056" s="41"/>
      <c r="D2056" s="240" t="s">
        <v>201</v>
      </c>
      <c r="E2056" s="41"/>
      <c r="F2056" s="241" t="s">
        <v>2278</v>
      </c>
      <c r="G2056" s="41"/>
      <c r="H2056" s="41"/>
      <c r="I2056" s="242"/>
      <c r="J2056" s="41"/>
      <c r="K2056" s="41"/>
      <c r="L2056" s="45"/>
      <c r="M2056" s="243"/>
      <c r="N2056" s="244"/>
      <c r="O2056" s="92"/>
      <c r="P2056" s="92"/>
      <c r="Q2056" s="92"/>
      <c r="R2056" s="92"/>
      <c r="S2056" s="92"/>
      <c r="T2056" s="93"/>
      <c r="U2056" s="39"/>
      <c r="V2056" s="39"/>
      <c r="W2056" s="39"/>
      <c r="X2056" s="39"/>
      <c r="Y2056" s="39"/>
      <c r="Z2056" s="39"/>
      <c r="AA2056" s="39"/>
      <c r="AB2056" s="39"/>
      <c r="AC2056" s="39"/>
      <c r="AD2056" s="39"/>
      <c r="AE2056" s="39"/>
      <c r="AT2056" s="18" t="s">
        <v>201</v>
      </c>
      <c r="AU2056" s="18" t="s">
        <v>81</v>
      </c>
    </row>
    <row r="2057" spans="1:51" s="14" customFormat="1" ht="12">
      <c r="A2057" s="14"/>
      <c r="B2057" s="255"/>
      <c r="C2057" s="256"/>
      <c r="D2057" s="240" t="s">
        <v>202</v>
      </c>
      <c r="E2057" s="257" t="s">
        <v>1</v>
      </c>
      <c r="F2057" s="258" t="s">
        <v>2280</v>
      </c>
      <c r="G2057" s="256"/>
      <c r="H2057" s="259">
        <v>8.476</v>
      </c>
      <c r="I2057" s="260"/>
      <c r="J2057" s="256"/>
      <c r="K2057" s="256"/>
      <c r="L2057" s="261"/>
      <c r="M2057" s="262"/>
      <c r="N2057" s="263"/>
      <c r="O2057" s="263"/>
      <c r="P2057" s="263"/>
      <c r="Q2057" s="263"/>
      <c r="R2057" s="263"/>
      <c r="S2057" s="263"/>
      <c r="T2057" s="264"/>
      <c r="U2057" s="14"/>
      <c r="V2057" s="14"/>
      <c r="W2057" s="14"/>
      <c r="X2057" s="14"/>
      <c r="Y2057" s="14"/>
      <c r="Z2057" s="14"/>
      <c r="AA2057" s="14"/>
      <c r="AB2057" s="14"/>
      <c r="AC2057" s="14"/>
      <c r="AD2057" s="14"/>
      <c r="AE2057" s="14"/>
      <c r="AT2057" s="265" t="s">
        <v>202</v>
      </c>
      <c r="AU2057" s="265" t="s">
        <v>81</v>
      </c>
      <c r="AV2057" s="14" t="s">
        <v>81</v>
      </c>
      <c r="AW2057" s="14" t="s">
        <v>30</v>
      </c>
      <c r="AX2057" s="14" t="s">
        <v>73</v>
      </c>
      <c r="AY2057" s="265" t="s">
        <v>194</v>
      </c>
    </row>
    <row r="2058" spans="1:51" s="15" customFormat="1" ht="12">
      <c r="A2058" s="15"/>
      <c r="B2058" s="266"/>
      <c r="C2058" s="267"/>
      <c r="D2058" s="240" t="s">
        <v>202</v>
      </c>
      <c r="E2058" s="268" t="s">
        <v>1</v>
      </c>
      <c r="F2058" s="269" t="s">
        <v>206</v>
      </c>
      <c r="G2058" s="267"/>
      <c r="H2058" s="270">
        <v>8.476</v>
      </c>
      <c r="I2058" s="271"/>
      <c r="J2058" s="267"/>
      <c r="K2058" s="267"/>
      <c r="L2058" s="272"/>
      <c r="M2058" s="273"/>
      <c r="N2058" s="274"/>
      <c r="O2058" s="274"/>
      <c r="P2058" s="274"/>
      <c r="Q2058" s="274"/>
      <c r="R2058" s="274"/>
      <c r="S2058" s="274"/>
      <c r="T2058" s="275"/>
      <c r="U2058" s="15"/>
      <c r="V2058" s="15"/>
      <c r="W2058" s="15"/>
      <c r="X2058" s="15"/>
      <c r="Y2058" s="15"/>
      <c r="Z2058" s="15"/>
      <c r="AA2058" s="15"/>
      <c r="AB2058" s="15"/>
      <c r="AC2058" s="15"/>
      <c r="AD2058" s="15"/>
      <c r="AE2058" s="15"/>
      <c r="AT2058" s="276" t="s">
        <v>202</v>
      </c>
      <c r="AU2058" s="276" t="s">
        <v>81</v>
      </c>
      <c r="AV2058" s="15" t="s">
        <v>115</v>
      </c>
      <c r="AW2058" s="15" t="s">
        <v>30</v>
      </c>
      <c r="AX2058" s="15" t="s">
        <v>77</v>
      </c>
      <c r="AY2058" s="276" t="s">
        <v>194</v>
      </c>
    </row>
    <row r="2059" spans="1:65" s="2" customFormat="1" ht="12">
      <c r="A2059" s="39"/>
      <c r="B2059" s="40"/>
      <c r="C2059" s="227" t="s">
        <v>1268</v>
      </c>
      <c r="D2059" s="227" t="s">
        <v>196</v>
      </c>
      <c r="E2059" s="228" t="s">
        <v>2281</v>
      </c>
      <c r="F2059" s="229" t="s">
        <v>2282</v>
      </c>
      <c r="G2059" s="230" t="s">
        <v>268</v>
      </c>
      <c r="H2059" s="231">
        <v>0.005</v>
      </c>
      <c r="I2059" s="232"/>
      <c r="J2059" s="233">
        <f>ROUND(I2059*H2059,2)</f>
        <v>0</v>
      </c>
      <c r="K2059" s="229" t="s">
        <v>200</v>
      </c>
      <c r="L2059" s="45"/>
      <c r="M2059" s="234" t="s">
        <v>1</v>
      </c>
      <c r="N2059" s="235" t="s">
        <v>38</v>
      </c>
      <c r="O2059" s="92"/>
      <c r="P2059" s="236">
        <f>O2059*H2059</f>
        <v>0</v>
      </c>
      <c r="Q2059" s="236">
        <v>0</v>
      </c>
      <c r="R2059" s="236">
        <f>Q2059*H2059</f>
        <v>0</v>
      </c>
      <c r="S2059" s="236">
        <v>0</v>
      </c>
      <c r="T2059" s="237">
        <f>S2059*H2059</f>
        <v>0</v>
      </c>
      <c r="U2059" s="39"/>
      <c r="V2059" s="39"/>
      <c r="W2059" s="39"/>
      <c r="X2059" s="39"/>
      <c r="Y2059" s="39"/>
      <c r="Z2059" s="39"/>
      <c r="AA2059" s="39"/>
      <c r="AB2059" s="39"/>
      <c r="AC2059" s="39"/>
      <c r="AD2059" s="39"/>
      <c r="AE2059" s="39"/>
      <c r="AR2059" s="238" t="s">
        <v>239</v>
      </c>
      <c r="AT2059" s="238" t="s">
        <v>196</v>
      </c>
      <c r="AU2059" s="238" t="s">
        <v>81</v>
      </c>
      <c r="AY2059" s="18" t="s">
        <v>194</v>
      </c>
      <c r="BE2059" s="239">
        <f>IF(N2059="základní",J2059,0)</f>
        <v>0</v>
      </c>
      <c r="BF2059" s="239">
        <f>IF(N2059="snížená",J2059,0)</f>
        <v>0</v>
      </c>
      <c r="BG2059" s="239">
        <f>IF(N2059="zákl. přenesená",J2059,0)</f>
        <v>0</v>
      </c>
      <c r="BH2059" s="239">
        <f>IF(N2059="sníž. přenesená",J2059,0)</f>
        <v>0</v>
      </c>
      <c r="BI2059" s="239">
        <f>IF(N2059="nulová",J2059,0)</f>
        <v>0</v>
      </c>
      <c r="BJ2059" s="18" t="s">
        <v>77</v>
      </c>
      <c r="BK2059" s="239">
        <f>ROUND(I2059*H2059,2)</f>
        <v>0</v>
      </c>
      <c r="BL2059" s="18" t="s">
        <v>239</v>
      </c>
      <c r="BM2059" s="238" t="s">
        <v>2283</v>
      </c>
    </row>
    <row r="2060" spans="1:47" s="2" customFormat="1" ht="12">
      <c r="A2060" s="39"/>
      <c r="B2060" s="40"/>
      <c r="C2060" s="41"/>
      <c r="D2060" s="240" t="s">
        <v>201</v>
      </c>
      <c r="E2060" s="41"/>
      <c r="F2060" s="241" t="s">
        <v>2282</v>
      </c>
      <c r="G2060" s="41"/>
      <c r="H2060" s="41"/>
      <c r="I2060" s="242"/>
      <c r="J2060" s="41"/>
      <c r="K2060" s="41"/>
      <c r="L2060" s="45"/>
      <c r="M2060" s="243"/>
      <c r="N2060" s="244"/>
      <c r="O2060" s="92"/>
      <c r="P2060" s="92"/>
      <c r="Q2060" s="92"/>
      <c r="R2060" s="92"/>
      <c r="S2060" s="92"/>
      <c r="T2060" s="93"/>
      <c r="U2060" s="39"/>
      <c r="V2060" s="39"/>
      <c r="W2060" s="39"/>
      <c r="X2060" s="39"/>
      <c r="Y2060" s="39"/>
      <c r="Z2060" s="39"/>
      <c r="AA2060" s="39"/>
      <c r="AB2060" s="39"/>
      <c r="AC2060" s="39"/>
      <c r="AD2060" s="39"/>
      <c r="AE2060" s="39"/>
      <c r="AT2060" s="18" t="s">
        <v>201</v>
      </c>
      <c r="AU2060" s="18" t="s">
        <v>81</v>
      </c>
    </row>
    <row r="2061" spans="1:65" s="2" customFormat="1" ht="12">
      <c r="A2061" s="39"/>
      <c r="B2061" s="40"/>
      <c r="C2061" s="227" t="s">
        <v>2284</v>
      </c>
      <c r="D2061" s="227" t="s">
        <v>196</v>
      </c>
      <c r="E2061" s="228" t="s">
        <v>2285</v>
      </c>
      <c r="F2061" s="229" t="s">
        <v>2286</v>
      </c>
      <c r="G2061" s="230" t="s">
        <v>268</v>
      </c>
      <c r="H2061" s="231">
        <v>0.005</v>
      </c>
      <c r="I2061" s="232"/>
      <c r="J2061" s="233">
        <f>ROUND(I2061*H2061,2)</f>
        <v>0</v>
      </c>
      <c r="K2061" s="229" t="s">
        <v>200</v>
      </c>
      <c r="L2061" s="45"/>
      <c r="M2061" s="234" t="s">
        <v>1</v>
      </c>
      <c r="N2061" s="235" t="s">
        <v>38</v>
      </c>
      <c r="O2061" s="92"/>
      <c r="P2061" s="236">
        <f>O2061*H2061</f>
        <v>0</v>
      </c>
      <c r="Q2061" s="236">
        <v>0</v>
      </c>
      <c r="R2061" s="236">
        <f>Q2061*H2061</f>
        <v>0</v>
      </c>
      <c r="S2061" s="236">
        <v>0</v>
      </c>
      <c r="T2061" s="237">
        <f>S2061*H2061</f>
        <v>0</v>
      </c>
      <c r="U2061" s="39"/>
      <c r="V2061" s="39"/>
      <c r="W2061" s="39"/>
      <c r="X2061" s="39"/>
      <c r="Y2061" s="39"/>
      <c r="Z2061" s="39"/>
      <c r="AA2061" s="39"/>
      <c r="AB2061" s="39"/>
      <c r="AC2061" s="39"/>
      <c r="AD2061" s="39"/>
      <c r="AE2061" s="39"/>
      <c r="AR2061" s="238" t="s">
        <v>239</v>
      </c>
      <c r="AT2061" s="238" t="s">
        <v>196</v>
      </c>
      <c r="AU2061" s="238" t="s">
        <v>81</v>
      </c>
      <c r="AY2061" s="18" t="s">
        <v>194</v>
      </c>
      <c r="BE2061" s="239">
        <f>IF(N2061="základní",J2061,0)</f>
        <v>0</v>
      </c>
      <c r="BF2061" s="239">
        <f>IF(N2061="snížená",J2061,0)</f>
        <v>0</v>
      </c>
      <c r="BG2061" s="239">
        <f>IF(N2061="zákl. přenesená",J2061,0)</f>
        <v>0</v>
      </c>
      <c r="BH2061" s="239">
        <f>IF(N2061="sníž. přenesená",J2061,0)</f>
        <v>0</v>
      </c>
      <c r="BI2061" s="239">
        <f>IF(N2061="nulová",J2061,0)</f>
        <v>0</v>
      </c>
      <c r="BJ2061" s="18" t="s">
        <v>77</v>
      </c>
      <c r="BK2061" s="239">
        <f>ROUND(I2061*H2061,2)</f>
        <v>0</v>
      </c>
      <c r="BL2061" s="18" t="s">
        <v>239</v>
      </c>
      <c r="BM2061" s="238" t="s">
        <v>2287</v>
      </c>
    </row>
    <row r="2062" spans="1:47" s="2" customFormat="1" ht="12">
      <c r="A2062" s="39"/>
      <c r="B2062" s="40"/>
      <c r="C2062" s="41"/>
      <c r="D2062" s="240" t="s">
        <v>201</v>
      </c>
      <c r="E2062" s="41"/>
      <c r="F2062" s="241" t="s">
        <v>2286</v>
      </c>
      <c r="G2062" s="41"/>
      <c r="H2062" s="41"/>
      <c r="I2062" s="242"/>
      <c r="J2062" s="41"/>
      <c r="K2062" s="41"/>
      <c r="L2062" s="45"/>
      <c r="M2062" s="243"/>
      <c r="N2062" s="244"/>
      <c r="O2062" s="92"/>
      <c r="P2062" s="92"/>
      <c r="Q2062" s="92"/>
      <c r="R2062" s="92"/>
      <c r="S2062" s="92"/>
      <c r="T2062" s="93"/>
      <c r="U2062" s="39"/>
      <c r="V2062" s="39"/>
      <c r="W2062" s="39"/>
      <c r="X2062" s="39"/>
      <c r="Y2062" s="39"/>
      <c r="Z2062" s="39"/>
      <c r="AA2062" s="39"/>
      <c r="AB2062" s="39"/>
      <c r="AC2062" s="39"/>
      <c r="AD2062" s="39"/>
      <c r="AE2062" s="39"/>
      <c r="AT2062" s="18" t="s">
        <v>201</v>
      </c>
      <c r="AU2062" s="18" t="s">
        <v>81</v>
      </c>
    </row>
    <row r="2063" spans="1:63" s="12" customFormat="1" ht="25.9" customHeight="1">
      <c r="A2063" s="12"/>
      <c r="B2063" s="211"/>
      <c r="C2063" s="212"/>
      <c r="D2063" s="213" t="s">
        <v>72</v>
      </c>
      <c r="E2063" s="214" t="s">
        <v>282</v>
      </c>
      <c r="F2063" s="214" t="s">
        <v>2288</v>
      </c>
      <c r="G2063" s="212"/>
      <c r="H2063" s="212"/>
      <c r="I2063" s="215"/>
      <c r="J2063" s="216">
        <f>BK2063</f>
        <v>0</v>
      </c>
      <c r="K2063" s="212"/>
      <c r="L2063" s="217"/>
      <c r="M2063" s="218"/>
      <c r="N2063" s="219"/>
      <c r="O2063" s="219"/>
      <c r="P2063" s="220">
        <f>P2064+P2067</f>
        <v>0</v>
      </c>
      <c r="Q2063" s="219"/>
      <c r="R2063" s="220">
        <f>R2064+R2067</f>
        <v>0</v>
      </c>
      <c r="S2063" s="219"/>
      <c r="T2063" s="221">
        <f>T2064+T2067</f>
        <v>0</v>
      </c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R2063" s="222" t="s">
        <v>110</v>
      </c>
      <c r="AT2063" s="223" t="s">
        <v>72</v>
      </c>
      <c r="AU2063" s="223" t="s">
        <v>73</v>
      </c>
      <c r="AY2063" s="222" t="s">
        <v>194</v>
      </c>
      <c r="BK2063" s="224">
        <f>BK2064+BK2067</f>
        <v>0</v>
      </c>
    </row>
    <row r="2064" spans="1:63" s="12" customFormat="1" ht="22.8" customHeight="1">
      <c r="A2064" s="12"/>
      <c r="B2064" s="211"/>
      <c r="C2064" s="212"/>
      <c r="D2064" s="213" t="s">
        <v>72</v>
      </c>
      <c r="E2064" s="225" t="s">
        <v>2289</v>
      </c>
      <c r="F2064" s="225" t="s">
        <v>2290</v>
      </c>
      <c r="G2064" s="212"/>
      <c r="H2064" s="212"/>
      <c r="I2064" s="215"/>
      <c r="J2064" s="226">
        <f>BK2064</f>
        <v>0</v>
      </c>
      <c r="K2064" s="212"/>
      <c r="L2064" s="217"/>
      <c r="M2064" s="218"/>
      <c r="N2064" s="219"/>
      <c r="O2064" s="219"/>
      <c r="P2064" s="220">
        <f>SUM(P2065:P2066)</f>
        <v>0</v>
      </c>
      <c r="Q2064" s="219"/>
      <c r="R2064" s="220">
        <f>SUM(R2065:R2066)</f>
        <v>0</v>
      </c>
      <c r="S2064" s="219"/>
      <c r="T2064" s="221">
        <f>SUM(T2065:T2066)</f>
        <v>0</v>
      </c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R2064" s="222" t="s">
        <v>77</v>
      </c>
      <c r="AT2064" s="223" t="s">
        <v>72</v>
      </c>
      <c r="AU2064" s="223" t="s">
        <v>77</v>
      </c>
      <c r="AY2064" s="222" t="s">
        <v>194</v>
      </c>
      <c r="BK2064" s="224">
        <f>SUM(BK2065:BK2066)</f>
        <v>0</v>
      </c>
    </row>
    <row r="2065" spans="1:65" s="2" customFormat="1" ht="21.75" customHeight="1">
      <c r="A2065" s="39"/>
      <c r="B2065" s="40"/>
      <c r="C2065" s="227" t="s">
        <v>1272</v>
      </c>
      <c r="D2065" s="227" t="s">
        <v>196</v>
      </c>
      <c r="E2065" s="228" t="s">
        <v>2291</v>
      </c>
      <c r="F2065" s="229" t="s">
        <v>2292</v>
      </c>
      <c r="G2065" s="230" t="s">
        <v>397</v>
      </c>
      <c r="H2065" s="231">
        <v>1</v>
      </c>
      <c r="I2065" s="232"/>
      <c r="J2065" s="233">
        <f>ROUND(I2065*H2065,2)</f>
        <v>0</v>
      </c>
      <c r="K2065" s="229" t="s">
        <v>1</v>
      </c>
      <c r="L2065" s="45"/>
      <c r="M2065" s="234" t="s">
        <v>1</v>
      </c>
      <c r="N2065" s="235" t="s">
        <v>38</v>
      </c>
      <c r="O2065" s="92"/>
      <c r="P2065" s="236">
        <f>O2065*H2065</f>
        <v>0</v>
      </c>
      <c r="Q2065" s="236">
        <v>0</v>
      </c>
      <c r="R2065" s="236">
        <f>Q2065*H2065</f>
        <v>0</v>
      </c>
      <c r="S2065" s="236">
        <v>0</v>
      </c>
      <c r="T2065" s="237">
        <f>S2065*H2065</f>
        <v>0</v>
      </c>
      <c r="U2065" s="39"/>
      <c r="V2065" s="39"/>
      <c r="W2065" s="39"/>
      <c r="X2065" s="39"/>
      <c r="Y2065" s="39"/>
      <c r="Z2065" s="39"/>
      <c r="AA2065" s="39"/>
      <c r="AB2065" s="39"/>
      <c r="AC2065" s="39"/>
      <c r="AD2065" s="39"/>
      <c r="AE2065" s="39"/>
      <c r="AR2065" s="238" t="s">
        <v>115</v>
      </c>
      <c r="AT2065" s="238" t="s">
        <v>196</v>
      </c>
      <c r="AU2065" s="238" t="s">
        <v>81</v>
      </c>
      <c r="AY2065" s="18" t="s">
        <v>194</v>
      </c>
      <c r="BE2065" s="239">
        <f>IF(N2065="základní",J2065,0)</f>
        <v>0</v>
      </c>
      <c r="BF2065" s="239">
        <f>IF(N2065="snížená",J2065,0)</f>
        <v>0</v>
      </c>
      <c r="BG2065" s="239">
        <f>IF(N2065="zákl. přenesená",J2065,0)</f>
        <v>0</v>
      </c>
      <c r="BH2065" s="239">
        <f>IF(N2065="sníž. přenesená",J2065,0)</f>
        <v>0</v>
      </c>
      <c r="BI2065" s="239">
        <f>IF(N2065="nulová",J2065,0)</f>
        <v>0</v>
      </c>
      <c r="BJ2065" s="18" t="s">
        <v>77</v>
      </c>
      <c r="BK2065" s="239">
        <f>ROUND(I2065*H2065,2)</f>
        <v>0</v>
      </c>
      <c r="BL2065" s="18" t="s">
        <v>115</v>
      </c>
      <c r="BM2065" s="238" t="s">
        <v>2293</v>
      </c>
    </row>
    <row r="2066" spans="1:47" s="2" customFormat="1" ht="12">
      <c r="A2066" s="39"/>
      <c r="B2066" s="40"/>
      <c r="C2066" s="41"/>
      <c r="D2066" s="240" t="s">
        <v>201</v>
      </c>
      <c r="E2066" s="41"/>
      <c r="F2066" s="241" t="s">
        <v>2292</v>
      </c>
      <c r="G2066" s="41"/>
      <c r="H2066" s="41"/>
      <c r="I2066" s="242"/>
      <c r="J2066" s="41"/>
      <c r="K2066" s="41"/>
      <c r="L2066" s="45"/>
      <c r="M2066" s="243"/>
      <c r="N2066" s="244"/>
      <c r="O2066" s="92"/>
      <c r="P2066" s="92"/>
      <c r="Q2066" s="92"/>
      <c r="R2066" s="92"/>
      <c r="S2066" s="92"/>
      <c r="T2066" s="93"/>
      <c r="U2066" s="39"/>
      <c r="V2066" s="39"/>
      <c r="W2066" s="39"/>
      <c r="X2066" s="39"/>
      <c r="Y2066" s="39"/>
      <c r="Z2066" s="39"/>
      <c r="AA2066" s="39"/>
      <c r="AB2066" s="39"/>
      <c r="AC2066" s="39"/>
      <c r="AD2066" s="39"/>
      <c r="AE2066" s="39"/>
      <c r="AT2066" s="18" t="s">
        <v>201</v>
      </c>
      <c r="AU2066" s="18" t="s">
        <v>81</v>
      </c>
    </row>
    <row r="2067" spans="1:63" s="12" customFormat="1" ht="22.8" customHeight="1">
      <c r="A2067" s="12"/>
      <c r="B2067" s="211"/>
      <c r="C2067" s="212"/>
      <c r="D2067" s="213" t="s">
        <v>72</v>
      </c>
      <c r="E2067" s="225" t="s">
        <v>2294</v>
      </c>
      <c r="F2067" s="225" t="s">
        <v>2295</v>
      </c>
      <c r="G2067" s="212"/>
      <c r="H2067" s="212"/>
      <c r="I2067" s="215"/>
      <c r="J2067" s="226">
        <f>BK2067</f>
        <v>0</v>
      </c>
      <c r="K2067" s="212"/>
      <c r="L2067" s="217"/>
      <c r="M2067" s="218"/>
      <c r="N2067" s="219"/>
      <c r="O2067" s="219"/>
      <c r="P2067" s="220">
        <f>SUM(P2068:P2071)</f>
        <v>0</v>
      </c>
      <c r="Q2067" s="219"/>
      <c r="R2067" s="220">
        <f>SUM(R2068:R2071)</f>
        <v>0</v>
      </c>
      <c r="S2067" s="219"/>
      <c r="T2067" s="221">
        <f>SUM(T2068:T2071)</f>
        <v>0</v>
      </c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R2067" s="222" t="s">
        <v>77</v>
      </c>
      <c r="AT2067" s="223" t="s">
        <v>72</v>
      </c>
      <c r="AU2067" s="223" t="s">
        <v>77</v>
      </c>
      <c r="AY2067" s="222" t="s">
        <v>194</v>
      </c>
      <c r="BK2067" s="224">
        <f>SUM(BK2068:BK2071)</f>
        <v>0</v>
      </c>
    </row>
    <row r="2068" spans="1:65" s="2" customFormat="1" ht="33" customHeight="1">
      <c r="A2068" s="39"/>
      <c r="B2068" s="40"/>
      <c r="C2068" s="227" t="s">
        <v>2296</v>
      </c>
      <c r="D2068" s="227" t="s">
        <v>196</v>
      </c>
      <c r="E2068" s="228" t="s">
        <v>2297</v>
      </c>
      <c r="F2068" s="229" t="s">
        <v>2298</v>
      </c>
      <c r="G2068" s="230" t="s">
        <v>397</v>
      </c>
      <c r="H2068" s="231">
        <v>2</v>
      </c>
      <c r="I2068" s="232"/>
      <c r="J2068" s="233">
        <f>ROUND(I2068*H2068,2)</f>
        <v>0</v>
      </c>
      <c r="K2068" s="229" t="s">
        <v>1</v>
      </c>
      <c r="L2068" s="45"/>
      <c r="M2068" s="234" t="s">
        <v>1</v>
      </c>
      <c r="N2068" s="235" t="s">
        <v>38</v>
      </c>
      <c r="O2068" s="92"/>
      <c r="P2068" s="236">
        <f>O2068*H2068</f>
        <v>0</v>
      </c>
      <c r="Q2068" s="236">
        <v>0</v>
      </c>
      <c r="R2068" s="236">
        <f>Q2068*H2068</f>
        <v>0</v>
      </c>
      <c r="S2068" s="236">
        <v>0</v>
      </c>
      <c r="T2068" s="237">
        <f>S2068*H2068</f>
        <v>0</v>
      </c>
      <c r="U2068" s="39"/>
      <c r="V2068" s="39"/>
      <c r="W2068" s="39"/>
      <c r="X2068" s="39"/>
      <c r="Y2068" s="39"/>
      <c r="Z2068" s="39"/>
      <c r="AA2068" s="39"/>
      <c r="AB2068" s="39"/>
      <c r="AC2068" s="39"/>
      <c r="AD2068" s="39"/>
      <c r="AE2068" s="39"/>
      <c r="AR2068" s="238" t="s">
        <v>115</v>
      </c>
      <c r="AT2068" s="238" t="s">
        <v>196</v>
      </c>
      <c r="AU2068" s="238" t="s">
        <v>81</v>
      </c>
      <c r="AY2068" s="18" t="s">
        <v>194</v>
      </c>
      <c r="BE2068" s="239">
        <f>IF(N2068="základní",J2068,0)</f>
        <v>0</v>
      </c>
      <c r="BF2068" s="239">
        <f>IF(N2068="snížená",J2068,0)</f>
        <v>0</v>
      </c>
      <c r="BG2068" s="239">
        <f>IF(N2068="zákl. přenesená",J2068,0)</f>
        <v>0</v>
      </c>
      <c r="BH2068" s="239">
        <f>IF(N2068="sníž. přenesená",J2068,0)</f>
        <v>0</v>
      </c>
      <c r="BI2068" s="239">
        <f>IF(N2068="nulová",J2068,0)</f>
        <v>0</v>
      </c>
      <c r="BJ2068" s="18" t="s">
        <v>77</v>
      </c>
      <c r="BK2068" s="239">
        <f>ROUND(I2068*H2068,2)</f>
        <v>0</v>
      </c>
      <c r="BL2068" s="18" t="s">
        <v>115</v>
      </c>
      <c r="BM2068" s="238" t="s">
        <v>2299</v>
      </c>
    </row>
    <row r="2069" spans="1:47" s="2" customFormat="1" ht="12">
      <c r="A2069" s="39"/>
      <c r="B2069" s="40"/>
      <c r="C2069" s="41"/>
      <c r="D2069" s="240" t="s">
        <v>201</v>
      </c>
      <c r="E2069" s="41"/>
      <c r="F2069" s="241" t="s">
        <v>2298</v>
      </c>
      <c r="G2069" s="41"/>
      <c r="H2069" s="41"/>
      <c r="I2069" s="242"/>
      <c r="J2069" s="41"/>
      <c r="K2069" s="41"/>
      <c r="L2069" s="45"/>
      <c r="M2069" s="243"/>
      <c r="N2069" s="244"/>
      <c r="O2069" s="92"/>
      <c r="P2069" s="92"/>
      <c r="Q2069" s="92"/>
      <c r="R2069" s="92"/>
      <c r="S2069" s="92"/>
      <c r="T2069" s="93"/>
      <c r="U2069" s="39"/>
      <c r="V2069" s="39"/>
      <c r="W2069" s="39"/>
      <c r="X2069" s="39"/>
      <c r="Y2069" s="39"/>
      <c r="Z2069" s="39"/>
      <c r="AA2069" s="39"/>
      <c r="AB2069" s="39"/>
      <c r="AC2069" s="39"/>
      <c r="AD2069" s="39"/>
      <c r="AE2069" s="39"/>
      <c r="AT2069" s="18" t="s">
        <v>201</v>
      </c>
      <c r="AU2069" s="18" t="s">
        <v>81</v>
      </c>
    </row>
    <row r="2070" spans="1:51" s="14" customFormat="1" ht="12">
      <c r="A2070" s="14"/>
      <c r="B2070" s="255"/>
      <c r="C2070" s="256"/>
      <c r="D2070" s="240" t="s">
        <v>202</v>
      </c>
      <c r="E2070" s="257" t="s">
        <v>1</v>
      </c>
      <c r="F2070" s="258" t="s">
        <v>2300</v>
      </c>
      <c r="G2070" s="256"/>
      <c r="H2070" s="259">
        <v>2</v>
      </c>
      <c r="I2070" s="260"/>
      <c r="J2070" s="256"/>
      <c r="K2070" s="256"/>
      <c r="L2070" s="261"/>
      <c r="M2070" s="262"/>
      <c r="N2070" s="263"/>
      <c r="O2070" s="263"/>
      <c r="P2070" s="263"/>
      <c r="Q2070" s="263"/>
      <c r="R2070" s="263"/>
      <c r="S2070" s="263"/>
      <c r="T2070" s="264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T2070" s="265" t="s">
        <v>202</v>
      </c>
      <c r="AU2070" s="265" t="s">
        <v>81</v>
      </c>
      <c r="AV2070" s="14" t="s">
        <v>81</v>
      </c>
      <c r="AW2070" s="14" t="s">
        <v>30</v>
      </c>
      <c r="AX2070" s="14" t="s">
        <v>73</v>
      </c>
      <c r="AY2070" s="265" t="s">
        <v>194</v>
      </c>
    </row>
    <row r="2071" spans="1:51" s="15" customFormat="1" ht="12">
      <c r="A2071" s="15"/>
      <c r="B2071" s="266"/>
      <c r="C2071" s="267"/>
      <c r="D2071" s="240" t="s">
        <v>202</v>
      </c>
      <c r="E2071" s="268" t="s">
        <v>1</v>
      </c>
      <c r="F2071" s="269" t="s">
        <v>206</v>
      </c>
      <c r="G2071" s="267"/>
      <c r="H2071" s="270">
        <v>2</v>
      </c>
      <c r="I2071" s="271"/>
      <c r="J2071" s="267"/>
      <c r="K2071" s="267"/>
      <c r="L2071" s="272"/>
      <c r="M2071" s="298"/>
      <c r="N2071" s="299"/>
      <c r="O2071" s="299"/>
      <c r="P2071" s="299"/>
      <c r="Q2071" s="299"/>
      <c r="R2071" s="299"/>
      <c r="S2071" s="299"/>
      <c r="T2071" s="300"/>
      <c r="U2071" s="15"/>
      <c r="V2071" s="15"/>
      <c r="W2071" s="15"/>
      <c r="X2071" s="15"/>
      <c r="Y2071" s="15"/>
      <c r="Z2071" s="15"/>
      <c r="AA2071" s="15"/>
      <c r="AB2071" s="15"/>
      <c r="AC2071" s="15"/>
      <c r="AD2071" s="15"/>
      <c r="AE2071" s="15"/>
      <c r="AT2071" s="276" t="s">
        <v>202</v>
      </c>
      <c r="AU2071" s="276" t="s">
        <v>81</v>
      </c>
      <c r="AV2071" s="15" t="s">
        <v>115</v>
      </c>
      <c r="AW2071" s="15" t="s">
        <v>30</v>
      </c>
      <c r="AX2071" s="15" t="s">
        <v>77</v>
      </c>
      <c r="AY2071" s="276" t="s">
        <v>194</v>
      </c>
    </row>
    <row r="2072" spans="1:31" s="2" customFormat="1" ht="6.95" customHeight="1">
      <c r="A2072" s="39"/>
      <c r="B2072" s="67"/>
      <c r="C2072" s="68"/>
      <c r="D2072" s="68"/>
      <c r="E2072" s="68"/>
      <c r="F2072" s="68"/>
      <c r="G2072" s="68"/>
      <c r="H2072" s="68"/>
      <c r="I2072" s="68"/>
      <c r="J2072" s="68"/>
      <c r="K2072" s="68"/>
      <c r="L2072" s="45"/>
      <c r="M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  <c r="AA2072" s="39"/>
      <c r="AB2072" s="39"/>
      <c r="AC2072" s="39"/>
      <c r="AD2072" s="39"/>
      <c r="AE2072" s="39"/>
    </row>
  </sheetData>
  <sheetProtection password="CC35" sheet="1" objects="1" scenarios="1" formatColumns="0" formatRows="0" autoFilter="0"/>
  <autoFilter ref="C159:K207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48:H148"/>
    <mergeCell ref="E150:H150"/>
    <mergeCell ref="E152:H15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81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Mníšek u Liberce ON-DSP, DPS oprava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131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2301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17. 3. 2021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26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27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29</v>
      </c>
      <c r="E22" s="39"/>
      <c r="F22" s="39"/>
      <c r="G22" s="39"/>
      <c r="H22" s="39"/>
      <c r="I22" s="151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1" t="s">
        <v>26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31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26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32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33</v>
      </c>
      <c r="E32" s="39"/>
      <c r="F32" s="39"/>
      <c r="G32" s="39"/>
      <c r="H32" s="39"/>
      <c r="I32" s="39"/>
      <c r="J32" s="161">
        <f>ROUND(J126,2)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35</v>
      </c>
      <c r="G34" s="39"/>
      <c r="H34" s="39"/>
      <c r="I34" s="162" t="s">
        <v>34</v>
      </c>
      <c r="J34" s="162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37</v>
      </c>
      <c r="E35" s="151" t="s">
        <v>38</v>
      </c>
      <c r="F35" s="164">
        <f>ROUND((SUM(BE126:BE284)),2)</f>
        <v>0</v>
      </c>
      <c r="G35" s="39"/>
      <c r="H35" s="39"/>
      <c r="I35" s="165">
        <v>0.21</v>
      </c>
      <c r="J35" s="164">
        <f>ROUND(((SUM(BE126:BE284))*I35),2)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39</v>
      </c>
      <c r="F36" s="164">
        <f>ROUND((SUM(BF126:BF284)),2)</f>
        <v>0</v>
      </c>
      <c r="G36" s="39"/>
      <c r="H36" s="39"/>
      <c r="I36" s="165">
        <v>0.15</v>
      </c>
      <c r="J36" s="164">
        <f>ROUND(((SUM(BF126:BF284))*I36),2)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40</v>
      </c>
      <c r="F37" s="164">
        <f>ROUND((SUM(BG126:BG284)),2)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41</v>
      </c>
      <c r="F38" s="164">
        <f>ROUND((SUM(BH126:BH284)),2)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42</v>
      </c>
      <c r="F39" s="164">
        <f>ROUND((SUM(BI126:BI284)),2)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Mníšek u Liberce ON-DSP, DPS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131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1.2 - Elektroinstalace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17. 3. 2021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29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2302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2303</v>
      </c>
      <c r="E100" s="197"/>
      <c r="F100" s="197"/>
      <c r="G100" s="197"/>
      <c r="H100" s="197"/>
      <c r="I100" s="197"/>
      <c r="J100" s="198">
        <f>J128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2304</v>
      </c>
      <c r="E101" s="197"/>
      <c r="F101" s="197"/>
      <c r="G101" s="197"/>
      <c r="H101" s="197"/>
      <c r="I101" s="197"/>
      <c r="J101" s="198">
        <f>J137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2305</v>
      </c>
      <c r="E102" s="197"/>
      <c r="F102" s="197"/>
      <c r="G102" s="197"/>
      <c r="H102" s="197"/>
      <c r="I102" s="197"/>
      <c r="J102" s="198">
        <f>J174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2306</v>
      </c>
      <c r="E103" s="197"/>
      <c r="F103" s="197"/>
      <c r="G103" s="197"/>
      <c r="H103" s="197"/>
      <c r="I103" s="197"/>
      <c r="J103" s="198">
        <f>J265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9"/>
      <c r="C104" s="190"/>
      <c r="D104" s="191" t="s">
        <v>2307</v>
      </c>
      <c r="E104" s="192"/>
      <c r="F104" s="192"/>
      <c r="G104" s="192"/>
      <c r="H104" s="192"/>
      <c r="I104" s="192"/>
      <c r="J104" s="193">
        <f>J282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179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4" t="str">
        <f>E7</f>
        <v>Mníšek u Liberce ON-DSP, DPS oprava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130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184" t="s">
        <v>131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132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E11</f>
        <v>1.2 - Elektroinstalace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 xml:space="preserve"> </v>
      </c>
      <c r="G120" s="41"/>
      <c r="H120" s="41"/>
      <c r="I120" s="33" t="s">
        <v>22</v>
      </c>
      <c r="J120" s="80" t="str">
        <f>IF(J14="","",J14)</f>
        <v>17. 3. 2021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E17</f>
        <v xml:space="preserve"> </v>
      </c>
      <c r="G122" s="41"/>
      <c r="H122" s="41"/>
      <c r="I122" s="33" t="s">
        <v>29</v>
      </c>
      <c r="J122" s="37" t="str">
        <f>E23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27</v>
      </c>
      <c r="D123" s="41"/>
      <c r="E123" s="41"/>
      <c r="F123" s="28" t="str">
        <f>IF(E20="","",E20)</f>
        <v>Vyplň údaj</v>
      </c>
      <c r="G123" s="41"/>
      <c r="H123" s="41"/>
      <c r="I123" s="33" t="s">
        <v>31</v>
      </c>
      <c r="J123" s="37" t="str">
        <f>E26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0"/>
      <c r="B125" s="201"/>
      <c r="C125" s="202" t="s">
        <v>180</v>
      </c>
      <c r="D125" s="203" t="s">
        <v>58</v>
      </c>
      <c r="E125" s="203" t="s">
        <v>54</v>
      </c>
      <c r="F125" s="203" t="s">
        <v>55</v>
      </c>
      <c r="G125" s="203" t="s">
        <v>181</v>
      </c>
      <c r="H125" s="203" t="s">
        <v>182</v>
      </c>
      <c r="I125" s="203" t="s">
        <v>183</v>
      </c>
      <c r="J125" s="203" t="s">
        <v>136</v>
      </c>
      <c r="K125" s="204" t="s">
        <v>184</v>
      </c>
      <c r="L125" s="205"/>
      <c r="M125" s="101" t="s">
        <v>1</v>
      </c>
      <c r="N125" s="102" t="s">
        <v>37</v>
      </c>
      <c r="O125" s="102" t="s">
        <v>185</v>
      </c>
      <c r="P125" s="102" t="s">
        <v>186</v>
      </c>
      <c r="Q125" s="102" t="s">
        <v>187</v>
      </c>
      <c r="R125" s="102" t="s">
        <v>188</v>
      </c>
      <c r="S125" s="102" t="s">
        <v>189</v>
      </c>
      <c r="T125" s="103" t="s">
        <v>190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9"/>
      <c r="B126" s="40"/>
      <c r="C126" s="108" t="s">
        <v>191</v>
      </c>
      <c r="D126" s="41"/>
      <c r="E126" s="41"/>
      <c r="F126" s="41"/>
      <c r="G126" s="41"/>
      <c r="H126" s="41"/>
      <c r="I126" s="41"/>
      <c r="J126" s="206">
        <f>BK126</f>
        <v>0</v>
      </c>
      <c r="K126" s="41"/>
      <c r="L126" s="45"/>
      <c r="M126" s="104"/>
      <c r="N126" s="207"/>
      <c r="O126" s="105"/>
      <c r="P126" s="208">
        <f>P127+P282</f>
        <v>0</v>
      </c>
      <c r="Q126" s="105"/>
      <c r="R126" s="208">
        <f>R127+R282</f>
        <v>0</v>
      </c>
      <c r="S126" s="105"/>
      <c r="T126" s="209">
        <f>T127+T282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72</v>
      </c>
      <c r="AU126" s="18" t="s">
        <v>138</v>
      </c>
      <c r="BK126" s="210">
        <f>BK127+BK282</f>
        <v>0</v>
      </c>
    </row>
    <row r="127" spans="1:63" s="12" customFormat="1" ht="25.9" customHeight="1">
      <c r="A127" s="12"/>
      <c r="B127" s="211"/>
      <c r="C127" s="212"/>
      <c r="D127" s="213" t="s">
        <v>72</v>
      </c>
      <c r="E127" s="214" t="s">
        <v>192</v>
      </c>
      <c r="F127" s="214" t="s">
        <v>192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P128+P137+P174+P265</f>
        <v>0</v>
      </c>
      <c r="Q127" s="219"/>
      <c r="R127" s="220">
        <f>R128+R137+R174+R265</f>
        <v>0</v>
      </c>
      <c r="S127" s="219"/>
      <c r="T127" s="221">
        <f>T128+T137+T174+T265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77</v>
      </c>
      <c r="AT127" s="223" t="s">
        <v>72</v>
      </c>
      <c r="AU127" s="223" t="s">
        <v>73</v>
      </c>
      <c r="AY127" s="222" t="s">
        <v>194</v>
      </c>
      <c r="BK127" s="224">
        <f>BK128+BK137+BK174+BK265</f>
        <v>0</v>
      </c>
    </row>
    <row r="128" spans="1:63" s="12" customFormat="1" ht="22.8" customHeight="1">
      <c r="A128" s="12"/>
      <c r="B128" s="211"/>
      <c r="C128" s="212"/>
      <c r="D128" s="213" t="s">
        <v>72</v>
      </c>
      <c r="E128" s="225" t="s">
        <v>2308</v>
      </c>
      <c r="F128" s="225" t="s">
        <v>2309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SUM(P129:P136)</f>
        <v>0</v>
      </c>
      <c r="Q128" s="219"/>
      <c r="R128" s="220">
        <f>SUM(R129:R136)</f>
        <v>0</v>
      </c>
      <c r="S128" s="219"/>
      <c r="T128" s="221">
        <f>SUM(T129:T136)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77</v>
      </c>
      <c r="AT128" s="223" t="s">
        <v>72</v>
      </c>
      <c r="AU128" s="223" t="s">
        <v>77</v>
      </c>
      <c r="AY128" s="222" t="s">
        <v>194</v>
      </c>
      <c r="BK128" s="224">
        <f>SUM(BK129:BK136)</f>
        <v>0</v>
      </c>
    </row>
    <row r="129" spans="1:65" s="2" customFormat="1" ht="16.5" customHeight="1">
      <c r="A129" s="39"/>
      <c r="B129" s="40"/>
      <c r="C129" s="227" t="s">
        <v>77</v>
      </c>
      <c r="D129" s="227" t="s">
        <v>196</v>
      </c>
      <c r="E129" s="228" t="s">
        <v>2310</v>
      </c>
      <c r="F129" s="229" t="s">
        <v>2311</v>
      </c>
      <c r="G129" s="230" t="s">
        <v>2312</v>
      </c>
      <c r="H129" s="231">
        <v>16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38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115</v>
      </c>
      <c r="AT129" s="238" t="s">
        <v>196</v>
      </c>
      <c r="AU129" s="238" t="s">
        <v>81</v>
      </c>
      <c r="AY129" s="18" t="s">
        <v>194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77</v>
      </c>
      <c r="BK129" s="239">
        <f>ROUND(I129*H129,2)</f>
        <v>0</v>
      </c>
      <c r="BL129" s="18" t="s">
        <v>115</v>
      </c>
      <c r="BM129" s="238" t="s">
        <v>2313</v>
      </c>
    </row>
    <row r="130" spans="1:47" s="2" customFormat="1" ht="12">
      <c r="A130" s="39"/>
      <c r="B130" s="40"/>
      <c r="C130" s="41"/>
      <c r="D130" s="240" t="s">
        <v>201</v>
      </c>
      <c r="E130" s="41"/>
      <c r="F130" s="241" t="s">
        <v>2311</v>
      </c>
      <c r="G130" s="41"/>
      <c r="H130" s="41"/>
      <c r="I130" s="242"/>
      <c r="J130" s="41"/>
      <c r="K130" s="41"/>
      <c r="L130" s="45"/>
      <c r="M130" s="243"/>
      <c r="N130" s="24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201</v>
      </c>
      <c r="AU130" s="18" t="s">
        <v>81</v>
      </c>
    </row>
    <row r="131" spans="1:65" s="2" customFormat="1" ht="16.5" customHeight="1">
      <c r="A131" s="39"/>
      <c r="B131" s="40"/>
      <c r="C131" s="227" t="s">
        <v>81</v>
      </c>
      <c r="D131" s="227" t="s">
        <v>196</v>
      </c>
      <c r="E131" s="228" t="s">
        <v>2314</v>
      </c>
      <c r="F131" s="229" t="s">
        <v>2315</v>
      </c>
      <c r="G131" s="230" t="s">
        <v>2312</v>
      </c>
      <c r="H131" s="231">
        <v>141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38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115</v>
      </c>
      <c r="AT131" s="238" t="s">
        <v>196</v>
      </c>
      <c r="AU131" s="238" t="s">
        <v>81</v>
      </c>
      <c r="AY131" s="18" t="s">
        <v>194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77</v>
      </c>
      <c r="BK131" s="239">
        <f>ROUND(I131*H131,2)</f>
        <v>0</v>
      </c>
      <c r="BL131" s="18" t="s">
        <v>115</v>
      </c>
      <c r="BM131" s="238" t="s">
        <v>2316</v>
      </c>
    </row>
    <row r="132" spans="1:47" s="2" customFormat="1" ht="12">
      <c r="A132" s="39"/>
      <c r="B132" s="40"/>
      <c r="C132" s="41"/>
      <c r="D132" s="240" t="s">
        <v>201</v>
      </c>
      <c r="E132" s="41"/>
      <c r="F132" s="241" t="s">
        <v>2315</v>
      </c>
      <c r="G132" s="41"/>
      <c r="H132" s="41"/>
      <c r="I132" s="242"/>
      <c r="J132" s="41"/>
      <c r="K132" s="41"/>
      <c r="L132" s="45"/>
      <c r="M132" s="243"/>
      <c r="N132" s="24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201</v>
      </c>
      <c r="AU132" s="18" t="s">
        <v>81</v>
      </c>
    </row>
    <row r="133" spans="1:65" s="2" customFormat="1" ht="12">
      <c r="A133" s="39"/>
      <c r="B133" s="40"/>
      <c r="C133" s="227" t="s">
        <v>572</v>
      </c>
      <c r="D133" s="227" t="s">
        <v>196</v>
      </c>
      <c r="E133" s="228" t="s">
        <v>2317</v>
      </c>
      <c r="F133" s="229" t="s">
        <v>2318</v>
      </c>
      <c r="G133" s="230" t="s">
        <v>941</v>
      </c>
      <c r="H133" s="231">
        <v>1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38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115</v>
      </c>
      <c r="AT133" s="238" t="s">
        <v>196</v>
      </c>
      <c r="AU133" s="238" t="s">
        <v>81</v>
      </c>
      <c r="AY133" s="18" t="s">
        <v>194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77</v>
      </c>
      <c r="BK133" s="239">
        <f>ROUND(I133*H133,2)</f>
        <v>0</v>
      </c>
      <c r="BL133" s="18" t="s">
        <v>115</v>
      </c>
      <c r="BM133" s="238" t="s">
        <v>2319</v>
      </c>
    </row>
    <row r="134" spans="1:47" s="2" customFormat="1" ht="12">
      <c r="A134" s="39"/>
      <c r="B134" s="40"/>
      <c r="C134" s="41"/>
      <c r="D134" s="240" t="s">
        <v>201</v>
      </c>
      <c r="E134" s="41"/>
      <c r="F134" s="241" t="s">
        <v>2318</v>
      </c>
      <c r="G134" s="41"/>
      <c r="H134" s="41"/>
      <c r="I134" s="242"/>
      <c r="J134" s="41"/>
      <c r="K134" s="41"/>
      <c r="L134" s="45"/>
      <c r="M134" s="243"/>
      <c r="N134" s="244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201</v>
      </c>
      <c r="AU134" s="18" t="s">
        <v>81</v>
      </c>
    </row>
    <row r="135" spans="1:65" s="2" customFormat="1" ht="21.75" customHeight="1">
      <c r="A135" s="39"/>
      <c r="B135" s="40"/>
      <c r="C135" s="227" t="s">
        <v>398</v>
      </c>
      <c r="D135" s="227" t="s">
        <v>196</v>
      </c>
      <c r="E135" s="228" t="s">
        <v>2320</v>
      </c>
      <c r="F135" s="229" t="s">
        <v>2321</v>
      </c>
      <c r="G135" s="230" t="s">
        <v>941</v>
      </c>
      <c r="H135" s="231">
        <v>1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38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115</v>
      </c>
      <c r="AT135" s="238" t="s">
        <v>196</v>
      </c>
      <c r="AU135" s="238" t="s">
        <v>81</v>
      </c>
      <c r="AY135" s="18" t="s">
        <v>194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77</v>
      </c>
      <c r="BK135" s="239">
        <f>ROUND(I135*H135,2)</f>
        <v>0</v>
      </c>
      <c r="BL135" s="18" t="s">
        <v>115</v>
      </c>
      <c r="BM135" s="238" t="s">
        <v>2322</v>
      </c>
    </row>
    <row r="136" spans="1:47" s="2" customFormat="1" ht="12">
      <c r="A136" s="39"/>
      <c r="B136" s="40"/>
      <c r="C136" s="41"/>
      <c r="D136" s="240" t="s">
        <v>201</v>
      </c>
      <c r="E136" s="41"/>
      <c r="F136" s="241" t="s">
        <v>2321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201</v>
      </c>
      <c r="AU136" s="18" t="s">
        <v>81</v>
      </c>
    </row>
    <row r="137" spans="1:63" s="12" customFormat="1" ht="22.8" customHeight="1">
      <c r="A137" s="12"/>
      <c r="B137" s="211"/>
      <c r="C137" s="212"/>
      <c r="D137" s="213" t="s">
        <v>72</v>
      </c>
      <c r="E137" s="225" t="s">
        <v>2323</v>
      </c>
      <c r="F137" s="225" t="s">
        <v>2324</v>
      </c>
      <c r="G137" s="212"/>
      <c r="H137" s="212"/>
      <c r="I137" s="215"/>
      <c r="J137" s="226">
        <f>BK137</f>
        <v>0</v>
      </c>
      <c r="K137" s="212"/>
      <c r="L137" s="217"/>
      <c r="M137" s="218"/>
      <c r="N137" s="219"/>
      <c r="O137" s="219"/>
      <c r="P137" s="220">
        <f>SUM(P138:P173)</f>
        <v>0</v>
      </c>
      <c r="Q137" s="219"/>
      <c r="R137" s="220">
        <f>SUM(R138:R173)</f>
        <v>0</v>
      </c>
      <c r="S137" s="219"/>
      <c r="T137" s="221">
        <f>SUM(T138:T173)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2" t="s">
        <v>77</v>
      </c>
      <c r="AT137" s="223" t="s">
        <v>72</v>
      </c>
      <c r="AU137" s="223" t="s">
        <v>77</v>
      </c>
      <c r="AY137" s="222" t="s">
        <v>194</v>
      </c>
      <c r="BK137" s="224">
        <f>SUM(BK138:BK173)</f>
        <v>0</v>
      </c>
    </row>
    <row r="138" spans="1:65" s="2" customFormat="1" ht="21.75" customHeight="1">
      <c r="A138" s="39"/>
      <c r="B138" s="40"/>
      <c r="C138" s="227" t="s">
        <v>110</v>
      </c>
      <c r="D138" s="227" t="s">
        <v>196</v>
      </c>
      <c r="E138" s="228" t="s">
        <v>2325</v>
      </c>
      <c r="F138" s="229" t="s">
        <v>2326</v>
      </c>
      <c r="G138" s="230" t="s">
        <v>397</v>
      </c>
      <c r="H138" s="231">
        <v>1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38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115</v>
      </c>
      <c r="AT138" s="238" t="s">
        <v>196</v>
      </c>
      <c r="AU138" s="238" t="s">
        <v>81</v>
      </c>
      <c r="AY138" s="18" t="s">
        <v>194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77</v>
      </c>
      <c r="BK138" s="239">
        <f>ROUND(I138*H138,2)</f>
        <v>0</v>
      </c>
      <c r="BL138" s="18" t="s">
        <v>115</v>
      </c>
      <c r="BM138" s="238" t="s">
        <v>2327</v>
      </c>
    </row>
    <row r="139" spans="1:47" s="2" customFormat="1" ht="12">
      <c r="A139" s="39"/>
      <c r="B139" s="40"/>
      <c r="C139" s="41"/>
      <c r="D139" s="240" t="s">
        <v>201</v>
      </c>
      <c r="E139" s="41"/>
      <c r="F139" s="241" t="s">
        <v>2326</v>
      </c>
      <c r="G139" s="41"/>
      <c r="H139" s="41"/>
      <c r="I139" s="242"/>
      <c r="J139" s="41"/>
      <c r="K139" s="41"/>
      <c r="L139" s="45"/>
      <c r="M139" s="243"/>
      <c r="N139" s="244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201</v>
      </c>
      <c r="AU139" s="18" t="s">
        <v>81</v>
      </c>
    </row>
    <row r="140" spans="1:65" s="2" customFormat="1" ht="16.5" customHeight="1">
      <c r="A140" s="39"/>
      <c r="B140" s="40"/>
      <c r="C140" s="227" t="s">
        <v>115</v>
      </c>
      <c r="D140" s="227" t="s">
        <v>196</v>
      </c>
      <c r="E140" s="228" t="s">
        <v>2328</v>
      </c>
      <c r="F140" s="229" t="s">
        <v>2329</v>
      </c>
      <c r="G140" s="230" t="s">
        <v>397</v>
      </c>
      <c r="H140" s="231">
        <v>4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38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115</v>
      </c>
      <c r="AT140" s="238" t="s">
        <v>196</v>
      </c>
      <c r="AU140" s="238" t="s">
        <v>81</v>
      </c>
      <c r="AY140" s="18" t="s">
        <v>194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77</v>
      </c>
      <c r="BK140" s="239">
        <f>ROUND(I140*H140,2)</f>
        <v>0</v>
      </c>
      <c r="BL140" s="18" t="s">
        <v>115</v>
      </c>
      <c r="BM140" s="238" t="s">
        <v>2330</v>
      </c>
    </row>
    <row r="141" spans="1:47" s="2" customFormat="1" ht="12">
      <c r="A141" s="39"/>
      <c r="B141" s="40"/>
      <c r="C141" s="41"/>
      <c r="D141" s="240" t="s">
        <v>201</v>
      </c>
      <c r="E141" s="41"/>
      <c r="F141" s="241" t="s">
        <v>2329</v>
      </c>
      <c r="G141" s="41"/>
      <c r="H141" s="41"/>
      <c r="I141" s="242"/>
      <c r="J141" s="41"/>
      <c r="K141" s="41"/>
      <c r="L141" s="45"/>
      <c r="M141" s="243"/>
      <c r="N141" s="244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201</v>
      </c>
      <c r="AU141" s="18" t="s">
        <v>81</v>
      </c>
    </row>
    <row r="142" spans="1:65" s="2" customFormat="1" ht="16.5" customHeight="1">
      <c r="A142" s="39"/>
      <c r="B142" s="40"/>
      <c r="C142" s="227" t="s">
        <v>123</v>
      </c>
      <c r="D142" s="227" t="s">
        <v>196</v>
      </c>
      <c r="E142" s="228" t="s">
        <v>2331</v>
      </c>
      <c r="F142" s="229" t="s">
        <v>2332</v>
      </c>
      <c r="G142" s="230" t="s">
        <v>357</v>
      </c>
      <c r="H142" s="231">
        <v>2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38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115</v>
      </c>
      <c r="AT142" s="238" t="s">
        <v>196</v>
      </c>
      <c r="AU142" s="238" t="s">
        <v>81</v>
      </c>
      <c r="AY142" s="18" t="s">
        <v>194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77</v>
      </c>
      <c r="BK142" s="239">
        <f>ROUND(I142*H142,2)</f>
        <v>0</v>
      </c>
      <c r="BL142" s="18" t="s">
        <v>115</v>
      </c>
      <c r="BM142" s="238" t="s">
        <v>2333</v>
      </c>
    </row>
    <row r="143" spans="1:47" s="2" customFormat="1" ht="12">
      <c r="A143" s="39"/>
      <c r="B143" s="40"/>
      <c r="C143" s="41"/>
      <c r="D143" s="240" t="s">
        <v>201</v>
      </c>
      <c r="E143" s="41"/>
      <c r="F143" s="241" t="s">
        <v>2332</v>
      </c>
      <c r="G143" s="41"/>
      <c r="H143" s="41"/>
      <c r="I143" s="242"/>
      <c r="J143" s="41"/>
      <c r="K143" s="41"/>
      <c r="L143" s="45"/>
      <c r="M143" s="243"/>
      <c r="N143" s="244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201</v>
      </c>
      <c r="AU143" s="18" t="s">
        <v>81</v>
      </c>
    </row>
    <row r="144" spans="1:65" s="2" customFormat="1" ht="16.5" customHeight="1">
      <c r="A144" s="39"/>
      <c r="B144" s="40"/>
      <c r="C144" s="227" t="s">
        <v>213</v>
      </c>
      <c r="D144" s="227" t="s">
        <v>196</v>
      </c>
      <c r="E144" s="228" t="s">
        <v>2334</v>
      </c>
      <c r="F144" s="229" t="s">
        <v>2335</v>
      </c>
      <c r="G144" s="230" t="s">
        <v>397</v>
      </c>
      <c r="H144" s="231">
        <v>1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38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115</v>
      </c>
      <c r="AT144" s="238" t="s">
        <v>196</v>
      </c>
      <c r="AU144" s="238" t="s">
        <v>81</v>
      </c>
      <c r="AY144" s="18" t="s">
        <v>194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77</v>
      </c>
      <c r="BK144" s="239">
        <f>ROUND(I144*H144,2)</f>
        <v>0</v>
      </c>
      <c r="BL144" s="18" t="s">
        <v>115</v>
      </c>
      <c r="BM144" s="238" t="s">
        <v>2336</v>
      </c>
    </row>
    <row r="145" spans="1:47" s="2" customFormat="1" ht="12">
      <c r="A145" s="39"/>
      <c r="B145" s="40"/>
      <c r="C145" s="41"/>
      <c r="D145" s="240" t="s">
        <v>201</v>
      </c>
      <c r="E145" s="41"/>
      <c r="F145" s="241" t="s">
        <v>2335</v>
      </c>
      <c r="G145" s="41"/>
      <c r="H145" s="41"/>
      <c r="I145" s="242"/>
      <c r="J145" s="41"/>
      <c r="K145" s="41"/>
      <c r="L145" s="45"/>
      <c r="M145" s="243"/>
      <c r="N145" s="244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201</v>
      </c>
      <c r="AU145" s="18" t="s">
        <v>81</v>
      </c>
    </row>
    <row r="146" spans="1:65" s="2" customFormat="1" ht="16.5" customHeight="1">
      <c r="A146" s="39"/>
      <c r="B146" s="40"/>
      <c r="C146" s="227" t="s">
        <v>231</v>
      </c>
      <c r="D146" s="227" t="s">
        <v>196</v>
      </c>
      <c r="E146" s="228" t="s">
        <v>2337</v>
      </c>
      <c r="F146" s="229" t="s">
        <v>2338</v>
      </c>
      <c r="G146" s="230" t="s">
        <v>397</v>
      </c>
      <c r="H146" s="231">
        <v>2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38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115</v>
      </c>
      <c r="AT146" s="238" t="s">
        <v>196</v>
      </c>
      <c r="AU146" s="238" t="s">
        <v>81</v>
      </c>
      <c r="AY146" s="18" t="s">
        <v>194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77</v>
      </c>
      <c r="BK146" s="239">
        <f>ROUND(I146*H146,2)</f>
        <v>0</v>
      </c>
      <c r="BL146" s="18" t="s">
        <v>115</v>
      </c>
      <c r="BM146" s="238" t="s">
        <v>2339</v>
      </c>
    </row>
    <row r="147" spans="1:47" s="2" customFormat="1" ht="12">
      <c r="A147" s="39"/>
      <c r="B147" s="40"/>
      <c r="C147" s="41"/>
      <c r="D147" s="240" t="s">
        <v>201</v>
      </c>
      <c r="E147" s="41"/>
      <c r="F147" s="241" t="s">
        <v>2338</v>
      </c>
      <c r="G147" s="41"/>
      <c r="H147" s="41"/>
      <c r="I147" s="242"/>
      <c r="J147" s="41"/>
      <c r="K147" s="41"/>
      <c r="L147" s="45"/>
      <c r="M147" s="243"/>
      <c r="N147" s="244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201</v>
      </c>
      <c r="AU147" s="18" t="s">
        <v>81</v>
      </c>
    </row>
    <row r="148" spans="1:65" s="2" customFormat="1" ht="16.5" customHeight="1">
      <c r="A148" s="39"/>
      <c r="B148" s="40"/>
      <c r="C148" s="227" t="s">
        <v>219</v>
      </c>
      <c r="D148" s="227" t="s">
        <v>196</v>
      </c>
      <c r="E148" s="228" t="s">
        <v>2340</v>
      </c>
      <c r="F148" s="229" t="s">
        <v>2341</v>
      </c>
      <c r="G148" s="230" t="s">
        <v>397</v>
      </c>
      <c r="H148" s="231">
        <v>1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38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115</v>
      </c>
      <c r="AT148" s="238" t="s">
        <v>196</v>
      </c>
      <c r="AU148" s="238" t="s">
        <v>81</v>
      </c>
      <c r="AY148" s="18" t="s">
        <v>194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77</v>
      </c>
      <c r="BK148" s="239">
        <f>ROUND(I148*H148,2)</f>
        <v>0</v>
      </c>
      <c r="BL148" s="18" t="s">
        <v>115</v>
      </c>
      <c r="BM148" s="238" t="s">
        <v>2342</v>
      </c>
    </row>
    <row r="149" spans="1:47" s="2" customFormat="1" ht="12">
      <c r="A149" s="39"/>
      <c r="B149" s="40"/>
      <c r="C149" s="41"/>
      <c r="D149" s="240" t="s">
        <v>201</v>
      </c>
      <c r="E149" s="41"/>
      <c r="F149" s="241" t="s">
        <v>2341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201</v>
      </c>
      <c r="AU149" s="18" t="s">
        <v>81</v>
      </c>
    </row>
    <row r="150" spans="1:65" s="2" customFormat="1" ht="16.5" customHeight="1">
      <c r="A150" s="39"/>
      <c r="B150" s="40"/>
      <c r="C150" s="227" t="s">
        <v>241</v>
      </c>
      <c r="D150" s="227" t="s">
        <v>196</v>
      </c>
      <c r="E150" s="228" t="s">
        <v>2343</v>
      </c>
      <c r="F150" s="229" t="s">
        <v>2344</v>
      </c>
      <c r="G150" s="230" t="s">
        <v>397</v>
      </c>
      <c r="H150" s="231">
        <v>7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38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115</v>
      </c>
      <c r="AT150" s="238" t="s">
        <v>196</v>
      </c>
      <c r="AU150" s="238" t="s">
        <v>81</v>
      </c>
      <c r="AY150" s="18" t="s">
        <v>194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77</v>
      </c>
      <c r="BK150" s="239">
        <f>ROUND(I150*H150,2)</f>
        <v>0</v>
      </c>
      <c r="BL150" s="18" t="s">
        <v>115</v>
      </c>
      <c r="BM150" s="238" t="s">
        <v>2345</v>
      </c>
    </row>
    <row r="151" spans="1:47" s="2" customFormat="1" ht="12">
      <c r="A151" s="39"/>
      <c r="B151" s="40"/>
      <c r="C151" s="41"/>
      <c r="D151" s="240" t="s">
        <v>201</v>
      </c>
      <c r="E151" s="41"/>
      <c r="F151" s="241" t="s">
        <v>2344</v>
      </c>
      <c r="G151" s="41"/>
      <c r="H151" s="41"/>
      <c r="I151" s="242"/>
      <c r="J151" s="41"/>
      <c r="K151" s="41"/>
      <c r="L151" s="45"/>
      <c r="M151" s="243"/>
      <c r="N151" s="244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201</v>
      </c>
      <c r="AU151" s="18" t="s">
        <v>81</v>
      </c>
    </row>
    <row r="152" spans="1:65" s="2" customFormat="1" ht="16.5" customHeight="1">
      <c r="A152" s="39"/>
      <c r="B152" s="40"/>
      <c r="C152" s="227" t="s">
        <v>223</v>
      </c>
      <c r="D152" s="227" t="s">
        <v>196</v>
      </c>
      <c r="E152" s="228" t="s">
        <v>2346</v>
      </c>
      <c r="F152" s="229" t="s">
        <v>2347</v>
      </c>
      <c r="G152" s="230" t="s">
        <v>397</v>
      </c>
      <c r="H152" s="231">
        <v>2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38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115</v>
      </c>
      <c r="AT152" s="238" t="s">
        <v>196</v>
      </c>
      <c r="AU152" s="238" t="s">
        <v>81</v>
      </c>
      <c r="AY152" s="18" t="s">
        <v>194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77</v>
      </c>
      <c r="BK152" s="239">
        <f>ROUND(I152*H152,2)</f>
        <v>0</v>
      </c>
      <c r="BL152" s="18" t="s">
        <v>115</v>
      </c>
      <c r="BM152" s="238" t="s">
        <v>2348</v>
      </c>
    </row>
    <row r="153" spans="1:47" s="2" customFormat="1" ht="12">
      <c r="A153" s="39"/>
      <c r="B153" s="40"/>
      <c r="C153" s="41"/>
      <c r="D153" s="240" t="s">
        <v>201</v>
      </c>
      <c r="E153" s="41"/>
      <c r="F153" s="241" t="s">
        <v>2347</v>
      </c>
      <c r="G153" s="41"/>
      <c r="H153" s="41"/>
      <c r="I153" s="242"/>
      <c r="J153" s="41"/>
      <c r="K153" s="41"/>
      <c r="L153" s="45"/>
      <c r="M153" s="243"/>
      <c r="N153" s="24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201</v>
      </c>
      <c r="AU153" s="18" t="s">
        <v>81</v>
      </c>
    </row>
    <row r="154" spans="1:65" s="2" customFormat="1" ht="16.5" customHeight="1">
      <c r="A154" s="39"/>
      <c r="B154" s="40"/>
      <c r="C154" s="227" t="s">
        <v>248</v>
      </c>
      <c r="D154" s="227" t="s">
        <v>196</v>
      </c>
      <c r="E154" s="228" t="s">
        <v>2349</v>
      </c>
      <c r="F154" s="229" t="s">
        <v>2350</v>
      </c>
      <c r="G154" s="230" t="s">
        <v>397</v>
      </c>
      <c r="H154" s="231">
        <v>18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38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115</v>
      </c>
      <c r="AT154" s="238" t="s">
        <v>196</v>
      </c>
      <c r="AU154" s="238" t="s">
        <v>81</v>
      </c>
      <c r="AY154" s="18" t="s">
        <v>194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77</v>
      </c>
      <c r="BK154" s="239">
        <f>ROUND(I154*H154,2)</f>
        <v>0</v>
      </c>
      <c r="BL154" s="18" t="s">
        <v>115</v>
      </c>
      <c r="BM154" s="238" t="s">
        <v>2351</v>
      </c>
    </row>
    <row r="155" spans="1:47" s="2" customFormat="1" ht="12">
      <c r="A155" s="39"/>
      <c r="B155" s="40"/>
      <c r="C155" s="41"/>
      <c r="D155" s="240" t="s">
        <v>201</v>
      </c>
      <c r="E155" s="41"/>
      <c r="F155" s="241" t="s">
        <v>2350</v>
      </c>
      <c r="G155" s="41"/>
      <c r="H155" s="41"/>
      <c r="I155" s="242"/>
      <c r="J155" s="41"/>
      <c r="K155" s="41"/>
      <c r="L155" s="45"/>
      <c r="M155" s="243"/>
      <c r="N155" s="244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201</v>
      </c>
      <c r="AU155" s="18" t="s">
        <v>81</v>
      </c>
    </row>
    <row r="156" spans="1:65" s="2" customFormat="1" ht="16.5" customHeight="1">
      <c r="A156" s="39"/>
      <c r="B156" s="40"/>
      <c r="C156" s="227" t="s">
        <v>229</v>
      </c>
      <c r="D156" s="227" t="s">
        <v>196</v>
      </c>
      <c r="E156" s="228" t="s">
        <v>2352</v>
      </c>
      <c r="F156" s="229" t="s">
        <v>2353</v>
      </c>
      <c r="G156" s="230" t="s">
        <v>397</v>
      </c>
      <c r="H156" s="231">
        <v>1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38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115</v>
      </c>
      <c r="AT156" s="238" t="s">
        <v>196</v>
      </c>
      <c r="AU156" s="238" t="s">
        <v>81</v>
      </c>
      <c r="AY156" s="18" t="s">
        <v>194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77</v>
      </c>
      <c r="BK156" s="239">
        <f>ROUND(I156*H156,2)</f>
        <v>0</v>
      </c>
      <c r="BL156" s="18" t="s">
        <v>115</v>
      </c>
      <c r="BM156" s="238" t="s">
        <v>2354</v>
      </c>
    </row>
    <row r="157" spans="1:47" s="2" customFormat="1" ht="12">
      <c r="A157" s="39"/>
      <c r="B157" s="40"/>
      <c r="C157" s="41"/>
      <c r="D157" s="240" t="s">
        <v>201</v>
      </c>
      <c r="E157" s="41"/>
      <c r="F157" s="241" t="s">
        <v>2353</v>
      </c>
      <c r="G157" s="41"/>
      <c r="H157" s="41"/>
      <c r="I157" s="242"/>
      <c r="J157" s="41"/>
      <c r="K157" s="41"/>
      <c r="L157" s="45"/>
      <c r="M157" s="243"/>
      <c r="N157" s="244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201</v>
      </c>
      <c r="AU157" s="18" t="s">
        <v>81</v>
      </c>
    </row>
    <row r="158" spans="1:65" s="2" customFormat="1" ht="16.5" customHeight="1">
      <c r="A158" s="39"/>
      <c r="B158" s="40"/>
      <c r="C158" s="227" t="s">
        <v>257</v>
      </c>
      <c r="D158" s="227" t="s">
        <v>196</v>
      </c>
      <c r="E158" s="228" t="s">
        <v>2355</v>
      </c>
      <c r="F158" s="229" t="s">
        <v>2356</v>
      </c>
      <c r="G158" s="230" t="s">
        <v>397</v>
      </c>
      <c r="H158" s="231">
        <v>2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38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115</v>
      </c>
      <c r="AT158" s="238" t="s">
        <v>196</v>
      </c>
      <c r="AU158" s="238" t="s">
        <v>81</v>
      </c>
      <c r="AY158" s="18" t="s">
        <v>194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77</v>
      </c>
      <c r="BK158" s="239">
        <f>ROUND(I158*H158,2)</f>
        <v>0</v>
      </c>
      <c r="BL158" s="18" t="s">
        <v>115</v>
      </c>
      <c r="BM158" s="238" t="s">
        <v>2357</v>
      </c>
    </row>
    <row r="159" spans="1:47" s="2" customFormat="1" ht="12">
      <c r="A159" s="39"/>
      <c r="B159" s="40"/>
      <c r="C159" s="41"/>
      <c r="D159" s="240" t="s">
        <v>201</v>
      </c>
      <c r="E159" s="41"/>
      <c r="F159" s="241" t="s">
        <v>2356</v>
      </c>
      <c r="G159" s="41"/>
      <c r="H159" s="41"/>
      <c r="I159" s="242"/>
      <c r="J159" s="41"/>
      <c r="K159" s="41"/>
      <c r="L159" s="45"/>
      <c r="M159" s="243"/>
      <c r="N159" s="244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201</v>
      </c>
      <c r="AU159" s="18" t="s">
        <v>81</v>
      </c>
    </row>
    <row r="160" spans="1:65" s="2" customFormat="1" ht="16.5" customHeight="1">
      <c r="A160" s="39"/>
      <c r="B160" s="40"/>
      <c r="C160" s="227" t="s">
        <v>234</v>
      </c>
      <c r="D160" s="227" t="s">
        <v>196</v>
      </c>
      <c r="E160" s="228" t="s">
        <v>2358</v>
      </c>
      <c r="F160" s="229" t="s">
        <v>2359</v>
      </c>
      <c r="G160" s="230" t="s">
        <v>397</v>
      </c>
      <c r="H160" s="231">
        <v>1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38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115</v>
      </c>
      <c r="AT160" s="238" t="s">
        <v>196</v>
      </c>
      <c r="AU160" s="238" t="s">
        <v>81</v>
      </c>
      <c r="AY160" s="18" t="s">
        <v>194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77</v>
      </c>
      <c r="BK160" s="239">
        <f>ROUND(I160*H160,2)</f>
        <v>0</v>
      </c>
      <c r="BL160" s="18" t="s">
        <v>115</v>
      </c>
      <c r="BM160" s="238" t="s">
        <v>2360</v>
      </c>
    </row>
    <row r="161" spans="1:47" s="2" customFormat="1" ht="12">
      <c r="A161" s="39"/>
      <c r="B161" s="40"/>
      <c r="C161" s="41"/>
      <c r="D161" s="240" t="s">
        <v>201</v>
      </c>
      <c r="E161" s="41"/>
      <c r="F161" s="241" t="s">
        <v>2359</v>
      </c>
      <c r="G161" s="41"/>
      <c r="H161" s="41"/>
      <c r="I161" s="242"/>
      <c r="J161" s="41"/>
      <c r="K161" s="41"/>
      <c r="L161" s="45"/>
      <c r="M161" s="243"/>
      <c r="N161" s="244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201</v>
      </c>
      <c r="AU161" s="18" t="s">
        <v>81</v>
      </c>
    </row>
    <row r="162" spans="1:65" s="2" customFormat="1" ht="16.5" customHeight="1">
      <c r="A162" s="39"/>
      <c r="B162" s="40"/>
      <c r="C162" s="227" t="s">
        <v>8</v>
      </c>
      <c r="D162" s="227" t="s">
        <v>196</v>
      </c>
      <c r="E162" s="228" t="s">
        <v>2361</v>
      </c>
      <c r="F162" s="229" t="s">
        <v>2362</v>
      </c>
      <c r="G162" s="230" t="s">
        <v>397</v>
      </c>
      <c r="H162" s="231">
        <v>2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38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115</v>
      </c>
      <c r="AT162" s="238" t="s">
        <v>196</v>
      </c>
      <c r="AU162" s="238" t="s">
        <v>81</v>
      </c>
      <c r="AY162" s="18" t="s">
        <v>194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77</v>
      </c>
      <c r="BK162" s="239">
        <f>ROUND(I162*H162,2)</f>
        <v>0</v>
      </c>
      <c r="BL162" s="18" t="s">
        <v>115</v>
      </c>
      <c r="BM162" s="238" t="s">
        <v>2363</v>
      </c>
    </row>
    <row r="163" spans="1:47" s="2" customFormat="1" ht="12">
      <c r="A163" s="39"/>
      <c r="B163" s="40"/>
      <c r="C163" s="41"/>
      <c r="D163" s="240" t="s">
        <v>201</v>
      </c>
      <c r="E163" s="41"/>
      <c r="F163" s="241" t="s">
        <v>2362</v>
      </c>
      <c r="G163" s="41"/>
      <c r="H163" s="41"/>
      <c r="I163" s="242"/>
      <c r="J163" s="41"/>
      <c r="K163" s="41"/>
      <c r="L163" s="45"/>
      <c r="M163" s="243"/>
      <c r="N163" s="244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201</v>
      </c>
      <c r="AU163" s="18" t="s">
        <v>81</v>
      </c>
    </row>
    <row r="164" spans="1:65" s="2" customFormat="1" ht="16.5" customHeight="1">
      <c r="A164" s="39"/>
      <c r="B164" s="40"/>
      <c r="C164" s="227" t="s">
        <v>239</v>
      </c>
      <c r="D164" s="227" t="s">
        <v>196</v>
      </c>
      <c r="E164" s="228" t="s">
        <v>2364</v>
      </c>
      <c r="F164" s="229" t="s">
        <v>2365</v>
      </c>
      <c r="G164" s="230" t="s">
        <v>397</v>
      </c>
      <c r="H164" s="231">
        <v>3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38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115</v>
      </c>
      <c r="AT164" s="238" t="s">
        <v>196</v>
      </c>
      <c r="AU164" s="238" t="s">
        <v>81</v>
      </c>
      <c r="AY164" s="18" t="s">
        <v>194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77</v>
      </c>
      <c r="BK164" s="239">
        <f>ROUND(I164*H164,2)</f>
        <v>0</v>
      </c>
      <c r="BL164" s="18" t="s">
        <v>115</v>
      </c>
      <c r="BM164" s="238" t="s">
        <v>2366</v>
      </c>
    </row>
    <row r="165" spans="1:47" s="2" customFormat="1" ht="12">
      <c r="A165" s="39"/>
      <c r="B165" s="40"/>
      <c r="C165" s="41"/>
      <c r="D165" s="240" t="s">
        <v>201</v>
      </c>
      <c r="E165" s="41"/>
      <c r="F165" s="241" t="s">
        <v>2365</v>
      </c>
      <c r="G165" s="41"/>
      <c r="H165" s="41"/>
      <c r="I165" s="242"/>
      <c r="J165" s="41"/>
      <c r="K165" s="41"/>
      <c r="L165" s="45"/>
      <c r="M165" s="243"/>
      <c r="N165" s="244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201</v>
      </c>
      <c r="AU165" s="18" t="s">
        <v>81</v>
      </c>
    </row>
    <row r="166" spans="1:65" s="2" customFormat="1" ht="16.5" customHeight="1">
      <c r="A166" s="39"/>
      <c r="B166" s="40"/>
      <c r="C166" s="227" t="s">
        <v>281</v>
      </c>
      <c r="D166" s="227" t="s">
        <v>196</v>
      </c>
      <c r="E166" s="228" t="s">
        <v>2367</v>
      </c>
      <c r="F166" s="229" t="s">
        <v>2368</v>
      </c>
      <c r="G166" s="230" t="s">
        <v>397</v>
      </c>
      <c r="H166" s="231">
        <v>1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38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115</v>
      </c>
      <c r="AT166" s="238" t="s">
        <v>196</v>
      </c>
      <c r="AU166" s="238" t="s">
        <v>81</v>
      </c>
      <c r="AY166" s="18" t="s">
        <v>194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77</v>
      </c>
      <c r="BK166" s="239">
        <f>ROUND(I166*H166,2)</f>
        <v>0</v>
      </c>
      <c r="BL166" s="18" t="s">
        <v>115</v>
      </c>
      <c r="BM166" s="238" t="s">
        <v>2369</v>
      </c>
    </row>
    <row r="167" spans="1:47" s="2" customFormat="1" ht="12">
      <c r="A167" s="39"/>
      <c r="B167" s="40"/>
      <c r="C167" s="41"/>
      <c r="D167" s="240" t="s">
        <v>201</v>
      </c>
      <c r="E167" s="41"/>
      <c r="F167" s="241" t="s">
        <v>2368</v>
      </c>
      <c r="G167" s="41"/>
      <c r="H167" s="41"/>
      <c r="I167" s="242"/>
      <c r="J167" s="41"/>
      <c r="K167" s="41"/>
      <c r="L167" s="45"/>
      <c r="M167" s="243"/>
      <c r="N167" s="244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201</v>
      </c>
      <c r="AU167" s="18" t="s">
        <v>81</v>
      </c>
    </row>
    <row r="168" spans="1:65" s="2" customFormat="1" ht="16.5" customHeight="1">
      <c r="A168" s="39"/>
      <c r="B168" s="40"/>
      <c r="C168" s="227" t="s">
        <v>244</v>
      </c>
      <c r="D168" s="227" t="s">
        <v>196</v>
      </c>
      <c r="E168" s="228" t="s">
        <v>2370</v>
      </c>
      <c r="F168" s="229" t="s">
        <v>2371</v>
      </c>
      <c r="G168" s="230" t="s">
        <v>397</v>
      </c>
      <c r="H168" s="231">
        <v>2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38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115</v>
      </c>
      <c r="AT168" s="238" t="s">
        <v>196</v>
      </c>
      <c r="AU168" s="238" t="s">
        <v>81</v>
      </c>
      <c r="AY168" s="18" t="s">
        <v>194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77</v>
      </c>
      <c r="BK168" s="239">
        <f>ROUND(I168*H168,2)</f>
        <v>0</v>
      </c>
      <c r="BL168" s="18" t="s">
        <v>115</v>
      </c>
      <c r="BM168" s="238" t="s">
        <v>2372</v>
      </c>
    </row>
    <row r="169" spans="1:47" s="2" customFormat="1" ht="12">
      <c r="A169" s="39"/>
      <c r="B169" s="40"/>
      <c r="C169" s="41"/>
      <c r="D169" s="240" t="s">
        <v>201</v>
      </c>
      <c r="E169" s="41"/>
      <c r="F169" s="241" t="s">
        <v>2371</v>
      </c>
      <c r="G169" s="41"/>
      <c r="H169" s="41"/>
      <c r="I169" s="242"/>
      <c r="J169" s="41"/>
      <c r="K169" s="41"/>
      <c r="L169" s="45"/>
      <c r="M169" s="243"/>
      <c r="N169" s="244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201</v>
      </c>
      <c r="AU169" s="18" t="s">
        <v>81</v>
      </c>
    </row>
    <row r="170" spans="1:65" s="2" customFormat="1" ht="16.5" customHeight="1">
      <c r="A170" s="39"/>
      <c r="B170" s="40"/>
      <c r="C170" s="227" t="s">
        <v>291</v>
      </c>
      <c r="D170" s="227" t="s">
        <v>196</v>
      </c>
      <c r="E170" s="228" t="s">
        <v>2373</v>
      </c>
      <c r="F170" s="229" t="s">
        <v>2374</v>
      </c>
      <c r="G170" s="230" t="s">
        <v>397</v>
      </c>
      <c r="H170" s="231">
        <v>3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38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115</v>
      </c>
      <c r="AT170" s="238" t="s">
        <v>196</v>
      </c>
      <c r="AU170" s="238" t="s">
        <v>81</v>
      </c>
      <c r="AY170" s="18" t="s">
        <v>194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77</v>
      </c>
      <c r="BK170" s="239">
        <f>ROUND(I170*H170,2)</f>
        <v>0</v>
      </c>
      <c r="BL170" s="18" t="s">
        <v>115</v>
      </c>
      <c r="BM170" s="238" t="s">
        <v>2375</v>
      </c>
    </row>
    <row r="171" spans="1:47" s="2" customFormat="1" ht="12">
      <c r="A171" s="39"/>
      <c r="B171" s="40"/>
      <c r="C171" s="41"/>
      <c r="D171" s="240" t="s">
        <v>201</v>
      </c>
      <c r="E171" s="41"/>
      <c r="F171" s="241" t="s">
        <v>2374</v>
      </c>
      <c r="G171" s="41"/>
      <c r="H171" s="41"/>
      <c r="I171" s="242"/>
      <c r="J171" s="41"/>
      <c r="K171" s="41"/>
      <c r="L171" s="45"/>
      <c r="M171" s="243"/>
      <c r="N171" s="244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201</v>
      </c>
      <c r="AU171" s="18" t="s">
        <v>81</v>
      </c>
    </row>
    <row r="172" spans="1:65" s="2" customFormat="1" ht="16.5" customHeight="1">
      <c r="A172" s="39"/>
      <c r="B172" s="40"/>
      <c r="C172" s="227" t="s">
        <v>247</v>
      </c>
      <c r="D172" s="227" t="s">
        <v>196</v>
      </c>
      <c r="E172" s="228" t="s">
        <v>2376</v>
      </c>
      <c r="F172" s="229" t="s">
        <v>2377</v>
      </c>
      <c r="G172" s="230" t="s">
        <v>397</v>
      </c>
      <c r="H172" s="231">
        <v>3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38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115</v>
      </c>
      <c r="AT172" s="238" t="s">
        <v>196</v>
      </c>
      <c r="AU172" s="238" t="s">
        <v>81</v>
      </c>
      <c r="AY172" s="18" t="s">
        <v>194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77</v>
      </c>
      <c r="BK172" s="239">
        <f>ROUND(I172*H172,2)</f>
        <v>0</v>
      </c>
      <c r="BL172" s="18" t="s">
        <v>115</v>
      </c>
      <c r="BM172" s="238" t="s">
        <v>2378</v>
      </c>
    </row>
    <row r="173" spans="1:47" s="2" customFormat="1" ht="12">
      <c r="A173" s="39"/>
      <c r="B173" s="40"/>
      <c r="C173" s="41"/>
      <c r="D173" s="240" t="s">
        <v>201</v>
      </c>
      <c r="E173" s="41"/>
      <c r="F173" s="241" t="s">
        <v>2377</v>
      </c>
      <c r="G173" s="41"/>
      <c r="H173" s="41"/>
      <c r="I173" s="242"/>
      <c r="J173" s="41"/>
      <c r="K173" s="41"/>
      <c r="L173" s="45"/>
      <c r="M173" s="243"/>
      <c r="N173" s="244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201</v>
      </c>
      <c r="AU173" s="18" t="s">
        <v>81</v>
      </c>
    </row>
    <row r="174" spans="1:63" s="12" customFormat="1" ht="22.8" customHeight="1">
      <c r="A174" s="12"/>
      <c r="B174" s="211"/>
      <c r="C174" s="212"/>
      <c r="D174" s="213" t="s">
        <v>72</v>
      </c>
      <c r="E174" s="225" t="s">
        <v>2379</v>
      </c>
      <c r="F174" s="225" t="s">
        <v>2380</v>
      </c>
      <c r="G174" s="212"/>
      <c r="H174" s="212"/>
      <c r="I174" s="215"/>
      <c r="J174" s="226">
        <f>BK174</f>
        <v>0</v>
      </c>
      <c r="K174" s="212"/>
      <c r="L174" s="217"/>
      <c r="M174" s="218"/>
      <c r="N174" s="219"/>
      <c r="O174" s="219"/>
      <c r="P174" s="220">
        <f>SUM(P175:P264)</f>
        <v>0</v>
      </c>
      <c r="Q174" s="219"/>
      <c r="R174" s="220">
        <f>SUM(R175:R264)</f>
        <v>0</v>
      </c>
      <c r="S174" s="219"/>
      <c r="T174" s="221">
        <f>SUM(T175:T264)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2" t="s">
        <v>77</v>
      </c>
      <c r="AT174" s="223" t="s">
        <v>72</v>
      </c>
      <c r="AU174" s="223" t="s">
        <v>77</v>
      </c>
      <c r="AY174" s="222" t="s">
        <v>194</v>
      </c>
      <c r="BK174" s="224">
        <f>SUM(BK175:BK264)</f>
        <v>0</v>
      </c>
    </row>
    <row r="175" spans="1:65" s="2" customFormat="1" ht="16.5" customHeight="1">
      <c r="A175" s="39"/>
      <c r="B175" s="40"/>
      <c r="C175" s="227" t="s">
        <v>7</v>
      </c>
      <c r="D175" s="227" t="s">
        <v>196</v>
      </c>
      <c r="E175" s="228" t="s">
        <v>2381</v>
      </c>
      <c r="F175" s="229" t="s">
        <v>2382</v>
      </c>
      <c r="G175" s="230" t="s">
        <v>397</v>
      </c>
      <c r="H175" s="231">
        <v>5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38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115</v>
      </c>
      <c r="AT175" s="238" t="s">
        <v>196</v>
      </c>
      <c r="AU175" s="238" t="s">
        <v>81</v>
      </c>
      <c r="AY175" s="18" t="s">
        <v>194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77</v>
      </c>
      <c r="BK175" s="239">
        <f>ROUND(I175*H175,2)</f>
        <v>0</v>
      </c>
      <c r="BL175" s="18" t="s">
        <v>115</v>
      </c>
      <c r="BM175" s="238" t="s">
        <v>2383</v>
      </c>
    </row>
    <row r="176" spans="1:47" s="2" customFormat="1" ht="12">
      <c r="A176" s="39"/>
      <c r="B176" s="40"/>
      <c r="C176" s="41"/>
      <c r="D176" s="240" t="s">
        <v>201</v>
      </c>
      <c r="E176" s="41"/>
      <c r="F176" s="241" t="s">
        <v>2382</v>
      </c>
      <c r="G176" s="41"/>
      <c r="H176" s="41"/>
      <c r="I176" s="242"/>
      <c r="J176" s="41"/>
      <c r="K176" s="41"/>
      <c r="L176" s="45"/>
      <c r="M176" s="243"/>
      <c r="N176" s="244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201</v>
      </c>
      <c r="AU176" s="18" t="s">
        <v>81</v>
      </c>
    </row>
    <row r="177" spans="1:65" s="2" customFormat="1" ht="16.5" customHeight="1">
      <c r="A177" s="39"/>
      <c r="B177" s="40"/>
      <c r="C177" s="227" t="s">
        <v>251</v>
      </c>
      <c r="D177" s="227" t="s">
        <v>196</v>
      </c>
      <c r="E177" s="228" t="s">
        <v>2384</v>
      </c>
      <c r="F177" s="229" t="s">
        <v>2385</v>
      </c>
      <c r="G177" s="230" t="s">
        <v>2386</v>
      </c>
      <c r="H177" s="231">
        <v>44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38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115</v>
      </c>
      <c r="AT177" s="238" t="s">
        <v>196</v>
      </c>
      <c r="AU177" s="238" t="s">
        <v>81</v>
      </c>
      <c r="AY177" s="18" t="s">
        <v>194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77</v>
      </c>
      <c r="BK177" s="239">
        <f>ROUND(I177*H177,2)</f>
        <v>0</v>
      </c>
      <c r="BL177" s="18" t="s">
        <v>115</v>
      </c>
      <c r="BM177" s="238" t="s">
        <v>2387</v>
      </c>
    </row>
    <row r="178" spans="1:47" s="2" customFormat="1" ht="12">
      <c r="A178" s="39"/>
      <c r="B178" s="40"/>
      <c r="C178" s="41"/>
      <c r="D178" s="240" t="s">
        <v>201</v>
      </c>
      <c r="E178" s="41"/>
      <c r="F178" s="241" t="s">
        <v>2385</v>
      </c>
      <c r="G178" s="41"/>
      <c r="H178" s="41"/>
      <c r="I178" s="242"/>
      <c r="J178" s="41"/>
      <c r="K178" s="41"/>
      <c r="L178" s="45"/>
      <c r="M178" s="243"/>
      <c r="N178" s="244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201</v>
      </c>
      <c r="AU178" s="18" t="s">
        <v>81</v>
      </c>
    </row>
    <row r="179" spans="1:65" s="2" customFormat="1" ht="16.5" customHeight="1">
      <c r="A179" s="39"/>
      <c r="B179" s="40"/>
      <c r="C179" s="227" t="s">
        <v>308</v>
      </c>
      <c r="D179" s="227" t="s">
        <v>196</v>
      </c>
      <c r="E179" s="228" t="s">
        <v>2388</v>
      </c>
      <c r="F179" s="229" t="s">
        <v>2389</v>
      </c>
      <c r="G179" s="230" t="s">
        <v>2390</v>
      </c>
      <c r="H179" s="231">
        <v>15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38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115</v>
      </c>
      <c r="AT179" s="238" t="s">
        <v>196</v>
      </c>
      <c r="AU179" s="238" t="s">
        <v>81</v>
      </c>
      <c r="AY179" s="18" t="s">
        <v>194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77</v>
      </c>
      <c r="BK179" s="239">
        <f>ROUND(I179*H179,2)</f>
        <v>0</v>
      </c>
      <c r="BL179" s="18" t="s">
        <v>115</v>
      </c>
      <c r="BM179" s="238" t="s">
        <v>2391</v>
      </c>
    </row>
    <row r="180" spans="1:47" s="2" customFormat="1" ht="12">
      <c r="A180" s="39"/>
      <c r="B180" s="40"/>
      <c r="C180" s="41"/>
      <c r="D180" s="240" t="s">
        <v>201</v>
      </c>
      <c r="E180" s="41"/>
      <c r="F180" s="241" t="s">
        <v>2389</v>
      </c>
      <c r="G180" s="41"/>
      <c r="H180" s="41"/>
      <c r="I180" s="242"/>
      <c r="J180" s="41"/>
      <c r="K180" s="41"/>
      <c r="L180" s="45"/>
      <c r="M180" s="243"/>
      <c r="N180" s="244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201</v>
      </c>
      <c r="AU180" s="18" t="s">
        <v>81</v>
      </c>
    </row>
    <row r="181" spans="1:65" s="2" customFormat="1" ht="21.75" customHeight="1">
      <c r="A181" s="39"/>
      <c r="B181" s="40"/>
      <c r="C181" s="227" t="s">
        <v>255</v>
      </c>
      <c r="D181" s="227" t="s">
        <v>196</v>
      </c>
      <c r="E181" s="228" t="s">
        <v>2392</v>
      </c>
      <c r="F181" s="229" t="s">
        <v>2393</v>
      </c>
      <c r="G181" s="230" t="s">
        <v>397</v>
      </c>
      <c r="H181" s="231">
        <v>15</v>
      </c>
      <c r="I181" s="232"/>
      <c r="J181" s="233">
        <f>ROUND(I181*H181,2)</f>
        <v>0</v>
      </c>
      <c r="K181" s="229" t="s">
        <v>1</v>
      </c>
      <c r="L181" s="45"/>
      <c r="M181" s="234" t="s">
        <v>1</v>
      </c>
      <c r="N181" s="235" t="s">
        <v>38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115</v>
      </c>
      <c r="AT181" s="238" t="s">
        <v>196</v>
      </c>
      <c r="AU181" s="238" t="s">
        <v>81</v>
      </c>
      <c r="AY181" s="18" t="s">
        <v>194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77</v>
      </c>
      <c r="BK181" s="239">
        <f>ROUND(I181*H181,2)</f>
        <v>0</v>
      </c>
      <c r="BL181" s="18" t="s">
        <v>115</v>
      </c>
      <c r="BM181" s="238" t="s">
        <v>2394</v>
      </c>
    </row>
    <row r="182" spans="1:47" s="2" customFormat="1" ht="12">
      <c r="A182" s="39"/>
      <c r="B182" s="40"/>
      <c r="C182" s="41"/>
      <c r="D182" s="240" t="s">
        <v>201</v>
      </c>
      <c r="E182" s="41"/>
      <c r="F182" s="241" t="s">
        <v>2393</v>
      </c>
      <c r="G182" s="41"/>
      <c r="H182" s="41"/>
      <c r="I182" s="242"/>
      <c r="J182" s="41"/>
      <c r="K182" s="41"/>
      <c r="L182" s="45"/>
      <c r="M182" s="243"/>
      <c r="N182" s="244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201</v>
      </c>
      <c r="AU182" s="18" t="s">
        <v>81</v>
      </c>
    </row>
    <row r="183" spans="1:65" s="2" customFormat="1" ht="16.5" customHeight="1">
      <c r="A183" s="39"/>
      <c r="B183" s="40"/>
      <c r="C183" s="227" t="s">
        <v>323</v>
      </c>
      <c r="D183" s="227" t="s">
        <v>196</v>
      </c>
      <c r="E183" s="228" t="s">
        <v>2395</v>
      </c>
      <c r="F183" s="229" t="s">
        <v>2396</v>
      </c>
      <c r="G183" s="230" t="s">
        <v>357</v>
      </c>
      <c r="H183" s="231">
        <v>46</v>
      </c>
      <c r="I183" s="232"/>
      <c r="J183" s="233">
        <f>ROUND(I183*H183,2)</f>
        <v>0</v>
      </c>
      <c r="K183" s="229" t="s">
        <v>1</v>
      </c>
      <c r="L183" s="45"/>
      <c r="M183" s="234" t="s">
        <v>1</v>
      </c>
      <c r="N183" s="235" t="s">
        <v>38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115</v>
      </c>
      <c r="AT183" s="238" t="s">
        <v>196</v>
      </c>
      <c r="AU183" s="238" t="s">
        <v>81</v>
      </c>
      <c r="AY183" s="18" t="s">
        <v>194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77</v>
      </c>
      <c r="BK183" s="239">
        <f>ROUND(I183*H183,2)</f>
        <v>0</v>
      </c>
      <c r="BL183" s="18" t="s">
        <v>115</v>
      </c>
      <c r="BM183" s="238" t="s">
        <v>2397</v>
      </c>
    </row>
    <row r="184" spans="1:47" s="2" customFormat="1" ht="12">
      <c r="A184" s="39"/>
      <c r="B184" s="40"/>
      <c r="C184" s="41"/>
      <c r="D184" s="240" t="s">
        <v>201</v>
      </c>
      <c r="E184" s="41"/>
      <c r="F184" s="241" t="s">
        <v>2396</v>
      </c>
      <c r="G184" s="41"/>
      <c r="H184" s="41"/>
      <c r="I184" s="242"/>
      <c r="J184" s="41"/>
      <c r="K184" s="41"/>
      <c r="L184" s="45"/>
      <c r="M184" s="243"/>
      <c r="N184" s="244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201</v>
      </c>
      <c r="AU184" s="18" t="s">
        <v>81</v>
      </c>
    </row>
    <row r="185" spans="1:65" s="2" customFormat="1" ht="16.5" customHeight="1">
      <c r="A185" s="39"/>
      <c r="B185" s="40"/>
      <c r="C185" s="227" t="s">
        <v>260</v>
      </c>
      <c r="D185" s="227" t="s">
        <v>196</v>
      </c>
      <c r="E185" s="228" t="s">
        <v>2398</v>
      </c>
      <c r="F185" s="229" t="s">
        <v>2399</v>
      </c>
      <c r="G185" s="230" t="s">
        <v>357</v>
      </c>
      <c r="H185" s="231">
        <v>25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38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115</v>
      </c>
      <c r="AT185" s="238" t="s">
        <v>196</v>
      </c>
      <c r="AU185" s="238" t="s">
        <v>81</v>
      </c>
      <c r="AY185" s="18" t="s">
        <v>194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77</v>
      </c>
      <c r="BK185" s="239">
        <f>ROUND(I185*H185,2)</f>
        <v>0</v>
      </c>
      <c r="BL185" s="18" t="s">
        <v>115</v>
      </c>
      <c r="BM185" s="238" t="s">
        <v>2400</v>
      </c>
    </row>
    <row r="186" spans="1:47" s="2" customFormat="1" ht="12">
      <c r="A186" s="39"/>
      <c r="B186" s="40"/>
      <c r="C186" s="41"/>
      <c r="D186" s="240" t="s">
        <v>201</v>
      </c>
      <c r="E186" s="41"/>
      <c r="F186" s="241" t="s">
        <v>2399</v>
      </c>
      <c r="G186" s="41"/>
      <c r="H186" s="41"/>
      <c r="I186" s="242"/>
      <c r="J186" s="41"/>
      <c r="K186" s="41"/>
      <c r="L186" s="45"/>
      <c r="M186" s="243"/>
      <c r="N186" s="244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201</v>
      </c>
      <c r="AU186" s="18" t="s">
        <v>81</v>
      </c>
    </row>
    <row r="187" spans="1:65" s="2" customFormat="1" ht="16.5" customHeight="1">
      <c r="A187" s="39"/>
      <c r="B187" s="40"/>
      <c r="C187" s="227" t="s">
        <v>330</v>
      </c>
      <c r="D187" s="227" t="s">
        <v>196</v>
      </c>
      <c r="E187" s="228" t="s">
        <v>2401</v>
      </c>
      <c r="F187" s="229" t="s">
        <v>2402</v>
      </c>
      <c r="G187" s="230" t="s">
        <v>357</v>
      </c>
      <c r="H187" s="231">
        <v>14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38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115</v>
      </c>
      <c r="AT187" s="238" t="s">
        <v>196</v>
      </c>
      <c r="AU187" s="238" t="s">
        <v>81</v>
      </c>
      <c r="AY187" s="18" t="s">
        <v>194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77</v>
      </c>
      <c r="BK187" s="239">
        <f>ROUND(I187*H187,2)</f>
        <v>0</v>
      </c>
      <c r="BL187" s="18" t="s">
        <v>115</v>
      </c>
      <c r="BM187" s="238" t="s">
        <v>2403</v>
      </c>
    </row>
    <row r="188" spans="1:47" s="2" customFormat="1" ht="12">
      <c r="A188" s="39"/>
      <c r="B188" s="40"/>
      <c r="C188" s="41"/>
      <c r="D188" s="240" t="s">
        <v>201</v>
      </c>
      <c r="E188" s="41"/>
      <c r="F188" s="241" t="s">
        <v>2402</v>
      </c>
      <c r="G188" s="41"/>
      <c r="H188" s="41"/>
      <c r="I188" s="242"/>
      <c r="J188" s="41"/>
      <c r="K188" s="41"/>
      <c r="L188" s="45"/>
      <c r="M188" s="243"/>
      <c r="N188" s="244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201</v>
      </c>
      <c r="AU188" s="18" t="s">
        <v>81</v>
      </c>
    </row>
    <row r="189" spans="1:65" s="2" customFormat="1" ht="16.5" customHeight="1">
      <c r="A189" s="39"/>
      <c r="B189" s="40"/>
      <c r="C189" s="227" t="s">
        <v>265</v>
      </c>
      <c r="D189" s="227" t="s">
        <v>196</v>
      </c>
      <c r="E189" s="228" t="s">
        <v>2404</v>
      </c>
      <c r="F189" s="229" t="s">
        <v>2405</v>
      </c>
      <c r="G189" s="230" t="s">
        <v>357</v>
      </c>
      <c r="H189" s="231">
        <v>20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38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115</v>
      </c>
      <c r="AT189" s="238" t="s">
        <v>196</v>
      </c>
      <c r="AU189" s="238" t="s">
        <v>81</v>
      </c>
      <c r="AY189" s="18" t="s">
        <v>194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77</v>
      </c>
      <c r="BK189" s="239">
        <f>ROUND(I189*H189,2)</f>
        <v>0</v>
      </c>
      <c r="BL189" s="18" t="s">
        <v>115</v>
      </c>
      <c r="BM189" s="238" t="s">
        <v>2406</v>
      </c>
    </row>
    <row r="190" spans="1:47" s="2" customFormat="1" ht="12">
      <c r="A190" s="39"/>
      <c r="B190" s="40"/>
      <c r="C190" s="41"/>
      <c r="D190" s="240" t="s">
        <v>201</v>
      </c>
      <c r="E190" s="41"/>
      <c r="F190" s="241" t="s">
        <v>2405</v>
      </c>
      <c r="G190" s="41"/>
      <c r="H190" s="41"/>
      <c r="I190" s="242"/>
      <c r="J190" s="41"/>
      <c r="K190" s="41"/>
      <c r="L190" s="45"/>
      <c r="M190" s="243"/>
      <c r="N190" s="244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201</v>
      </c>
      <c r="AU190" s="18" t="s">
        <v>81</v>
      </c>
    </row>
    <row r="191" spans="1:65" s="2" customFormat="1" ht="16.5" customHeight="1">
      <c r="A191" s="39"/>
      <c r="B191" s="40"/>
      <c r="C191" s="227" t="s">
        <v>342</v>
      </c>
      <c r="D191" s="227" t="s">
        <v>196</v>
      </c>
      <c r="E191" s="228" t="s">
        <v>2407</v>
      </c>
      <c r="F191" s="229" t="s">
        <v>2408</v>
      </c>
      <c r="G191" s="230" t="s">
        <v>357</v>
      </c>
      <c r="H191" s="231">
        <v>20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38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115</v>
      </c>
      <c r="AT191" s="238" t="s">
        <v>196</v>
      </c>
      <c r="AU191" s="238" t="s">
        <v>81</v>
      </c>
      <c r="AY191" s="18" t="s">
        <v>194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77</v>
      </c>
      <c r="BK191" s="239">
        <f>ROUND(I191*H191,2)</f>
        <v>0</v>
      </c>
      <c r="BL191" s="18" t="s">
        <v>115</v>
      </c>
      <c r="BM191" s="238" t="s">
        <v>2409</v>
      </c>
    </row>
    <row r="192" spans="1:47" s="2" customFormat="1" ht="12">
      <c r="A192" s="39"/>
      <c r="B192" s="40"/>
      <c r="C192" s="41"/>
      <c r="D192" s="240" t="s">
        <v>201</v>
      </c>
      <c r="E192" s="41"/>
      <c r="F192" s="241" t="s">
        <v>2408</v>
      </c>
      <c r="G192" s="41"/>
      <c r="H192" s="41"/>
      <c r="I192" s="242"/>
      <c r="J192" s="41"/>
      <c r="K192" s="41"/>
      <c r="L192" s="45"/>
      <c r="M192" s="243"/>
      <c r="N192" s="244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201</v>
      </c>
      <c r="AU192" s="18" t="s">
        <v>81</v>
      </c>
    </row>
    <row r="193" spans="1:65" s="2" customFormat="1" ht="16.5" customHeight="1">
      <c r="A193" s="39"/>
      <c r="B193" s="40"/>
      <c r="C193" s="227" t="s">
        <v>269</v>
      </c>
      <c r="D193" s="227" t="s">
        <v>196</v>
      </c>
      <c r="E193" s="228" t="s">
        <v>2410</v>
      </c>
      <c r="F193" s="229" t="s">
        <v>2411</v>
      </c>
      <c r="G193" s="230" t="s">
        <v>397</v>
      </c>
      <c r="H193" s="231">
        <v>8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38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115</v>
      </c>
      <c r="AT193" s="238" t="s">
        <v>196</v>
      </c>
      <c r="AU193" s="238" t="s">
        <v>81</v>
      </c>
      <c r="AY193" s="18" t="s">
        <v>194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77</v>
      </c>
      <c r="BK193" s="239">
        <f>ROUND(I193*H193,2)</f>
        <v>0</v>
      </c>
      <c r="BL193" s="18" t="s">
        <v>115</v>
      </c>
      <c r="BM193" s="238" t="s">
        <v>2412</v>
      </c>
    </row>
    <row r="194" spans="1:47" s="2" customFormat="1" ht="12">
      <c r="A194" s="39"/>
      <c r="B194" s="40"/>
      <c r="C194" s="41"/>
      <c r="D194" s="240" t="s">
        <v>201</v>
      </c>
      <c r="E194" s="41"/>
      <c r="F194" s="241" t="s">
        <v>2411</v>
      </c>
      <c r="G194" s="41"/>
      <c r="H194" s="41"/>
      <c r="I194" s="242"/>
      <c r="J194" s="41"/>
      <c r="K194" s="41"/>
      <c r="L194" s="45"/>
      <c r="M194" s="243"/>
      <c r="N194" s="244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201</v>
      </c>
      <c r="AU194" s="18" t="s">
        <v>81</v>
      </c>
    </row>
    <row r="195" spans="1:65" s="2" customFormat="1" ht="16.5" customHeight="1">
      <c r="A195" s="39"/>
      <c r="B195" s="40"/>
      <c r="C195" s="227" t="s">
        <v>354</v>
      </c>
      <c r="D195" s="227" t="s">
        <v>196</v>
      </c>
      <c r="E195" s="228" t="s">
        <v>2413</v>
      </c>
      <c r="F195" s="229" t="s">
        <v>2414</v>
      </c>
      <c r="G195" s="230" t="s">
        <v>357</v>
      </c>
      <c r="H195" s="231">
        <v>89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38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115</v>
      </c>
      <c r="AT195" s="238" t="s">
        <v>196</v>
      </c>
      <c r="AU195" s="238" t="s">
        <v>81</v>
      </c>
      <c r="AY195" s="18" t="s">
        <v>194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77</v>
      </c>
      <c r="BK195" s="239">
        <f>ROUND(I195*H195,2)</f>
        <v>0</v>
      </c>
      <c r="BL195" s="18" t="s">
        <v>115</v>
      </c>
      <c r="BM195" s="238" t="s">
        <v>2415</v>
      </c>
    </row>
    <row r="196" spans="1:47" s="2" customFormat="1" ht="12">
      <c r="A196" s="39"/>
      <c r="B196" s="40"/>
      <c r="C196" s="41"/>
      <c r="D196" s="240" t="s">
        <v>201</v>
      </c>
      <c r="E196" s="41"/>
      <c r="F196" s="241" t="s">
        <v>2414</v>
      </c>
      <c r="G196" s="41"/>
      <c r="H196" s="41"/>
      <c r="I196" s="242"/>
      <c r="J196" s="41"/>
      <c r="K196" s="41"/>
      <c r="L196" s="45"/>
      <c r="M196" s="243"/>
      <c r="N196" s="244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201</v>
      </c>
      <c r="AU196" s="18" t="s">
        <v>81</v>
      </c>
    </row>
    <row r="197" spans="1:65" s="2" customFormat="1" ht="16.5" customHeight="1">
      <c r="A197" s="39"/>
      <c r="B197" s="40"/>
      <c r="C197" s="227" t="s">
        <v>273</v>
      </c>
      <c r="D197" s="227" t="s">
        <v>196</v>
      </c>
      <c r="E197" s="228" t="s">
        <v>2416</v>
      </c>
      <c r="F197" s="229" t="s">
        <v>2417</v>
      </c>
      <c r="G197" s="230" t="s">
        <v>357</v>
      </c>
      <c r="H197" s="231">
        <v>24</v>
      </c>
      <c r="I197" s="232"/>
      <c r="J197" s="233">
        <f>ROUND(I197*H197,2)</f>
        <v>0</v>
      </c>
      <c r="K197" s="229" t="s">
        <v>1</v>
      </c>
      <c r="L197" s="45"/>
      <c r="M197" s="234" t="s">
        <v>1</v>
      </c>
      <c r="N197" s="235" t="s">
        <v>38</v>
      </c>
      <c r="O197" s="92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115</v>
      </c>
      <c r="AT197" s="238" t="s">
        <v>196</v>
      </c>
      <c r="AU197" s="238" t="s">
        <v>81</v>
      </c>
      <c r="AY197" s="18" t="s">
        <v>194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77</v>
      </c>
      <c r="BK197" s="239">
        <f>ROUND(I197*H197,2)</f>
        <v>0</v>
      </c>
      <c r="BL197" s="18" t="s">
        <v>115</v>
      </c>
      <c r="BM197" s="238" t="s">
        <v>2418</v>
      </c>
    </row>
    <row r="198" spans="1:47" s="2" customFormat="1" ht="12">
      <c r="A198" s="39"/>
      <c r="B198" s="40"/>
      <c r="C198" s="41"/>
      <c r="D198" s="240" t="s">
        <v>201</v>
      </c>
      <c r="E198" s="41"/>
      <c r="F198" s="241" t="s">
        <v>2417</v>
      </c>
      <c r="G198" s="41"/>
      <c r="H198" s="41"/>
      <c r="I198" s="242"/>
      <c r="J198" s="41"/>
      <c r="K198" s="41"/>
      <c r="L198" s="45"/>
      <c r="M198" s="243"/>
      <c r="N198" s="244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201</v>
      </c>
      <c r="AU198" s="18" t="s">
        <v>81</v>
      </c>
    </row>
    <row r="199" spans="1:65" s="2" customFormat="1" ht="16.5" customHeight="1">
      <c r="A199" s="39"/>
      <c r="B199" s="40"/>
      <c r="C199" s="227" t="s">
        <v>370</v>
      </c>
      <c r="D199" s="227" t="s">
        <v>196</v>
      </c>
      <c r="E199" s="228" t="s">
        <v>2419</v>
      </c>
      <c r="F199" s="229" t="s">
        <v>2420</v>
      </c>
      <c r="G199" s="230" t="s">
        <v>357</v>
      </c>
      <c r="H199" s="231">
        <v>15</v>
      </c>
      <c r="I199" s="232"/>
      <c r="J199" s="233">
        <f>ROUND(I199*H199,2)</f>
        <v>0</v>
      </c>
      <c r="K199" s="229" t="s">
        <v>1</v>
      </c>
      <c r="L199" s="45"/>
      <c r="M199" s="234" t="s">
        <v>1</v>
      </c>
      <c r="N199" s="235" t="s">
        <v>38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115</v>
      </c>
      <c r="AT199" s="238" t="s">
        <v>196</v>
      </c>
      <c r="AU199" s="238" t="s">
        <v>81</v>
      </c>
      <c r="AY199" s="18" t="s">
        <v>194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77</v>
      </c>
      <c r="BK199" s="239">
        <f>ROUND(I199*H199,2)</f>
        <v>0</v>
      </c>
      <c r="BL199" s="18" t="s">
        <v>115</v>
      </c>
      <c r="BM199" s="238" t="s">
        <v>2421</v>
      </c>
    </row>
    <row r="200" spans="1:47" s="2" customFormat="1" ht="12">
      <c r="A200" s="39"/>
      <c r="B200" s="40"/>
      <c r="C200" s="41"/>
      <c r="D200" s="240" t="s">
        <v>201</v>
      </c>
      <c r="E200" s="41"/>
      <c r="F200" s="241" t="s">
        <v>2420</v>
      </c>
      <c r="G200" s="41"/>
      <c r="H200" s="41"/>
      <c r="I200" s="242"/>
      <c r="J200" s="41"/>
      <c r="K200" s="41"/>
      <c r="L200" s="45"/>
      <c r="M200" s="243"/>
      <c r="N200" s="244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201</v>
      </c>
      <c r="AU200" s="18" t="s">
        <v>81</v>
      </c>
    </row>
    <row r="201" spans="1:65" s="2" customFormat="1" ht="16.5" customHeight="1">
      <c r="A201" s="39"/>
      <c r="B201" s="40"/>
      <c r="C201" s="227" t="s">
        <v>285</v>
      </c>
      <c r="D201" s="227" t="s">
        <v>196</v>
      </c>
      <c r="E201" s="228" t="s">
        <v>2422</v>
      </c>
      <c r="F201" s="229" t="s">
        <v>2423</v>
      </c>
      <c r="G201" s="230" t="s">
        <v>357</v>
      </c>
      <c r="H201" s="231">
        <v>149</v>
      </c>
      <c r="I201" s="232"/>
      <c r="J201" s="233">
        <f>ROUND(I201*H201,2)</f>
        <v>0</v>
      </c>
      <c r="K201" s="229" t="s">
        <v>1</v>
      </c>
      <c r="L201" s="45"/>
      <c r="M201" s="234" t="s">
        <v>1</v>
      </c>
      <c r="N201" s="235" t="s">
        <v>38</v>
      </c>
      <c r="O201" s="92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115</v>
      </c>
      <c r="AT201" s="238" t="s">
        <v>196</v>
      </c>
      <c r="AU201" s="238" t="s">
        <v>81</v>
      </c>
      <c r="AY201" s="18" t="s">
        <v>194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77</v>
      </c>
      <c r="BK201" s="239">
        <f>ROUND(I201*H201,2)</f>
        <v>0</v>
      </c>
      <c r="BL201" s="18" t="s">
        <v>115</v>
      </c>
      <c r="BM201" s="238" t="s">
        <v>2424</v>
      </c>
    </row>
    <row r="202" spans="1:47" s="2" customFormat="1" ht="12">
      <c r="A202" s="39"/>
      <c r="B202" s="40"/>
      <c r="C202" s="41"/>
      <c r="D202" s="240" t="s">
        <v>201</v>
      </c>
      <c r="E202" s="41"/>
      <c r="F202" s="241" t="s">
        <v>2423</v>
      </c>
      <c r="G202" s="41"/>
      <c r="H202" s="41"/>
      <c r="I202" s="242"/>
      <c r="J202" s="41"/>
      <c r="K202" s="41"/>
      <c r="L202" s="45"/>
      <c r="M202" s="243"/>
      <c r="N202" s="244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201</v>
      </c>
      <c r="AU202" s="18" t="s">
        <v>81</v>
      </c>
    </row>
    <row r="203" spans="1:65" s="2" customFormat="1" ht="16.5" customHeight="1">
      <c r="A203" s="39"/>
      <c r="B203" s="40"/>
      <c r="C203" s="227" t="s">
        <v>382</v>
      </c>
      <c r="D203" s="227" t="s">
        <v>196</v>
      </c>
      <c r="E203" s="228" t="s">
        <v>2425</v>
      </c>
      <c r="F203" s="229" t="s">
        <v>2426</v>
      </c>
      <c r="G203" s="230" t="s">
        <v>357</v>
      </c>
      <c r="H203" s="231">
        <v>33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38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115</v>
      </c>
      <c r="AT203" s="238" t="s">
        <v>196</v>
      </c>
      <c r="AU203" s="238" t="s">
        <v>81</v>
      </c>
      <c r="AY203" s="18" t="s">
        <v>194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77</v>
      </c>
      <c r="BK203" s="239">
        <f>ROUND(I203*H203,2)</f>
        <v>0</v>
      </c>
      <c r="BL203" s="18" t="s">
        <v>115</v>
      </c>
      <c r="BM203" s="238" t="s">
        <v>2427</v>
      </c>
    </row>
    <row r="204" spans="1:47" s="2" customFormat="1" ht="12">
      <c r="A204" s="39"/>
      <c r="B204" s="40"/>
      <c r="C204" s="41"/>
      <c r="D204" s="240" t="s">
        <v>201</v>
      </c>
      <c r="E204" s="41"/>
      <c r="F204" s="241" t="s">
        <v>2426</v>
      </c>
      <c r="G204" s="41"/>
      <c r="H204" s="41"/>
      <c r="I204" s="242"/>
      <c r="J204" s="41"/>
      <c r="K204" s="41"/>
      <c r="L204" s="45"/>
      <c r="M204" s="243"/>
      <c r="N204" s="244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201</v>
      </c>
      <c r="AU204" s="18" t="s">
        <v>81</v>
      </c>
    </row>
    <row r="205" spans="1:65" s="2" customFormat="1" ht="16.5" customHeight="1">
      <c r="A205" s="39"/>
      <c r="B205" s="40"/>
      <c r="C205" s="227" t="s">
        <v>289</v>
      </c>
      <c r="D205" s="227" t="s">
        <v>196</v>
      </c>
      <c r="E205" s="228" t="s">
        <v>2428</v>
      </c>
      <c r="F205" s="229" t="s">
        <v>2429</v>
      </c>
      <c r="G205" s="230" t="s">
        <v>357</v>
      </c>
      <c r="H205" s="231">
        <v>163</v>
      </c>
      <c r="I205" s="232"/>
      <c r="J205" s="233">
        <f>ROUND(I205*H205,2)</f>
        <v>0</v>
      </c>
      <c r="K205" s="229" t="s">
        <v>1</v>
      </c>
      <c r="L205" s="45"/>
      <c r="M205" s="234" t="s">
        <v>1</v>
      </c>
      <c r="N205" s="235" t="s">
        <v>38</v>
      </c>
      <c r="O205" s="92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115</v>
      </c>
      <c r="AT205" s="238" t="s">
        <v>196</v>
      </c>
      <c r="AU205" s="238" t="s">
        <v>81</v>
      </c>
      <c r="AY205" s="18" t="s">
        <v>194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77</v>
      </c>
      <c r="BK205" s="239">
        <f>ROUND(I205*H205,2)</f>
        <v>0</v>
      </c>
      <c r="BL205" s="18" t="s">
        <v>115</v>
      </c>
      <c r="BM205" s="238" t="s">
        <v>2430</v>
      </c>
    </row>
    <row r="206" spans="1:47" s="2" customFormat="1" ht="12">
      <c r="A206" s="39"/>
      <c r="B206" s="40"/>
      <c r="C206" s="41"/>
      <c r="D206" s="240" t="s">
        <v>201</v>
      </c>
      <c r="E206" s="41"/>
      <c r="F206" s="241" t="s">
        <v>2429</v>
      </c>
      <c r="G206" s="41"/>
      <c r="H206" s="41"/>
      <c r="I206" s="242"/>
      <c r="J206" s="41"/>
      <c r="K206" s="41"/>
      <c r="L206" s="45"/>
      <c r="M206" s="243"/>
      <c r="N206" s="244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201</v>
      </c>
      <c r="AU206" s="18" t="s">
        <v>81</v>
      </c>
    </row>
    <row r="207" spans="1:65" s="2" customFormat="1" ht="16.5" customHeight="1">
      <c r="A207" s="39"/>
      <c r="B207" s="40"/>
      <c r="C207" s="227" t="s">
        <v>389</v>
      </c>
      <c r="D207" s="227" t="s">
        <v>196</v>
      </c>
      <c r="E207" s="228" t="s">
        <v>2431</v>
      </c>
      <c r="F207" s="229" t="s">
        <v>2432</v>
      </c>
      <c r="G207" s="230" t="s">
        <v>357</v>
      </c>
      <c r="H207" s="231">
        <v>42</v>
      </c>
      <c r="I207" s="232"/>
      <c r="J207" s="233">
        <f>ROUND(I207*H207,2)</f>
        <v>0</v>
      </c>
      <c r="K207" s="229" t="s">
        <v>1</v>
      </c>
      <c r="L207" s="45"/>
      <c r="M207" s="234" t="s">
        <v>1</v>
      </c>
      <c r="N207" s="235" t="s">
        <v>38</v>
      </c>
      <c r="O207" s="92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115</v>
      </c>
      <c r="AT207" s="238" t="s">
        <v>196</v>
      </c>
      <c r="AU207" s="238" t="s">
        <v>81</v>
      </c>
      <c r="AY207" s="18" t="s">
        <v>194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77</v>
      </c>
      <c r="BK207" s="239">
        <f>ROUND(I207*H207,2)</f>
        <v>0</v>
      </c>
      <c r="BL207" s="18" t="s">
        <v>115</v>
      </c>
      <c r="BM207" s="238" t="s">
        <v>2433</v>
      </c>
    </row>
    <row r="208" spans="1:47" s="2" customFormat="1" ht="12">
      <c r="A208" s="39"/>
      <c r="B208" s="40"/>
      <c r="C208" s="41"/>
      <c r="D208" s="240" t="s">
        <v>201</v>
      </c>
      <c r="E208" s="41"/>
      <c r="F208" s="241" t="s">
        <v>2432</v>
      </c>
      <c r="G208" s="41"/>
      <c r="H208" s="41"/>
      <c r="I208" s="242"/>
      <c r="J208" s="41"/>
      <c r="K208" s="41"/>
      <c r="L208" s="45"/>
      <c r="M208" s="243"/>
      <c r="N208" s="244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201</v>
      </c>
      <c r="AU208" s="18" t="s">
        <v>81</v>
      </c>
    </row>
    <row r="209" spans="1:65" s="2" customFormat="1" ht="16.5" customHeight="1">
      <c r="A209" s="39"/>
      <c r="B209" s="40"/>
      <c r="C209" s="227" t="s">
        <v>295</v>
      </c>
      <c r="D209" s="227" t="s">
        <v>196</v>
      </c>
      <c r="E209" s="228" t="s">
        <v>2434</v>
      </c>
      <c r="F209" s="229" t="s">
        <v>2435</v>
      </c>
      <c r="G209" s="230" t="s">
        <v>357</v>
      </c>
      <c r="H209" s="231">
        <v>26</v>
      </c>
      <c r="I209" s="232"/>
      <c r="J209" s="233">
        <f>ROUND(I209*H209,2)</f>
        <v>0</v>
      </c>
      <c r="K209" s="229" t="s">
        <v>1</v>
      </c>
      <c r="L209" s="45"/>
      <c r="M209" s="234" t="s">
        <v>1</v>
      </c>
      <c r="N209" s="235" t="s">
        <v>38</v>
      </c>
      <c r="O209" s="92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115</v>
      </c>
      <c r="AT209" s="238" t="s">
        <v>196</v>
      </c>
      <c r="AU209" s="238" t="s">
        <v>81</v>
      </c>
      <c r="AY209" s="18" t="s">
        <v>194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77</v>
      </c>
      <c r="BK209" s="239">
        <f>ROUND(I209*H209,2)</f>
        <v>0</v>
      </c>
      <c r="BL209" s="18" t="s">
        <v>115</v>
      </c>
      <c r="BM209" s="238" t="s">
        <v>2436</v>
      </c>
    </row>
    <row r="210" spans="1:47" s="2" customFormat="1" ht="12">
      <c r="A210" s="39"/>
      <c r="B210" s="40"/>
      <c r="C210" s="41"/>
      <c r="D210" s="240" t="s">
        <v>201</v>
      </c>
      <c r="E210" s="41"/>
      <c r="F210" s="241" t="s">
        <v>2435</v>
      </c>
      <c r="G210" s="41"/>
      <c r="H210" s="41"/>
      <c r="I210" s="242"/>
      <c r="J210" s="41"/>
      <c r="K210" s="41"/>
      <c r="L210" s="45"/>
      <c r="M210" s="243"/>
      <c r="N210" s="244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201</v>
      </c>
      <c r="AU210" s="18" t="s">
        <v>81</v>
      </c>
    </row>
    <row r="211" spans="1:65" s="2" customFormat="1" ht="16.5" customHeight="1">
      <c r="A211" s="39"/>
      <c r="B211" s="40"/>
      <c r="C211" s="227" t="s">
        <v>401</v>
      </c>
      <c r="D211" s="227" t="s">
        <v>196</v>
      </c>
      <c r="E211" s="228" t="s">
        <v>2437</v>
      </c>
      <c r="F211" s="229" t="s">
        <v>2438</v>
      </c>
      <c r="G211" s="230" t="s">
        <v>357</v>
      </c>
      <c r="H211" s="231">
        <v>58</v>
      </c>
      <c r="I211" s="232"/>
      <c r="J211" s="233">
        <f>ROUND(I211*H211,2)</f>
        <v>0</v>
      </c>
      <c r="K211" s="229" t="s">
        <v>1</v>
      </c>
      <c r="L211" s="45"/>
      <c r="M211" s="234" t="s">
        <v>1</v>
      </c>
      <c r="N211" s="235" t="s">
        <v>38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115</v>
      </c>
      <c r="AT211" s="238" t="s">
        <v>196</v>
      </c>
      <c r="AU211" s="238" t="s">
        <v>81</v>
      </c>
      <c r="AY211" s="18" t="s">
        <v>194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77</v>
      </c>
      <c r="BK211" s="239">
        <f>ROUND(I211*H211,2)</f>
        <v>0</v>
      </c>
      <c r="BL211" s="18" t="s">
        <v>115</v>
      </c>
      <c r="BM211" s="238" t="s">
        <v>2439</v>
      </c>
    </row>
    <row r="212" spans="1:47" s="2" customFormat="1" ht="12">
      <c r="A212" s="39"/>
      <c r="B212" s="40"/>
      <c r="C212" s="41"/>
      <c r="D212" s="240" t="s">
        <v>201</v>
      </c>
      <c r="E212" s="41"/>
      <c r="F212" s="241" t="s">
        <v>2438</v>
      </c>
      <c r="G212" s="41"/>
      <c r="H212" s="41"/>
      <c r="I212" s="242"/>
      <c r="J212" s="41"/>
      <c r="K212" s="41"/>
      <c r="L212" s="45"/>
      <c r="M212" s="243"/>
      <c r="N212" s="244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201</v>
      </c>
      <c r="AU212" s="18" t="s">
        <v>81</v>
      </c>
    </row>
    <row r="213" spans="1:65" s="2" customFormat="1" ht="16.5" customHeight="1">
      <c r="A213" s="39"/>
      <c r="B213" s="40"/>
      <c r="C213" s="227" t="s">
        <v>299</v>
      </c>
      <c r="D213" s="227" t="s">
        <v>196</v>
      </c>
      <c r="E213" s="228" t="s">
        <v>2440</v>
      </c>
      <c r="F213" s="229" t="s">
        <v>2441</v>
      </c>
      <c r="G213" s="230" t="s">
        <v>357</v>
      </c>
      <c r="H213" s="231">
        <v>28</v>
      </c>
      <c r="I213" s="232"/>
      <c r="J213" s="233">
        <f>ROUND(I213*H213,2)</f>
        <v>0</v>
      </c>
      <c r="K213" s="229" t="s">
        <v>1</v>
      </c>
      <c r="L213" s="45"/>
      <c r="M213" s="234" t="s">
        <v>1</v>
      </c>
      <c r="N213" s="235" t="s">
        <v>38</v>
      </c>
      <c r="O213" s="92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115</v>
      </c>
      <c r="AT213" s="238" t="s">
        <v>196</v>
      </c>
      <c r="AU213" s="238" t="s">
        <v>81</v>
      </c>
      <c r="AY213" s="18" t="s">
        <v>194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77</v>
      </c>
      <c r="BK213" s="239">
        <f>ROUND(I213*H213,2)</f>
        <v>0</v>
      </c>
      <c r="BL213" s="18" t="s">
        <v>115</v>
      </c>
      <c r="BM213" s="238" t="s">
        <v>2442</v>
      </c>
    </row>
    <row r="214" spans="1:47" s="2" customFormat="1" ht="12">
      <c r="A214" s="39"/>
      <c r="B214" s="40"/>
      <c r="C214" s="41"/>
      <c r="D214" s="240" t="s">
        <v>201</v>
      </c>
      <c r="E214" s="41"/>
      <c r="F214" s="241" t="s">
        <v>2441</v>
      </c>
      <c r="G214" s="41"/>
      <c r="H214" s="41"/>
      <c r="I214" s="242"/>
      <c r="J214" s="41"/>
      <c r="K214" s="41"/>
      <c r="L214" s="45"/>
      <c r="M214" s="243"/>
      <c r="N214" s="244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201</v>
      </c>
      <c r="AU214" s="18" t="s">
        <v>81</v>
      </c>
    </row>
    <row r="215" spans="1:65" s="2" customFormat="1" ht="16.5" customHeight="1">
      <c r="A215" s="39"/>
      <c r="B215" s="40"/>
      <c r="C215" s="227" t="s">
        <v>412</v>
      </c>
      <c r="D215" s="227" t="s">
        <v>196</v>
      </c>
      <c r="E215" s="228" t="s">
        <v>2443</v>
      </c>
      <c r="F215" s="229" t="s">
        <v>2444</v>
      </c>
      <c r="G215" s="230" t="s">
        <v>397</v>
      </c>
      <c r="H215" s="231">
        <v>40</v>
      </c>
      <c r="I215" s="232"/>
      <c r="J215" s="233">
        <f>ROUND(I215*H215,2)</f>
        <v>0</v>
      </c>
      <c r="K215" s="229" t="s">
        <v>1</v>
      </c>
      <c r="L215" s="45"/>
      <c r="M215" s="234" t="s">
        <v>1</v>
      </c>
      <c r="N215" s="235" t="s">
        <v>38</v>
      </c>
      <c r="O215" s="92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115</v>
      </c>
      <c r="AT215" s="238" t="s">
        <v>196</v>
      </c>
      <c r="AU215" s="238" t="s">
        <v>81</v>
      </c>
      <c r="AY215" s="18" t="s">
        <v>194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77</v>
      </c>
      <c r="BK215" s="239">
        <f>ROUND(I215*H215,2)</f>
        <v>0</v>
      </c>
      <c r="BL215" s="18" t="s">
        <v>115</v>
      </c>
      <c r="BM215" s="238" t="s">
        <v>2445</v>
      </c>
    </row>
    <row r="216" spans="1:47" s="2" customFormat="1" ht="12">
      <c r="A216" s="39"/>
      <c r="B216" s="40"/>
      <c r="C216" s="41"/>
      <c r="D216" s="240" t="s">
        <v>201</v>
      </c>
      <c r="E216" s="41"/>
      <c r="F216" s="241" t="s">
        <v>2444</v>
      </c>
      <c r="G216" s="41"/>
      <c r="H216" s="41"/>
      <c r="I216" s="242"/>
      <c r="J216" s="41"/>
      <c r="K216" s="41"/>
      <c r="L216" s="45"/>
      <c r="M216" s="243"/>
      <c r="N216" s="244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201</v>
      </c>
      <c r="AU216" s="18" t="s">
        <v>81</v>
      </c>
    </row>
    <row r="217" spans="1:65" s="2" customFormat="1" ht="16.5" customHeight="1">
      <c r="A217" s="39"/>
      <c r="B217" s="40"/>
      <c r="C217" s="227" t="s">
        <v>302</v>
      </c>
      <c r="D217" s="227" t="s">
        <v>196</v>
      </c>
      <c r="E217" s="228" t="s">
        <v>2446</v>
      </c>
      <c r="F217" s="229" t="s">
        <v>2447</v>
      </c>
      <c r="G217" s="230" t="s">
        <v>397</v>
      </c>
      <c r="H217" s="231">
        <v>60</v>
      </c>
      <c r="I217" s="232"/>
      <c r="J217" s="233">
        <f>ROUND(I217*H217,2)</f>
        <v>0</v>
      </c>
      <c r="K217" s="229" t="s">
        <v>1</v>
      </c>
      <c r="L217" s="45"/>
      <c r="M217" s="234" t="s">
        <v>1</v>
      </c>
      <c r="N217" s="235" t="s">
        <v>38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115</v>
      </c>
      <c r="AT217" s="238" t="s">
        <v>196</v>
      </c>
      <c r="AU217" s="238" t="s">
        <v>81</v>
      </c>
      <c r="AY217" s="18" t="s">
        <v>194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77</v>
      </c>
      <c r="BK217" s="239">
        <f>ROUND(I217*H217,2)</f>
        <v>0</v>
      </c>
      <c r="BL217" s="18" t="s">
        <v>115</v>
      </c>
      <c r="BM217" s="238" t="s">
        <v>2448</v>
      </c>
    </row>
    <row r="218" spans="1:47" s="2" customFormat="1" ht="12">
      <c r="A218" s="39"/>
      <c r="B218" s="40"/>
      <c r="C218" s="41"/>
      <c r="D218" s="240" t="s">
        <v>201</v>
      </c>
      <c r="E218" s="41"/>
      <c r="F218" s="241" t="s">
        <v>2447</v>
      </c>
      <c r="G218" s="41"/>
      <c r="H218" s="41"/>
      <c r="I218" s="242"/>
      <c r="J218" s="41"/>
      <c r="K218" s="41"/>
      <c r="L218" s="45"/>
      <c r="M218" s="243"/>
      <c r="N218" s="244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201</v>
      </c>
      <c r="AU218" s="18" t="s">
        <v>81</v>
      </c>
    </row>
    <row r="219" spans="1:65" s="2" customFormat="1" ht="16.5" customHeight="1">
      <c r="A219" s="39"/>
      <c r="B219" s="40"/>
      <c r="C219" s="227" t="s">
        <v>419</v>
      </c>
      <c r="D219" s="227" t="s">
        <v>196</v>
      </c>
      <c r="E219" s="228" t="s">
        <v>2449</v>
      </c>
      <c r="F219" s="229" t="s">
        <v>2450</v>
      </c>
      <c r="G219" s="230" t="s">
        <v>397</v>
      </c>
      <c r="H219" s="231">
        <v>3</v>
      </c>
      <c r="I219" s="232"/>
      <c r="J219" s="233">
        <f>ROUND(I219*H219,2)</f>
        <v>0</v>
      </c>
      <c r="K219" s="229" t="s">
        <v>1</v>
      </c>
      <c r="L219" s="45"/>
      <c r="M219" s="234" t="s">
        <v>1</v>
      </c>
      <c r="N219" s="235" t="s">
        <v>38</v>
      </c>
      <c r="O219" s="92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115</v>
      </c>
      <c r="AT219" s="238" t="s">
        <v>196</v>
      </c>
      <c r="AU219" s="238" t="s">
        <v>81</v>
      </c>
      <c r="AY219" s="18" t="s">
        <v>194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77</v>
      </c>
      <c r="BK219" s="239">
        <f>ROUND(I219*H219,2)</f>
        <v>0</v>
      </c>
      <c r="BL219" s="18" t="s">
        <v>115</v>
      </c>
      <c r="BM219" s="238" t="s">
        <v>2451</v>
      </c>
    </row>
    <row r="220" spans="1:47" s="2" customFormat="1" ht="12">
      <c r="A220" s="39"/>
      <c r="B220" s="40"/>
      <c r="C220" s="41"/>
      <c r="D220" s="240" t="s">
        <v>201</v>
      </c>
      <c r="E220" s="41"/>
      <c r="F220" s="241" t="s">
        <v>2450</v>
      </c>
      <c r="G220" s="41"/>
      <c r="H220" s="41"/>
      <c r="I220" s="242"/>
      <c r="J220" s="41"/>
      <c r="K220" s="41"/>
      <c r="L220" s="45"/>
      <c r="M220" s="243"/>
      <c r="N220" s="244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201</v>
      </c>
      <c r="AU220" s="18" t="s">
        <v>81</v>
      </c>
    </row>
    <row r="221" spans="1:65" s="2" customFormat="1" ht="16.5" customHeight="1">
      <c r="A221" s="39"/>
      <c r="B221" s="40"/>
      <c r="C221" s="227" t="s">
        <v>306</v>
      </c>
      <c r="D221" s="227" t="s">
        <v>196</v>
      </c>
      <c r="E221" s="228" t="s">
        <v>2452</v>
      </c>
      <c r="F221" s="229" t="s">
        <v>2453</v>
      </c>
      <c r="G221" s="230" t="s">
        <v>397</v>
      </c>
      <c r="H221" s="231">
        <v>6</v>
      </c>
      <c r="I221" s="232"/>
      <c r="J221" s="233">
        <f>ROUND(I221*H221,2)</f>
        <v>0</v>
      </c>
      <c r="K221" s="229" t="s">
        <v>1</v>
      </c>
      <c r="L221" s="45"/>
      <c r="M221" s="234" t="s">
        <v>1</v>
      </c>
      <c r="N221" s="235" t="s">
        <v>38</v>
      </c>
      <c r="O221" s="92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115</v>
      </c>
      <c r="AT221" s="238" t="s">
        <v>196</v>
      </c>
      <c r="AU221" s="238" t="s">
        <v>81</v>
      </c>
      <c r="AY221" s="18" t="s">
        <v>194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77</v>
      </c>
      <c r="BK221" s="239">
        <f>ROUND(I221*H221,2)</f>
        <v>0</v>
      </c>
      <c r="BL221" s="18" t="s">
        <v>115</v>
      </c>
      <c r="BM221" s="238" t="s">
        <v>2454</v>
      </c>
    </row>
    <row r="222" spans="1:47" s="2" customFormat="1" ht="12">
      <c r="A222" s="39"/>
      <c r="B222" s="40"/>
      <c r="C222" s="41"/>
      <c r="D222" s="240" t="s">
        <v>201</v>
      </c>
      <c r="E222" s="41"/>
      <c r="F222" s="241" t="s">
        <v>2453</v>
      </c>
      <c r="G222" s="41"/>
      <c r="H222" s="41"/>
      <c r="I222" s="242"/>
      <c r="J222" s="41"/>
      <c r="K222" s="41"/>
      <c r="L222" s="45"/>
      <c r="M222" s="243"/>
      <c r="N222" s="244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201</v>
      </c>
      <c r="AU222" s="18" t="s">
        <v>81</v>
      </c>
    </row>
    <row r="223" spans="1:65" s="2" customFormat="1" ht="16.5" customHeight="1">
      <c r="A223" s="39"/>
      <c r="B223" s="40"/>
      <c r="C223" s="227" t="s">
        <v>429</v>
      </c>
      <c r="D223" s="227" t="s">
        <v>196</v>
      </c>
      <c r="E223" s="228" t="s">
        <v>2455</v>
      </c>
      <c r="F223" s="229" t="s">
        <v>2456</v>
      </c>
      <c r="G223" s="230" t="s">
        <v>397</v>
      </c>
      <c r="H223" s="231">
        <v>3</v>
      </c>
      <c r="I223" s="232"/>
      <c r="J223" s="233">
        <f>ROUND(I223*H223,2)</f>
        <v>0</v>
      </c>
      <c r="K223" s="229" t="s">
        <v>1</v>
      </c>
      <c r="L223" s="45"/>
      <c r="M223" s="234" t="s">
        <v>1</v>
      </c>
      <c r="N223" s="235" t="s">
        <v>38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115</v>
      </c>
      <c r="AT223" s="238" t="s">
        <v>196</v>
      </c>
      <c r="AU223" s="238" t="s">
        <v>81</v>
      </c>
      <c r="AY223" s="18" t="s">
        <v>194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77</v>
      </c>
      <c r="BK223" s="239">
        <f>ROUND(I223*H223,2)</f>
        <v>0</v>
      </c>
      <c r="BL223" s="18" t="s">
        <v>115</v>
      </c>
      <c r="BM223" s="238" t="s">
        <v>2457</v>
      </c>
    </row>
    <row r="224" spans="1:47" s="2" customFormat="1" ht="12">
      <c r="A224" s="39"/>
      <c r="B224" s="40"/>
      <c r="C224" s="41"/>
      <c r="D224" s="240" t="s">
        <v>201</v>
      </c>
      <c r="E224" s="41"/>
      <c r="F224" s="241" t="s">
        <v>2456</v>
      </c>
      <c r="G224" s="41"/>
      <c r="H224" s="41"/>
      <c r="I224" s="242"/>
      <c r="J224" s="41"/>
      <c r="K224" s="41"/>
      <c r="L224" s="45"/>
      <c r="M224" s="243"/>
      <c r="N224" s="244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201</v>
      </c>
      <c r="AU224" s="18" t="s">
        <v>81</v>
      </c>
    </row>
    <row r="225" spans="1:65" s="2" customFormat="1" ht="16.5" customHeight="1">
      <c r="A225" s="39"/>
      <c r="B225" s="40"/>
      <c r="C225" s="227" t="s">
        <v>312</v>
      </c>
      <c r="D225" s="227" t="s">
        <v>196</v>
      </c>
      <c r="E225" s="228" t="s">
        <v>2458</v>
      </c>
      <c r="F225" s="229" t="s">
        <v>2459</v>
      </c>
      <c r="G225" s="230" t="s">
        <v>397</v>
      </c>
      <c r="H225" s="231">
        <v>2</v>
      </c>
      <c r="I225" s="232"/>
      <c r="J225" s="233">
        <f>ROUND(I225*H225,2)</f>
        <v>0</v>
      </c>
      <c r="K225" s="229" t="s">
        <v>1</v>
      </c>
      <c r="L225" s="45"/>
      <c r="M225" s="234" t="s">
        <v>1</v>
      </c>
      <c r="N225" s="235" t="s">
        <v>38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115</v>
      </c>
      <c r="AT225" s="238" t="s">
        <v>196</v>
      </c>
      <c r="AU225" s="238" t="s">
        <v>81</v>
      </c>
      <c r="AY225" s="18" t="s">
        <v>194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77</v>
      </c>
      <c r="BK225" s="239">
        <f>ROUND(I225*H225,2)</f>
        <v>0</v>
      </c>
      <c r="BL225" s="18" t="s">
        <v>115</v>
      </c>
      <c r="BM225" s="238" t="s">
        <v>2460</v>
      </c>
    </row>
    <row r="226" spans="1:47" s="2" customFormat="1" ht="12">
      <c r="A226" s="39"/>
      <c r="B226" s="40"/>
      <c r="C226" s="41"/>
      <c r="D226" s="240" t="s">
        <v>201</v>
      </c>
      <c r="E226" s="41"/>
      <c r="F226" s="241" t="s">
        <v>2459</v>
      </c>
      <c r="G226" s="41"/>
      <c r="H226" s="41"/>
      <c r="I226" s="242"/>
      <c r="J226" s="41"/>
      <c r="K226" s="41"/>
      <c r="L226" s="45"/>
      <c r="M226" s="243"/>
      <c r="N226" s="244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201</v>
      </c>
      <c r="AU226" s="18" t="s">
        <v>81</v>
      </c>
    </row>
    <row r="227" spans="1:65" s="2" customFormat="1" ht="16.5" customHeight="1">
      <c r="A227" s="39"/>
      <c r="B227" s="40"/>
      <c r="C227" s="227" t="s">
        <v>441</v>
      </c>
      <c r="D227" s="227" t="s">
        <v>196</v>
      </c>
      <c r="E227" s="228" t="s">
        <v>2461</v>
      </c>
      <c r="F227" s="229" t="s">
        <v>2462</v>
      </c>
      <c r="G227" s="230" t="s">
        <v>397</v>
      </c>
      <c r="H227" s="231">
        <v>9</v>
      </c>
      <c r="I227" s="232"/>
      <c r="J227" s="233">
        <f>ROUND(I227*H227,2)</f>
        <v>0</v>
      </c>
      <c r="K227" s="229" t="s">
        <v>1</v>
      </c>
      <c r="L227" s="45"/>
      <c r="M227" s="234" t="s">
        <v>1</v>
      </c>
      <c r="N227" s="235" t="s">
        <v>38</v>
      </c>
      <c r="O227" s="92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115</v>
      </c>
      <c r="AT227" s="238" t="s">
        <v>196</v>
      </c>
      <c r="AU227" s="238" t="s">
        <v>81</v>
      </c>
      <c r="AY227" s="18" t="s">
        <v>194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77</v>
      </c>
      <c r="BK227" s="239">
        <f>ROUND(I227*H227,2)</f>
        <v>0</v>
      </c>
      <c r="BL227" s="18" t="s">
        <v>115</v>
      </c>
      <c r="BM227" s="238" t="s">
        <v>2463</v>
      </c>
    </row>
    <row r="228" spans="1:47" s="2" customFormat="1" ht="12">
      <c r="A228" s="39"/>
      <c r="B228" s="40"/>
      <c r="C228" s="41"/>
      <c r="D228" s="240" t="s">
        <v>201</v>
      </c>
      <c r="E228" s="41"/>
      <c r="F228" s="241" t="s">
        <v>2462</v>
      </c>
      <c r="G228" s="41"/>
      <c r="H228" s="41"/>
      <c r="I228" s="242"/>
      <c r="J228" s="41"/>
      <c r="K228" s="41"/>
      <c r="L228" s="45"/>
      <c r="M228" s="243"/>
      <c r="N228" s="244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201</v>
      </c>
      <c r="AU228" s="18" t="s">
        <v>81</v>
      </c>
    </row>
    <row r="229" spans="1:65" s="2" customFormat="1" ht="16.5" customHeight="1">
      <c r="A229" s="39"/>
      <c r="B229" s="40"/>
      <c r="C229" s="227" t="s">
        <v>316</v>
      </c>
      <c r="D229" s="227" t="s">
        <v>196</v>
      </c>
      <c r="E229" s="228" t="s">
        <v>2464</v>
      </c>
      <c r="F229" s="229" t="s">
        <v>2465</v>
      </c>
      <c r="G229" s="230" t="s">
        <v>397</v>
      </c>
      <c r="H229" s="231">
        <v>1</v>
      </c>
      <c r="I229" s="232"/>
      <c r="J229" s="233">
        <f>ROUND(I229*H229,2)</f>
        <v>0</v>
      </c>
      <c r="K229" s="229" t="s">
        <v>1</v>
      </c>
      <c r="L229" s="45"/>
      <c r="M229" s="234" t="s">
        <v>1</v>
      </c>
      <c r="N229" s="235" t="s">
        <v>38</v>
      </c>
      <c r="O229" s="92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8" t="s">
        <v>115</v>
      </c>
      <c r="AT229" s="238" t="s">
        <v>196</v>
      </c>
      <c r="AU229" s="238" t="s">
        <v>81</v>
      </c>
      <c r="AY229" s="18" t="s">
        <v>194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8" t="s">
        <v>77</v>
      </c>
      <c r="BK229" s="239">
        <f>ROUND(I229*H229,2)</f>
        <v>0</v>
      </c>
      <c r="BL229" s="18" t="s">
        <v>115</v>
      </c>
      <c r="BM229" s="238" t="s">
        <v>2466</v>
      </c>
    </row>
    <row r="230" spans="1:47" s="2" customFormat="1" ht="12">
      <c r="A230" s="39"/>
      <c r="B230" s="40"/>
      <c r="C230" s="41"/>
      <c r="D230" s="240" t="s">
        <v>201</v>
      </c>
      <c r="E230" s="41"/>
      <c r="F230" s="241" t="s">
        <v>2465</v>
      </c>
      <c r="G230" s="41"/>
      <c r="H230" s="41"/>
      <c r="I230" s="242"/>
      <c r="J230" s="41"/>
      <c r="K230" s="41"/>
      <c r="L230" s="45"/>
      <c r="M230" s="243"/>
      <c r="N230" s="244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201</v>
      </c>
      <c r="AU230" s="18" t="s">
        <v>81</v>
      </c>
    </row>
    <row r="231" spans="1:65" s="2" customFormat="1" ht="16.5" customHeight="1">
      <c r="A231" s="39"/>
      <c r="B231" s="40"/>
      <c r="C231" s="227" t="s">
        <v>450</v>
      </c>
      <c r="D231" s="227" t="s">
        <v>196</v>
      </c>
      <c r="E231" s="228" t="s">
        <v>2467</v>
      </c>
      <c r="F231" s="229" t="s">
        <v>2468</v>
      </c>
      <c r="G231" s="230" t="s">
        <v>397</v>
      </c>
      <c r="H231" s="231">
        <v>2</v>
      </c>
      <c r="I231" s="232"/>
      <c r="J231" s="233">
        <f>ROUND(I231*H231,2)</f>
        <v>0</v>
      </c>
      <c r="K231" s="229" t="s">
        <v>1</v>
      </c>
      <c r="L231" s="45"/>
      <c r="M231" s="234" t="s">
        <v>1</v>
      </c>
      <c r="N231" s="235" t="s">
        <v>38</v>
      </c>
      <c r="O231" s="92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115</v>
      </c>
      <c r="AT231" s="238" t="s">
        <v>196</v>
      </c>
      <c r="AU231" s="238" t="s">
        <v>81</v>
      </c>
      <c r="AY231" s="18" t="s">
        <v>194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77</v>
      </c>
      <c r="BK231" s="239">
        <f>ROUND(I231*H231,2)</f>
        <v>0</v>
      </c>
      <c r="BL231" s="18" t="s">
        <v>115</v>
      </c>
      <c r="BM231" s="238" t="s">
        <v>2469</v>
      </c>
    </row>
    <row r="232" spans="1:47" s="2" customFormat="1" ht="12">
      <c r="A232" s="39"/>
      <c r="B232" s="40"/>
      <c r="C232" s="41"/>
      <c r="D232" s="240" t="s">
        <v>201</v>
      </c>
      <c r="E232" s="41"/>
      <c r="F232" s="241" t="s">
        <v>2468</v>
      </c>
      <c r="G232" s="41"/>
      <c r="H232" s="41"/>
      <c r="I232" s="242"/>
      <c r="J232" s="41"/>
      <c r="K232" s="41"/>
      <c r="L232" s="45"/>
      <c r="M232" s="243"/>
      <c r="N232" s="244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201</v>
      </c>
      <c r="AU232" s="18" t="s">
        <v>81</v>
      </c>
    </row>
    <row r="233" spans="1:65" s="2" customFormat="1" ht="16.5" customHeight="1">
      <c r="A233" s="39"/>
      <c r="B233" s="40"/>
      <c r="C233" s="227" t="s">
        <v>326</v>
      </c>
      <c r="D233" s="227" t="s">
        <v>196</v>
      </c>
      <c r="E233" s="228" t="s">
        <v>2470</v>
      </c>
      <c r="F233" s="229" t="s">
        <v>2471</v>
      </c>
      <c r="G233" s="230" t="s">
        <v>397</v>
      </c>
      <c r="H233" s="231">
        <v>3</v>
      </c>
      <c r="I233" s="232"/>
      <c r="J233" s="233">
        <f>ROUND(I233*H233,2)</f>
        <v>0</v>
      </c>
      <c r="K233" s="229" t="s">
        <v>1</v>
      </c>
      <c r="L233" s="45"/>
      <c r="M233" s="234" t="s">
        <v>1</v>
      </c>
      <c r="N233" s="235" t="s">
        <v>38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115</v>
      </c>
      <c r="AT233" s="238" t="s">
        <v>196</v>
      </c>
      <c r="AU233" s="238" t="s">
        <v>81</v>
      </c>
      <c r="AY233" s="18" t="s">
        <v>194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77</v>
      </c>
      <c r="BK233" s="239">
        <f>ROUND(I233*H233,2)</f>
        <v>0</v>
      </c>
      <c r="BL233" s="18" t="s">
        <v>115</v>
      </c>
      <c r="BM233" s="238" t="s">
        <v>2472</v>
      </c>
    </row>
    <row r="234" spans="1:47" s="2" customFormat="1" ht="12">
      <c r="A234" s="39"/>
      <c r="B234" s="40"/>
      <c r="C234" s="41"/>
      <c r="D234" s="240" t="s">
        <v>201</v>
      </c>
      <c r="E234" s="41"/>
      <c r="F234" s="241" t="s">
        <v>2471</v>
      </c>
      <c r="G234" s="41"/>
      <c r="H234" s="41"/>
      <c r="I234" s="242"/>
      <c r="J234" s="41"/>
      <c r="K234" s="41"/>
      <c r="L234" s="45"/>
      <c r="M234" s="243"/>
      <c r="N234" s="244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201</v>
      </c>
      <c r="AU234" s="18" t="s">
        <v>81</v>
      </c>
    </row>
    <row r="235" spans="1:65" s="2" customFormat="1" ht="16.5" customHeight="1">
      <c r="A235" s="39"/>
      <c r="B235" s="40"/>
      <c r="C235" s="227" t="s">
        <v>460</v>
      </c>
      <c r="D235" s="227" t="s">
        <v>196</v>
      </c>
      <c r="E235" s="228" t="s">
        <v>2473</v>
      </c>
      <c r="F235" s="229" t="s">
        <v>2474</v>
      </c>
      <c r="G235" s="230" t="s">
        <v>397</v>
      </c>
      <c r="H235" s="231">
        <v>120</v>
      </c>
      <c r="I235" s="232"/>
      <c r="J235" s="233">
        <f>ROUND(I235*H235,2)</f>
        <v>0</v>
      </c>
      <c r="K235" s="229" t="s">
        <v>1</v>
      </c>
      <c r="L235" s="45"/>
      <c r="M235" s="234" t="s">
        <v>1</v>
      </c>
      <c r="N235" s="235" t="s">
        <v>38</v>
      </c>
      <c r="O235" s="92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115</v>
      </c>
      <c r="AT235" s="238" t="s">
        <v>196</v>
      </c>
      <c r="AU235" s="238" t="s">
        <v>81</v>
      </c>
      <c r="AY235" s="18" t="s">
        <v>194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77</v>
      </c>
      <c r="BK235" s="239">
        <f>ROUND(I235*H235,2)</f>
        <v>0</v>
      </c>
      <c r="BL235" s="18" t="s">
        <v>115</v>
      </c>
      <c r="BM235" s="238" t="s">
        <v>2475</v>
      </c>
    </row>
    <row r="236" spans="1:47" s="2" customFormat="1" ht="12">
      <c r="A236" s="39"/>
      <c r="B236" s="40"/>
      <c r="C236" s="41"/>
      <c r="D236" s="240" t="s">
        <v>201</v>
      </c>
      <c r="E236" s="41"/>
      <c r="F236" s="241" t="s">
        <v>2474</v>
      </c>
      <c r="G236" s="41"/>
      <c r="H236" s="41"/>
      <c r="I236" s="242"/>
      <c r="J236" s="41"/>
      <c r="K236" s="41"/>
      <c r="L236" s="45"/>
      <c r="M236" s="243"/>
      <c r="N236" s="244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201</v>
      </c>
      <c r="AU236" s="18" t="s">
        <v>81</v>
      </c>
    </row>
    <row r="237" spans="1:65" s="2" customFormat="1" ht="21.75" customHeight="1">
      <c r="A237" s="39"/>
      <c r="B237" s="40"/>
      <c r="C237" s="227" t="s">
        <v>329</v>
      </c>
      <c r="D237" s="227" t="s">
        <v>196</v>
      </c>
      <c r="E237" s="228" t="s">
        <v>2476</v>
      </c>
      <c r="F237" s="229" t="s">
        <v>2477</v>
      </c>
      <c r="G237" s="230" t="s">
        <v>397</v>
      </c>
      <c r="H237" s="231">
        <v>10</v>
      </c>
      <c r="I237" s="232"/>
      <c r="J237" s="233">
        <f>ROUND(I237*H237,2)</f>
        <v>0</v>
      </c>
      <c r="K237" s="229" t="s">
        <v>1</v>
      </c>
      <c r="L237" s="45"/>
      <c r="M237" s="234" t="s">
        <v>1</v>
      </c>
      <c r="N237" s="235" t="s">
        <v>38</v>
      </c>
      <c r="O237" s="92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8" t="s">
        <v>115</v>
      </c>
      <c r="AT237" s="238" t="s">
        <v>196</v>
      </c>
      <c r="AU237" s="238" t="s">
        <v>81</v>
      </c>
      <c r="AY237" s="18" t="s">
        <v>194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8" t="s">
        <v>77</v>
      </c>
      <c r="BK237" s="239">
        <f>ROUND(I237*H237,2)</f>
        <v>0</v>
      </c>
      <c r="BL237" s="18" t="s">
        <v>115</v>
      </c>
      <c r="BM237" s="238" t="s">
        <v>2478</v>
      </c>
    </row>
    <row r="238" spans="1:47" s="2" customFormat="1" ht="12">
      <c r="A238" s="39"/>
      <c r="B238" s="40"/>
      <c r="C238" s="41"/>
      <c r="D238" s="240" t="s">
        <v>201</v>
      </c>
      <c r="E238" s="41"/>
      <c r="F238" s="241" t="s">
        <v>2477</v>
      </c>
      <c r="G238" s="41"/>
      <c r="H238" s="41"/>
      <c r="I238" s="242"/>
      <c r="J238" s="41"/>
      <c r="K238" s="41"/>
      <c r="L238" s="45"/>
      <c r="M238" s="243"/>
      <c r="N238" s="244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201</v>
      </c>
      <c r="AU238" s="18" t="s">
        <v>81</v>
      </c>
    </row>
    <row r="239" spans="1:65" s="2" customFormat="1" ht="12">
      <c r="A239" s="39"/>
      <c r="B239" s="40"/>
      <c r="C239" s="227" t="s">
        <v>468</v>
      </c>
      <c r="D239" s="227" t="s">
        <v>196</v>
      </c>
      <c r="E239" s="228" t="s">
        <v>2479</v>
      </c>
      <c r="F239" s="229" t="s">
        <v>2480</v>
      </c>
      <c r="G239" s="230" t="s">
        <v>397</v>
      </c>
      <c r="H239" s="231">
        <v>9</v>
      </c>
      <c r="I239" s="232"/>
      <c r="J239" s="233">
        <f>ROUND(I239*H239,2)</f>
        <v>0</v>
      </c>
      <c r="K239" s="229" t="s">
        <v>1</v>
      </c>
      <c r="L239" s="45"/>
      <c r="M239" s="234" t="s">
        <v>1</v>
      </c>
      <c r="N239" s="235" t="s">
        <v>38</v>
      </c>
      <c r="O239" s="92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115</v>
      </c>
      <c r="AT239" s="238" t="s">
        <v>196</v>
      </c>
      <c r="AU239" s="238" t="s">
        <v>81</v>
      </c>
      <c r="AY239" s="18" t="s">
        <v>194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77</v>
      </c>
      <c r="BK239" s="239">
        <f>ROUND(I239*H239,2)</f>
        <v>0</v>
      </c>
      <c r="BL239" s="18" t="s">
        <v>115</v>
      </c>
      <c r="BM239" s="238" t="s">
        <v>2481</v>
      </c>
    </row>
    <row r="240" spans="1:47" s="2" customFormat="1" ht="12">
      <c r="A240" s="39"/>
      <c r="B240" s="40"/>
      <c r="C240" s="41"/>
      <c r="D240" s="240" t="s">
        <v>201</v>
      </c>
      <c r="E240" s="41"/>
      <c r="F240" s="241" t="s">
        <v>2480</v>
      </c>
      <c r="G240" s="41"/>
      <c r="H240" s="41"/>
      <c r="I240" s="242"/>
      <c r="J240" s="41"/>
      <c r="K240" s="41"/>
      <c r="L240" s="45"/>
      <c r="M240" s="243"/>
      <c r="N240" s="244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201</v>
      </c>
      <c r="AU240" s="18" t="s">
        <v>81</v>
      </c>
    </row>
    <row r="241" spans="1:65" s="2" customFormat="1" ht="21.75" customHeight="1">
      <c r="A241" s="39"/>
      <c r="B241" s="40"/>
      <c r="C241" s="227" t="s">
        <v>333</v>
      </c>
      <c r="D241" s="227" t="s">
        <v>196</v>
      </c>
      <c r="E241" s="228" t="s">
        <v>2482</v>
      </c>
      <c r="F241" s="229" t="s">
        <v>2483</v>
      </c>
      <c r="G241" s="230" t="s">
        <v>397</v>
      </c>
      <c r="H241" s="231">
        <v>17</v>
      </c>
      <c r="I241" s="232"/>
      <c r="J241" s="233">
        <f>ROUND(I241*H241,2)</f>
        <v>0</v>
      </c>
      <c r="K241" s="229" t="s">
        <v>1</v>
      </c>
      <c r="L241" s="45"/>
      <c r="M241" s="234" t="s">
        <v>1</v>
      </c>
      <c r="N241" s="235" t="s">
        <v>38</v>
      </c>
      <c r="O241" s="92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115</v>
      </c>
      <c r="AT241" s="238" t="s">
        <v>196</v>
      </c>
      <c r="AU241" s="238" t="s">
        <v>81</v>
      </c>
      <c r="AY241" s="18" t="s">
        <v>194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77</v>
      </c>
      <c r="BK241" s="239">
        <f>ROUND(I241*H241,2)</f>
        <v>0</v>
      </c>
      <c r="BL241" s="18" t="s">
        <v>115</v>
      </c>
      <c r="BM241" s="238" t="s">
        <v>2484</v>
      </c>
    </row>
    <row r="242" spans="1:47" s="2" customFormat="1" ht="12">
      <c r="A242" s="39"/>
      <c r="B242" s="40"/>
      <c r="C242" s="41"/>
      <c r="D242" s="240" t="s">
        <v>201</v>
      </c>
      <c r="E242" s="41"/>
      <c r="F242" s="241" t="s">
        <v>2483</v>
      </c>
      <c r="G242" s="41"/>
      <c r="H242" s="41"/>
      <c r="I242" s="242"/>
      <c r="J242" s="41"/>
      <c r="K242" s="41"/>
      <c r="L242" s="45"/>
      <c r="M242" s="243"/>
      <c r="N242" s="244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201</v>
      </c>
      <c r="AU242" s="18" t="s">
        <v>81</v>
      </c>
    </row>
    <row r="243" spans="1:65" s="2" customFormat="1" ht="21.75" customHeight="1">
      <c r="A243" s="39"/>
      <c r="B243" s="40"/>
      <c r="C243" s="227" t="s">
        <v>477</v>
      </c>
      <c r="D243" s="227" t="s">
        <v>196</v>
      </c>
      <c r="E243" s="228" t="s">
        <v>2485</v>
      </c>
      <c r="F243" s="229" t="s">
        <v>2486</v>
      </c>
      <c r="G243" s="230" t="s">
        <v>397</v>
      </c>
      <c r="H243" s="231">
        <v>4</v>
      </c>
      <c r="I243" s="232"/>
      <c r="J243" s="233">
        <f>ROUND(I243*H243,2)</f>
        <v>0</v>
      </c>
      <c r="K243" s="229" t="s">
        <v>1</v>
      </c>
      <c r="L243" s="45"/>
      <c r="M243" s="234" t="s">
        <v>1</v>
      </c>
      <c r="N243" s="235" t="s">
        <v>38</v>
      </c>
      <c r="O243" s="92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115</v>
      </c>
      <c r="AT243" s="238" t="s">
        <v>196</v>
      </c>
      <c r="AU243" s="238" t="s">
        <v>81</v>
      </c>
      <c r="AY243" s="18" t="s">
        <v>194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77</v>
      </c>
      <c r="BK243" s="239">
        <f>ROUND(I243*H243,2)</f>
        <v>0</v>
      </c>
      <c r="BL243" s="18" t="s">
        <v>115</v>
      </c>
      <c r="BM243" s="238" t="s">
        <v>2487</v>
      </c>
    </row>
    <row r="244" spans="1:47" s="2" customFormat="1" ht="12">
      <c r="A244" s="39"/>
      <c r="B244" s="40"/>
      <c r="C244" s="41"/>
      <c r="D244" s="240" t="s">
        <v>201</v>
      </c>
      <c r="E244" s="41"/>
      <c r="F244" s="241" t="s">
        <v>2486</v>
      </c>
      <c r="G244" s="41"/>
      <c r="H244" s="41"/>
      <c r="I244" s="242"/>
      <c r="J244" s="41"/>
      <c r="K244" s="41"/>
      <c r="L244" s="45"/>
      <c r="M244" s="243"/>
      <c r="N244" s="244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201</v>
      </c>
      <c r="AU244" s="18" t="s">
        <v>81</v>
      </c>
    </row>
    <row r="245" spans="1:65" s="2" customFormat="1" ht="12">
      <c r="A245" s="39"/>
      <c r="B245" s="40"/>
      <c r="C245" s="227" t="s">
        <v>338</v>
      </c>
      <c r="D245" s="227" t="s">
        <v>196</v>
      </c>
      <c r="E245" s="228" t="s">
        <v>2488</v>
      </c>
      <c r="F245" s="229" t="s">
        <v>2489</v>
      </c>
      <c r="G245" s="230" t="s">
        <v>397</v>
      </c>
      <c r="H245" s="231">
        <v>3</v>
      </c>
      <c r="I245" s="232"/>
      <c r="J245" s="233">
        <f>ROUND(I245*H245,2)</f>
        <v>0</v>
      </c>
      <c r="K245" s="229" t="s">
        <v>1</v>
      </c>
      <c r="L245" s="45"/>
      <c r="M245" s="234" t="s">
        <v>1</v>
      </c>
      <c r="N245" s="235" t="s">
        <v>38</v>
      </c>
      <c r="O245" s="92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115</v>
      </c>
      <c r="AT245" s="238" t="s">
        <v>196</v>
      </c>
      <c r="AU245" s="238" t="s">
        <v>81</v>
      </c>
      <c r="AY245" s="18" t="s">
        <v>194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77</v>
      </c>
      <c r="BK245" s="239">
        <f>ROUND(I245*H245,2)</f>
        <v>0</v>
      </c>
      <c r="BL245" s="18" t="s">
        <v>115</v>
      </c>
      <c r="BM245" s="238" t="s">
        <v>2490</v>
      </c>
    </row>
    <row r="246" spans="1:47" s="2" customFormat="1" ht="12">
      <c r="A246" s="39"/>
      <c r="B246" s="40"/>
      <c r="C246" s="41"/>
      <c r="D246" s="240" t="s">
        <v>201</v>
      </c>
      <c r="E246" s="41"/>
      <c r="F246" s="241" t="s">
        <v>2489</v>
      </c>
      <c r="G246" s="41"/>
      <c r="H246" s="41"/>
      <c r="I246" s="242"/>
      <c r="J246" s="41"/>
      <c r="K246" s="41"/>
      <c r="L246" s="45"/>
      <c r="M246" s="243"/>
      <c r="N246" s="244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201</v>
      </c>
      <c r="AU246" s="18" t="s">
        <v>81</v>
      </c>
    </row>
    <row r="247" spans="1:65" s="2" customFormat="1" ht="12">
      <c r="A247" s="39"/>
      <c r="B247" s="40"/>
      <c r="C247" s="227" t="s">
        <v>485</v>
      </c>
      <c r="D247" s="227" t="s">
        <v>196</v>
      </c>
      <c r="E247" s="228" t="s">
        <v>2491</v>
      </c>
      <c r="F247" s="229" t="s">
        <v>2492</v>
      </c>
      <c r="G247" s="230" t="s">
        <v>397</v>
      </c>
      <c r="H247" s="231">
        <v>5</v>
      </c>
      <c r="I247" s="232"/>
      <c r="J247" s="233">
        <f>ROUND(I247*H247,2)</f>
        <v>0</v>
      </c>
      <c r="K247" s="229" t="s">
        <v>1</v>
      </c>
      <c r="L247" s="45"/>
      <c r="M247" s="234" t="s">
        <v>1</v>
      </c>
      <c r="N247" s="235" t="s">
        <v>38</v>
      </c>
      <c r="O247" s="92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8" t="s">
        <v>115</v>
      </c>
      <c r="AT247" s="238" t="s">
        <v>196</v>
      </c>
      <c r="AU247" s="238" t="s">
        <v>81</v>
      </c>
      <c r="AY247" s="18" t="s">
        <v>194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8" t="s">
        <v>77</v>
      </c>
      <c r="BK247" s="239">
        <f>ROUND(I247*H247,2)</f>
        <v>0</v>
      </c>
      <c r="BL247" s="18" t="s">
        <v>115</v>
      </c>
      <c r="BM247" s="238" t="s">
        <v>2493</v>
      </c>
    </row>
    <row r="248" spans="1:47" s="2" customFormat="1" ht="12">
      <c r="A248" s="39"/>
      <c r="B248" s="40"/>
      <c r="C248" s="41"/>
      <c r="D248" s="240" t="s">
        <v>201</v>
      </c>
      <c r="E248" s="41"/>
      <c r="F248" s="241" t="s">
        <v>2492</v>
      </c>
      <c r="G248" s="41"/>
      <c r="H248" s="41"/>
      <c r="I248" s="242"/>
      <c r="J248" s="41"/>
      <c r="K248" s="41"/>
      <c r="L248" s="45"/>
      <c r="M248" s="243"/>
      <c r="N248" s="244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201</v>
      </c>
      <c r="AU248" s="18" t="s">
        <v>81</v>
      </c>
    </row>
    <row r="249" spans="1:65" s="2" customFormat="1" ht="16.5" customHeight="1">
      <c r="A249" s="39"/>
      <c r="B249" s="40"/>
      <c r="C249" s="227" t="s">
        <v>345</v>
      </c>
      <c r="D249" s="227" t="s">
        <v>196</v>
      </c>
      <c r="E249" s="228" t="s">
        <v>2494</v>
      </c>
      <c r="F249" s="229" t="s">
        <v>2495</v>
      </c>
      <c r="G249" s="230" t="s">
        <v>397</v>
      </c>
      <c r="H249" s="231">
        <v>1</v>
      </c>
      <c r="I249" s="232"/>
      <c r="J249" s="233">
        <f>ROUND(I249*H249,2)</f>
        <v>0</v>
      </c>
      <c r="K249" s="229" t="s">
        <v>1</v>
      </c>
      <c r="L249" s="45"/>
      <c r="M249" s="234" t="s">
        <v>1</v>
      </c>
      <c r="N249" s="235" t="s">
        <v>38</v>
      </c>
      <c r="O249" s="92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8" t="s">
        <v>115</v>
      </c>
      <c r="AT249" s="238" t="s">
        <v>196</v>
      </c>
      <c r="AU249" s="238" t="s">
        <v>81</v>
      </c>
      <c r="AY249" s="18" t="s">
        <v>194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8" t="s">
        <v>77</v>
      </c>
      <c r="BK249" s="239">
        <f>ROUND(I249*H249,2)</f>
        <v>0</v>
      </c>
      <c r="BL249" s="18" t="s">
        <v>115</v>
      </c>
      <c r="BM249" s="238" t="s">
        <v>2496</v>
      </c>
    </row>
    <row r="250" spans="1:47" s="2" customFormat="1" ht="12">
      <c r="A250" s="39"/>
      <c r="B250" s="40"/>
      <c r="C250" s="41"/>
      <c r="D250" s="240" t="s">
        <v>201</v>
      </c>
      <c r="E250" s="41"/>
      <c r="F250" s="241" t="s">
        <v>2495</v>
      </c>
      <c r="G250" s="41"/>
      <c r="H250" s="41"/>
      <c r="I250" s="242"/>
      <c r="J250" s="41"/>
      <c r="K250" s="41"/>
      <c r="L250" s="45"/>
      <c r="M250" s="243"/>
      <c r="N250" s="244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201</v>
      </c>
      <c r="AU250" s="18" t="s">
        <v>81</v>
      </c>
    </row>
    <row r="251" spans="1:65" s="2" customFormat="1" ht="16.5" customHeight="1">
      <c r="A251" s="39"/>
      <c r="B251" s="40"/>
      <c r="C251" s="227" t="s">
        <v>494</v>
      </c>
      <c r="D251" s="227" t="s">
        <v>196</v>
      </c>
      <c r="E251" s="228" t="s">
        <v>2497</v>
      </c>
      <c r="F251" s="229" t="s">
        <v>2498</v>
      </c>
      <c r="G251" s="230" t="s">
        <v>397</v>
      </c>
      <c r="H251" s="231">
        <v>60</v>
      </c>
      <c r="I251" s="232"/>
      <c r="J251" s="233">
        <f>ROUND(I251*H251,2)</f>
        <v>0</v>
      </c>
      <c r="K251" s="229" t="s">
        <v>1</v>
      </c>
      <c r="L251" s="45"/>
      <c r="M251" s="234" t="s">
        <v>1</v>
      </c>
      <c r="N251" s="235" t="s">
        <v>38</v>
      </c>
      <c r="O251" s="92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8" t="s">
        <v>115</v>
      </c>
      <c r="AT251" s="238" t="s">
        <v>196</v>
      </c>
      <c r="AU251" s="238" t="s">
        <v>81</v>
      </c>
      <c r="AY251" s="18" t="s">
        <v>194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8" t="s">
        <v>77</v>
      </c>
      <c r="BK251" s="239">
        <f>ROUND(I251*H251,2)</f>
        <v>0</v>
      </c>
      <c r="BL251" s="18" t="s">
        <v>115</v>
      </c>
      <c r="BM251" s="238" t="s">
        <v>2499</v>
      </c>
    </row>
    <row r="252" spans="1:47" s="2" customFormat="1" ht="12">
      <c r="A252" s="39"/>
      <c r="B252" s="40"/>
      <c r="C252" s="41"/>
      <c r="D252" s="240" t="s">
        <v>201</v>
      </c>
      <c r="E252" s="41"/>
      <c r="F252" s="241" t="s">
        <v>2498</v>
      </c>
      <c r="G252" s="41"/>
      <c r="H252" s="41"/>
      <c r="I252" s="242"/>
      <c r="J252" s="41"/>
      <c r="K252" s="41"/>
      <c r="L252" s="45"/>
      <c r="M252" s="243"/>
      <c r="N252" s="244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201</v>
      </c>
      <c r="AU252" s="18" t="s">
        <v>81</v>
      </c>
    </row>
    <row r="253" spans="1:65" s="2" customFormat="1" ht="16.5" customHeight="1">
      <c r="A253" s="39"/>
      <c r="B253" s="40"/>
      <c r="C253" s="227" t="s">
        <v>352</v>
      </c>
      <c r="D253" s="227" t="s">
        <v>196</v>
      </c>
      <c r="E253" s="228" t="s">
        <v>2500</v>
      </c>
      <c r="F253" s="229" t="s">
        <v>2501</v>
      </c>
      <c r="G253" s="230" t="s">
        <v>397</v>
      </c>
      <c r="H253" s="231">
        <v>48</v>
      </c>
      <c r="I253" s="232"/>
      <c r="J253" s="233">
        <f>ROUND(I253*H253,2)</f>
        <v>0</v>
      </c>
      <c r="K253" s="229" t="s">
        <v>1</v>
      </c>
      <c r="L253" s="45"/>
      <c r="M253" s="234" t="s">
        <v>1</v>
      </c>
      <c r="N253" s="235" t="s">
        <v>38</v>
      </c>
      <c r="O253" s="92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8" t="s">
        <v>115</v>
      </c>
      <c r="AT253" s="238" t="s">
        <v>196</v>
      </c>
      <c r="AU253" s="238" t="s">
        <v>81</v>
      </c>
      <c r="AY253" s="18" t="s">
        <v>194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8" t="s">
        <v>77</v>
      </c>
      <c r="BK253" s="239">
        <f>ROUND(I253*H253,2)</f>
        <v>0</v>
      </c>
      <c r="BL253" s="18" t="s">
        <v>115</v>
      </c>
      <c r="BM253" s="238" t="s">
        <v>2502</v>
      </c>
    </row>
    <row r="254" spans="1:47" s="2" customFormat="1" ht="12">
      <c r="A254" s="39"/>
      <c r="B254" s="40"/>
      <c r="C254" s="41"/>
      <c r="D254" s="240" t="s">
        <v>201</v>
      </c>
      <c r="E254" s="41"/>
      <c r="F254" s="241" t="s">
        <v>2501</v>
      </c>
      <c r="G254" s="41"/>
      <c r="H254" s="41"/>
      <c r="I254" s="242"/>
      <c r="J254" s="41"/>
      <c r="K254" s="41"/>
      <c r="L254" s="45"/>
      <c r="M254" s="243"/>
      <c r="N254" s="244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201</v>
      </c>
      <c r="AU254" s="18" t="s">
        <v>81</v>
      </c>
    </row>
    <row r="255" spans="1:65" s="2" customFormat="1" ht="16.5" customHeight="1">
      <c r="A255" s="39"/>
      <c r="B255" s="40"/>
      <c r="C255" s="227" t="s">
        <v>503</v>
      </c>
      <c r="D255" s="227" t="s">
        <v>196</v>
      </c>
      <c r="E255" s="228" t="s">
        <v>2503</v>
      </c>
      <c r="F255" s="229" t="s">
        <v>2504</v>
      </c>
      <c r="G255" s="230" t="s">
        <v>397</v>
      </c>
      <c r="H255" s="231">
        <v>11</v>
      </c>
      <c r="I255" s="232"/>
      <c r="J255" s="233">
        <f>ROUND(I255*H255,2)</f>
        <v>0</v>
      </c>
      <c r="K255" s="229" t="s">
        <v>1</v>
      </c>
      <c r="L255" s="45"/>
      <c r="M255" s="234" t="s">
        <v>1</v>
      </c>
      <c r="N255" s="235" t="s">
        <v>38</v>
      </c>
      <c r="O255" s="92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8" t="s">
        <v>115</v>
      </c>
      <c r="AT255" s="238" t="s">
        <v>196</v>
      </c>
      <c r="AU255" s="238" t="s">
        <v>81</v>
      </c>
      <c r="AY255" s="18" t="s">
        <v>194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8" t="s">
        <v>77</v>
      </c>
      <c r="BK255" s="239">
        <f>ROUND(I255*H255,2)</f>
        <v>0</v>
      </c>
      <c r="BL255" s="18" t="s">
        <v>115</v>
      </c>
      <c r="BM255" s="238" t="s">
        <v>2505</v>
      </c>
    </row>
    <row r="256" spans="1:47" s="2" customFormat="1" ht="12">
      <c r="A256" s="39"/>
      <c r="B256" s="40"/>
      <c r="C256" s="41"/>
      <c r="D256" s="240" t="s">
        <v>201</v>
      </c>
      <c r="E256" s="41"/>
      <c r="F256" s="241" t="s">
        <v>2504</v>
      </c>
      <c r="G256" s="41"/>
      <c r="H256" s="41"/>
      <c r="I256" s="242"/>
      <c r="J256" s="41"/>
      <c r="K256" s="41"/>
      <c r="L256" s="45"/>
      <c r="M256" s="243"/>
      <c r="N256" s="244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201</v>
      </c>
      <c r="AU256" s="18" t="s">
        <v>81</v>
      </c>
    </row>
    <row r="257" spans="1:65" s="2" customFormat="1" ht="16.5" customHeight="1">
      <c r="A257" s="39"/>
      <c r="B257" s="40"/>
      <c r="C257" s="227" t="s">
        <v>358</v>
      </c>
      <c r="D257" s="227" t="s">
        <v>196</v>
      </c>
      <c r="E257" s="228" t="s">
        <v>2506</v>
      </c>
      <c r="F257" s="229" t="s">
        <v>2507</v>
      </c>
      <c r="G257" s="230" t="s">
        <v>397</v>
      </c>
      <c r="H257" s="231">
        <v>1</v>
      </c>
      <c r="I257" s="232"/>
      <c r="J257" s="233">
        <f>ROUND(I257*H257,2)</f>
        <v>0</v>
      </c>
      <c r="K257" s="229" t="s">
        <v>1</v>
      </c>
      <c r="L257" s="45"/>
      <c r="M257" s="234" t="s">
        <v>1</v>
      </c>
      <c r="N257" s="235" t="s">
        <v>38</v>
      </c>
      <c r="O257" s="92"/>
      <c r="P257" s="236">
        <f>O257*H257</f>
        <v>0</v>
      </c>
      <c r="Q257" s="236">
        <v>0</v>
      </c>
      <c r="R257" s="236">
        <f>Q257*H257</f>
        <v>0</v>
      </c>
      <c r="S257" s="236">
        <v>0</v>
      </c>
      <c r="T257" s="237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8" t="s">
        <v>115</v>
      </c>
      <c r="AT257" s="238" t="s">
        <v>196</v>
      </c>
      <c r="AU257" s="238" t="s">
        <v>81</v>
      </c>
      <c r="AY257" s="18" t="s">
        <v>194</v>
      </c>
      <c r="BE257" s="239">
        <f>IF(N257="základní",J257,0)</f>
        <v>0</v>
      </c>
      <c r="BF257" s="239">
        <f>IF(N257="snížená",J257,0)</f>
        <v>0</v>
      </c>
      <c r="BG257" s="239">
        <f>IF(N257="zákl. přenesená",J257,0)</f>
        <v>0</v>
      </c>
      <c r="BH257" s="239">
        <f>IF(N257="sníž. přenesená",J257,0)</f>
        <v>0</v>
      </c>
      <c r="BI257" s="239">
        <f>IF(N257="nulová",J257,0)</f>
        <v>0</v>
      </c>
      <c r="BJ257" s="18" t="s">
        <v>77</v>
      </c>
      <c r="BK257" s="239">
        <f>ROUND(I257*H257,2)</f>
        <v>0</v>
      </c>
      <c r="BL257" s="18" t="s">
        <v>115</v>
      </c>
      <c r="BM257" s="238" t="s">
        <v>2508</v>
      </c>
    </row>
    <row r="258" spans="1:47" s="2" customFormat="1" ht="12">
      <c r="A258" s="39"/>
      <c r="B258" s="40"/>
      <c r="C258" s="41"/>
      <c r="D258" s="240" t="s">
        <v>201</v>
      </c>
      <c r="E258" s="41"/>
      <c r="F258" s="241" t="s">
        <v>2507</v>
      </c>
      <c r="G258" s="41"/>
      <c r="H258" s="41"/>
      <c r="I258" s="242"/>
      <c r="J258" s="41"/>
      <c r="K258" s="41"/>
      <c r="L258" s="45"/>
      <c r="M258" s="243"/>
      <c r="N258" s="244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201</v>
      </c>
      <c r="AU258" s="18" t="s">
        <v>81</v>
      </c>
    </row>
    <row r="259" spans="1:65" s="2" customFormat="1" ht="16.5" customHeight="1">
      <c r="A259" s="39"/>
      <c r="B259" s="40"/>
      <c r="C259" s="227" t="s">
        <v>512</v>
      </c>
      <c r="D259" s="227" t="s">
        <v>196</v>
      </c>
      <c r="E259" s="228" t="s">
        <v>2509</v>
      </c>
      <c r="F259" s="229" t="s">
        <v>2510</v>
      </c>
      <c r="G259" s="230" t="s">
        <v>397</v>
      </c>
      <c r="H259" s="231">
        <v>33</v>
      </c>
      <c r="I259" s="232"/>
      <c r="J259" s="233">
        <f>ROUND(I259*H259,2)</f>
        <v>0</v>
      </c>
      <c r="K259" s="229" t="s">
        <v>1</v>
      </c>
      <c r="L259" s="45"/>
      <c r="M259" s="234" t="s">
        <v>1</v>
      </c>
      <c r="N259" s="235" t="s">
        <v>38</v>
      </c>
      <c r="O259" s="92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8" t="s">
        <v>115</v>
      </c>
      <c r="AT259" s="238" t="s">
        <v>196</v>
      </c>
      <c r="AU259" s="238" t="s">
        <v>81</v>
      </c>
      <c r="AY259" s="18" t="s">
        <v>194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8" t="s">
        <v>77</v>
      </c>
      <c r="BK259" s="239">
        <f>ROUND(I259*H259,2)</f>
        <v>0</v>
      </c>
      <c r="BL259" s="18" t="s">
        <v>115</v>
      </c>
      <c r="BM259" s="238" t="s">
        <v>2511</v>
      </c>
    </row>
    <row r="260" spans="1:47" s="2" customFormat="1" ht="12">
      <c r="A260" s="39"/>
      <c r="B260" s="40"/>
      <c r="C260" s="41"/>
      <c r="D260" s="240" t="s">
        <v>201</v>
      </c>
      <c r="E260" s="41"/>
      <c r="F260" s="241" t="s">
        <v>2510</v>
      </c>
      <c r="G260" s="41"/>
      <c r="H260" s="41"/>
      <c r="I260" s="242"/>
      <c r="J260" s="41"/>
      <c r="K260" s="41"/>
      <c r="L260" s="45"/>
      <c r="M260" s="243"/>
      <c r="N260" s="244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201</v>
      </c>
      <c r="AU260" s="18" t="s">
        <v>81</v>
      </c>
    </row>
    <row r="261" spans="1:65" s="2" customFormat="1" ht="16.5" customHeight="1">
      <c r="A261" s="39"/>
      <c r="B261" s="40"/>
      <c r="C261" s="227" t="s">
        <v>363</v>
      </c>
      <c r="D261" s="227" t="s">
        <v>196</v>
      </c>
      <c r="E261" s="228" t="s">
        <v>2512</v>
      </c>
      <c r="F261" s="229" t="s">
        <v>2513</v>
      </c>
      <c r="G261" s="230" t="s">
        <v>311</v>
      </c>
      <c r="H261" s="231">
        <v>20</v>
      </c>
      <c r="I261" s="232"/>
      <c r="J261" s="233">
        <f>ROUND(I261*H261,2)</f>
        <v>0</v>
      </c>
      <c r="K261" s="229" t="s">
        <v>1</v>
      </c>
      <c r="L261" s="45"/>
      <c r="M261" s="234" t="s">
        <v>1</v>
      </c>
      <c r="N261" s="235" t="s">
        <v>38</v>
      </c>
      <c r="O261" s="92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8" t="s">
        <v>115</v>
      </c>
      <c r="AT261" s="238" t="s">
        <v>196</v>
      </c>
      <c r="AU261" s="238" t="s">
        <v>81</v>
      </c>
      <c r="AY261" s="18" t="s">
        <v>194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8" t="s">
        <v>77</v>
      </c>
      <c r="BK261" s="239">
        <f>ROUND(I261*H261,2)</f>
        <v>0</v>
      </c>
      <c r="BL261" s="18" t="s">
        <v>115</v>
      </c>
      <c r="BM261" s="238" t="s">
        <v>2514</v>
      </c>
    </row>
    <row r="262" spans="1:47" s="2" customFormat="1" ht="12">
      <c r="A262" s="39"/>
      <c r="B262" s="40"/>
      <c r="C262" s="41"/>
      <c r="D262" s="240" t="s">
        <v>201</v>
      </c>
      <c r="E262" s="41"/>
      <c r="F262" s="241" t="s">
        <v>2513</v>
      </c>
      <c r="G262" s="41"/>
      <c r="H262" s="41"/>
      <c r="I262" s="242"/>
      <c r="J262" s="41"/>
      <c r="K262" s="41"/>
      <c r="L262" s="45"/>
      <c r="M262" s="243"/>
      <c r="N262" s="244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201</v>
      </c>
      <c r="AU262" s="18" t="s">
        <v>81</v>
      </c>
    </row>
    <row r="263" spans="1:65" s="2" customFormat="1" ht="16.5" customHeight="1">
      <c r="A263" s="39"/>
      <c r="B263" s="40"/>
      <c r="C263" s="227" t="s">
        <v>522</v>
      </c>
      <c r="D263" s="227" t="s">
        <v>196</v>
      </c>
      <c r="E263" s="228" t="s">
        <v>2515</v>
      </c>
      <c r="F263" s="229" t="s">
        <v>2516</v>
      </c>
      <c r="G263" s="230" t="s">
        <v>397</v>
      </c>
      <c r="H263" s="231">
        <v>1</v>
      </c>
      <c r="I263" s="232"/>
      <c r="J263" s="233">
        <f>ROUND(I263*H263,2)</f>
        <v>0</v>
      </c>
      <c r="K263" s="229" t="s">
        <v>1</v>
      </c>
      <c r="L263" s="45"/>
      <c r="M263" s="234" t="s">
        <v>1</v>
      </c>
      <c r="N263" s="235" t="s">
        <v>38</v>
      </c>
      <c r="O263" s="92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8" t="s">
        <v>115</v>
      </c>
      <c r="AT263" s="238" t="s">
        <v>196</v>
      </c>
      <c r="AU263" s="238" t="s">
        <v>81</v>
      </c>
      <c r="AY263" s="18" t="s">
        <v>194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8" t="s">
        <v>77</v>
      </c>
      <c r="BK263" s="239">
        <f>ROUND(I263*H263,2)</f>
        <v>0</v>
      </c>
      <c r="BL263" s="18" t="s">
        <v>115</v>
      </c>
      <c r="BM263" s="238" t="s">
        <v>2517</v>
      </c>
    </row>
    <row r="264" spans="1:47" s="2" customFormat="1" ht="12">
      <c r="A264" s="39"/>
      <c r="B264" s="40"/>
      <c r="C264" s="41"/>
      <c r="D264" s="240" t="s">
        <v>201</v>
      </c>
      <c r="E264" s="41"/>
      <c r="F264" s="241" t="s">
        <v>2516</v>
      </c>
      <c r="G264" s="41"/>
      <c r="H264" s="41"/>
      <c r="I264" s="242"/>
      <c r="J264" s="41"/>
      <c r="K264" s="41"/>
      <c r="L264" s="45"/>
      <c r="M264" s="243"/>
      <c r="N264" s="244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201</v>
      </c>
      <c r="AU264" s="18" t="s">
        <v>81</v>
      </c>
    </row>
    <row r="265" spans="1:63" s="12" customFormat="1" ht="22.8" customHeight="1">
      <c r="A265" s="12"/>
      <c r="B265" s="211"/>
      <c r="C265" s="212"/>
      <c r="D265" s="213" t="s">
        <v>72</v>
      </c>
      <c r="E265" s="225" t="s">
        <v>2518</v>
      </c>
      <c r="F265" s="225" t="s">
        <v>2519</v>
      </c>
      <c r="G265" s="212"/>
      <c r="H265" s="212"/>
      <c r="I265" s="215"/>
      <c r="J265" s="226">
        <f>BK265</f>
        <v>0</v>
      </c>
      <c r="K265" s="212"/>
      <c r="L265" s="217"/>
      <c r="M265" s="218"/>
      <c r="N265" s="219"/>
      <c r="O265" s="219"/>
      <c r="P265" s="220">
        <f>SUM(P266:P281)</f>
        <v>0</v>
      </c>
      <c r="Q265" s="219"/>
      <c r="R265" s="220">
        <f>SUM(R266:R281)</f>
        <v>0</v>
      </c>
      <c r="S265" s="219"/>
      <c r="T265" s="221">
        <f>SUM(T266:T281)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22" t="s">
        <v>77</v>
      </c>
      <c r="AT265" s="223" t="s">
        <v>72</v>
      </c>
      <c r="AU265" s="223" t="s">
        <v>77</v>
      </c>
      <c r="AY265" s="222" t="s">
        <v>194</v>
      </c>
      <c r="BK265" s="224">
        <f>SUM(BK266:BK281)</f>
        <v>0</v>
      </c>
    </row>
    <row r="266" spans="1:65" s="2" customFormat="1" ht="16.5" customHeight="1">
      <c r="A266" s="39"/>
      <c r="B266" s="40"/>
      <c r="C266" s="227" t="s">
        <v>373</v>
      </c>
      <c r="D266" s="227" t="s">
        <v>196</v>
      </c>
      <c r="E266" s="228" t="s">
        <v>2520</v>
      </c>
      <c r="F266" s="229" t="s">
        <v>2521</v>
      </c>
      <c r="G266" s="230" t="s">
        <v>2312</v>
      </c>
      <c r="H266" s="231">
        <v>8</v>
      </c>
      <c r="I266" s="232"/>
      <c r="J266" s="233">
        <f>ROUND(I266*H266,2)</f>
        <v>0</v>
      </c>
      <c r="K266" s="229" t="s">
        <v>1</v>
      </c>
      <c r="L266" s="45"/>
      <c r="M266" s="234" t="s">
        <v>1</v>
      </c>
      <c r="N266" s="235" t="s">
        <v>38</v>
      </c>
      <c r="O266" s="92"/>
      <c r="P266" s="236">
        <f>O266*H266</f>
        <v>0</v>
      </c>
      <c r="Q266" s="236">
        <v>0</v>
      </c>
      <c r="R266" s="236">
        <f>Q266*H266</f>
        <v>0</v>
      </c>
      <c r="S266" s="236">
        <v>0</v>
      </c>
      <c r="T266" s="237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8" t="s">
        <v>115</v>
      </c>
      <c r="AT266" s="238" t="s">
        <v>196</v>
      </c>
      <c r="AU266" s="238" t="s">
        <v>81</v>
      </c>
      <c r="AY266" s="18" t="s">
        <v>194</v>
      </c>
      <c r="BE266" s="239">
        <f>IF(N266="základní",J266,0)</f>
        <v>0</v>
      </c>
      <c r="BF266" s="239">
        <f>IF(N266="snížená",J266,0)</f>
        <v>0</v>
      </c>
      <c r="BG266" s="239">
        <f>IF(N266="zákl. přenesená",J266,0)</f>
        <v>0</v>
      </c>
      <c r="BH266" s="239">
        <f>IF(N266="sníž. přenesená",J266,0)</f>
        <v>0</v>
      </c>
      <c r="BI266" s="239">
        <f>IF(N266="nulová",J266,0)</f>
        <v>0</v>
      </c>
      <c r="BJ266" s="18" t="s">
        <v>77</v>
      </c>
      <c r="BK266" s="239">
        <f>ROUND(I266*H266,2)</f>
        <v>0</v>
      </c>
      <c r="BL266" s="18" t="s">
        <v>115</v>
      </c>
      <c r="BM266" s="238" t="s">
        <v>2522</v>
      </c>
    </row>
    <row r="267" spans="1:47" s="2" customFormat="1" ht="12">
      <c r="A267" s="39"/>
      <c r="B267" s="40"/>
      <c r="C267" s="41"/>
      <c r="D267" s="240" t="s">
        <v>201</v>
      </c>
      <c r="E267" s="41"/>
      <c r="F267" s="241" t="s">
        <v>2521</v>
      </c>
      <c r="G267" s="41"/>
      <c r="H267" s="41"/>
      <c r="I267" s="242"/>
      <c r="J267" s="41"/>
      <c r="K267" s="41"/>
      <c r="L267" s="45"/>
      <c r="M267" s="243"/>
      <c r="N267" s="244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201</v>
      </c>
      <c r="AU267" s="18" t="s">
        <v>81</v>
      </c>
    </row>
    <row r="268" spans="1:65" s="2" customFormat="1" ht="16.5" customHeight="1">
      <c r="A268" s="39"/>
      <c r="B268" s="40"/>
      <c r="C268" s="227" t="s">
        <v>532</v>
      </c>
      <c r="D268" s="227" t="s">
        <v>196</v>
      </c>
      <c r="E268" s="228" t="s">
        <v>2523</v>
      </c>
      <c r="F268" s="229" t="s">
        <v>2524</v>
      </c>
      <c r="G268" s="230" t="s">
        <v>2312</v>
      </c>
      <c r="H268" s="231">
        <v>2</v>
      </c>
      <c r="I268" s="232"/>
      <c r="J268" s="233">
        <f>ROUND(I268*H268,2)</f>
        <v>0</v>
      </c>
      <c r="K268" s="229" t="s">
        <v>1</v>
      </c>
      <c r="L268" s="45"/>
      <c r="M268" s="234" t="s">
        <v>1</v>
      </c>
      <c r="N268" s="235" t="s">
        <v>38</v>
      </c>
      <c r="O268" s="92"/>
      <c r="P268" s="236">
        <f>O268*H268</f>
        <v>0</v>
      </c>
      <c r="Q268" s="236">
        <v>0</v>
      </c>
      <c r="R268" s="236">
        <f>Q268*H268</f>
        <v>0</v>
      </c>
      <c r="S268" s="236">
        <v>0</v>
      </c>
      <c r="T268" s="237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8" t="s">
        <v>115</v>
      </c>
      <c r="AT268" s="238" t="s">
        <v>196</v>
      </c>
      <c r="AU268" s="238" t="s">
        <v>81</v>
      </c>
      <c r="AY268" s="18" t="s">
        <v>194</v>
      </c>
      <c r="BE268" s="239">
        <f>IF(N268="základní",J268,0)</f>
        <v>0</v>
      </c>
      <c r="BF268" s="239">
        <f>IF(N268="snížená",J268,0)</f>
        <v>0</v>
      </c>
      <c r="BG268" s="239">
        <f>IF(N268="zákl. přenesená",J268,0)</f>
        <v>0</v>
      </c>
      <c r="BH268" s="239">
        <f>IF(N268="sníž. přenesená",J268,0)</f>
        <v>0</v>
      </c>
      <c r="BI268" s="239">
        <f>IF(N268="nulová",J268,0)</f>
        <v>0</v>
      </c>
      <c r="BJ268" s="18" t="s">
        <v>77</v>
      </c>
      <c r="BK268" s="239">
        <f>ROUND(I268*H268,2)</f>
        <v>0</v>
      </c>
      <c r="BL268" s="18" t="s">
        <v>115</v>
      </c>
      <c r="BM268" s="238" t="s">
        <v>2525</v>
      </c>
    </row>
    <row r="269" spans="1:47" s="2" customFormat="1" ht="12">
      <c r="A269" s="39"/>
      <c r="B269" s="40"/>
      <c r="C269" s="41"/>
      <c r="D269" s="240" t="s">
        <v>201</v>
      </c>
      <c r="E269" s="41"/>
      <c r="F269" s="241" t="s">
        <v>2524</v>
      </c>
      <c r="G269" s="41"/>
      <c r="H269" s="41"/>
      <c r="I269" s="242"/>
      <c r="J269" s="41"/>
      <c r="K269" s="41"/>
      <c r="L269" s="45"/>
      <c r="M269" s="243"/>
      <c r="N269" s="244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201</v>
      </c>
      <c r="AU269" s="18" t="s">
        <v>81</v>
      </c>
    </row>
    <row r="270" spans="1:65" s="2" customFormat="1" ht="16.5" customHeight="1">
      <c r="A270" s="39"/>
      <c r="B270" s="40"/>
      <c r="C270" s="227" t="s">
        <v>379</v>
      </c>
      <c r="D270" s="227" t="s">
        <v>196</v>
      </c>
      <c r="E270" s="228" t="s">
        <v>2526</v>
      </c>
      <c r="F270" s="229" t="s">
        <v>2527</v>
      </c>
      <c r="G270" s="230" t="s">
        <v>2312</v>
      </c>
      <c r="H270" s="231">
        <v>18</v>
      </c>
      <c r="I270" s="232"/>
      <c r="J270" s="233">
        <f>ROUND(I270*H270,2)</f>
        <v>0</v>
      </c>
      <c r="K270" s="229" t="s">
        <v>1</v>
      </c>
      <c r="L270" s="45"/>
      <c r="M270" s="234" t="s">
        <v>1</v>
      </c>
      <c r="N270" s="235" t="s">
        <v>38</v>
      </c>
      <c r="O270" s="92"/>
      <c r="P270" s="236">
        <f>O270*H270</f>
        <v>0</v>
      </c>
      <c r="Q270" s="236">
        <v>0</v>
      </c>
      <c r="R270" s="236">
        <f>Q270*H270</f>
        <v>0</v>
      </c>
      <c r="S270" s="236">
        <v>0</v>
      </c>
      <c r="T270" s="237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8" t="s">
        <v>115</v>
      </c>
      <c r="AT270" s="238" t="s">
        <v>196</v>
      </c>
      <c r="AU270" s="238" t="s">
        <v>81</v>
      </c>
      <c r="AY270" s="18" t="s">
        <v>194</v>
      </c>
      <c r="BE270" s="239">
        <f>IF(N270="základní",J270,0)</f>
        <v>0</v>
      </c>
      <c r="BF270" s="239">
        <f>IF(N270="snížená",J270,0)</f>
        <v>0</v>
      </c>
      <c r="BG270" s="239">
        <f>IF(N270="zákl. přenesená",J270,0)</f>
        <v>0</v>
      </c>
      <c r="BH270" s="239">
        <f>IF(N270="sníž. přenesená",J270,0)</f>
        <v>0</v>
      </c>
      <c r="BI270" s="239">
        <f>IF(N270="nulová",J270,0)</f>
        <v>0</v>
      </c>
      <c r="BJ270" s="18" t="s">
        <v>77</v>
      </c>
      <c r="BK270" s="239">
        <f>ROUND(I270*H270,2)</f>
        <v>0</v>
      </c>
      <c r="BL270" s="18" t="s">
        <v>115</v>
      </c>
      <c r="BM270" s="238" t="s">
        <v>2528</v>
      </c>
    </row>
    <row r="271" spans="1:47" s="2" customFormat="1" ht="12">
      <c r="A271" s="39"/>
      <c r="B271" s="40"/>
      <c r="C271" s="41"/>
      <c r="D271" s="240" t="s">
        <v>201</v>
      </c>
      <c r="E271" s="41"/>
      <c r="F271" s="241" t="s">
        <v>2527</v>
      </c>
      <c r="G271" s="41"/>
      <c r="H271" s="41"/>
      <c r="I271" s="242"/>
      <c r="J271" s="41"/>
      <c r="K271" s="41"/>
      <c r="L271" s="45"/>
      <c r="M271" s="243"/>
      <c r="N271" s="244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201</v>
      </c>
      <c r="AU271" s="18" t="s">
        <v>81</v>
      </c>
    </row>
    <row r="272" spans="1:65" s="2" customFormat="1" ht="16.5" customHeight="1">
      <c r="A272" s="39"/>
      <c r="B272" s="40"/>
      <c r="C272" s="227" t="s">
        <v>540</v>
      </c>
      <c r="D272" s="227" t="s">
        <v>196</v>
      </c>
      <c r="E272" s="228" t="s">
        <v>2529</v>
      </c>
      <c r="F272" s="229" t="s">
        <v>2530</v>
      </c>
      <c r="G272" s="230" t="s">
        <v>2312</v>
      </c>
      <c r="H272" s="231">
        <v>18</v>
      </c>
      <c r="I272" s="232"/>
      <c r="J272" s="233">
        <f>ROUND(I272*H272,2)</f>
        <v>0</v>
      </c>
      <c r="K272" s="229" t="s">
        <v>1</v>
      </c>
      <c r="L272" s="45"/>
      <c r="M272" s="234" t="s">
        <v>1</v>
      </c>
      <c r="N272" s="235" t="s">
        <v>38</v>
      </c>
      <c r="O272" s="92"/>
      <c r="P272" s="236">
        <f>O272*H272</f>
        <v>0</v>
      </c>
      <c r="Q272" s="236">
        <v>0</v>
      </c>
      <c r="R272" s="236">
        <f>Q272*H272</f>
        <v>0</v>
      </c>
      <c r="S272" s="236">
        <v>0</v>
      </c>
      <c r="T272" s="237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8" t="s">
        <v>115</v>
      </c>
      <c r="AT272" s="238" t="s">
        <v>196</v>
      </c>
      <c r="AU272" s="238" t="s">
        <v>81</v>
      </c>
      <c r="AY272" s="18" t="s">
        <v>194</v>
      </c>
      <c r="BE272" s="239">
        <f>IF(N272="základní",J272,0)</f>
        <v>0</v>
      </c>
      <c r="BF272" s="239">
        <f>IF(N272="snížená",J272,0)</f>
        <v>0</v>
      </c>
      <c r="BG272" s="239">
        <f>IF(N272="zákl. přenesená",J272,0)</f>
        <v>0</v>
      </c>
      <c r="BH272" s="239">
        <f>IF(N272="sníž. přenesená",J272,0)</f>
        <v>0</v>
      </c>
      <c r="BI272" s="239">
        <f>IF(N272="nulová",J272,0)</f>
        <v>0</v>
      </c>
      <c r="BJ272" s="18" t="s">
        <v>77</v>
      </c>
      <c r="BK272" s="239">
        <f>ROUND(I272*H272,2)</f>
        <v>0</v>
      </c>
      <c r="BL272" s="18" t="s">
        <v>115</v>
      </c>
      <c r="BM272" s="238" t="s">
        <v>2531</v>
      </c>
    </row>
    <row r="273" spans="1:47" s="2" customFormat="1" ht="12">
      <c r="A273" s="39"/>
      <c r="B273" s="40"/>
      <c r="C273" s="41"/>
      <c r="D273" s="240" t="s">
        <v>201</v>
      </c>
      <c r="E273" s="41"/>
      <c r="F273" s="241" t="s">
        <v>2530</v>
      </c>
      <c r="G273" s="41"/>
      <c r="H273" s="41"/>
      <c r="I273" s="242"/>
      <c r="J273" s="41"/>
      <c r="K273" s="41"/>
      <c r="L273" s="45"/>
      <c r="M273" s="243"/>
      <c r="N273" s="244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201</v>
      </c>
      <c r="AU273" s="18" t="s">
        <v>81</v>
      </c>
    </row>
    <row r="274" spans="1:65" s="2" customFormat="1" ht="16.5" customHeight="1">
      <c r="A274" s="39"/>
      <c r="B274" s="40"/>
      <c r="C274" s="227" t="s">
        <v>385</v>
      </c>
      <c r="D274" s="227" t="s">
        <v>196</v>
      </c>
      <c r="E274" s="228" t="s">
        <v>2532</v>
      </c>
      <c r="F274" s="229" t="s">
        <v>2533</v>
      </c>
      <c r="G274" s="230" t="s">
        <v>2312</v>
      </c>
      <c r="H274" s="231">
        <v>2</v>
      </c>
      <c r="I274" s="232"/>
      <c r="J274" s="233">
        <f>ROUND(I274*H274,2)</f>
        <v>0</v>
      </c>
      <c r="K274" s="229" t="s">
        <v>1</v>
      </c>
      <c r="L274" s="45"/>
      <c r="M274" s="234" t="s">
        <v>1</v>
      </c>
      <c r="N274" s="235" t="s">
        <v>38</v>
      </c>
      <c r="O274" s="92"/>
      <c r="P274" s="236">
        <f>O274*H274</f>
        <v>0</v>
      </c>
      <c r="Q274" s="236">
        <v>0</v>
      </c>
      <c r="R274" s="236">
        <f>Q274*H274</f>
        <v>0</v>
      </c>
      <c r="S274" s="236">
        <v>0</v>
      </c>
      <c r="T274" s="237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8" t="s">
        <v>115</v>
      </c>
      <c r="AT274" s="238" t="s">
        <v>196</v>
      </c>
      <c r="AU274" s="238" t="s">
        <v>81</v>
      </c>
      <c r="AY274" s="18" t="s">
        <v>194</v>
      </c>
      <c r="BE274" s="239">
        <f>IF(N274="základní",J274,0)</f>
        <v>0</v>
      </c>
      <c r="BF274" s="239">
        <f>IF(N274="snížená",J274,0)</f>
        <v>0</v>
      </c>
      <c r="BG274" s="239">
        <f>IF(N274="zákl. přenesená",J274,0)</f>
        <v>0</v>
      </c>
      <c r="BH274" s="239">
        <f>IF(N274="sníž. přenesená",J274,0)</f>
        <v>0</v>
      </c>
      <c r="BI274" s="239">
        <f>IF(N274="nulová",J274,0)</f>
        <v>0</v>
      </c>
      <c r="BJ274" s="18" t="s">
        <v>77</v>
      </c>
      <c r="BK274" s="239">
        <f>ROUND(I274*H274,2)</f>
        <v>0</v>
      </c>
      <c r="BL274" s="18" t="s">
        <v>115</v>
      </c>
      <c r="BM274" s="238" t="s">
        <v>2534</v>
      </c>
    </row>
    <row r="275" spans="1:47" s="2" customFormat="1" ht="12">
      <c r="A275" s="39"/>
      <c r="B275" s="40"/>
      <c r="C275" s="41"/>
      <c r="D275" s="240" t="s">
        <v>201</v>
      </c>
      <c r="E275" s="41"/>
      <c r="F275" s="241" t="s">
        <v>2533</v>
      </c>
      <c r="G275" s="41"/>
      <c r="H275" s="41"/>
      <c r="I275" s="242"/>
      <c r="J275" s="41"/>
      <c r="K275" s="41"/>
      <c r="L275" s="45"/>
      <c r="M275" s="243"/>
      <c r="N275" s="244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201</v>
      </c>
      <c r="AU275" s="18" t="s">
        <v>81</v>
      </c>
    </row>
    <row r="276" spans="1:65" s="2" customFormat="1" ht="16.5" customHeight="1">
      <c r="A276" s="39"/>
      <c r="B276" s="40"/>
      <c r="C276" s="227" t="s">
        <v>550</v>
      </c>
      <c r="D276" s="227" t="s">
        <v>196</v>
      </c>
      <c r="E276" s="228" t="s">
        <v>2535</v>
      </c>
      <c r="F276" s="229" t="s">
        <v>2536</v>
      </c>
      <c r="G276" s="230" t="s">
        <v>2312</v>
      </c>
      <c r="H276" s="231">
        <v>1</v>
      </c>
      <c r="I276" s="232"/>
      <c r="J276" s="233">
        <f>ROUND(I276*H276,2)</f>
        <v>0</v>
      </c>
      <c r="K276" s="229" t="s">
        <v>1</v>
      </c>
      <c r="L276" s="45"/>
      <c r="M276" s="234" t="s">
        <v>1</v>
      </c>
      <c r="N276" s="235" t="s">
        <v>38</v>
      </c>
      <c r="O276" s="92"/>
      <c r="P276" s="236">
        <f>O276*H276</f>
        <v>0</v>
      </c>
      <c r="Q276" s="236">
        <v>0</v>
      </c>
      <c r="R276" s="236">
        <f>Q276*H276</f>
        <v>0</v>
      </c>
      <c r="S276" s="236">
        <v>0</v>
      </c>
      <c r="T276" s="237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8" t="s">
        <v>115</v>
      </c>
      <c r="AT276" s="238" t="s">
        <v>196</v>
      </c>
      <c r="AU276" s="238" t="s">
        <v>81</v>
      </c>
      <c r="AY276" s="18" t="s">
        <v>194</v>
      </c>
      <c r="BE276" s="239">
        <f>IF(N276="základní",J276,0)</f>
        <v>0</v>
      </c>
      <c r="BF276" s="239">
        <f>IF(N276="snížená",J276,0)</f>
        <v>0</v>
      </c>
      <c r="BG276" s="239">
        <f>IF(N276="zákl. přenesená",J276,0)</f>
        <v>0</v>
      </c>
      <c r="BH276" s="239">
        <f>IF(N276="sníž. přenesená",J276,0)</f>
        <v>0</v>
      </c>
      <c r="BI276" s="239">
        <f>IF(N276="nulová",J276,0)</f>
        <v>0</v>
      </c>
      <c r="BJ276" s="18" t="s">
        <v>77</v>
      </c>
      <c r="BK276" s="239">
        <f>ROUND(I276*H276,2)</f>
        <v>0</v>
      </c>
      <c r="BL276" s="18" t="s">
        <v>115</v>
      </c>
      <c r="BM276" s="238" t="s">
        <v>2537</v>
      </c>
    </row>
    <row r="277" spans="1:47" s="2" customFormat="1" ht="12">
      <c r="A277" s="39"/>
      <c r="B277" s="40"/>
      <c r="C277" s="41"/>
      <c r="D277" s="240" t="s">
        <v>201</v>
      </c>
      <c r="E277" s="41"/>
      <c r="F277" s="241" t="s">
        <v>2536</v>
      </c>
      <c r="G277" s="41"/>
      <c r="H277" s="41"/>
      <c r="I277" s="242"/>
      <c r="J277" s="41"/>
      <c r="K277" s="41"/>
      <c r="L277" s="45"/>
      <c r="M277" s="243"/>
      <c r="N277" s="244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201</v>
      </c>
      <c r="AU277" s="18" t="s">
        <v>81</v>
      </c>
    </row>
    <row r="278" spans="1:65" s="2" customFormat="1" ht="16.5" customHeight="1">
      <c r="A278" s="39"/>
      <c r="B278" s="40"/>
      <c r="C278" s="227" t="s">
        <v>387</v>
      </c>
      <c r="D278" s="227" t="s">
        <v>196</v>
      </c>
      <c r="E278" s="228" t="s">
        <v>2538</v>
      </c>
      <c r="F278" s="229" t="s">
        <v>2539</v>
      </c>
      <c r="G278" s="230" t="s">
        <v>2312</v>
      </c>
      <c r="H278" s="231">
        <v>6</v>
      </c>
      <c r="I278" s="232"/>
      <c r="J278" s="233">
        <f>ROUND(I278*H278,2)</f>
        <v>0</v>
      </c>
      <c r="K278" s="229" t="s">
        <v>1</v>
      </c>
      <c r="L278" s="45"/>
      <c r="M278" s="234" t="s">
        <v>1</v>
      </c>
      <c r="N278" s="235" t="s">
        <v>38</v>
      </c>
      <c r="O278" s="92"/>
      <c r="P278" s="236">
        <f>O278*H278</f>
        <v>0</v>
      </c>
      <c r="Q278" s="236">
        <v>0</v>
      </c>
      <c r="R278" s="236">
        <f>Q278*H278</f>
        <v>0</v>
      </c>
      <c r="S278" s="236">
        <v>0</v>
      </c>
      <c r="T278" s="237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8" t="s">
        <v>115</v>
      </c>
      <c r="AT278" s="238" t="s">
        <v>196</v>
      </c>
      <c r="AU278" s="238" t="s">
        <v>81</v>
      </c>
      <c r="AY278" s="18" t="s">
        <v>194</v>
      </c>
      <c r="BE278" s="239">
        <f>IF(N278="základní",J278,0)</f>
        <v>0</v>
      </c>
      <c r="BF278" s="239">
        <f>IF(N278="snížená",J278,0)</f>
        <v>0</v>
      </c>
      <c r="BG278" s="239">
        <f>IF(N278="zákl. přenesená",J278,0)</f>
        <v>0</v>
      </c>
      <c r="BH278" s="239">
        <f>IF(N278="sníž. přenesená",J278,0)</f>
        <v>0</v>
      </c>
      <c r="BI278" s="239">
        <f>IF(N278="nulová",J278,0)</f>
        <v>0</v>
      </c>
      <c r="BJ278" s="18" t="s">
        <v>77</v>
      </c>
      <c r="BK278" s="239">
        <f>ROUND(I278*H278,2)</f>
        <v>0</v>
      </c>
      <c r="BL278" s="18" t="s">
        <v>115</v>
      </c>
      <c r="BM278" s="238" t="s">
        <v>2540</v>
      </c>
    </row>
    <row r="279" spans="1:47" s="2" customFormat="1" ht="12">
      <c r="A279" s="39"/>
      <c r="B279" s="40"/>
      <c r="C279" s="41"/>
      <c r="D279" s="240" t="s">
        <v>201</v>
      </c>
      <c r="E279" s="41"/>
      <c r="F279" s="241" t="s">
        <v>2539</v>
      </c>
      <c r="G279" s="41"/>
      <c r="H279" s="41"/>
      <c r="I279" s="242"/>
      <c r="J279" s="41"/>
      <c r="K279" s="41"/>
      <c r="L279" s="45"/>
      <c r="M279" s="243"/>
      <c r="N279" s="244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201</v>
      </c>
      <c r="AU279" s="18" t="s">
        <v>81</v>
      </c>
    </row>
    <row r="280" spans="1:65" s="2" customFormat="1" ht="16.5" customHeight="1">
      <c r="A280" s="39"/>
      <c r="B280" s="40"/>
      <c r="C280" s="227" t="s">
        <v>563</v>
      </c>
      <c r="D280" s="227" t="s">
        <v>196</v>
      </c>
      <c r="E280" s="228" t="s">
        <v>2541</v>
      </c>
      <c r="F280" s="229" t="s">
        <v>2542</v>
      </c>
      <c r="G280" s="230" t="s">
        <v>2312</v>
      </c>
      <c r="H280" s="231">
        <v>8</v>
      </c>
      <c r="I280" s="232"/>
      <c r="J280" s="233">
        <f>ROUND(I280*H280,2)</f>
        <v>0</v>
      </c>
      <c r="K280" s="229" t="s">
        <v>1</v>
      </c>
      <c r="L280" s="45"/>
      <c r="M280" s="234" t="s">
        <v>1</v>
      </c>
      <c r="N280" s="235" t="s">
        <v>38</v>
      </c>
      <c r="O280" s="92"/>
      <c r="P280" s="236">
        <f>O280*H280</f>
        <v>0</v>
      </c>
      <c r="Q280" s="236">
        <v>0</v>
      </c>
      <c r="R280" s="236">
        <f>Q280*H280</f>
        <v>0</v>
      </c>
      <c r="S280" s="236">
        <v>0</v>
      </c>
      <c r="T280" s="237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8" t="s">
        <v>115</v>
      </c>
      <c r="AT280" s="238" t="s">
        <v>196</v>
      </c>
      <c r="AU280" s="238" t="s">
        <v>81</v>
      </c>
      <c r="AY280" s="18" t="s">
        <v>194</v>
      </c>
      <c r="BE280" s="239">
        <f>IF(N280="základní",J280,0)</f>
        <v>0</v>
      </c>
      <c r="BF280" s="239">
        <f>IF(N280="snížená",J280,0)</f>
        <v>0</v>
      </c>
      <c r="BG280" s="239">
        <f>IF(N280="zákl. přenesená",J280,0)</f>
        <v>0</v>
      </c>
      <c r="BH280" s="239">
        <f>IF(N280="sníž. přenesená",J280,0)</f>
        <v>0</v>
      </c>
      <c r="BI280" s="239">
        <f>IF(N280="nulová",J280,0)</f>
        <v>0</v>
      </c>
      <c r="BJ280" s="18" t="s">
        <v>77</v>
      </c>
      <c r="BK280" s="239">
        <f>ROUND(I280*H280,2)</f>
        <v>0</v>
      </c>
      <c r="BL280" s="18" t="s">
        <v>115</v>
      </c>
      <c r="BM280" s="238" t="s">
        <v>2543</v>
      </c>
    </row>
    <row r="281" spans="1:47" s="2" customFormat="1" ht="12">
      <c r="A281" s="39"/>
      <c r="B281" s="40"/>
      <c r="C281" s="41"/>
      <c r="D281" s="240" t="s">
        <v>201</v>
      </c>
      <c r="E281" s="41"/>
      <c r="F281" s="241" t="s">
        <v>2542</v>
      </c>
      <c r="G281" s="41"/>
      <c r="H281" s="41"/>
      <c r="I281" s="242"/>
      <c r="J281" s="41"/>
      <c r="K281" s="41"/>
      <c r="L281" s="45"/>
      <c r="M281" s="243"/>
      <c r="N281" s="244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201</v>
      </c>
      <c r="AU281" s="18" t="s">
        <v>81</v>
      </c>
    </row>
    <row r="282" spans="1:63" s="12" customFormat="1" ht="25.9" customHeight="1">
      <c r="A282" s="12"/>
      <c r="B282" s="211"/>
      <c r="C282" s="212"/>
      <c r="D282" s="213" t="s">
        <v>72</v>
      </c>
      <c r="E282" s="214" t="s">
        <v>126</v>
      </c>
      <c r="F282" s="214" t="s">
        <v>2544</v>
      </c>
      <c r="G282" s="212"/>
      <c r="H282" s="212"/>
      <c r="I282" s="215"/>
      <c r="J282" s="216">
        <f>BK282</f>
        <v>0</v>
      </c>
      <c r="K282" s="212"/>
      <c r="L282" s="217"/>
      <c r="M282" s="218"/>
      <c r="N282" s="219"/>
      <c r="O282" s="219"/>
      <c r="P282" s="220">
        <f>SUM(P283:P284)</f>
        <v>0</v>
      </c>
      <c r="Q282" s="219"/>
      <c r="R282" s="220">
        <f>SUM(R283:R284)</f>
        <v>0</v>
      </c>
      <c r="S282" s="219"/>
      <c r="T282" s="221">
        <f>SUM(T283:T284)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2" t="s">
        <v>123</v>
      </c>
      <c r="AT282" s="223" t="s">
        <v>72</v>
      </c>
      <c r="AU282" s="223" t="s">
        <v>73</v>
      </c>
      <c r="AY282" s="222" t="s">
        <v>194</v>
      </c>
      <c r="BK282" s="224">
        <f>SUM(BK283:BK284)</f>
        <v>0</v>
      </c>
    </row>
    <row r="283" spans="1:65" s="2" customFormat="1" ht="16.5" customHeight="1">
      <c r="A283" s="39"/>
      <c r="B283" s="40"/>
      <c r="C283" s="227" t="s">
        <v>392</v>
      </c>
      <c r="D283" s="227" t="s">
        <v>196</v>
      </c>
      <c r="E283" s="228" t="s">
        <v>2545</v>
      </c>
      <c r="F283" s="229" t="s">
        <v>2546</v>
      </c>
      <c r="G283" s="230" t="s">
        <v>941</v>
      </c>
      <c r="H283" s="231">
        <v>1</v>
      </c>
      <c r="I283" s="232"/>
      <c r="J283" s="233">
        <f>ROUND(I283*H283,2)</f>
        <v>0</v>
      </c>
      <c r="K283" s="229" t="s">
        <v>1</v>
      </c>
      <c r="L283" s="45"/>
      <c r="M283" s="234" t="s">
        <v>1</v>
      </c>
      <c r="N283" s="235" t="s">
        <v>38</v>
      </c>
      <c r="O283" s="92"/>
      <c r="P283" s="236">
        <f>O283*H283</f>
        <v>0</v>
      </c>
      <c r="Q283" s="236">
        <v>0</v>
      </c>
      <c r="R283" s="236">
        <f>Q283*H283</f>
        <v>0</v>
      </c>
      <c r="S283" s="236">
        <v>0</v>
      </c>
      <c r="T283" s="237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8" t="s">
        <v>115</v>
      </c>
      <c r="AT283" s="238" t="s">
        <v>196</v>
      </c>
      <c r="AU283" s="238" t="s">
        <v>77</v>
      </c>
      <c r="AY283" s="18" t="s">
        <v>194</v>
      </c>
      <c r="BE283" s="239">
        <f>IF(N283="základní",J283,0)</f>
        <v>0</v>
      </c>
      <c r="BF283" s="239">
        <f>IF(N283="snížená",J283,0)</f>
        <v>0</v>
      </c>
      <c r="BG283" s="239">
        <f>IF(N283="zákl. přenesená",J283,0)</f>
        <v>0</v>
      </c>
      <c r="BH283" s="239">
        <f>IF(N283="sníž. přenesená",J283,0)</f>
        <v>0</v>
      </c>
      <c r="BI283" s="239">
        <f>IF(N283="nulová",J283,0)</f>
        <v>0</v>
      </c>
      <c r="BJ283" s="18" t="s">
        <v>77</v>
      </c>
      <c r="BK283" s="239">
        <f>ROUND(I283*H283,2)</f>
        <v>0</v>
      </c>
      <c r="BL283" s="18" t="s">
        <v>115</v>
      </c>
      <c r="BM283" s="238" t="s">
        <v>2547</v>
      </c>
    </row>
    <row r="284" spans="1:47" s="2" customFormat="1" ht="12">
      <c r="A284" s="39"/>
      <c r="B284" s="40"/>
      <c r="C284" s="41"/>
      <c r="D284" s="240" t="s">
        <v>201</v>
      </c>
      <c r="E284" s="41"/>
      <c r="F284" s="241" t="s">
        <v>2546</v>
      </c>
      <c r="G284" s="41"/>
      <c r="H284" s="41"/>
      <c r="I284" s="242"/>
      <c r="J284" s="41"/>
      <c r="K284" s="41"/>
      <c r="L284" s="45"/>
      <c r="M284" s="301"/>
      <c r="N284" s="302"/>
      <c r="O284" s="303"/>
      <c r="P284" s="303"/>
      <c r="Q284" s="303"/>
      <c r="R284" s="303"/>
      <c r="S284" s="303"/>
      <c r="T284" s="304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201</v>
      </c>
      <c r="AU284" s="18" t="s">
        <v>77</v>
      </c>
    </row>
    <row r="285" spans="1:31" s="2" customFormat="1" ht="6.95" customHeight="1">
      <c r="A285" s="39"/>
      <c r="B285" s="67"/>
      <c r="C285" s="68"/>
      <c r="D285" s="68"/>
      <c r="E285" s="68"/>
      <c r="F285" s="68"/>
      <c r="G285" s="68"/>
      <c r="H285" s="68"/>
      <c r="I285" s="68"/>
      <c r="J285" s="68"/>
      <c r="K285" s="68"/>
      <c r="L285" s="45"/>
      <c r="M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</row>
  </sheetData>
  <sheetProtection password="CC35" sheet="1" objects="1" scenarios="1" formatColumns="0" formatRows="0" autoFilter="0"/>
  <autoFilter ref="C125:K28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81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Mníšek u Liberce ON-DSP, DPS oprava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131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2548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17. 3. 2021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26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27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29</v>
      </c>
      <c r="E22" s="39"/>
      <c r="F22" s="39"/>
      <c r="G22" s="39"/>
      <c r="H22" s="39"/>
      <c r="I22" s="151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1" t="s">
        <v>26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31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26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32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33</v>
      </c>
      <c r="E32" s="39"/>
      <c r="F32" s="39"/>
      <c r="G32" s="39"/>
      <c r="H32" s="39"/>
      <c r="I32" s="39"/>
      <c r="J32" s="161">
        <f>ROUND(J132,2)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35</v>
      </c>
      <c r="G34" s="39"/>
      <c r="H34" s="39"/>
      <c r="I34" s="162" t="s">
        <v>34</v>
      </c>
      <c r="J34" s="162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37</v>
      </c>
      <c r="E35" s="151" t="s">
        <v>38</v>
      </c>
      <c r="F35" s="164">
        <f>ROUND((SUM(BE132:BE364)),2)</f>
        <v>0</v>
      </c>
      <c r="G35" s="39"/>
      <c r="H35" s="39"/>
      <c r="I35" s="165">
        <v>0.21</v>
      </c>
      <c r="J35" s="164">
        <f>ROUND(((SUM(BE132:BE364))*I35),2)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39</v>
      </c>
      <c r="F36" s="164">
        <f>ROUND((SUM(BF132:BF364)),2)</f>
        <v>0</v>
      </c>
      <c r="G36" s="39"/>
      <c r="H36" s="39"/>
      <c r="I36" s="165">
        <v>0.15</v>
      </c>
      <c r="J36" s="164">
        <f>ROUND(((SUM(BF132:BF364))*I36),2)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40</v>
      </c>
      <c r="F37" s="164">
        <f>ROUND((SUM(BG132:BG364)),2)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41</v>
      </c>
      <c r="F38" s="164">
        <f>ROUND((SUM(BH132:BH364)),2)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42</v>
      </c>
      <c r="F39" s="164">
        <f>ROUND((SUM(BI132:BI364)),2)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Mníšek u Liberce ON-DSP, DPS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131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1.3 - Zdravotní technika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17. 3. 2021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29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J132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139</v>
      </c>
      <c r="E99" s="192"/>
      <c r="F99" s="192"/>
      <c r="G99" s="192"/>
      <c r="H99" s="192"/>
      <c r="I99" s="192"/>
      <c r="J99" s="193">
        <f>J133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140</v>
      </c>
      <c r="E100" s="197"/>
      <c r="F100" s="197"/>
      <c r="G100" s="197"/>
      <c r="H100" s="197"/>
      <c r="I100" s="197"/>
      <c r="J100" s="198">
        <f>J134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143</v>
      </c>
      <c r="E101" s="197"/>
      <c r="F101" s="197"/>
      <c r="G101" s="197"/>
      <c r="H101" s="197"/>
      <c r="I101" s="197"/>
      <c r="J101" s="198">
        <f>J173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147</v>
      </c>
      <c r="E102" s="197"/>
      <c r="F102" s="197"/>
      <c r="G102" s="197"/>
      <c r="H102" s="197"/>
      <c r="I102" s="197"/>
      <c r="J102" s="198">
        <f>J178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9"/>
      <c r="C103" s="190"/>
      <c r="D103" s="191" t="s">
        <v>2549</v>
      </c>
      <c r="E103" s="192"/>
      <c r="F103" s="192"/>
      <c r="G103" s="192"/>
      <c r="H103" s="192"/>
      <c r="I103" s="192"/>
      <c r="J103" s="193">
        <f>J191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9"/>
      <c r="C104" s="190"/>
      <c r="D104" s="191" t="s">
        <v>2550</v>
      </c>
      <c r="E104" s="192"/>
      <c r="F104" s="192"/>
      <c r="G104" s="192"/>
      <c r="H104" s="192"/>
      <c r="I104" s="192"/>
      <c r="J104" s="193">
        <f>J238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9"/>
      <c r="C105" s="190"/>
      <c r="D105" s="191" t="s">
        <v>2551</v>
      </c>
      <c r="E105" s="192"/>
      <c r="F105" s="192"/>
      <c r="G105" s="192"/>
      <c r="H105" s="192"/>
      <c r="I105" s="192"/>
      <c r="J105" s="193">
        <f>J291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9"/>
      <c r="C106" s="190"/>
      <c r="D106" s="191" t="s">
        <v>2552</v>
      </c>
      <c r="E106" s="192"/>
      <c r="F106" s="192"/>
      <c r="G106" s="192"/>
      <c r="H106" s="192"/>
      <c r="I106" s="192"/>
      <c r="J106" s="193">
        <f>J316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89"/>
      <c r="C107" s="190"/>
      <c r="D107" s="191" t="s">
        <v>152</v>
      </c>
      <c r="E107" s="192"/>
      <c r="F107" s="192"/>
      <c r="G107" s="192"/>
      <c r="H107" s="192"/>
      <c r="I107" s="192"/>
      <c r="J107" s="193">
        <f>J327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5"/>
      <c r="C108" s="134"/>
      <c r="D108" s="196" t="s">
        <v>2553</v>
      </c>
      <c r="E108" s="197"/>
      <c r="F108" s="197"/>
      <c r="G108" s="197"/>
      <c r="H108" s="197"/>
      <c r="I108" s="197"/>
      <c r="J108" s="198">
        <f>J328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2554</v>
      </c>
      <c r="E109" s="197"/>
      <c r="F109" s="197"/>
      <c r="G109" s="197"/>
      <c r="H109" s="197"/>
      <c r="I109" s="197"/>
      <c r="J109" s="198">
        <f>J333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2555</v>
      </c>
      <c r="E110" s="197"/>
      <c r="F110" s="197"/>
      <c r="G110" s="197"/>
      <c r="H110" s="197"/>
      <c r="I110" s="197"/>
      <c r="J110" s="198">
        <f>J344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179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84" t="str">
        <f>E7</f>
        <v>Mníšek u Liberce ON-DSP, DPS oprava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2:12" s="1" customFormat="1" ht="12" customHeight="1">
      <c r="B121" s="22"/>
      <c r="C121" s="33" t="s">
        <v>130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9"/>
      <c r="B122" s="40"/>
      <c r="C122" s="41"/>
      <c r="D122" s="41"/>
      <c r="E122" s="184" t="s">
        <v>131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132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E11</f>
        <v>1.3 - Zdravotní technika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F14</f>
        <v xml:space="preserve"> </v>
      </c>
      <c r="G126" s="41"/>
      <c r="H126" s="41"/>
      <c r="I126" s="33" t="s">
        <v>22</v>
      </c>
      <c r="J126" s="80" t="str">
        <f>IF(J14="","",J14)</f>
        <v>17. 3. 2021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24</v>
      </c>
      <c r="D128" s="41"/>
      <c r="E128" s="41"/>
      <c r="F128" s="28" t="str">
        <f>E17</f>
        <v xml:space="preserve"> </v>
      </c>
      <c r="G128" s="41"/>
      <c r="H128" s="41"/>
      <c r="I128" s="33" t="s">
        <v>29</v>
      </c>
      <c r="J128" s="37" t="str">
        <f>E23</f>
        <v xml:space="preserve"> 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27</v>
      </c>
      <c r="D129" s="41"/>
      <c r="E129" s="41"/>
      <c r="F129" s="28" t="str">
        <f>IF(E20="","",E20)</f>
        <v>Vyplň údaj</v>
      </c>
      <c r="G129" s="41"/>
      <c r="H129" s="41"/>
      <c r="I129" s="33" t="s">
        <v>31</v>
      </c>
      <c r="J129" s="37" t="str">
        <f>E26</f>
        <v xml:space="preserve"> 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00"/>
      <c r="B131" s="201"/>
      <c r="C131" s="202" t="s">
        <v>180</v>
      </c>
      <c r="D131" s="203" t="s">
        <v>58</v>
      </c>
      <c r="E131" s="203" t="s">
        <v>54</v>
      </c>
      <c r="F131" s="203" t="s">
        <v>55</v>
      </c>
      <c r="G131" s="203" t="s">
        <v>181</v>
      </c>
      <c r="H131" s="203" t="s">
        <v>182</v>
      </c>
      <c r="I131" s="203" t="s">
        <v>183</v>
      </c>
      <c r="J131" s="203" t="s">
        <v>136</v>
      </c>
      <c r="K131" s="204" t="s">
        <v>184</v>
      </c>
      <c r="L131" s="205"/>
      <c r="M131" s="101" t="s">
        <v>1</v>
      </c>
      <c r="N131" s="102" t="s">
        <v>37</v>
      </c>
      <c r="O131" s="102" t="s">
        <v>185</v>
      </c>
      <c r="P131" s="102" t="s">
        <v>186</v>
      </c>
      <c r="Q131" s="102" t="s">
        <v>187</v>
      </c>
      <c r="R131" s="102" t="s">
        <v>188</v>
      </c>
      <c r="S131" s="102" t="s">
        <v>189</v>
      </c>
      <c r="T131" s="103" t="s">
        <v>190</v>
      </c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1:63" s="2" customFormat="1" ht="22.8" customHeight="1">
      <c r="A132" s="39"/>
      <c r="B132" s="40"/>
      <c r="C132" s="108" t="s">
        <v>191</v>
      </c>
      <c r="D132" s="41"/>
      <c r="E132" s="41"/>
      <c r="F132" s="41"/>
      <c r="G132" s="41"/>
      <c r="H132" s="41"/>
      <c r="I132" s="41"/>
      <c r="J132" s="206">
        <f>BK132</f>
        <v>0</v>
      </c>
      <c r="K132" s="41"/>
      <c r="L132" s="45"/>
      <c r="M132" s="104"/>
      <c r="N132" s="207"/>
      <c r="O132" s="105"/>
      <c r="P132" s="208">
        <f>P133+P191+P238+P291+P316+P327</f>
        <v>0</v>
      </c>
      <c r="Q132" s="105"/>
      <c r="R132" s="208">
        <f>R133+R191+R238+R291+R316+R327</f>
        <v>0</v>
      </c>
      <c r="S132" s="105"/>
      <c r="T132" s="209">
        <f>T133+T191+T238+T291+T316+T327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72</v>
      </c>
      <c r="AU132" s="18" t="s">
        <v>138</v>
      </c>
      <c r="BK132" s="210">
        <f>BK133+BK191+BK238+BK291+BK316+BK327</f>
        <v>0</v>
      </c>
    </row>
    <row r="133" spans="1:63" s="12" customFormat="1" ht="25.9" customHeight="1">
      <c r="A133" s="12"/>
      <c r="B133" s="211"/>
      <c r="C133" s="212"/>
      <c r="D133" s="213" t="s">
        <v>72</v>
      </c>
      <c r="E133" s="214" t="s">
        <v>192</v>
      </c>
      <c r="F133" s="214" t="s">
        <v>193</v>
      </c>
      <c r="G133" s="212"/>
      <c r="H133" s="212"/>
      <c r="I133" s="215"/>
      <c r="J133" s="216">
        <f>BK133</f>
        <v>0</v>
      </c>
      <c r="K133" s="212"/>
      <c r="L133" s="217"/>
      <c r="M133" s="218"/>
      <c r="N133" s="219"/>
      <c r="O133" s="219"/>
      <c r="P133" s="220">
        <f>P134+P173+P178</f>
        <v>0</v>
      </c>
      <c r="Q133" s="219"/>
      <c r="R133" s="220">
        <f>R134+R173+R178</f>
        <v>0</v>
      </c>
      <c r="S133" s="219"/>
      <c r="T133" s="221">
        <f>T134+T173+T178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77</v>
      </c>
      <c r="AT133" s="223" t="s">
        <v>72</v>
      </c>
      <c r="AU133" s="223" t="s">
        <v>73</v>
      </c>
      <c r="AY133" s="222" t="s">
        <v>194</v>
      </c>
      <c r="BK133" s="224">
        <f>BK134+BK173+BK178</f>
        <v>0</v>
      </c>
    </row>
    <row r="134" spans="1:63" s="12" customFormat="1" ht="22.8" customHeight="1">
      <c r="A134" s="12"/>
      <c r="B134" s="211"/>
      <c r="C134" s="212"/>
      <c r="D134" s="213" t="s">
        <v>72</v>
      </c>
      <c r="E134" s="225" t="s">
        <v>77</v>
      </c>
      <c r="F134" s="225" t="s">
        <v>195</v>
      </c>
      <c r="G134" s="212"/>
      <c r="H134" s="212"/>
      <c r="I134" s="215"/>
      <c r="J134" s="226">
        <f>BK134</f>
        <v>0</v>
      </c>
      <c r="K134" s="212"/>
      <c r="L134" s="217"/>
      <c r="M134" s="218"/>
      <c r="N134" s="219"/>
      <c r="O134" s="219"/>
      <c r="P134" s="220">
        <f>SUM(P135:P172)</f>
        <v>0</v>
      </c>
      <c r="Q134" s="219"/>
      <c r="R134" s="220">
        <f>SUM(R135:R172)</f>
        <v>0</v>
      </c>
      <c r="S134" s="219"/>
      <c r="T134" s="221">
        <f>SUM(T135:T172)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77</v>
      </c>
      <c r="AT134" s="223" t="s">
        <v>72</v>
      </c>
      <c r="AU134" s="223" t="s">
        <v>77</v>
      </c>
      <c r="AY134" s="222" t="s">
        <v>194</v>
      </c>
      <c r="BK134" s="224">
        <f>SUM(BK135:BK172)</f>
        <v>0</v>
      </c>
    </row>
    <row r="135" spans="1:65" s="2" customFormat="1" ht="33" customHeight="1">
      <c r="A135" s="39"/>
      <c r="B135" s="40"/>
      <c r="C135" s="227" t="s">
        <v>81</v>
      </c>
      <c r="D135" s="227" t="s">
        <v>196</v>
      </c>
      <c r="E135" s="228" t="s">
        <v>2556</v>
      </c>
      <c r="F135" s="229" t="s">
        <v>2557</v>
      </c>
      <c r="G135" s="230" t="s">
        <v>199</v>
      </c>
      <c r="H135" s="231">
        <v>50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38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115</v>
      </c>
      <c r="AT135" s="238" t="s">
        <v>196</v>
      </c>
      <c r="AU135" s="238" t="s">
        <v>81</v>
      </c>
      <c r="AY135" s="18" t="s">
        <v>194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77</v>
      </c>
      <c r="BK135" s="239">
        <f>ROUND(I135*H135,2)</f>
        <v>0</v>
      </c>
      <c r="BL135" s="18" t="s">
        <v>115</v>
      </c>
      <c r="BM135" s="238" t="s">
        <v>2558</v>
      </c>
    </row>
    <row r="136" spans="1:47" s="2" customFormat="1" ht="12">
      <c r="A136" s="39"/>
      <c r="B136" s="40"/>
      <c r="C136" s="41"/>
      <c r="D136" s="240" t="s">
        <v>201</v>
      </c>
      <c r="E136" s="41"/>
      <c r="F136" s="241" t="s">
        <v>2557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201</v>
      </c>
      <c r="AU136" s="18" t="s">
        <v>81</v>
      </c>
    </row>
    <row r="137" spans="1:65" s="2" customFormat="1" ht="12">
      <c r="A137" s="39"/>
      <c r="B137" s="40"/>
      <c r="C137" s="227" t="s">
        <v>110</v>
      </c>
      <c r="D137" s="227" t="s">
        <v>196</v>
      </c>
      <c r="E137" s="228" t="s">
        <v>2559</v>
      </c>
      <c r="F137" s="229" t="s">
        <v>2560</v>
      </c>
      <c r="G137" s="230" t="s">
        <v>199</v>
      </c>
      <c r="H137" s="231">
        <v>30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38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115</v>
      </c>
      <c r="AT137" s="238" t="s">
        <v>196</v>
      </c>
      <c r="AU137" s="238" t="s">
        <v>81</v>
      </c>
      <c r="AY137" s="18" t="s">
        <v>194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77</v>
      </c>
      <c r="BK137" s="239">
        <f>ROUND(I137*H137,2)</f>
        <v>0</v>
      </c>
      <c r="BL137" s="18" t="s">
        <v>115</v>
      </c>
      <c r="BM137" s="238" t="s">
        <v>2561</v>
      </c>
    </row>
    <row r="138" spans="1:47" s="2" customFormat="1" ht="12">
      <c r="A138" s="39"/>
      <c r="B138" s="40"/>
      <c r="C138" s="41"/>
      <c r="D138" s="240" t="s">
        <v>201</v>
      </c>
      <c r="E138" s="41"/>
      <c r="F138" s="241" t="s">
        <v>2560</v>
      </c>
      <c r="G138" s="41"/>
      <c r="H138" s="41"/>
      <c r="I138" s="242"/>
      <c r="J138" s="41"/>
      <c r="K138" s="41"/>
      <c r="L138" s="45"/>
      <c r="M138" s="243"/>
      <c r="N138" s="244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201</v>
      </c>
      <c r="AU138" s="18" t="s">
        <v>81</v>
      </c>
    </row>
    <row r="139" spans="1:51" s="14" customFormat="1" ht="12">
      <c r="A139" s="14"/>
      <c r="B139" s="255"/>
      <c r="C139" s="256"/>
      <c r="D139" s="240" t="s">
        <v>202</v>
      </c>
      <c r="E139" s="257" t="s">
        <v>1</v>
      </c>
      <c r="F139" s="258" t="s">
        <v>2562</v>
      </c>
      <c r="G139" s="256"/>
      <c r="H139" s="259">
        <v>30</v>
      </c>
      <c r="I139" s="260"/>
      <c r="J139" s="256"/>
      <c r="K139" s="256"/>
      <c r="L139" s="261"/>
      <c r="M139" s="262"/>
      <c r="N139" s="263"/>
      <c r="O139" s="263"/>
      <c r="P139" s="263"/>
      <c r="Q139" s="263"/>
      <c r="R139" s="263"/>
      <c r="S139" s="263"/>
      <c r="T139" s="26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5" t="s">
        <v>202</v>
      </c>
      <c r="AU139" s="265" t="s">
        <v>81</v>
      </c>
      <c r="AV139" s="14" t="s">
        <v>81</v>
      </c>
      <c r="AW139" s="14" t="s">
        <v>30</v>
      </c>
      <c r="AX139" s="14" t="s">
        <v>73</v>
      </c>
      <c r="AY139" s="265" t="s">
        <v>194</v>
      </c>
    </row>
    <row r="140" spans="1:51" s="15" customFormat="1" ht="12">
      <c r="A140" s="15"/>
      <c r="B140" s="266"/>
      <c r="C140" s="267"/>
      <c r="D140" s="240" t="s">
        <v>202</v>
      </c>
      <c r="E140" s="268" t="s">
        <v>1</v>
      </c>
      <c r="F140" s="269" t="s">
        <v>206</v>
      </c>
      <c r="G140" s="267"/>
      <c r="H140" s="270">
        <v>30</v>
      </c>
      <c r="I140" s="271"/>
      <c r="J140" s="267"/>
      <c r="K140" s="267"/>
      <c r="L140" s="272"/>
      <c r="M140" s="273"/>
      <c r="N140" s="274"/>
      <c r="O140" s="274"/>
      <c r="P140" s="274"/>
      <c r="Q140" s="274"/>
      <c r="R140" s="274"/>
      <c r="S140" s="274"/>
      <c r="T140" s="27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6" t="s">
        <v>202</v>
      </c>
      <c r="AU140" s="276" t="s">
        <v>81</v>
      </c>
      <c r="AV140" s="15" t="s">
        <v>115</v>
      </c>
      <c r="AW140" s="15" t="s">
        <v>30</v>
      </c>
      <c r="AX140" s="15" t="s">
        <v>77</v>
      </c>
      <c r="AY140" s="276" t="s">
        <v>194</v>
      </c>
    </row>
    <row r="141" spans="1:65" s="2" customFormat="1" ht="12">
      <c r="A141" s="39"/>
      <c r="B141" s="40"/>
      <c r="C141" s="227" t="s">
        <v>115</v>
      </c>
      <c r="D141" s="227" t="s">
        <v>196</v>
      </c>
      <c r="E141" s="228" t="s">
        <v>2563</v>
      </c>
      <c r="F141" s="229" t="s">
        <v>2564</v>
      </c>
      <c r="G141" s="230" t="s">
        <v>199</v>
      </c>
      <c r="H141" s="231">
        <v>80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38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115</v>
      </c>
      <c r="AT141" s="238" t="s">
        <v>196</v>
      </c>
      <c r="AU141" s="238" t="s">
        <v>81</v>
      </c>
      <c r="AY141" s="18" t="s">
        <v>194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77</v>
      </c>
      <c r="BK141" s="239">
        <f>ROUND(I141*H141,2)</f>
        <v>0</v>
      </c>
      <c r="BL141" s="18" t="s">
        <v>115</v>
      </c>
      <c r="BM141" s="238" t="s">
        <v>2565</v>
      </c>
    </row>
    <row r="142" spans="1:47" s="2" customFormat="1" ht="12">
      <c r="A142" s="39"/>
      <c r="B142" s="40"/>
      <c r="C142" s="41"/>
      <c r="D142" s="240" t="s">
        <v>201</v>
      </c>
      <c r="E142" s="41"/>
      <c r="F142" s="241" t="s">
        <v>2564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201</v>
      </c>
      <c r="AU142" s="18" t="s">
        <v>81</v>
      </c>
    </row>
    <row r="143" spans="1:65" s="2" customFormat="1" ht="12">
      <c r="A143" s="39"/>
      <c r="B143" s="40"/>
      <c r="C143" s="227" t="s">
        <v>123</v>
      </c>
      <c r="D143" s="227" t="s">
        <v>196</v>
      </c>
      <c r="E143" s="228" t="s">
        <v>2566</v>
      </c>
      <c r="F143" s="229" t="s">
        <v>2567</v>
      </c>
      <c r="G143" s="230" t="s">
        <v>199</v>
      </c>
      <c r="H143" s="231">
        <v>80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38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115</v>
      </c>
      <c r="AT143" s="238" t="s">
        <v>196</v>
      </c>
      <c r="AU143" s="238" t="s">
        <v>81</v>
      </c>
      <c r="AY143" s="18" t="s">
        <v>194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77</v>
      </c>
      <c r="BK143" s="239">
        <f>ROUND(I143*H143,2)</f>
        <v>0</v>
      </c>
      <c r="BL143" s="18" t="s">
        <v>115</v>
      </c>
      <c r="BM143" s="238" t="s">
        <v>2568</v>
      </c>
    </row>
    <row r="144" spans="1:47" s="2" customFormat="1" ht="12">
      <c r="A144" s="39"/>
      <c r="B144" s="40"/>
      <c r="C144" s="41"/>
      <c r="D144" s="240" t="s">
        <v>201</v>
      </c>
      <c r="E144" s="41"/>
      <c r="F144" s="241" t="s">
        <v>2567</v>
      </c>
      <c r="G144" s="41"/>
      <c r="H144" s="41"/>
      <c r="I144" s="242"/>
      <c r="J144" s="41"/>
      <c r="K144" s="41"/>
      <c r="L144" s="45"/>
      <c r="M144" s="243"/>
      <c r="N144" s="244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201</v>
      </c>
      <c r="AU144" s="18" t="s">
        <v>81</v>
      </c>
    </row>
    <row r="145" spans="1:65" s="2" customFormat="1" ht="16.5" customHeight="1">
      <c r="A145" s="39"/>
      <c r="B145" s="40"/>
      <c r="C145" s="227" t="s">
        <v>213</v>
      </c>
      <c r="D145" s="227" t="s">
        <v>196</v>
      </c>
      <c r="E145" s="228" t="s">
        <v>2569</v>
      </c>
      <c r="F145" s="229" t="s">
        <v>2570</v>
      </c>
      <c r="G145" s="230" t="s">
        <v>199</v>
      </c>
      <c r="H145" s="231">
        <v>71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38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115</v>
      </c>
      <c r="AT145" s="238" t="s">
        <v>196</v>
      </c>
      <c r="AU145" s="238" t="s">
        <v>81</v>
      </c>
      <c r="AY145" s="18" t="s">
        <v>194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77</v>
      </c>
      <c r="BK145" s="239">
        <f>ROUND(I145*H145,2)</f>
        <v>0</v>
      </c>
      <c r="BL145" s="18" t="s">
        <v>115</v>
      </c>
      <c r="BM145" s="238" t="s">
        <v>2571</v>
      </c>
    </row>
    <row r="146" spans="1:47" s="2" customFormat="1" ht="12">
      <c r="A146" s="39"/>
      <c r="B146" s="40"/>
      <c r="C146" s="41"/>
      <c r="D146" s="240" t="s">
        <v>201</v>
      </c>
      <c r="E146" s="41"/>
      <c r="F146" s="241" t="s">
        <v>2570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201</v>
      </c>
      <c r="AU146" s="18" t="s">
        <v>81</v>
      </c>
    </row>
    <row r="147" spans="1:51" s="14" customFormat="1" ht="12">
      <c r="A147" s="14"/>
      <c r="B147" s="255"/>
      <c r="C147" s="256"/>
      <c r="D147" s="240" t="s">
        <v>202</v>
      </c>
      <c r="E147" s="257" t="s">
        <v>1</v>
      </c>
      <c r="F147" s="258" t="s">
        <v>2572</v>
      </c>
      <c r="G147" s="256"/>
      <c r="H147" s="259">
        <v>71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5" t="s">
        <v>202</v>
      </c>
      <c r="AU147" s="265" t="s">
        <v>81</v>
      </c>
      <c r="AV147" s="14" t="s">
        <v>81</v>
      </c>
      <c r="AW147" s="14" t="s">
        <v>30</v>
      </c>
      <c r="AX147" s="14" t="s">
        <v>73</v>
      </c>
      <c r="AY147" s="265" t="s">
        <v>194</v>
      </c>
    </row>
    <row r="148" spans="1:51" s="15" customFormat="1" ht="12">
      <c r="A148" s="15"/>
      <c r="B148" s="266"/>
      <c r="C148" s="267"/>
      <c r="D148" s="240" t="s">
        <v>202</v>
      </c>
      <c r="E148" s="268" t="s">
        <v>1</v>
      </c>
      <c r="F148" s="269" t="s">
        <v>206</v>
      </c>
      <c r="G148" s="267"/>
      <c r="H148" s="270">
        <v>71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6" t="s">
        <v>202</v>
      </c>
      <c r="AU148" s="276" t="s">
        <v>81</v>
      </c>
      <c r="AV148" s="15" t="s">
        <v>115</v>
      </c>
      <c r="AW148" s="15" t="s">
        <v>30</v>
      </c>
      <c r="AX148" s="15" t="s">
        <v>77</v>
      </c>
      <c r="AY148" s="276" t="s">
        <v>194</v>
      </c>
    </row>
    <row r="149" spans="1:65" s="2" customFormat="1" ht="16.5" customHeight="1">
      <c r="A149" s="39"/>
      <c r="B149" s="40"/>
      <c r="C149" s="227" t="s">
        <v>231</v>
      </c>
      <c r="D149" s="227" t="s">
        <v>196</v>
      </c>
      <c r="E149" s="228" t="s">
        <v>2573</v>
      </c>
      <c r="F149" s="229" t="s">
        <v>2574</v>
      </c>
      <c r="G149" s="230" t="s">
        <v>199</v>
      </c>
      <c r="H149" s="231">
        <v>71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38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115</v>
      </c>
      <c r="AT149" s="238" t="s">
        <v>196</v>
      </c>
      <c r="AU149" s="238" t="s">
        <v>81</v>
      </c>
      <c r="AY149" s="18" t="s">
        <v>194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77</v>
      </c>
      <c r="BK149" s="239">
        <f>ROUND(I149*H149,2)</f>
        <v>0</v>
      </c>
      <c r="BL149" s="18" t="s">
        <v>115</v>
      </c>
      <c r="BM149" s="238" t="s">
        <v>2575</v>
      </c>
    </row>
    <row r="150" spans="1:47" s="2" customFormat="1" ht="12">
      <c r="A150" s="39"/>
      <c r="B150" s="40"/>
      <c r="C150" s="41"/>
      <c r="D150" s="240" t="s">
        <v>201</v>
      </c>
      <c r="E150" s="41"/>
      <c r="F150" s="241" t="s">
        <v>2574</v>
      </c>
      <c r="G150" s="41"/>
      <c r="H150" s="41"/>
      <c r="I150" s="242"/>
      <c r="J150" s="41"/>
      <c r="K150" s="41"/>
      <c r="L150" s="45"/>
      <c r="M150" s="243"/>
      <c r="N150" s="244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201</v>
      </c>
      <c r="AU150" s="18" t="s">
        <v>81</v>
      </c>
    </row>
    <row r="151" spans="1:51" s="14" customFormat="1" ht="12">
      <c r="A151" s="14"/>
      <c r="B151" s="255"/>
      <c r="C151" s="256"/>
      <c r="D151" s="240" t="s">
        <v>202</v>
      </c>
      <c r="E151" s="257" t="s">
        <v>1</v>
      </c>
      <c r="F151" s="258" t="s">
        <v>2572</v>
      </c>
      <c r="G151" s="256"/>
      <c r="H151" s="259">
        <v>71</v>
      </c>
      <c r="I151" s="260"/>
      <c r="J151" s="256"/>
      <c r="K151" s="256"/>
      <c r="L151" s="261"/>
      <c r="M151" s="262"/>
      <c r="N151" s="263"/>
      <c r="O151" s="263"/>
      <c r="P151" s="263"/>
      <c r="Q151" s="263"/>
      <c r="R151" s="263"/>
      <c r="S151" s="263"/>
      <c r="T151" s="26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5" t="s">
        <v>202</v>
      </c>
      <c r="AU151" s="265" t="s">
        <v>81</v>
      </c>
      <c r="AV151" s="14" t="s">
        <v>81</v>
      </c>
      <c r="AW151" s="14" t="s">
        <v>30</v>
      </c>
      <c r="AX151" s="14" t="s">
        <v>73</v>
      </c>
      <c r="AY151" s="265" t="s">
        <v>194</v>
      </c>
    </row>
    <row r="152" spans="1:51" s="15" customFormat="1" ht="12">
      <c r="A152" s="15"/>
      <c r="B152" s="266"/>
      <c r="C152" s="267"/>
      <c r="D152" s="240" t="s">
        <v>202</v>
      </c>
      <c r="E152" s="268" t="s">
        <v>1</v>
      </c>
      <c r="F152" s="269" t="s">
        <v>206</v>
      </c>
      <c r="G152" s="267"/>
      <c r="H152" s="270">
        <v>71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6" t="s">
        <v>202</v>
      </c>
      <c r="AU152" s="276" t="s">
        <v>81</v>
      </c>
      <c r="AV152" s="15" t="s">
        <v>115</v>
      </c>
      <c r="AW152" s="15" t="s">
        <v>30</v>
      </c>
      <c r="AX152" s="15" t="s">
        <v>77</v>
      </c>
      <c r="AY152" s="276" t="s">
        <v>194</v>
      </c>
    </row>
    <row r="153" spans="1:65" s="2" customFormat="1" ht="12">
      <c r="A153" s="39"/>
      <c r="B153" s="40"/>
      <c r="C153" s="227" t="s">
        <v>219</v>
      </c>
      <c r="D153" s="227" t="s">
        <v>196</v>
      </c>
      <c r="E153" s="228" t="s">
        <v>271</v>
      </c>
      <c r="F153" s="229" t="s">
        <v>2576</v>
      </c>
      <c r="G153" s="230" t="s">
        <v>199</v>
      </c>
      <c r="H153" s="231">
        <v>55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38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115</v>
      </c>
      <c r="AT153" s="238" t="s">
        <v>196</v>
      </c>
      <c r="AU153" s="238" t="s">
        <v>81</v>
      </c>
      <c r="AY153" s="18" t="s">
        <v>194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77</v>
      </c>
      <c r="BK153" s="239">
        <f>ROUND(I153*H153,2)</f>
        <v>0</v>
      </c>
      <c r="BL153" s="18" t="s">
        <v>115</v>
      </c>
      <c r="BM153" s="238" t="s">
        <v>2577</v>
      </c>
    </row>
    <row r="154" spans="1:47" s="2" customFormat="1" ht="12">
      <c r="A154" s="39"/>
      <c r="B154" s="40"/>
      <c r="C154" s="41"/>
      <c r="D154" s="240" t="s">
        <v>201</v>
      </c>
      <c r="E154" s="41"/>
      <c r="F154" s="241" t="s">
        <v>2576</v>
      </c>
      <c r="G154" s="41"/>
      <c r="H154" s="41"/>
      <c r="I154" s="242"/>
      <c r="J154" s="41"/>
      <c r="K154" s="41"/>
      <c r="L154" s="45"/>
      <c r="M154" s="243"/>
      <c r="N154" s="244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201</v>
      </c>
      <c r="AU154" s="18" t="s">
        <v>81</v>
      </c>
    </row>
    <row r="155" spans="1:51" s="14" customFormat="1" ht="12">
      <c r="A155" s="14"/>
      <c r="B155" s="255"/>
      <c r="C155" s="256"/>
      <c r="D155" s="240" t="s">
        <v>202</v>
      </c>
      <c r="E155" s="257" t="s">
        <v>1</v>
      </c>
      <c r="F155" s="258" t="s">
        <v>2578</v>
      </c>
      <c r="G155" s="256"/>
      <c r="H155" s="259">
        <v>55</v>
      </c>
      <c r="I155" s="260"/>
      <c r="J155" s="256"/>
      <c r="K155" s="256"/>
      <c r="L155" s="261"/>
      <c r="M155" s="262"/>
      <c r="N155" s="263"/>
      <c r="O155" s="263"/>
      <c r="P155" s="263"/>
      <c r="Q155" s="263"/>
      <c r="R155" s="263"/>
      <c r="S155" s="263"/>
      <c r="T155" s="26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5" t="s">
        <v>202</v>
      </c>
      <c r="AU155" s="265" t="s">
        <v>81</v>
      </c>
      <c r="AV155" s="14" t="s">
        <v>81</v>
      </c>
      <c r="AW155" s="14" t="s">
        <v>30</v>
      </c>
      <c r="AX155" s="14" t="s">
        <v>73</v>
      </c>
      <c r="AY155" s="265" t="s">
        <v>194</v>
      </c>
    </row>
    <row r="156" spans="1:51" s="15" customFormat="1" ht="12">
      <c r="A156" s="15"/>
      <c r="B156" s="266"/>
      <c r="C156" s="267"/>
      <c r="D156" s="240" t="s">
        <v>202</v>
      </c>
      <c r="E156" s="268" t="s">
        <v>1</v>
      </c>
      <c r="F156" s="269" t="s">
        <v>206</v>
      </c>
      <c r="G156" s="267"/>
      <c r="H156" s="270">
        <v>55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6" t="s">
        <v>202</v>
      </c>
      <c r="AU156" s="276" t="s">
        <v>81</v>
      </c>
      <c r="AV156" s="15" t="s">
        <v>115</v>
      </c>
      <c r="AW156" s="15" t="s">
        <v>30</v>
      </c>
      <c r="AX156" s="15" t="s">
        <v>77</v>
      </c>
      <c r="AY156" s="276" t="s">
        <v>194</v>
      </c>
    </row>
    <row r="157" spans="1:65" s="2" customFormat="1" ht="12">
      <c r="A157" s="39"/>
      <c r="B157" s="40"/>
      <c r="C157" s="227" t="s">
        <v>241</v>
      </c>
      <c r="D157" s="227" t="s">
        <v>196</v>
      </c>
      <c r="E157" s="228" t="s">
        <v>2579</v>
      </c>
      <c r="F157" s="229" t="s">
        <v>2580</v>
      </c>
      <c r="G157" s="230" t="s">
        <v>199</v>
      </c>
      <c r="H157" s="231">
        <v>15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38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115</v>
      </c>
      <c r="AT157" s="238" t="s">
        <v>196</v>
      </c>
      <c r="AU157" s="238" t="s">
        <v>81</v>
      </c>
      <c r="AY157" s="18" t="s">
        <v>194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77</v>
      </c>
      <c r="BK157" s="239">
        <f>ROUND(I157*H157,2)</f>
        <v>0</v>
      </c>
      <c r="BL157" s="18" t="s">
        <v>115</v>
      </c>
      <c r="BM157" s="238" t="s">
        <v>2581</v>
      </c>
    </row>
    <row r="158" spans="1:47" s="2" customFormat="1" ht="12">
      <c r="A158" s="39"/>
      <c r="B158" s="40"/>
      <c r="C158" s="41"/>
      <c r="D158" s="240" t="s">
        <v>201</v>
      </c>
      <c r="E158" s="41"/>
      <c r="F158" s="241" t="s">
        <v>2580</v>
      </c>
      <c r="G158" s="41"/>
      <c r="H158" s="41"/>
      <c r="I158" s="242"/>
      <c r="J158" s="41"/>
      <c r="K158" s="41"/>
      <c r="L158" s="45"/>
      <c r="M158" s="243"/>
      <c r="N158" s="244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201</v>
      </c>
      <c r="AU158" s="18" t="s">
        <v>81</v>
      </c>
    </row>
    <row r="159" spans="1:51" s="14" customFormat="1" ht="12">
      <c r="A159" s="14"/>
      <c r="B159" s="255"/>
      <c r="C159" s="256"/>
      <c r="D159" s="240" t="s">
        <v>202</v>
      </c>
      <c r="E159" s="257" t="s">
        <v>1</v>
      </c>
      <c r="F159" s="258" t="s">
        <v>2582</v>
      </c>
      <c r="G159" s="256"/>
      <c r="H159" s="259">
        <v>15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5" t="s">
        <v>202</v>
      </c>
      <c r="AU159" s="265" t="s">
        <v>81</v>
      </c>
      <c r="AV159" s="14" t="s">
        <v>81</v>
      </c>
      <c r="AW159" s="14" t="s">
        <v>30</v>
      </c>
      <c r="AX159" s="14" t="s">
        <v>73</v>
      </c>
      <c r="AY159" s="265" t="s">
        <v>194</v>
      </c>
    </row>
    <row r="160" spans="1:51" s="15" customFormat="1" ht="12">
      <c r="A160" s="15"/>
      <c r="B160" s="266"/>
      <c r="C160" s="267"/>
      <c r="D160" s="240" t="s">
        <v>202</v>
      </c>
      <c r="E160" s="268" t="s">
        <v>1</v>
      </c>
      <c r="F160" s="269" t="s">
        <v>206</v>
      </c>
      <c r="G160" s="267"/>
      <c r="H160" s="270">
        <v>15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6" t="s">
        <v>202</v>
      </c>
      <c r="AU160" s="276" t="s">
        <v>81</v>
      </c>
      <c r="AV160" s="15" t="s">
        <v>115</v>
      </c>
      <c r="AW160" s="15" t="s">
        <v>30</v>
      </c>
      <c r="AX160" s="15" t="s">
        <v>77</v>
      </c>
      <c r="AY160" s="276" t="s">
        <v>194</v>
      </c>
    </row>
    <row r="161" spans="1:65" s="2" customFormat="1" ht="12">
      <c r="A161" s="39"/>
      <c r="B161" s="40"/>
      <c r="C161" s="227" t="s">
        <v>223</v>
      </c>
      <c r="D161" s="227" t="s">
        <v>196</v>
      </c>
      <c r="E161" s="228" t="s">
        <v>2583</v>
      </c>
      <c r="F161" s="229" t="s">
        <v>2584</v>
      </c>
      <c r="G161" s="230" t="s">
        <v>199</v>
      </c>
      <c r="H161" s="231">
        <v>9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38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115</v>
      </c>
      <c r="AT161" s="238" t="s">
        <v>196</v>
      </c>
      <c r="AU161" s="238" t="s">
        <v>81</v>
      </c>
      <c r="AY161" s="18" t="s">
        <v>194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77</v>
      </c>
      <c r="BK161" s="239">
        <f>ROUND(I161*H161,2)</f>
        <v>0</v>
      </c>
      <c r="BL161" s="18" t="s">
        <v>115</v>
      </c>
      <c r="BM161" s="238" t="s">
        <v>2585</v>
      </c>
    </row>
    <row r="162" spans="1:47" s="2" customFormat="1" ht="12">
      <c r="A162" s="39"/>
      <c r="B162" s="40"/>
      <c r="C162" s="41"/>
      <c r="D162" s="240" t="s">
        <v>201</v>
      </c>
      <c r="E162" s="41"/>
      <c r="F162" s="241" t="s">
        <v>2584</v>
      </c>
      <c r="G162" s="41"/>
      <c r="H162" s="41"/>
      <c r="I162" s="242"/>
      <c r="J162" s="41"/>
      <c r="K162" s="41"/>
      <c r="L162" s="45"/>
      <c r="M162" s="243"/>
      <c r="N162" s="244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201</v>
      </c>
      <c r="AU162" s="18" t="s">
        <v>81</v>
      </c>
    </row>
    <row r="163" spans="1:51" s="14" customFormat="1" ht="12">
      <c r="A163" s="14"/>
      <c r="B163" s="255"/>
      <c r="C163" s="256"/>
      <c r="D163" s="240" t="s">
        <v>202</v>
      </c>
      <c r="E163" s="257" t="s">
        <v>1</v>
      </c>
      <c r="F163" s="258" t="s">
        <v>2586</v>
      </c>
      <c r="G163" s="256"/>
      <c r="H163" s="259">
        <v>9</v>
      </c>
      <c r="I163" s="260"/>
      <c r="J163" s="256"/>
      <c r="K163" s="256"/>
      <c r="L163" s="261"/>
      <c r="M163" s="262"/>
      <c r="N163" s="263"/>
      <c r="O163" s="263"/>
      <c r="P163" s="263"/>
      <c r="Q163" s="263"/>
      <c r="R163" s="263"/>
      <c r="S163" s="263"/>
      <c r="T163" s="26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5" t="s">
        <v>202</v>
      </c>
      <c r="AU163" s="265" t="s">
        <v>81</v>
      </c>
      <c r="AV163" s="14" t="s">
        <v>81</v>
      </c>
      <c r="AW163" s="14" t="s">
        <v>30</v>
      </c>
      <c r="AX163" s="14" t="s">
        <v>73</v>
      </c>
      <c r="AY163" s="265" t="s">
        <v>194</v>
      </c>
    </row>
    <row r="164" spans="1:51" s="15" customFormat="1" ht="12">
      <c r="A164" s="15"/>
      <c r="B164" s="266"/>
      <c r="C164" s="267"/>
      <c r="D164" s="240" t="s">
        <v>202</v>
      </c>
      <c r="E164" s="268" t="s">
        <v>1</v>
      </c>
      <c r="F164" s="269" t="s">
        <v>206</v>
      </c>
      <c r="G164" s="267"/>
      <c r="H164" s="270">
        <v>9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6" t="s">
        <v>202</v>
      </c>
      <c r="AU164" s="276" t="s">
        <v>81</v>
      </c>
      <c r="AV164" s="15" t="s">
        <v>115</v>
      </c>
      <c r="AW164" s="15" t="s">
        <v>30</v>
      </c>
      <c r="AX164" s="15" t="s">
        <v>77</v>
      </c>
      <c r="AY164" s="276" t="s">
        <v>194</v>
      </c>
    </row>
    <row r="165" spans="1:65" s="2" customFormat="1" ht="16.5" customHeight="1">
      <c r="A165" s="39"/>
      <c r="B165" s="40"/>
      <c r="C165" s="288" t="s">
        <v>248</v>
      </c>
      <c r="D165" s="288" t="s">
        <v>282</v>
      </c>
      <c r="E165" s="289" t="s">
        <v>2587</v>
      </c>
      <c r="F165" s="290" t="s">
        <v>2588</v>
      </c>
      <c r="G165" s="291" t="s">
        <v>268</v>
      </c>
      <c r="H165" s="292">
        <v>127.8</v>
      </c>
      <c r="I165" s="293"/>
      <c r="J165" s="294">
        <f>ROUND(I165*H165,2)</f>
        <v>0</v>
      </c>
      <c r="K165" s="290" t="s">
        <v>1</v>
      </c>
      <c r="L165" s="295"/>
      <c r="M165" s="296" t="s">
        <v>1</v>
      </c>
      <c r="N165" s="297" t="s">
        <v>38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219</v>
      </c>
      <c r="AT165" s="238" t="s">
        <v>282</v>
      </c>
      <c r="AU165" s="238" t="s">
        <v>81</v>
      </c>
      <c r="AY165" s="18" t="s">
        <v>194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77</v>
      </c>
      <c r="BK165" s="239">
        <f>ROUND(I165*H165,2)</f>
        <v>0</v>
      </c>
      <c r="BL165" s="18" t="s">
        <v>115</v>
      </c>
      <c r="BM165" s="238" t="s">
        <v>2589</v>
      </c>
    </row>
    <row r="166" spans="1:47" s="2" customFormat="1" ht="12">
      <c r="A166" s="39"/>
      <c r="B166" s="40"/>
      <c r="C166" s="41"/>
      <c r="D166" s="240" t="s">
        <v>201</v>
      </c>
      <c r="E166" s="41"/>
      <c r="F166" s="241" t="s">
        <v>2588</v>
      </c>
      <c r="G166" s="41"/>
      <c r="H166" s="41"/>
      <c r="I166" s="242"/>
      <c r="J166" s="41"/>
      <c r="K166" s="41"/>
      <c r="L166" s="45"/>
      <c r="M166" s="243"/>
      <c r="N166" s="244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201</v>
      </c>
      <c r="AU166" s="18" t="s">
        <v>81</v>
      </c>
    </row>
    <row r="167" spans="1:51" s="14" customFormat="1" ht="12">
      <c r="A167" s="14"/>
      <c r="B167" s="255"/>
      <c r="C167" s="256"/>
      <c r="D167" s="240" t="s">
        <v>202</v>
      </c>
      <c r="E167" s="257" t="s">
        <v>1</v>
      </c>
      <c r="F167" s="258" t="s">
        <v>2590</v>
      </c>
      <c r="G167" s="256"/>
      <c r="H167" s="259">
        <v>127.8</v>
      </c>
      <c r="I167" s="260"/>
      <c r="J167" s="256"/>
      <c r="K167" s="256"/>
      <c r="L167" s="261"/>
      <c r="M167" s="262"/>
      <c r="N167" s="263"/>
      <c r="O167" s="263"/>
      <c r="P167" s="263"/>
      <c r="Q167" s="263"/>
      <c r="R167" s="263"/>
      <c r="S167" s="263"/>
      <c r="T167" s="26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5" t="s">
        <v>202</v>
      </c>
      <c r="AU167" s="265" t="s">
        <v>81</v>
      </c>
      <c r="AV167" s="14" t="s">
        <v>81</v>
      </c>
      <c r="AW167" s="14" t="s">
        <v>30</v>
      </c>
      <c r="AX167" s="14" t="s">
        <v>73</v>
      </c>
      <c r="AY167" s="265" t="s">
        <v>194</v>
      </c>
    </row>
    <row r="168" spans="1:51" s="15" customFormat="1" ht="12">
      <c r="A168" s="15"/>
      <c r="B168" s="266"/>
      <c r="C168" s="267"/>
      <c r="D168" s="240" t="s">
        <v>202</v>
      </c>
      <c r="E168" s="268" t="s">
        <v>1</v>
      </c>
      <c r="F168" s="269" t="s">
        <v>206</v>
      </c>
      <c r="G168" s="267"/>
      <c r="H168" s="270">
        <v>127.8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6" t="s">
        <v>202</v>
      </c>
      <c r="AU168" s="276" t="s">
        <v>81</v>
      </c>
      <c r="AV168" s="15" t="s">
        <v>115</v>
      </c>
      <c r="AW168" s="15" t="s">
        <v>30</v>
      </c>
      <c r="AX168" s="15" t="s">
        <v>77</v>
      </c>
      <c r="AY168" s="276" t="s">
        <v>194</v>
      </c>
    </row>
    <row r="169" spans="1:65" s="2" customFormat="1" ht="16.5" customHeight="1">
      <c r="A169" s="39"/>
      <c r="B169" s="40"/>
      <c r="C169" s="288" t="s">
        <v>229</v>
      </c>
      <c r="D169" s="288" t="s">
        <v>282</v>
      </c>
      <c r="E169" s="289" t="s">
        <v>2591</v>
      </c>
      <c r="F169" s="290" t="s">
        <v>2592</v>
      </c>
      <c r="G169" s="291" t="s">
        <v>268</v>
      </c>
      <c r="H169" s="292">
        <v>127.8</v>
      </c>
      <c r="I169" s="293"/>
      <c r="J169" s="294">
        <f>ROUND(I169*H169,2)</f>
        <v>0</v>
      </c>
      <c r="K169" s="290" t="s">
        <v>1</v>
      </c>
      <c r="L169" s="295"/>
      <c r="M169" s="296" t="s">
        <v>1</v>
      </c>
      <c r="N169" s="297" t="s">
        <v>38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219</v>
      </c>
      <c r="AT169" s="238" t="s">
        <v>282</v>
      </c>
      <c r="AU169" s="238" t="s">
        <v>81</v>
      </c>
      <c r="AY169" s="18" t="s">
        <v>194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77</v>
      </c>
      <c r="BK169" s="239">
        <f>ROUND(I169*H169,2)</f>
        <v>0</v>
      </c>
      <c r="BL169" s="18" t="s">
        <v>115</v>
      </c>
      <c r="BM169" s="238" t="s">
        <v>2593</v>
      </c>
    </row>
    <row r="170" spans="1:47" s="2" customFormat="1" ht="12">
      <c r="A170" s="39"/>
      <c r="B170" s="40"/>
      <c r="C170" s="41"/>
      <c r="D170" s="240" t="s">
        <v>201</v>
      </c>
      <c r="E170" s="41"/>
      <c r="F170" s="241" t="s">
        <v>2592</v>
      </c>
      <c r="G170" s="41"/>
      <c r="H170" s="41"/>
      <c r="I170" s="242"/>
      <c r="J170" s="41"/>
      <c r="K170" s="41"/>
      <c r="L170" s="45"/>
      <c r="M170" s="243"/>
      <c r="N170" s="244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201</v>
      </c>
      <c r="AU170" s="18" t="s">
        <v>81</v>
      </c>
    </row>
    <row r="171" spans="1:51" s="14" customFormat="1" ht="12">
      <c r="A171" s="14"/>
      <c r="B171" s="255"/>
      <c r="C171" s="256"/>
      <c r="D171" s="240" t="s">
        <v>202</v>
      </c>
      <c r="E171" s="257" t="s">
        <v>1</v>
      </c>
      <c r="F171" s="258" t="s">
        <v>2590</v>
      </c>
      <c r="G171" s="256"/>
      <c r="H171" s="259">
        <v>127.8</v>
      </c>
      <c r="I171" s="260"/>
      <c r="J171" s="256"/>
      <c r="K171" s="256"/>
      <c r="L171" s="261"/>
      <c r="M171" s="262"/>
      <c r="N171" s="263"/>
      <c r="O171" s="263"/>
      <c r="P171" s="263"/>
      <c r="Q171" s="263"/>
      <c r="R171" s="263"/>
      <c r="S171" s="263"/>
      <c r="T171" s="26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5" t="s">
        <v>202</v>
      </c>
      <c r="AU171" s="265" t="s">
        <v>81</v>
      </c>
      <c r="AV171" s="14" t="s">
        <v>81</v>
      </c>
      <c r="AW171" s="14" t="s">
        <v>30</v>
      </c>
      <c r="AX171" s="14" t="s">
        <v>73</v>
      </c>
      <c r="AY171" s="265" t="s">
        <v>194</v>
      </c>
    </row>
    <row r="172" spans="1:51" s="15" customFormat="1" ht="12">
      <c r="A172" s="15"/>
      <c r="B172" s="266"/>
      <c r="C172" s="267"/>
      <c r="D172" s="240" t="s">
        <v>202</v>
      </c>
      <c r="E172" s="268" t="s">
        <v>1</v>
      </c>
      <c r="F172" s="269" t="s">
        <v>206</v>
      </c>
      <c r="G172" s="267"/>
      <c r="H172" s="270">
        <v>127.8</v>
      </c>
      <c r="I172" s="271"/>
      <c r="J172" s="267"/>
      <c r="K172" s="267"/>
      <c r="L172" s="272"/>
      <c r="M172" s="273"/>
      <c r="N172" s="274"/>
      <c r="O172" s="274"/>
      <c r="P172" s="274"/>
      <c r="Q172" s="274"/>
      <c r="R172" s="274"/>
      <c r="S172" s="274"/>
      <c r="T172" s="27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6" t="s">
        <v>202</v>
      </c>
      <c r="AU172" s="276" t="s">
        <v>81</v>
      </c>
      <c r="AV172" s="15" t="s">
        <v>115</v>
      </c>
      <c r="AW172" s="15" t="s">
        <v>30</v>
      </c>
      <c r="AX172" s="15" t="s">
        <v>77</v>
      </c>
      <c r="AY172" s="276" t="s">
        <v>194</v>
      </c>
    </row>
    <row r="173" spans="1:63" s="12" customFormat="1" ht="22.8" customHeight="1">
      <c r="A173" s="12"/>
      <c r="B173" s="211"/>
      <c r="C173" s="212"/>
      <c r="D173" s="213" t="s">
        <v>72</v>
      </c>
      <c r="E173" s="225" t="s">
        <v>115</v>
      </c>
      <c r="F173" s="225" t="s">
        <v>502</v>
      </c>
      <c r="G173" s="212"/>
      <c r="H173" s="212"/>
      <c r="I173" s="215"/>
      <c r="J173" s="226">
        <f>BK173</f>
        <v>0</v>
      </c>
      <c r="K173" s="212"/>
      <c r="L173" s="217"/>
      <c r="M173" s="218"/>
      <c r="N173" s="219"/>
      <c r="O173" s="219"/>
      <c r="P173" s="220">
        <f>SUM(P174:P177)</f>
        <v>0</v>
      </c>
      <c r="Q173" s="219"/>
      <c r="R173" s="220">
        <f>SUM(R174:R177)</f>
        <v>0</v>
      </c>
      <c r="S173" s="219"/>
      <c r="T173" s="221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2" t="s">
        <v>77</v>
      </c>
      <c r="AT173" s="223" t="s">
        <v>72</v>
      </c>
      <c r="AU173" s="223" t="s">
        <v>77</v>
      </c>
      <c r="AY173" s="222" t="s">
        <v>194</v>
      </c>
      <c r="BK173" s="224">
        <f>SUM(BK174:BK177)</f>
        <v>0</v>
      </c>
    </row>
    <row r="174" spans="1:65" s="2" customFormat="1" ht="21.75" customHeight="1">
      <c r="A174" s="39"/>
      <c r="B174" s="40"/>
      <c r="C174" s="227" t="s">
        <v>257</v>
      </c>
      <c r="D174" s="227" t="s">
        <v>196</v>
      </c>
      <c r="E174" s="228" t="s">
        <v>2594</v>
      </c>
      <c r="F174" s="229" t="s">
        <v>2595</v>
      </c>
      <c r="G174" s="230" t="s">
        <v>199</v>
      </c>
      <c r="H174" s="231">
        <v>16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38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115</v>
      </c>
      <c r="AT174" s="238" t="s">
        <v>196</v>
      </c>
      <c r="AU174" s="238" t="s">
        <v>81</v>
      </c>
      <c r="AY174" s="18" t="s">
        <v>194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77</v>
      </c>
      <c r="BK174" s="239">
        <f>ROUND(I174*H174,2)</f>
        <v>0</v>
      </c>
      <c r="BL174" s="18" t="s">
        <v>115</v>
      </c>
      <c r="BM174" s="238" t="s">
        <v>2596</v>
      </c>
    </row>
    <row r="175" spans="1:47" s="2" customFormat="1" ht="12">
      <c r="A175" s="39"/>
      <c r="B175" s="40"/>
      <c r="C175" s="41"/>
      <c r="D175" s="240" t="s">
        <v>201</v>
      </c>
      <c r="E175" s="41"/>
      <c r="F175" s="241" t="s">
        <v>2595</v>
      </c>
      <c r="G175" s="41"/>
      <c r="H175" s="41"/>
      <c r="I175" s="242"/>
      <c r="J175" s="41"/>
      <c r="K175" s="41"/>
      <c r="L175" s="45"/>
      <c r="M175" s="243"/>
      <c r="N175" s="244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201</v>
      </c>
      <c r="AU175" s="18" t="s">
        <v>81</v>
      </c>
    </row>
    <row r="176" spans="1:51" s="14" customFormat="1" ht="12">
      <c r="A176" s="14"/>
      <c r="B176" s="255"/>
      <c r="C176" s="256"/>
      <c r="D176" s="240" t="s">
        <v>202</v>
      </c>
      <c r="E176" s="257" t="s">
        <v>1</v>
      </c>
      <c r="F176" s="258" t="s">
        <v>2597</v>
      </c>
      <c r="G176" s="256"/>
      <c r="H176" s="259">
        <v>16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5" t="s">
        <v>202</v>
      </c>
      <c r="AU176" s="265" t="s">
        <v>81</v>
      </c>
      <c r="AV176" s="14" t="s">
        <v>81</v>
      </c>
      <c r="AW176" s="14" t="s">
        <v>30</v>
      </c>
      <c r="AX176" s="14" t="s">
        <v>73</v>
      </c>
      <c r="AY176" s="265" t="s">
        <v>194</v>
      </c>
    </row>
    <row r="177" spans="1:51" s="15" customFormat="1" ht="12">
      <c r="A177" s="15"/>
      <c r="B177" s="266"/>
      <c r="C177" s="267"/>
      <c r="D177" s="240" t="s">
        <v>202</v>
      </c>
      <c r="E177" s="268" t="s">
        <v>1</v>
      </c>
      <c r="F177" s="269" t="s">
        <v>206</v>
      </c>
      <c r="G177" s="267"/>
      <c r="H177" s="270">
        <v>16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6" t="s">
        <v>202</v>
      </c>
      <c r="AU177" s="276" t="s">
        <v>81</v>
      </c>
      <c r="AV177" s="15" t="s">
        <v>115</v>
      </c>
      <c r="AW177" s="15" t="s">
        <v>30</v>
      </c>
      <c r="AX177" s="15" t="s">
        <v>77</v>
      </c>
      <c r="AY177" s="276" t="s">
        <v>194</v>
      </c>
    </row>
    <row r="178" spans="1:63" s="12" customFormat="1" ht="22.8" customHeight="1">
      <c r="A178" s="12"/>
      <c r="B178" s="211"/>
      <c r="C178" s="212"/>
      <c r="D178" s="213" t="s">
        <v>72</v>
      </c>
      <c r="E178" s="225" t="s">
        <v>219</v>
      </c>
      <c r="F178" s="225" t="s">
        <v>854</v>
      </c>
      <c r="G178" s="212"/>
      <c r="H178" s="212"/>
      <c r="I178" s="215"/>
      <c r="J178" s="226">
        <f>BK178</f>
        <v>0</v>
      </c>
      <c r="K178" s="212"/>
      <c r="L178" s="217"/>
      <c r="M178" s="218"/>
      <c r="N178" s="219"/>
      <c r="O178" s="219"/>
      <c r="P178" s="220">
        <f>SUM(P179:P190)</f>
        <v>0</v>
      </c>
      <c r="Q178" s="219"/>
      <c r="R178" s="220">
        <f>SUM(R179:R190)</f>
        <v>0</v>
      </c>
      <c r="S178" s="219"/>
      <c r="T178" s="221">
        <f>SUM(T179:T190)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2" t="s">
        <v>77</v>
      </c>
      <c r="AT178" s="223" t="s">
        <v>72</v>
      </c>
      <c r="AU178" s="223" t="s">
        <v>77</v>
      </c>
      <c r="AY178" s="222" t="s">
        <v>194</v>
      </c>
      <c r="BK178" s="224">
        <f>SUM(BK179:BK190)</f>
        <v>0</v>
      </c>
    </row>
    <row r="179" spans="1:65" s="2" customFormat="1" ht="12">
      <c r="A179" s="39"/>
      <c r="B179" s="40"/>
      <c r="C179" s="227" t="s">
        <v>234</v>
      </c>
      <c r="D179" s="227" t="s">
        <v>196</v>
      </c>
      <c r="E179" s="228" t="s">
        <v>2598</v>
      </c>
      <c r="F179" s="229" t="s">
        <v>2599</v>
      </c>
      <c r="G179" s="230" t="s">
        <v>397</v>
      </c>
      <c r="H179" s="231">
        <v>1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38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115</v>
      </c>
      <c r="AT179" s="238" t="s">
        <v>196</v>
      </c>
      <c r="AU179" s="238" t="s">
        <v>81</v>
      </c>
      <c r="AY179" s="18" t="s">
        <v>194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77</v>
      </c>
      <c r="BK179" s="239">
        <f>ROUND(I179*H179,2)</f>
        <v>0</v>
      </c>
      <c r="BL179" s="18" t="s">
        <v>115</v>
      </c>
      <c r="BM179" s="238" t="s">
        <v>2600</v>
      </c>
    </row>
    <row r="180" spans="1:47" s="2" customFormat="1" ht="12">
      <c r="A180" s="39"/>
      <c r="B180" s="40"/>
      <c r="C180" s="41"/>
      <c r="D180" s="240" t="s">
        <v>201</v>
      </c>
      <c r="E180" s="41"/>
      <c r="F180" s="241" t="s">
        <v>2599</v>
      </c>
      <c r="G180" s="41"/>
      <c r="H180" s="41"/>
      <c r="I180" s="242"/>
      <c r="J180" s="41"/>
      <c r="K180" s="41"/>
      <c r="L180" s="45"/>
      <c r="M180" s="243"/>
      <c r="N180" s="244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201</v>
      </c>
      <c r="AU180" s="18" t="s">
        <v>81</v>
      </c>
    </row>
    <row r="181" spans="1:65" s="2" customFormat="1" ht="12">
      <c r="A181" s="39"/>
      <c r="B181" s="40"/>
      <c r="C181" s="227" t="s">
        <v>8</v>
      </c>
      <c r="D181" s="227" t="s">
        <v>196</v>
      </c>
      <c r="E181" s="228" t="s">
        <v>2601</v>
      </c>
      <c r="F181" s="229" t="s">
        <v>2602</v>
      </c>
      <c r="G181" s="230" t="s">
        <v>397</v>
      </c>
      <c r="H181" s="231">
        <v>1</v>
      </c>
      <c r="I181" s="232"/>
      <c r="J181" s="233">
        <f>ROUND(I181*H181,2)</f>
        <v>0</v>
      </c>
      <c r="K181" s="229" t="s">
        <v>1</v>
      </c>
      <c r="L181" s="45"/>
      <c r="M181" s="234" t="s">
        <v>1</v>
      </c>
      <c r="N181" s="235" t="s">
        <v>38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115</v>
      </c>
      <c r="AT181" s="238" t="s">
        <v>196</v>
      </c>
      <c r="AU181" s="238" t="s">
        <v>81</v>
      </c>
      <c r="AY181" s="18" t="s">
        <v>194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77</v>
      </c>
      <c r="BK181" s="239">
        <f>ROUND(I181*H181,2)</f>
        <v>0</v>
      </c>
      <c r="BL181" s="18" t="s">
        <v>115</v>
      </c>
      <c r="BM181" s="238" t="s">
        <v>2603</v>
      </c>
    </row>
    <row r="182" spans="1:47" s="2" customFormat="1" ht="12">
      <c r="A182" s="39"/>
      <c r="B182" s="40"/>
      <c r="C182" s="41"/>
      <c r="D182" s="240" t="s">
        <v>201</v>
      </c>
      <c r="E182" s="41"/>
      <c r="F182" s="241" t="s">
        <v>2602</v>
      </c>
      <c r="G182" s="41"/>
      <c r="H182" s="41"/>
      <c r="I182" s="242"/>
      <c r="J182" s="41"/>
      <c r="K182" s="41"/>
      <c r="L182" s="45"/>
      <c r="M182" s="243"/>
      <c r="N182" s="244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201</v>
      </c>
      <c r="AU182" s="18" t="s">
        <v>81</v>
      </c>
    </row>
    <row r="183" spans="1:65" s="2" customFormat="1" ht="12">
      <c r="A183" s="39"/>
      <c r="B183" s="40"/>
      <c r="C183" s="227" t="s">
        <v>239</v>
      </c>
      <c r="D183" s="227" t="s">
        <v>196</v>
      </c>
      <c r="E183" s="228" t="s">
        <v>2604</v>
      </c>
      <c r="F183" s="229" t="s">
        <v>2605</v>
      </c>
      <c r="G183" s="230" t="s">
        <v>397</v>
      </c>
      <c r="H183" s="231">
        <v>1</v>
      </c>
      <c r="I183" s="232"/>
      <c r="J183" s="233">
        <f>ROUND(I183*H183,2)</f>
        <v>0</v>
      </c>
      <c r="K183" s="229" t="s">
        <v>1</v>
      </c>
      <c r="L183" s="45"/>
      <c r="M183" s="234" t="s">
        <v>1</v>
      </c>
      <c r="N183" s="235" t="s">
        <v>38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115</v>
      </c>
      <c r="AT183" s="238" t="s">
        <v>196</v>
      </c>
      <c r="AU183" s="238" t="s">
        <v>81</v>
      </c>
      <c r="AY183" s="18" t="s">
        <v>194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77</v>
      </c>
      <c r="BK183" s="239">
        <f>ROUND(I183*H183,2)</f>
        <v>0</v>
      </c>
      <c r="BL183" s="18" t="s">
        <v>115</v>
      </c>
      <c r="BM183" s="238" t="s">
        <v>2606</v>
      </c>
    </row>
    <row r="184" spans="1:47" s="2" customFormat="1" ht="12">
      <c r="A184" s="39"/>
      <c r="B184" s="40"/>
      <c r="C184" s="41"/>
      <c r="D184" s="240" t="s">
        <v>201</v>
      </c>
      <c r="E184" s="41"/>
      <c r="F184" s="241" t="s">
        <v>2605</v>
      </c>
      <c r="G184" s="41"/>
      <c r="H184" s="41"/>
      <c r="I184" s="242"/>
      <c r="J184" s="41"/>
      <c r="K184" s="41"/>
      <c r="L184" s="45"/>
      <c r="M184" s="243"/>
      <c r="N184" s="244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201</v>
      </c>
      <c r="AU184" s="18" t="s">
        <v>81</v>
      </c>
    </row>
    <row r="185" spans="1:65" s="2" customFormat="1" ht="12">
      <c r="A185" s="39"/>
      <c r="B185" s="40"/>
      <c r="C185" s="227" t="s">
        <v>281</v>
      </c>
      <c r="D185" s="227" t="s">
        <v>196</v>
      </c>
      <c r="E185" s="228" t="s">
        <v>2607</v>
      </c>
      <c r="F185" s="229" t="s">
        <v>2608</v>
      </c>
      <c r="G185" s="230" t="s">
        <v>397</v>
      </c>
      <c r="H185" s="231">
        <v>1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38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115</v>
      </c>
      <c r="AT185" s="238" t="s">
        <v>196</v>
      </c>
      <c r="AU185" s="238" t="s">
        <v>81</v>
      </c>
      <c r="AY185" s="18" t="s">
        <v>194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77</v>
      </c>
      <c r="BK185" s="239">
        <f>ROUND(I185*H185,2)</f>
        <v>0</v>
      </c>
      <c r="BL185" s="18" t="s">
        <v>115</v>
      </c>
      <c r="BM185" s="238" t="s">
        <v>2609</v>
      </c>
    </row>
    <row r="186" spans="1:47" s="2" customFormat="1" ht="12">
      <c r="A186" s="39"/>
      <c r="B186" s="40"/>
      <c r="C186" s="41"/>
      <c r="D186" s="240" t="s">
        <v>201</v>
      </c>
      <c r="E186" s="41"/>
      <c r="F186" s="241" t="s">
        <v>2608</v>
      </c>
      <c r="G186" s="41"/>
      <c r="H186" s="41"/>
      <c r="I186" s="242"/>
      <c r="J186" s="41"/>
      <c r="K186" s="41"/>
      <c r="L186" s="45"/>
      <c r="M186" s="243"/>
      <c r="N186" s="244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201</v>
      </c>
      <c r="AU186" s="18" t="s">
        <v>81</v>
      </c>
    </row>
    <row r="187" spans="1:65" s="2" customFormat="1" ht="12">
      <c r="A187" s="39"/>
      <c r="B187" s="40"/>
      <c r="C187" s="227" t="s">
        <v>244</v>
      </c>
      <c r="D187" s="227" t="s">
        <v>196</v>
      </c>
      <c r="E187" s="228" t="s">
        <v>2610</v>
      </c>
      <c r="F187" s="229" t="s">
        <v>2611</v>
      </c>
      <c r="G187" s="230" t="s">
        <v>397</v>
      </c>
      <c r="H187" s="231">
        <v>2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38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115</v>
      </c>
      <c r="AT187" s="238" t="s">
        <v>196</v>
      </c>
      <c r="AU187" s="238" t="s">
        <v>81</v>
      </c>
      <c r="AY187" s="18" t="s">
        <v>194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77</v>
      </c>
      <c r="BK187" s="239">
        <f>ROUND(I187*H187,2)</f>
        <v>0</v>
      </c>
      <c r="BL187" s="18" t="s">
        <v>115</v>
      </c>
      <c r="BM187" s="238" t="s">
        <v>2612</v>
      </c>
    </row>
    <row r="188" spans="1:47" s="2" customFormat="1" ht="12">
      <c r="A188" s="39"/>
      <c r="B188" s="40"/>
      <c r="C188" s="41"/>
      <c r="D188" s="240" t="s">
        <v>201</v>
      </c>
      <c r="E188" s="41"/>
      <c r="F188" s="241" t="s">
        <v>2611</v>
      </c>
      <c r="G188" s="41"/>
      <c r="H188" s="41"/>
      <c r="I188" s="242"/>
      <c r="J188" s="41"/>
      <c r="K188" s="41"/>
      <c r="L188" s="45"/>
      <c r="M188" s="243"/>
      <c r="N188" s="244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201</v>
      </c>
      <c r="AU188" s="18" t="s">
        <v>81</v>
      </c>
    </row>
    <row r="189" spans="1:65" s="2" customFormat="1" ht="33" customHeight="1">
      <c r="A189" s="39"/>
      <c r="B189" s="40"/>
      <c r="C189" s="227" t="s">
        <v>291</v>
      </c>
      <c r="D189" s="227" t="s">
        <v>196</v>
      </c>
      <c r="E189" s="228" t="s">
        <v>2613</v>
      </c>
      <c r="F189" s="229" t="s">
        <v>2614</v>
      </c>
      <c r="G189" s="230" t="s">
        <v>397</v>
      </c>
      <c r="H189" s="231">
        <v>2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38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115</v>
      </c>
      <c r="AT189" s="238" t="s">
        <v>196</v>
      </c>
      <c r="AU189" s="238" t="s">
        <v>81</v>
      </c>
      <c r="AY189" s="18" t="s">
        <v>194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77</v>
      </c>
      <c r="BK189" s="239">
        <f>ROUND(I189*H189,2)</f>
        <v>0</v>
      </c>
      <c r="BL189" s="18" t="s">
        <v>115</v>
      </c>
      <c r="BM189" s="238" t="s">
        <v>2615</v>
      </c>
    </row>
    <row r="190" spans="1:47" s="2" customFormat="1" ht="12">
      <c r="A190" s="39"/>
      <c r="B190" s="40"/>
      <c r="C190" s="41"/>
      <c r="D190" s="240" t="s">
        <v>201</v>
      </c>
      <c r="E190" s="41"/>
      <c r="F190" s="241" t="s">
        <v>2614</v>
      </c>
      <c r="G190" s="41"/>
      <c r="H190" s="41"/>
      <c r="I190" s="242"/>
      <c r="J190" s="41"/>
      <c r="K190" s="41"/>
      <c r="L190" s="45"/>
      <c r="M190" s="243"/>
      <c r="N190" s="244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201</v>
      </c>
      <c r="AU190" s="18" t="s">
        <v>81</v>
      </c>
    </row>
    <row r="191" spans="1:63" s="12" customFormat="1" ht="25.9" customHeight="1">
      <c r="A191" s="12"/>
      <c r="B191" s="211"/>
      <c r="C191" s="212"/>
      <c r="D191" s="213" t="s">
        <v>72</v>
      </c>
      <c r="E191" s="214" t="s">
        <v>1379</v>
      </c>
      <c r="F191" s="214" t="s">
        <v>1380</v>
      </c>
      <c r="G191" s="212"/>
      <c r="H191" s="212"/>
      <c r="I191" s="215"/>
      <c r="J191" s="216">
        <f>BK191</f>
        <v>0</v>
      </c>
      <c r="K191" s="212"/>
      <c r="L191" s="217"/>
      <c r="M191" s="218"/>
      <c r="N191" s="219"/>
      <c r="O191" s="219"/>
      <c r="P191" s="220">
        <f>SUM(P192:P237)</f>
        <v>0</v>
      </c>
      <c r="Q191" s="219"/>
      <c r="R191" s="220">
        <f>SUM(R192:R237)</f>
        <v>0</v>
      </c>
      <c r="S191" s="219"/>
      <c r="T191" s="221">
        <f>SUM(T192:T237)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2" t="s">
        <v>81</v>
      </c>
      <c r="AT191" s="223" t="s">
        <v>72</v>
      </c>
      <c r="AU191" s="223" t="s">
        <v>73</v>
      </c>
      <c r="AY191" s="222" t="s">
        <v>194</v>
      </c>
      <c r="BK191" s="224">
        <f>SUM(BK192:BK237)</f>
        <v>0</v>
      </c>
    </row>
    <row r="192" spans="1:65" s="2" customFormat="1" ht="12">
      <c r="A192" s="39"/>
      <c r="B192" s="40"/>
      <c r="C192" s="227" t="s">
        <v>247</v>
      </c>
      <c r="D192" s="227" t="s">
        <v>196</v>
      </c>
      <c r="E192" s="228" t="s">
        <v>2616</v>
      </c>
      <c r="F192" s="229" t="s">
        <v>2617</v>
      </c>
      <c r="G192" s="230" t="s">
        <v>357</v>
      </c>
      <c r="H192" s="231">
        <v>18</v>
      </c>
      <c r="I192" s="232"/>
      <c r="J192" s="233">
        <f>ROUND(I192*H192,2)</f>
        <v>0</v>
      </c>
      <c r="K192" s="229" t="s">
        <v>1</v>
      </c>
      <c r="L192" s="45"/>
      <c r="M192" s="234" t="s">
        <v>1</v>
      </c>
      <c r="N192" s="235" t="s">
        <v>38</v>
      </c>
      <c r="O192" s="92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239</v>
      </c>
      <c r="AT192" s="238" t="s">
        <v>196</v>
      </c>
      <c r="AU192" s="238" t="s">
        <v>77</v>
      </c>
      <c r="AY192" s="18" t="s">
        <v>194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77</v>
      </c>
      <c r="BK192" s="239">
        <f>ROUND(I192*H192,2)</f>
        <v>0</v>
      </c>
      <c r="BL192" s="18" t="s">
        <v>239</v>
      </c>
      <c r="BM192" s="238" t="s">
        <v>2618</v>
      </c>
    </row>
    <row r="193" spans="1:47" s="2" customFormat="1" ht="12">
      <c r="A193" s="39"/>
      <c r="B193" s="40"/>
      <c r="C193" s="41"/>
      <c r="D193" s="240" t="s">
        <v>201</v>
      </c>
      <c r="E193" s="41"/>
      <c r="F193" s="241" t="s">
        <v>2617</v>
      </c>
      <c r="G193" s="41"/>
      <c r="H193" s="41"/>
      <c r="I193" s="242"/>
      <c r="J193" s="41"/>
      <c r="K193" s="41"/>
      <c r="L193" s="45"/>
      <c r="M193" s="243"/>
      <c r="N193" s="244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201</v>
      </c>
      <c r="AU193" s="18" t="s">
        <v>77</v>
      </c>
    </row>
    <row r="194" spans="1:65" s="2" customFormat="1" ht="12">
      <c r="A194" s="39"/>
      <c r="B194" s="40"/>
      <c r="C194" s="227" t="s">
        <v>7</v>
      </c>
      <c r="D194" s="227" t="s">
        <v>196</v>
      </c>
      <c r="E194" s="228" t="s">
        <v>2619</v>
      </c>
      <c r="F194" s="229" t="s">
        <v>2620</v>
      </c>
      <c r="G194" s="230" t="s">
        <v>357</v>
      </c>
      <c r="H194" s="231">
        <v>12</v>
      </c>
      <c r="I194" s="232"/>
      <c r="J194" s="233">
        <f>ROUND(I194*H194,2)</f>
        <v>0</v>
      </c>
      <c r="K194" s="229" t="s">
        <v>1</v>
      </c>
      <c r="L194" s="45"/>
      <c r="M194" s="234" t="s">
        <v>1</v>
      </c>
      <c r="N194" s="235" t="s">
        <v>38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239</v>
      </c>
      <c r="AT194" s="238" t="s">
        <v>196</v>
      </c>
      <c r="AU194" s="238" t="s">
        <v>77</v>
      </c>
      <c r="AY194" s="18" t="s">
        <v>194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77</v>
      </c>
      <c r="BK194" s="239">
        <f>ROUND(I194*H194,2)</f>
        <v>0</v>
      </c>
      <c r="BL194" s="18" t="s">
        <v>239</v>
      </c>
      <c r="BM194" s="238" t="s">
        <v>2621</v>
      </c>
    </row>
    <row r="195" spans="1:47" s="2" customFormat="1" ht="12">
      <c r="A195" s="39"/>
      <c r="B195" s="40"/>
      <c r="C195" s="41"/>
      <c r="D195" s="240" t="s">
        <v>201</v>
      </c>
      <c r="E195" s="41"/>
      <c r="F195" s="241" t="s">
        <v>2620</v>
      </c>
      <c r="G195" s="41"/>
      <c r="H195" s="41"/>
      <c r="I195" s="242"/>
      <c r="J195" s="41"/>
      <c r="K195" s="41"/>
      <c r="L195" s="45"/>
      <c r="M195" s="243"/>
      <c r="N195" s="244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201</v>
      </c>
      <c r="AU195" s="18" t="s">
        <v>77</v>
      </c>
    </row>
    <row r="196" spans="1:65" s="2" customFormat="1" ht="12">
      <c r="A196" s="39"/>
      <c r="B196" s="40"/>
      <c r="C196" s="227" t="s">
        <v>251</v>
      </c>
      <c r="D196" s="227" t="s">
        <v>196</v>
      </c>
      <c r="E196" s="228" t="s">
        <v>2622</v>
      </c>
      <c r="F196" s="229" t="s">
        <v>2623</v>
      </c>
      <c r="G196" s="230" t="s">
        <v>357</v>
      </c>
      <c r="H196" s="231">
        <v>30</v>
      </c>
      <c r="I196" s="232"/>
      <c r="J196" s="233">
        <f>ROUND(I196*H196,2)</f>
        <v>0</v>
      </c>
      <c r="K196" s="229" t="s">
        <v>1</v>
      </c>
      <c r="L196" s="45"/>
      <c r="M196" s="234" t="s">
        <v>1</v>
      </c>
      <c r="N196" s="235" t="s">
        <v>38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239</v>
      </c>
      <c r="AT196" s="238" t="s">
        <v>196</v>
      </c>
      <c r="AU196" s="238" t="s">
        <v>77</v>
      </c>
      <c r="AY196" s="18" t="s">
        <v>194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77</v>
      </c>
      <c r="BK196" s="239">
        <f>ROUND(I196*H196,2)</f>
        <v>0</v>
      </c>
      <c r="BL196" s="18" t="s">
        <v>239</v>
      </c>
      <c r="BM196" s="238" t="s">
        <v>2624</v>
      </c>
    </row>
    <row r="197" spans="1:47" s="2" customFormat="1" ht="12">
      <c r="A197" s="39"/>
      <c r="B197" s="40"/>
      <c r="C197" s="41"/>
      <c r="D197" s="240" t="s">
        <v>201</v>
      </c>
      <c r="E197" s="41"/>
      <c r="F197" s="241" t="s">
        <v>2623</v>
      </c>
      <c r="G197" s="41"/>
      <c r="H197" s="41"/>
      <c r="I197" s="242"/>
      <c r="J197" s="41"/>
      <c r="K197" s="41"/>
      <c r="L197" s="45"/>
      <c r="M197" s="243"/>
      <c r="N197" s="244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201</v>
      </c>
      <c r="AU197" s="18" t="s">
        <v>77</v>
      </c>
    </row>
    <row r="198" spans="1:65" s="2" customFormat="1" ht="12">
      <c r="A198" s="39"/>
      <c r="B198" s="40"/>
      <c r="C198" s="227" t="s">
        <v>308</v>
      </c>
      <c r="D198" s="227" t="s">
        <v>196</v>
      </c>
      <c r="E198" s="228" t="s">
        <v>2625</v>
      </c>
      <c r="F198" s="229" t="s">
        <v>2626</v>
      </c>
      <c r="G198" s="230" t="s">
        <v>357</v>
      </c>
      <c r="H198" s="231">
        <v>30</v>
      </c>
      <c r="I198" s="232"/>
      <c r="J198" s="233">
        <f>ROUND(I198*H198,2)</f>
        <v>0</v>
      </c>
      <c r="K198" s="229" t="s">
        <v>1</v>
      </c>
      <c r="L198" s="45"/>
      <c r="M198" s="234" t="s">
        <v>1</v>
      </c>
      <c r="N198" s="235" t="s">
        <v>38</v>
      </c>
      <c r="O198" s="92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239</v>
      </c>
      <c r="AT198" s="238" t="s">
        <v>196</v>
      </c>
      <c r="AU198" s="238" t="s">
        <v>77</v>
      </c>
      <c r="AY198" s="18" t="s">
        <v>194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77</v>
      </c>
      <c r="BK198" s="239">
        <f>ROUND(I198*H198,2)</f>
        <v>0</v>
      </c>
      <c r="BL198" s="18" t="s">
        <v>239</v>
      </c>
      <c r="BM198" s="238" t="s">
        <v>2627</v>
      </c>
    </row>
    <row r="199" spans="1:47" s="2" customFormat="1" ht="12">
      <c r="A199" s="39"/>
      <c r="B199" s="40"/>
      <c r="C199" s="41"/>
      <c r="D199" s="240" t="s">
        <v>201</v>
      </c>
      <c r="E199" s="41"/>
      <c r="F199" s="241" t="s">
        <v>2626</v>
      </c>
      <c r="G199" s="41"/>
      <c r="H199" s="41"/>
      <c r="I199" s="242"/>
      <c r="J199" s="41"/>
      <c r="K199" s="41"/>
      <c r="L199" s="45"/>
      <c r="M199" s="243"/>
      <c r="N199" s="244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201</v>
      </c>
      <c r="AU199" s="18" t="s">
        <v>77</v>
      </c>
    </row>
    <row r="200" spans="1:65" s="2" customFormat="1" ht="12">
      <c r="A200" s="39"/>
      <c r="B200" s="40"/>
      <c r="C200" s="227" t="s">
        <v>255</v>
      </c>
      <c r="D200" s="227" t="s">
        <v>196</v>
      </c>
      <c r="E200" s="228" t="s">
        <v>2628</v>
      </c>
      <c r="F200" s="229" t="s">
        <v>2629</v>
      </c>
      <c r="G200" s="230" t="s">
        <v>357</v>
      </c>
      <c r="H200" s="231">
        <v>24</v>
      </c>
      <c r="I200" s="232"/>
      <c r="J200" s="233">
        <f>ROUND(I200*H200,2)</f>
        <v>0</v>
      </c>
      <c r="K200" s="229" t="s">
        <v>1</v>
      </c>
      <c r="L200" s="45"/>
      <c r="M200" s="234" t="s">
        <v>1</v>
      </c>
      <c r="N200" s="235" t="s">
        <v>38</v>
      </c>
      <c r="O200" s="92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239</v>
      </c>
      <c r="AT200" s="238" t="s">
        <v>196</v>
      </c>
      <c r="AU200" s="238" t="s">
        <v>77</v>
      </c>
      <c r="AY200" s="18" t="s">
        <v>194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77</v>
      </c>
      <c r="BK200" s="239">
        <f>ROUND(I200*H200,2)</f>
        <v>0</v>
      </c>
      <c r="BL200" s="18" t="s">
        <v>239</v>
      </c>
      <c r="BM200" s="238" t="s">
        <v>2630</v>
      </c>
    </row>
    <row r="201" spans="1:47" s="2" customFormat="1" ht="12">
      <c r="A201" s="39"/>
      <c r="B201" s="40"/>
      <c r="C201" s="41"/>
      <c r="D201" s="240" t="s">
        <v>201</v>
      </c>
      <c r="E201" s="41"/>
      <c r="F201" s="241" t="s">
        <v>2629</v>
      </c>
      <c r="G201" s="41"/>
      <c r="H201" s="41"/>
      <c r="I201" s="242"/>
      <c r="J201" s="41"/>
      <c r="K201" s="41"/>
      <c r="L201" s="45"/>
      <c r="M201" s="243"/>
      <c r="N201" s="244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201</v>
      </c>
      <c r="AU201" s="18" t="s">
        <v>77</v>
      </c>
    </row>
    <row r="202" spans="1:65" s="2" customFormat="1" ht="16.5" customHeight="1">
      <c r="A202" s="39"/>
      <c r="B202" s="40"/>
      <c r="C202" s="227" t="s">
        <v>323</v>
      </c>
      <c r="D202" s="227" t="s">
        <v>196</v>
      </c>
      <c r="E202" s="228" t="s">
        <v>2631</v>
      </c>
      <c r="F202" s="229" t="s">
        <v>2632</v>
      </c>
      <c r="G202" s="230" t="s">
        <v>357</v>
      </c>
      <c r="H202" s="231">
        <v>30</v>
      </c>
      <c r="I202" s="232"/>
      <c r="J202" s="233">
        <f>ROUND(I202*H202,2)</f>
        <v>0</v>
      </c>
      <c r="K202" s="229" t="s">
        <v>1</v>
      </c>
      <c r="L202" s="45"/>
      <c r="M202" s="234" t="s">
        <v>1</v>
      </c>
      <c r="N202" s="235" t="s">
        <v>38</v>
      </c>
      <c r="O202" s="92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239</v>
      </c>
      <c r="AT202" s="238" t="s">
        <v>196</v>
      </c>
      <c r="AU202" s="238" t="s">
        <v>77</v>
      </c>
      <c r="AY202" s="18" t="s">
        <v>194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77</v>
      </c>
      <c r="BK202" s="239">
        <f>ROUND(I202*H202,2)</f>
        <v>0</v>
      </c>
      <c r="BL202" s="18" t="s">
        <v>239</v>
      </c>
      <c r="BM202" s="238" t="s">
        <v>2633</v>
      </c>
    </row>
    <row r="203" spans="1:47" s="2" customFormat="1" ht="12">
      <c r="A203" s="39"/>
      <c r="B203" s="40"/>
      <c r="C203" s="41"/>
      <c r="D203" s="240" t="s">
        <v>201</v>
      </c>
      <c r="E203" s="41"/>
      <c r="F203" s="241" t="s">
        <v>2632</v>
      </c>
      <c r="G203" s="41"/>
      <c r="H203" s="41"/>
      <c r="I203" s="242"/>
      <c r="J203" s="41"/>
      <c r="K203" s="41"/>
      <c r="L203" s="45"/>
      <c r="M203" s="243"/>
      <c r="N203" s="244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201</v>
      </c>
      <c r="AU203" s="18" t="s">
        <v>77</v>
      </c>
    </row>
    <row r="204" spans="1:65" s="2" customFormat="1" ht="16.5" customHeight="1">
      <c r="A204" s="39"/>
      <c r="B204" s="40"/>
      <c r="C204" s="227" t="s">
        <v>260</v>
      </c>
      <c r="D204" s="227" t="s">
        <v>196</v>
      </c>
      <c r="E204" s="228" t="s">
        <v>2634</v>
      </c>
      <c r="F204" s="229" t="s">
        <v>2635</v>
      </c>
      <c r="G204" s="230" t="s">
        <v>357</v>
      </c>
      <c r="H204" s="231">
        <v>12</v>
      </c>
      <c r="I204" s="232"/>
      <c r="J204" s="233">
        <f>ROUND(I204*H204,2)</f>
        <v>0</v>
      </c>
      <c r="K204" s="229" t="s">
        <v>1</v>
      </c>
      <c r="L204" s="45"/>
      <c r="M204" s="234" t="s">
        <v>1</v>
      </c>
      <c r="N204" s="235" t="s">
        <v>38</v>
      </c>
      <c r="O204" s="92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239</v>
      </c>
      <c r="AT204" s="238" t="s">
        <v>196</v>
      </c>
      <c r="AU204" s="238" t="s">
        <v>77</v>
      </c>
      <c r="AY204" s="18" t="s">
        <v>194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77</v>
      </c>
      <c r="BK204" s="239">
        <f>ROUND(I204*H204,2)</f>
        <v>0</v>
      </c>
      <c r="BL204" s="18" t="s">
        <v>239</v>
      </c>
      <c r="BM204" s="238" t="s">
        <v>2636</v>
      </c>
    </row>
    <row r="205" spans="1:47" s="2" customFormat="1" ht="12">
      <c r="A205" s="39"/>
      <c r="B205" s="40"/>
      <c r="C205" s="41"/>
      <c r="D205" s="240" t="s">
        <v>201</v>
      </c>
      <c r="E205" s="41"/>
      <c r="F205" s="241" t="s">
        <v>2635</v>
      </c>
      <c r="G205" s="41"/>
      <c r="H205" s="41"/>
      <c r="I205" s="242"/>
      <c r="J205" s="41"/>
      <c r="K205" s="41"/>
      <c r="L205" s="45"/>
      <c r="M205" s="243"/>
      <c r="N205" s="244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201</v>
      </c>
      <c r="AU205" s="18" t="s">
        <v>77</v>
      </c>
    </row>
    <row r="206" spans="1:65" s="2" customFormat="1" ht="16.5" customHeight="1">
      <c r="A206" s="39"/>
      <c r="B206" s="40"/>
      <c r="C206" s="227" t="s">
        <v>330</v>
      </c>
      <c r="D206" s="227" t="s">
        <v>196</v>
      </c>
      <c r="E206" s="228" t="s">
        <v>1381</v>
      </c>
      <c r="F206" s="229" t="s">
        <v>2637</v>
      </c>
      <c r="G206" s="230" t="s">
        <v>357</v>
      </c>
      <c r="H206" s="231">
        <v>6</v>
      </c>
      <c r="I206" s="232"/>
      <c r="J206" s="233">
        <f>ROUND(I206*H206,2)</f>
        <v>0</v>
      </c>
      <c r="K206" s="229" t="s">
        <v>1</v>
      </c>
      <c r="L206" s="45"/>
      <c r="M206" s="234" t="s">
        <v>1</v>
      </c>
      <c r="N206" s="235" t="s">
        <v>38</v>
      </c>
      <c r="O206" s="92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239</v>
      </c>
      <c r="AT206" s="238" t="s">
        <v>196</v>
      </c>
      <c r="AU206" s="238" t="s">
        <v>77</v>
      </c>
      <c r="AY206" s="18" t="s">
        <v>194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77</v>
      </c>
      <c r="BK206" s="239">
        <f>ROUND(I206*H206,2)</f>
        <v>0</v>
      </c>
      <c r="BL206" s="18" t="s">
        <v>239</v>
      </c>
      <c r="BM206" s="238" t="s">
        <v>2638</v>
      </c>
    </row>
    <row r="207" spans="1:47" s="2" customFormat="1" ht="12">
      <c r="A207" s="39"/>
      <c r="B207" s="40"/>
      <c r="C207" s="41"/>
      <c r="D207" s="240" t="s">
        <v>201</v>
      </c>
      <c r="E207" s="41"/>
      <c r="F207" s="241" t="s">
        <v>2637</v>
      </c>
      <c r="G207" s="41"/>
      <c r="H207" s="41"/>
      <c r="I207" s="242"/>
      <c r="J207" s="41"/>
      <c r="K207" s="41"/>
      <c r="L207" s="45"/>
      <c r="M207" s="243"/>
      <c r="N207" s="244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201</v>
      </c>
      <c r="AU207" s="18" t="s">
        <v>77</v>
      </c>
    </row>
    <row r="208" spans="1:65" s="2" customFormat="1" ht="16.5" customHeight="1">
      <c r="A208" s="39"/>
      <c r="B208" s="40"/>
      <c r="C208" s="227" t="s">
        <v>265</v>
      </c>
      <c r="D208" s="227" t="s">
        <v>196</v>
      </c>
      <c r="E208" s="228" t="s">
        <v>2639</v>
      </c>
      <c r="F208" s="229" t="s">
        <v>2640</v>
      </c>
      <c r="G208" s="230" t="s">
        <v>357</v>
      </c>
      <c r="H208" s="231">
        <v>6</v>
      </c>
      <c r="I208" s="232"/>
      <c r="J208" s="233">
        <f>ROUND(I208*H208,2)</f>
        <v>0</v>
      </c>
      <c r="K208" s="229" t="s">
        <v>1</v>
      </c>
      <c r="L208" s="45"/>
      <c r="M208" s="234" t="s">
        <v>1</v>
      </c>
      <c r="N208" s="235" t="s">
        <v>38</v>
      </c>
      <c r="O208" s="92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239</v>
      </c>
      <c r="AT208" s="238" t="s">
        <v>196</v>
      </c>
      <c r="AU208" s="238" t="s">
        <v>77</v>
      </c>
      <c r="AY208" s="18" t="s">
        <v>194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77</v>
      </c>
      <c r="BK208" s="239">
        <f>ROUND(I208*H208,2)</f>
        <v>0</v>
      </c>
      <c r="BL208" s="18" t="s">
        <v>239</v>
      </c>
      <c r="BM208" s="238" t="s">
        <v>2641</v>
      </c>
    </row>
    <row r="209" spans="1:47" s="2" customFormat="1" ht="12">
      <c r="A209" s="39"/>
      <c r="B209" s="40"/>
      <c r="C209" s="41"/>
      <c r="D209" s="240" t="s">
        <v>201</v>
      </c>
      <c r="E209" s="41"/>
      <c r="F209" s="241" t="s">
        <v>2640</v>
      </c>
      <c r="G209" s="41"/>
      <c r="H209" s="41"/>
      <c r="I209" s="242"/>
      <c r="J209" s="41"/>
      <c r="K209" s="41"/>
      <c r="L209" s="45"/>
      <c r="M209" s="243"/>
      <c r="N209" s="244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201</v>
      </c>
      <c r="AU209" s="18" t="s">
        <v>77</v>
      </c>
    </row>
    <row r="210" spans="1:65" s="2" customFormat="1" ht="16.5" customHeight="1">
      <c r="A210" s="39"/>
      <c r="B210" s="40"/>
      <c r="C210" s="227" t="s">
        <v>342</v>
      </c>
      <c r="D210" s="227" t="s">
        <v>196</v>
      </c>
      <c r="E210" s="228" t="s">
        <v>1386</v>
      </c>
      <c r="F210" s="229" t="s">
        <v>2642</v>
      </c>
      <c r="G210" s="230" t="s">
        <v>357</v>
      </c>
      <c r="H210" s="231">
        <v>12</v>
      </c>
      <c r="I210" s="232"/>
      <c r="J210" s="233">
        <f>ROUND(I210*H210,2)</f>
        <v>0</v>
      </c>
      <c r="K210" s="229" t="s">
        <v>1</v>
      </c>
      <c r="L210" s="45"/>
      <c r="M210" s="234" t="s">
        <v>1</v>
      </c>
      <c r="N210" s="235" t="s">
        <v>38</v>
      </c>
      <c r="O210" s="92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239</v>
      </c>
      <c r="AT210" s="238" t="s">
        <v>196</v>
      </c>
      <c r="AU210" s="238" t="s">
        <v>77</v>
      </c>
      <c r="AY210" s="18" t="s">
        <v>194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77</v>
      </c>
      <c r="BK210" s="239">
        <f>ROUND(I210*H210,2)</f>
        <v>0</v>
      </c>
      <c r="BL210" s="18" t="s">
        <v>239</v>
      </c>
      <c r="BM210" s="238" t="s">
        <v>2643</v>
      </c>
    </row>
    <row r="211" spans="1:47" s="2" customFormat="1" ht="12">
      <c r="A211" s="39"/>
      <c r="B211" s="40"/>
      <c r="C211" s="41"/>
      <c r="D211" s="240" t="s">
        <v>201</v>
      </c>
      <c r="E211" s="41"/>
      <c r="F211" s="241" t="s">
        <v>2642</v>
      </c>
      <c r="G211" s="41"/>
      <c r="H211" s="41"/>
      <c r="I211" s="242"/>
      <c r="J211" s="41"/>
      <c r="K211" s="41"/>
      <c r="L211" s="45"/>
      <c r="M211" s="243"/>
      <c r="N211" s="244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201</v>
      </c>
      <c r="AU211" s="18" t="s">
        <v>77</v>
      </c>
    </row>
    <row r="212" spans="1:65" s="2" customFormat="1" ht="12">
      <c r="A212" s="39"/>
      <c r="B212" s="40"/>
      <c r="C212" s="227" t="s">
        <v>269</v>
      </c>
      <c r="D212" s="227" t="s">
        <v>196</v>
      </c>
      <c r="E212" s="228" t="s">
        <v>2644</v>
      </c>
      <c r="F212" s="229" t="s">
        <v>2645</v>
      </c>
      <c r="G212" s="230" t="s">
        <v>397</v>
      </c>
      <c r="H212" s="231">
        <v>2</v>
      </c>
      <c r="I212" s="232"/>
      <c r="J212" s="233">
        <f>ROUND(I212*H212,2)</f>
        <v>0</v>
      </c>
      <c r="K212" s="229" t="s">
        <v>1</v>
      </c>
      <c r="L212" s="45"/>
      <c r="M212" s="234" t="s">
        <v>1</v>
      </c>
      <c r="N212" s="235" t="s">
        <v>38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239</v>
      </c>
      <c r="AT212" s="238" t="s">
        <v>196</v>
      </c>
      <c r="AU212" s="238" t="s">
        <v>77</v>
      </c>
      <c r="AY212" s="18" t="s">
        <v>194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77</v>
      </c>
      <c r="BK212" s="239">
        <f>ROUND(I212*H212,2)</f>
        <v>0</v>
      </c>
      <c r="BL212" s="18" t="s">
        <v>239</v>
      </c>
      <c r="BM212" s="238" t="s">
        <v>2646</v>
      </c>
    </row>
    <row r="213" spans="1:47" s="2" customFormat="1" ht="12">
      <c r="A213" s="39"/>
      <c r="B213" s="40"/>
      <c r="C213" s="41"/>
      <c r="D213" s="240" t="s">
        <v>201</v>
      </c>
      <c r="E213" s="41"/>
      <c r="F213" s="241" t="s">
        <v>2645</v>
      </c>
      <c r="G213" s="41"/>
      <c r="H213" s="41"/>
      <c r="I213" s="242"/>
      <c r="J213" s="41"/>
      <c r="K213" s="41"/>
      <c r="L213" s="45"/>
      <c r="M213" s="243"/>
      <c r="N213" s="244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201</v>
      </c>
      <c r="AU213" s="18" t="s">
        <v>77</v>
      </c>
    </row>
    <row r="214" spans="1:65" s="2" customFormat="1" ht="16.5" customHeight="1">
      <c r="A214" s="39"/>
      <c r="B214" s="40"/>
      <c r="C214" s="227" t="s">
        <v>354</v>
      </c>
      <c r="D214" s="227" t="s">
        <v>196</v>
      </c>
      <c r="E214" s="228" t="s">
        <v>2647</v>
      </c>
      <c r="F214" s="229" t="s">
        <v>2648</v>
      </c>
      <c r="G214" s="230" t="s">
        <v>397</v>
      </c>
      <c r="H214" s="231">
        <v>2</v>
      </c>
      <c r="I214" s="232"/>
      <c r="J214" s="233">
        <f>ROUND(I214*H214,2)</f>
        <v>0</v>
      </c>
      <c r="K214" s="229" t="s">
        <v>1</v>
      </c>
      <c r="L214" s="45"/>
      <c r="M214" s="234" t="s">
        <v>1</v>
      </c>
      <c r="N214" s="235" t="s">
        <v>38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239</v>
      </c>
      <c r="AT214" s="238" t="s">
        <v>196</v>
      </c>
      <c r="AU214" s="238" t="s">
        <v>77</v>
      </c>
      <c r="AY214" s="18" t="s">
        <v>194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77</v>
      </c>
      <c r="BK214" s="239">
        <f>ROUND(I214*H214,2)</f>
        <v>0</v>
      </c>
      <c r="BL214" s="18" t="s">
        <v>239</v>
      </c>
      <c r="BM214" s="238" t="s">
        <v>2649</v>
      </c>
    </row>
    <row r="215" spans="1:47" s="2" customFormat="1" ht="12">
      <c r="A215" s="39"/>
      <c r="B215" s="40"/>
      <c r="C215" s="41"/>
      <c r="D215" s="240" t="s">
        <v>201</v>
      </c>
      <c r="E215" s="41"/>
      <c r="F215" s="241" t="s">
        <v>2648</v>
      </c>
      <c r="G215" s="41"/>
      <c r="H215" s="41"/>
      <c r="I215" s="242"/>
      <c r="J215" s="41"/>
      <c r="K215" s="41"/>
      <c r="L215" s="45"/>
      <c r="M215" s="243"/>
      <c r="N215" s="244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201</v>
      </c>
      <c r="AU215" s="18" t="s">
        <v>77</v>
      </c>
    </row>
    <row r="216" spans="1:65" s="2" customFormat="1" ht="21.75" customHeight="1">
      <c r="A216" s="39"/>
      <c r="B216" s="40"/>
      <c r="C216" s="227" t="s">
        <v>273</v>
      </c>
      <c r="D216" s="227" t="s">
        <v>196</v>
      </c>
      <c r="E216" s="228" t="s">
        <v>2650</v>
      </c>
      <c r="F216" s="229" t="s">
        <v>2651</v>
      </c>
      <c r="G216" s="230" t="s">
        <v>397</v>
      </c>
      <c r="H216" s="231">
        <v>1</v>
      </c>
      <c r="I216" s="232"/>
      <c r="J216" s="233">
        <f>ROUND(I216*H216,2)</f>
        <v>0</v>
      </c>
      <c r="K216" s="229" t="s">
        <v>1</v>
      </c>
      <c r="L216" s="45"/>
      <c r="M216" s="234" t="s">
        <v>1</v>
      </c>
      <c r="N216" s="235" t="s">
        <v>38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239</v>
      </c>
      <c r="AT216" s="238" t="s">
        <v>196</v>
      </c>
      <c r="AU216" s="238" t="s">
        <v>77</v>
      </c>
      <c r="AY216" s="18" t="s">
        <v>194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77</v>
      </c>
      <c r="BK216" s="239">
        <f>ROUND(I216*H216,2)</f>
        <v>0</v>
      </c>
      <c r="BL216" s="18" t="s">
        <v>239</v>
      </c>
      <c r="BM216" s="238" t="s">
        <v>2652</v>
      </c>
    </row>
    <row r="217" spans="1:47" s="2" customFormat="1" ht="12">
      <c r="A217" s="39"/>
      <c r="B217" s="40"/>
      <c r="C217" s="41"/>
      <c r="D217" s="240" t="s">
        <v>201</v>
      </c>
      <c r="E217" s="41"/>
      <c r="F217" s="241" t="s">
        <v>2651</v>
      </c>
      <c r="G217" s="41"/>
      <c r="H217" s="41"/>
      <c r="I217" s="242"/>
      <c r="J217" s="41"/>
      <c r="K217" s="41"/>
      <c r="L217" s="45"/>
      <c r="M217" s="243"/>
      <c r="N217" s="244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201</v>
      </c>
      <c r="AU217" s="18" t="s">
        <v>77</v>
      </c>
    </row>
    <row r="218" spans="1:65" s="2" customFormat="1" ht="12">
      <c r="A218" s="39"/>
      <c r="B218" s="40"/>
      <c r="C218" s="227" t="s">
        <v>370</v>
      </c>
      <c r="D218" s="227" t="s">
        <v>196</v>
      </c>
      <c r="E218" s="228" t="s">
        <v>2653</v>
      </c>
      <c r="F218" s="229" t="s">
        <v>2654</v>
      </c>
      <c r="G218" s="230" t="s">
        <v>397</v>
      </c>
      <c r="H218" s="231">
        <v>5</v>
      </c>
      <c r="I218" s="232"/>
      <c r="J218" s="233">
        <f>ROUND(I218*H218,2)</f>
        <v>0</v>
      </c>
      <c r="K218" s="229" t="s">
        <v>1</v>
      </c>
      <c r="L218" s="45"/>
      <c r="M218" s="234" t="s">
        <v>1</v>
      </c>
      <c r="N218" s="235" t="s">
        <v>38</v>
      </c>
      <c r="O218" s="92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239</v>
      </c>
      <c r="AT218" s="238" t="s">
        <v>196</v>
      </c>
      <c r="AU218" s="238" t="s">
        <v>77</v>
      </c>
      <c r="AY218" s="18" t="s">
        <v>194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77</v>
      </c>
      <c r="BK218" s="239">
        <f>ROUND(I218*H218,2)</f>
        <v>0</v>
      </c>
      <c r="BL218" s="18" t="s">
        <v>239</v>
      </c>
      <c r="BM218" s="238" t="s">
        <v>2655</v>
      </c>
    </row>
    <row r="219" spans="1:47" s="2" customFormat="1" ht="12">
      <c r="A219" s="39"/>
      <c r="B219" s="40"/>
      <c r="C219" s="41"/>
      <c r="D219" s="240" t="s">
        <v>201</v>
      </c>
      <c r="E219" s="41"/>
      <c r="F219" s="241" t="s">
        <v>2654</v>
      </c>
      <c r="G219" s="41"/>
      <c r="H219" s="41"/>
      <c r="I219" s="242"/>
      <c r="J219" s="41"/>
      <c r="K219" s="41"/>
      <c r="L219" s="45"/>
      <c r="M219" s="243"/>
      <c r="N219" s="244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201</v>
      </c>
      <c r="AU219" s="18" t="s">
        <v>77</v>
      </c>
    </row>
    <row r="220" spans="1:65" s="2" customFormat="1" ht="21.75" customHeight="1">
      <c r="A220" s="39"/>
      <c r="B220" s="40"/>
      <c r="C220" s="227" t="s">
        <v>285</v>
      </c>
      <c r="D220" s="227" t="s">
        <v>196</v>
      </c>
      <c r="E220" s="228" t="s">
        <v>2656</v>
      </c>
      <c r="F220" s="229" t="s">
        <v>2657</v>
      </c>
      <c r="G220" s="230" t="s">
        <v>357</v>
      </c>
      <c r="H220" s="231">
        <v>200</v>
      </c>
      <c r="I220" s="232"/>
      <c r="J220" s="233">
        <f>ROUND(I220*H220,2)</f>
        <v>0</v>
      </c>
      <c r="K220" s="229" t="s">
        <v>1</v>
      </c>
      <c r="L220" s="45"/>
      <c r="M220" s="234" t="s">
        <v>1</v>
      </c>
      <c r="N220" s="235" t="s">
        <v>38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239</v>
      </c>
      <c r="AT220" s="238" t="s">
        <v>196</v>
      </c>
      <c r="AU220" s="238" t="s">
        <v>77</v>
      </c>
      <c r="AY220" s="18" t="s">
        <v>194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77</v>
      </c>
      <c r="BK220" s="239">
        <f>ROUND(I220*H220,2)</f>
        <v>0</v>
      </c>
      <c r="BL220" s="18" t="s">
        <v>239</v>
      </c>
      <c r="BM220" s="238" t="s">
        <v>2658</v>
      </c>
    </row>
    <row r="221" spans="1:47" s="2" customFormat="1" ht="12">
      <c r="A221" s="39"/>
      <c r="B221" s="40"/>
      <c r="C221" s="41"/>
      <c r="D221" s="240" t="s">
        <v>201</v>
      </c>
      <c r="E221" s="41"/>
      <c r="F221" s="241" t="s">
        <v>2657</v>
      </c>
      <c r="G221" s="41"/>
      <c r="H221" s="41"/>
      <c r="I221" s="242"/>
      <c r="J221" s="41"/>
      <c r="K221" s="41"/>
      <c r="L221" s="45"/>
      <c r="M221" s="243"/>
      <c r="N221" s="244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201</v>
      </c>
      <c r="AU221" s="18" t="s">
        <v>77</v>
      </c>
    </row>
    <row r="222" spans="1:65" s="2" customFormat="1" ht="21.75" customHeight="1">
      <c r="A222" s="39"/>
      <c r="B222" s="40"/>
      <c r="C222" s="227" t="s">
        <v>382</v>
      </c>
      <c r="D222" s="227" t="s">
        <v>196</v>
      </c>
      <c r="E222" s="228" t="s">
        <v>2659</v>
      </c>
      <c r="F222" s="229" t="s">
        <v>2660</v>
      </c>
      <c r="G222" s="230" t="s">
        <v>357</v>
      </c>
      <c r="H222" s="231">
        <v>50</v>
      </c>
      <c r="I222" s="232"/>
      <c r="J222" s="233">
        <f>ROUND(I222*H222,2)</f>
        <v>0</v>
      </c>
      <c r="K222" s="229" t="s">
        <v>1</v>
      </c>
      <c r="L222" s="45"/>
      <c r="M222" s="234" t="s">
        <v>1</v>
      </c>
      <c r="N222" s="235" t="s">
        <v>38</v>
      </c>
      <c r="O222" s="92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8" t="s">
        <v>239</v>
      </c>
      <c r="AT222" s="238" t="s">
        <v>196</v>
      </c>
      <c r="AU222" s="238" t="s">
        <v>77</v>
      </c>
      <c r="AY222" s="18" t="s">
        <v>194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8" t="s">
        <v>77</v>
      </c>
      <c r="BK222" s="239">
        <f>ROUND(I222*H222,2)</f>
        <v>0</v>
      </c>
      <c r="BL222" s="18" t="s">
        <v>239</v>
      </c>
      <c r="BM222" s="238" t="s">
        <v>2661</v>
      </c>
    </row>
    <row r="223" spans="1:47" s="2" customFormat="1" ht="12">
      <c r="A223" s="39"/>
      <c r="B223" s="40"/>
      <c r="C223" s="41"/>
      <c r="D223" s="240" t="s">
        <v>201</v>
      </c>
      <c r="E223" s="41"/>
      <c r="F223" s="241" t="s">
        <v>2660</v>
      </c>
      <c r="G223" s="41"/>
      <c r="H223" s="41"/>
      <c r="I223" s="242"/>
      <c r="J223" s="41"/>
      <c r="K223" s="41"/>
      <c r="L223" s="45"/>
      <c r="M223" s="243"/>
      <c r="N223" s="244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201</v>
      </c>
      <c r="AU223" s="18" t="s">
        <v>77</v>
      </c>
    </row>
    <row r="224" spans="1:65" s="2" customFormat="1" ht="12">
      <c r="A224" s="39"/>
      <c r="B224" s="40"/>
      <c r="C224" s="288" t="s">
        <v>289</v>
      </c>
      <c r="D224" s="288" t="s">
        <v>282</v>
      </c>
      <c r="E224" s="289" t="s">
        <v>2662</v>
      </c>
      <c r="F224" s="290" t="s">
        <v>2663</v>
      </c>
      <c r="G224" s="291" t="s">
        <v>397</v>
      </c>
      <c r="H224" s="292">
        <v>1</v>
      </c>
      <c r="I224" s="293"/>
      <c r="J224" s="294">
        <f>ROUND(I224*H224,2)</f>
        <v>0</v>
      </c>
      <c r="K224" s="290" t="s">
        <v>1</v>
      </c>
      <c r="L224" s="295"/>
      <c r="M224" s="296" t="s">
        <v>1</v>
      </c>
      <c r="N224" s="297" t="s">
        <v>38</v>
      </c>
      <c r="O224" s="92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273</v>
      </c>
      <c r="AT224" s="238" t="s">
        <v>282</v>
      </c>
      <c r="AU224" s="238" t="s">
        <v>77</v>
      </c>
      <c r="AY224" s="18" t="s">
        <v>194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77</v>
      </c>
      <c r="BK224" s="239">
        <f>ROUND(I224*H224,2)</f>
        <v>0</v>
      </c>
      <c r="BL224" s="18" t="s">
        <v>239</v>
      </c>
      <c r="BM224" s="238" t="s">
        <v>2664</v>
      </c>
    </row>
    <row r="225" spans="1:47" s="2" customFormat="1" ht="12">
      <c r="A225" s="39"/>
      <c r="B225" s="40"/>
      <c r="C225" s="41"/>
      <c r="D225" s="240" t="s">
        <v>201</v>
      </c>
      <c r="E225" s="41"/>
      <c r="F225" s="241" t="s">
        <v>2663</v>
      </c>
      <c r="G225" s="41"/>
      <c r="H225" s="41"/>
      <c r="I225" s="242"/>
      <c r="J225" s="41"/>
      <c r="K225" s="41"/>
      <c r="L225" s="45"/>
      <c r="M225" s="243"/>
      <c r="N225" s="244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201</v>
      </c>
      <c r="AU225" s="18" t="s">
        <v>77</v>
      </c>
    </row>
    <row r="226" spans="1:65" s="2" customFormat="1" ht="16.5" customHeight="1">
      <c r="A226" s="39"/>
      <c r="B226" s="40"/>
      <c r="C226" s="288" t="s">
        <v>389</v>
      </c>
      <c r="D226" s="288" t="s">
        <v>282</v>
      </c>
      <c r="E226" s="289" t="s">
        <v>2665</v>
      </c>
      <c r="F226" s="290" t="s">
        <v>2666</v>
      </c>
      <c r="G226" s="291" t="s">
        <v>397</v>
      </c>
      <c r="H226" s="292">
        <v>1</v>
      </c>
      <c r="I226" s="293"/>
      <c r="J226" s="294">
        <f>ROUND(I226*H226,2)</f>
        <v>0</v>
      </c>
      <c r="K226" s="290" t="s">
        <v>1</v>
      </c>
      <c r="L226" s="295"/>
      <c r="M226" s="296" t="s">
        <v>1</v>
      </c>
      <c r="N226" s="297" t="s">
        <v>38</v>
      </c>
      <c r="O226" s="92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8" t="s">
        <v>273</v>
      </c>
      <c r="AT226" s="238" t="s">
        <v>282</v>
      </c>
      <c r="AU226" s="238" t="s">
        <v>77</v>
      </c>
      <c r="AY226" s="18" t="s">
        <v>194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8" t="s">
        <v>77</v>
      </c>
      <c r="BK226" s="239">
        <f>ROUND(I226*H226,2)</f>
        <v>0</v>
      </c>
      <c r="BL226" s="18" t="s">
        <v>239</v>
      </c>
      <c r="BM226" s="238" t="s">
        <v>2667</v>
      </c>
    </row>
    <row r="227" spans="1:47" s="2" customFormat="1" ht="12">
      <c r="A227" s="39"/>
      <c r="B227" s="40"/>
      <c r="C227" s="41"/>
      <c r="D227" s="240" t="s">
        <v>201</v>
      </c>
      <c r="E227" s="41"/>
      <c r="F227" s="241" t="s">
        <v>2666</v>
      </c>
      <c r="G227" s="41"/>
      <c r="H227" s="41"/>
      <c r="I227" s="242"/>
      <c r="J227" s="41"/>
      <c r="K227" s="41"/>
      <c r="L227" s="45"/>
      <c r="M227" s="243"/>
      <c r="N227" s="244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201</v>
      </c>
      <c r="AU227" s="18" t="s">
        <v>77</v>
      </c>
    </row>
    <row r="228" spans="1:65" s="2" customFormat="1" ht="33" customHeight="1">
      <c r="A228" s="39"/>
      <c r="B228" s="40"/>
      <c r="C228" s="288" t="s">
        <v>295</v>
      </c>
      <c r="D228" s="288" t="s">
        <v>282</v>
      </c>
      <c r="E228" s="289" t="s">
        <v>2668</v>
      </c>
      <c r="F228" s="290" t="s">
        <v>2669</v>
      </c>
      <c r="G228" s="291" t="s">
        <v>397</v>
      </c>
      <c r="H228" s="292">
        <v>1</v>
      </c>
      <c r="I228" s="293"/>
      <c r="J228" s="294">
        <f>ROUND(I228*H228,2)</f>
        <v>0</v>
      </c>
      <c r="K228" s="290" t="s">
        <v>1</v>
      </c>
      <c r="L228" s="295"/>
      <c r="M228" s="296" t="s">
        <v>1</v>
      </c>
      <c r="N228" s="297" t="s">
        <v>38</v>
      </c>
      <c r="O228" s="92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8" t="s">
        <v>273</v>
      </c>
      <c r="AT228" s="238" t="s">
        <v>282</v>
      </c>
      <c r="AU228" s="238" t="s">
        <v>77</v>
      </c>
      <c r="AY228" s="18" t="s">
        <v>194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8" t="s">
        <v>77</v>
      </c>
      <c r="BK228" s="239">
        <f>ROUND(I228*H228,2)</f>
        <v>0</v>
      </c>
      <c r="BL228" s="18" t="s">
        <v>239</v>
      </c>
      <c r="BM228" s="238" t="s">
        <v>2670</v>
      </c>
    </row>
    <row r="229" spans="1:47" s="2" customFormat="1" ht="12">
      <c r="A229" s="39"/>
      <c r="B229" s="40"/>
      <c r="C229" s="41"/>
      <c r="D229" s="240" t="s">
        <v>201</v>
      </c>
      <c r="E229" s="41"/>
      <c r="F229" s="241" t="s">
        <v>2669</v>
      </c>
      <c r="G229" s="41"/>
      <c r="H229" s="41"/>
      <c r="I229" s="242"/>
      <c r="J229" s="41"/>
      <c r="K229" s="41"/>
      <c r="L229" s="45"/>
      <c r="M229" s="243"/>
      <c r="N229" s="244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201</v>
      </c>
      <c r="AU229" s="18" t="s">
        <v>77</v>
      </c>
    </row>
    <row r="230" spans="1:65" s="2" customFormat="1" ht="12">
      <c r="A230" s="39"/>
      <c r="B230" s="40"/>
      <c r="C230" s="288" t="s">
        <v>401</v>
      </c>
      <c r="D230" s="288" t="s">
        <v>282</v>
      </c>
      <c r="E230" s="289" t="s">
        <v>2671</v>
      </c>
      <c r="F230" s="290" t="s">
        <v>2672</v>
      </c>
      <c r="G230" s="291" t="s">
        <v>397</v>
      </c>
      <c r="H230" s="292">
        <v>7</v>
      </c>
      <c r="I230" s="293"/>
      <c r="J230" s="294">
        <f>ROUND(I230*H230,2)</f>
        <v>0</v>
      </c>
      <c r="K230" s="290" t="s">
        <v>1</v>
      </c>
      <c r="L230" s="295"/>
      <c r="M230" s="296" t="s">
        <v>1</v>
      </c>
      <c r="N230" s="297" t="s">
        <v>38</v>
      </c>
      <c r="O230" s="92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8" t="s">
        <v>273</v>
      </c>
      <c r="AT230" s="238" t="s">
        <v>282</v>
      </c>
      <c r="AU230" s="238" t="s">
        <v>77</v>
      </c>
      <c r="AY230" s="18" t="s">
        <v>194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8" t="s">
        <v>77</v>
      </c>
      <c r="BK230" s="239">
        <f>ROUND(I230*H230,2)</f>
        <v>0</v>
      </c>
      <c r="BL230" s="18" t="s">
        <v>239</v>
      </c>
      <c r="BM230" s="238" t="s">
        <v>2673</v>
      </c>
    </row>
    <row r="231" spans="1:47" s="2" customFormat="1" ht="12">
      <c r="A231" s="39"/>
      <c r="B231" s="40"/>
      <c r="C231" s="41"/>
      <c r="D231" s="240" t="s">
        <v>201</v>
      </c>
      <c r="E231" s="41"/>
      <c r="F231" s="241" t="s">
        <v>2672</v>
      </c>
      <c r="G231" s="41"/>
      <c r="H231" s="41"/>
      <c r="I231" s="242"/>
      <c r="J231" s="41"/>
      <c r="K231" s="41"/>
      <c r="L231" s="45"/>
      <c r="M231" s="243"/>
      <c r="N231" s="244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201</v>
      </c>
      <c r="AU231" s="18" t="s">
        <v>77</v>
      </c>
    </row>
    <row r="232" spans="1:65" s="2" customFormat="1" ht="12">
      <c r="A232" s="39"/>
      <c r="B232" s="40"/>
      <c r="C232" s="288" t="s">
        <v>299</v>
      </c>
      <c r="D232" s="288" t="s">
        <v>282</v>
      </c>
      <c r="E232" s="289" t="s">
        <v>2674</v>
      </c>
      <c r="F232" s="290" t="s">
        <v>2675</v>
      </c>
      <c r="G232" s="291" t="s">
        <v>397</v>
      </c>
      <c r="H232" s="292">
        <v>2</v>
      </c>
      <c r="I232" s="293"/>
      <c r="J232" s="294">
        <f>ROUND(I232*H232,2)</f>
        <v>0</v>
      </c>
      <c r="K232" s="290" t="s">
        <v>1</v>
      </c>
      <c r="L232" s="295"/>
      <c r="M232" s="296" t="s">
        <v>1</v>
      </c>
      <c r="N232" s="297" t="s">
        <v>38</v>
      </c>
      <c r="O232" s="92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8" t="s">
        <v>273</v>
      </c>
      <c r="AT232" s="238" t="s">
        <v>282</v>
      </c>
      <c r="AU232" s="238" t="s">
        <v>77</v>
      </c>
      <c r="AY232" s="18" t="s">
        <v>194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8" t="s">
        <v>77</v>
      </c>
      <c r="BK232" s="239">
        <f>ROUND(I232*H232,2)</f>
        <v>0</v>
      </c>
      <c r="BL232" s="18" t="s">
        <v>239</v>
      </c>
      <c r="BM232" s="238" t="s">
        <v>2676</v>
      </c>
    </row>
    <row r="233" spans="1:47" s="2" customFormat="1" ht="12">
      <c r="A233" s="39"/>
      <c r="B233" s="40"/>
      <c r="C233" s="41"/>
      <c r="D233" s="240" t="s">
        <v>201</v>
      </c>
      <c r="E233" s="41"/>
      <c r="F233" s="241" t="s">
        <v>2675</v>
      </c>
      <c r="G233" s="41"/>
      <c r="H233" s="41"/>
      <c r="I233" s="242"/>
      <c r="J233" s="41"/>
      <c r="K233" s="41"/>
      <c r="L233" s="45"/>
      <c r="M233" s="243"/>
      <c r="N233" s="244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201</v>
      </c>
      <c r="AU233" s="18" t="s">
        <v>77</v>
      </c>
    </row>
    <row r="234" spans="1:65" s="2" customFormat="1" ht="12">
      <c r="A234" s="39"/>
      <c r="B234" s="40"/>
      <c r="C234" s="227" t="s">
        <v>412</v>
      </c>
      <c r="D234" s="227" t="s">
        <v>196</v>
      </c>
      <c r="E234" s="228" t="s">
        <v>1396</v>
      </c>
      <c r="F234" s="229" t="s">
        <v>2677</v>
      </c>
      <c r="G234" s="230" t="s">
        <v>268</v>
      </c>
      <c r="H234" s="231">
        <v>0.364</v>
      </c>
      <c r="I234" s="232"/>
      <c r="J234" s="233">
        <f>ROUND(I234*H234,2)</f>
        <v>0</v>
      </c>
      <c r="K234" s="229" t="s">
        <v>1</v>
      </c>
      <c r="L234" s="45"/>
      <c r="M234" s="234" t="s">
        <v>1</v>
      </c>
      <c r="N234" s="235" t="s">
        <v>38</v>
      </c>
      <c r="O234" s="92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8" t="s">
        <v>239</v>
      </c>
      <c r="AT234" s="238" t="s">
        <v>196</v>
      </c>
      <c r="AU234" s="238" t="s">
        <v>77</v>
      </c>
      <c r="AY234" s="18" t="s">
        <v>194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8" t="s">
        <v>77</v>
      </c>
      <c r="BK234" s="239">
        <f>ROUND(I234*H234,2)</f>
        <v>0</v>
      </c>
      <c r="BL234" s="18" t="s">
        <v>239</v>
      </c>
      <c r="BM234" s="238" t="s">
        <v>2678</v>
      </c>
    </row>
    <row r="235" spans="1:47" s="2" customFormat="1" ht="12">
      <c r="A235" s="39"/>
      <c r="B235" s="40"/>
      <c r="C235" s="41"/>
      <c r="D235" s="240" t="s">
        <v>201</v>
      </c>
      <c r="E235" s="41"/>
      <c r="F235" s="241" t="s">
        <v>2677</v>
      </c>
      <c r="G235" s="41"/>
      <c r="H235" s="41"/>
      <c r="I235" s="242"/>
      <c r="J235" s="41"/>
      <c r="K235" s="41"/>
      <c r="L235" s="45"/>
      <c r="M235" s="243"/>
      <c r="N235" s="244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201</v>
      </c>
      <c r="AU235" s="18" t="s">
        <v>77</v>
      </c>
    </row>
    <row r="236" spans="1:65" s="2" customFormat="1" ht="12">
      <c r="A236" s="39"/>
      <c r="B236" s="40"/>
      <c r="C236" s="227" t="s">
        <v>302</v>
      </c>
      <c r="D236" s="227" t="s">
        <v>196</v>
      </c>
      <c r="E236" s="228" t="s">
        <v>2679</v>
      </c>
      <c r="F236" s="229" t="s">
        <v>2680</v>
      </c>
      <c r="G236" s="230" t="s">
        <v>268</v>
      </c>
      <c r="H236" s="231">
        <v>0.364</v>
      </c>
      <c r="I236" s="232"/>
      <c r="J236" s="233">
        <f>ROUND(I236*H236,2)</f>
        <v>0</v>
      </c>
      <c r="K236" s="229" t="s">
        <v>1</v>
      </c>
      <c r="L236" s="45"/>
      <c r="M236" s="234" t="s">
        <v>1</v>
      </c>
      <c r="N236" s="235" t="s">
        <v>38</v>
      </c>
      <c r="O236" s="92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239</v>
      </c>
      <c r="AT236" s="238" t="s">
        <v>196</v>
      </c>
      <c r="AU236" s="238" t="s">
        <v>77</v>
      </c>
      <c r="AY236" s="18" t="s">
        <v>194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77</v>
      </c>
      <c r="BK236" s="239">
        <f>ROUND(I236*H236,2)</f>
        <v>0</v>
      </c>
      <c r="BL236" s="18" t="s">
        <v>239</v>
      </c>
      <c r="BM236" s="238" t="s">
        <v>2681</v>
      </c>
    </row>
    <row r="237" spans="1:47" s="2" customFormat="1" ht="12">
      <c r="A237" s="39"/>
      <c r="B237" s="40"/>
      <c r="C237" s="41"/>
      <c r="D237" s="240" t="s">
        <v>201</v>
      </c>
      <c r="E237" s="41"/>
      <c r="F237" s="241" t="s">
        <v>2680</v>
      </c>
      <c r="G237" s="41"/>
      <c r="H237" s="41"/>
      <c r="I237" s="242"/>
      <c r="J237" s="41"/>
      <c r="K237" s="41"/>
      <c r="L237" s="45"/>
      <c r="M237" s="243"/>
      <c r="N237" s="244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201</v>
      </c>
      <c r="AU237" s="18" t="s">
        <v>77</v>
      </c>
    </row>
    <row r="238" spans="1:63" s="12" customFormat="1" ht="25.9" customHeight="1">
      <c r="A238" s="12"/>
      <c r="B238" s="211"/>
      <c r="C238" s="212"/>
      <c r="D238" s="213" t="s">
        <v>72</v>
      </c>
      <c r="E238" s="214" t="s">
        <v>1953</v>
      </c>
      <c r="F238" s="214" t="s">
        <v>2682</v>
      </c>
      <c r="G238" s="212"/>
      <c r="H238" s="212"/>
      <c r="I238" s="215"/>
      <c r="J238" s="216">
        <f>BK238</f>
        <v>0</v>
      </c>
      <c r="K238" s="212"/>
      <c r="L238" s="217"/>
      <c r="M238" s="218"/>
      <c r="N238" s="219"/>
      <c r="O238" s="219"/>
      <c r="P238" s="220">
        <f>SUM(P239:P290)</f>
        <v>0</v>
      </c>
      <c r="Q238" s="219"/>
      <c r="R238" s="220">
        <f>SUM(R239:R290)</f>
        <v>0</v>
      </c>
      <c r="S238" s="219"/>
      <c r="T238" s="221">
        <f>SUM(T239:T290)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2" t="s">
        <v>81</v>
      </c>
      <c r="AT238" s="223" t="s">
        <v>72</v>
      </c>
      <c r="AU238" s="223" t="s">
        <v>73</v>
      </c>
      <c r="AY238" s="222" t="s">
        <v>194</v>
      </c>
      <c r="BK238" s="224">
        <f>SUM(BK239:BK290)</f>
        <v>0</v>
      </c>
    </row>
    <row r="239" spans="1:65" s="2" customFormat="1" ht="12">
      <c r="A239" s="39"/>
      <c r="B239" s="40"/>
      <c r="C239" s="227" t="s">
        <v>419</v>
      </c>
      <c r="D239" s="227" t="s">
        <v>196</v>
      </c>
      <c r="E239" s="228" t="s">
        <v>2683</v>
      </c>
      <c r="F239" s="229" t="s">
        <v>2684</v>
      </c>
      <c r="G239" s="230" t="s">
        <v>357</v>
      </c>
      <c r="H239" s="231">
        <v>15</v>
      </c>
      <c r="I239" s="232"/>
      <c r="J239" s="233">
        <f>ROUND(I239*H239,2)</f>
        <v>0</v>
      </c>
      <c r="K239" s="229" t="s">
        <v>1</v>
      </c>
      <c r="L239" s="45"/>
      <c r="M239" s="234" t="s">
        <v>1</v>
      </c>
      <c r="N239" s="235" t="s">
        <v>38</v>
      </c>
      <c r="O239" s="92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239</v>
      </c>
      <c r="AT239" s="238" t="s">
        <v>196</v>
      </c>
      <c r="AU239" s="238" t="s">
        <v>77</v>
      </c>
      <c r="AY239" s="18" t="s">
        <v>194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77</v>
      </c>
      <c r="BK239" s="239">
        <f>ROUND(I239*H239,2)</f>
        <v>0</v>
      </c>
      <c r="BL239" s="18" t="s">
        <v>239</v>
      </c>
      <c r="BM239" s="238" t="s">
        <v>2685</v>
      </c>
    </row>
    <row r="240" spans="1:47" s="2" customFormat="1" ht="12">
      <c r="A240" s="39"/>
      <c r="B240" s="40"/>
      <c r="C240" s="41"/>
      <c r="D240" s="240" t="s">
        <v>201</v>
      </c>
      <c r="E240" s="41"/>
      <c r="F240" s="241" t="s">
        <v>2684</v>
      </c>
      <c r="G240" s="41"/>
      <c r="H240" s="41"/>
      <c r="I240" s="242"/>
      <c r="J240" s="41"/>
      <c r="K240" s="41"/>
      <c r="L240" s="45"/>
      <c r="M240" s="243"/>
      <c r="N240" s="244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201</v>
      </c>
      <c r="AU240" s="18" t="s">
        <v>77</v>
      </c>
    </row>
    <row r="241" spans="1:65" s="2" customFormat="1" ht="12">
      <c r="A241" s="39"/>
      <c r="B241" s="40"/>
      <c r="C241" s="227" t="s">
        <v>306</v>
      </c>
      <c r="D241" s="227" t="s">
        <v>196</v>
      </c>
      <c r="E241" s="228" t="s">
        <v>2686</v>
      </c>
      <c r="F241" s="229" t="s">
        <v>2687</v>
      </c>
      <c r="G241" s="230" t="s">
        <v>357</v>
      </c>
      <c r="H241" s="231">
        <v>24</v>
      </c>
      <c r="I241" s="232"/>
      <c r="J241" s="233">
        <f>ROUND(I241*H241,2)</f>
        <v>0</v>
      </c>
      <c r="K241" s="229" t="s">
        <v>1</v>
      </c>
      <c r="L241" s="45"/>
      <c r="M241" s="234" t="s">
        <v>1</v>
      </c>
      <c r="N241" s="235" t="s">
        <v>38</v>
      </c>
      <c r="O241" s="92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239</v>
      </c>
      <c r="AT241" s="238" t="s">
        <v>196</v>
      </c>
      <c r="AU241" s="238" t="s">
        <v>77</v>
      </c>
      <c r="AY241" s="18" t="s">
        <v>194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77</v>
      </c>
      <c r="BK241" s="239">
        <f>ROUND(I241*H241,2)</f>
        <v>0</v>
      </c>
      <c r="BL241" s="18" t="s">
        <v>239</v>
      </c>
      <c r="BM241" s="238" t="s">
        <v>2688</v>
      </c>
    </row>
    <row r="242" spans="1:47" s="2" customFormat="1" ht="12">
      <c r="A242" s="39"/>
      <c r="B242" s="40"/>
      <c r="C242" s="41"/>
      <c r="D242" s="240" t="s">
        <v>201</v>
      </c>
      <c r="E242" s="41"/>
      <c r="F242" s="241" t="s">
        <v>2687</v>
      </c>
      <c r="G242" s="41"/>
      <c r="H242" s="41"/>
      <c r="I242" s="242"/>
      <c r="J242" s="41"/>
      <c r="K242" s="41"/>
      <c r="L242" s="45"/>
      <c r="M242" s="243"/>
      <c r="N242" s="244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201</v>
      </c>
      <c r="AU242" s="18" t="s">
        <v>77</v>
      </c>
    </row>
    <row r="243" spans="1:65" s="2" customFormat="1" ht="12">
      <c r="A243" s="39"/>
      <c r="B243" s="40"/>
      <c r="C243" s="227" t="s">
        <v>429</v>
      </c>
      <c r="D243" s="227" t="s">
        <v>196</v>
      </c>
      <c r="E243" s="228" t="s">
        <v>2689</v>
      </c>
      <c r="F243" s="229" t="s">
        <v>2690</v>
      </c>
      <c r="G243" s="230" t="s">
        <v>357</v>
      </c>
      <c r="H243" s="231">
        <v>60</v>
      </c>
      <c r="I243" s="232"/>
      <c r="J243" s="233">
        <f>ROUND(I243*H243,2)</f>
        <v>0</v>
      </c>
      <c r="K243" s="229" t="s">
        <v>1</v>
      </c>
      <c r="L243" s="45"/>
      <c r="M243" s="234" t="s">
        <v>1</v>
      </c>
      <c r="N243" s="235" t="s">
        <v>38</v>
      </c>
      <c r="O243" s="92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239</v>
      </c>
      <c r="AT243" s="238" t="s">
        <v>196</v>
      </c>
      <c r="AU243" s="238" t="s">
        <v>77</v>
      </c>
      <c r="AY243" s="18" t="s">
        <v>194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77</v>
      </c>
      <c r="BK243" s="239">
        <f>ROUND(I243*H243,2)</f>
        <v>0</v>
      </c>
      <c r="BL243" s="18" t="s">
        <v>239</v>
      </c>
      <c r="BM243" s="238" t="s">
        <v>2691</v>
      </c>
    </row>
    <row r="244" spans="1:47" s="2" customFormat="1" ht="12">
      <c r="A244" s="39"/>
      <c r="B244" s="40"/>
      <c r="C244" s="41"/>
      <c r="D244" s="240" t="s">
        <v>201</v>
      </c>
      <c r="E244" s="41"/>
      <c r="F244" s="241" t="s">
        <v>2690</v>
      </c>
      <c r="G244" s="41"/>
      <c r="H244" s="41"/>
      <c r="I244" s="242"/>
      <c r="J244" s="41"/>
      <c r="K244" s="41"/>
      <c r="L244" s="45"/>
      <c r="M244" s="243"/>
      <c r="N244" s="244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201</v>
      </c>
      <c r="AU244" s="18" t="s">
        <v>77</v>
      </c>
    </row>
    <row r="245" spans="1:65" s="2" customFormat="1" ht="12">
      <c r="A245" s="39"/>
      <c r="B245" s="40"/>
      <c r="C245" s="227" t="s">
        <v>312</v>
      </c>
      <c r="D245" s="227" t="s">
        <v>196</v>
      </c>
      <c r="E245" s="228" t="s">
        <v>2692</v>
      </c>
      <c r="F245" s="229" t="s">
        <v>2693</v>
      </c>
      <c r="G245" s="230" t="s">
        <v>357</v>
      </c>
      <c r="H245" s="231">
        <v>12</v>
      </c>
      <c r="I245" s="232"/>
      <c r="J245" s="233">
        <f>ROUND(I245*H245,2)</f>
        <v>0</v>
      </c>
      <c r="K245" s="229" t="s">
        <v>1</v>
      </c>
      <c r="L245" s="45"/>
      <c r="M245" s="234" t="s">
        <v>1</v>
      </c>
      <c r="N245" s="235" t="s">
        <v>38</v>
      </c>
      <c r="O245" s="92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239</v>
      </c>
      <c r="AT245" s="238" t="s">
        <v>196</v>
      </c>
      <c r="AU245" s="238" t="s">
        <v>77</v>
      </c>
      <c r="AY245" s="18" t="s">
        <v>194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77</v>
      </c>
      <c r="BK245" s="239">
        <f>ROUND(I245*H245,2)</f>
        <v>0</v>
      </c>
      <c r="BL245" s="18" t="s">
        <v>239</v>
      </c>
      <c r="BM245" s="238" t="s">
        <v>2694</v>
      </c>
    </row>
    <row r="246" spans="1:47" s="2" customFormat="1" ht="12">
      <c r="A246" s="39"/>
      <c r="B246" s="40"/>
      <c r="C246" s="41"/>
      <c r="D246" s="240" t="s">
        <v>201</v>
      </c>
      <c r="E246" s="41"/>
      <c r="F246" s="241" t="s">
        <v>2693</v>
      </c>
      <c r="G246" s="41"/>
      <c r="H246" s="41"/>
      <c r="I246" s="242"/>
      <c r="J246" s="41"/>
      <c r="K246" s="41"/>
      <c r="L246" s="45"/>
      <c r="M246" s="243"/>
      <c r="N246" s="244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201</v>
      </c>
      <c r="AU246" s="18" t="s">
        <v>77</v>
      </c>
    </row>
    <row r="247" spans="1:65" s="2" customFormat="1" ht="12">
      <c r="A247" s="39"/>
      <c r="B247" s="40"/>
      <c r="C247" s="227" t="s">
        <v>441</v>
      </c>
      <c r="D247" s="227" t="s">
        <v>196</v>
      </c>
      <c r="E247" s="228" t="s">
        <v>2695</v>
      </c>
      <c r="F247" s="229" t="s">
        <v>2696</v>
      </c>
      <c r="G247" s="230" t="s">
        <v>357</v>
      </c>
      <c r="H247" s="231">
        <v>50</v>
      </c>
      <c r="I247" s="232"/>
      <c r="J247" s="233">
        <f>ROUND(I247*H247,2)</f>
        <v>0</v>
      </c>
      <c r="K247" s="229" t="s">
        <v>1</v>
      </c>
      <c r="L247" s="45"/>
      <c r="M247" s="234" t="s">
        <v>1</v>
      </c>
      <c r="N247" s="235" t="s">
        <v>38</v>
      </c>
      <c r="O247" s="92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8" t="s">
        <v>239</v>
      </c>
      <c r="AT247" s="238" t="s">
        <v>196</v>
      </c>
      <c r="AU247" s="238" t="s">
        <v>77</v>
      </c>
      <c r="AY247" s="18" t="s">
        <v>194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8" t="s">
        <v>77</v>
      </c>
      <c r="BK247" s="239">
        <f>ROUND(I247*H247,2)</f>
        <v>0</v>
      </c>
      <c r="BL247" s="18" t="s">
        <v>239</v>
      </c>
      <c r="BM247" s="238" t="s">
        <v>2697</v>
      </c>
    </row>
    <row r="248" spans="1:47" s="2" customFormat="1" ht="12">
      <c r="A248" s="39"/>
      <c r="B248" s="40"/>
      <c r="C248" s="41"/>
      <c r="D248" s="240" t="s">
        <v>201</v>
      </c>
      <c r="E248" s="41"/>
      <c r="F248" s="241" t="s">
        <v>2696</v>
      </c>
      <c r="G248" s="41"/>
      <c r="H248" s="41"/>
      <c r="I248" s="242"/>
      <c r="J248" s="41"/>
      <c r="K248" s="41"/>
      <c r="L248" s="45"/>
      <c r="M248" s="243"/>
      <c r="N248" s="244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201</v>
      </c>
      <c r="AU248" s="18" t="s">
        <v>77</v>
      </c>
    </row>
    <row r="249" spans="1:65" s="2" customFormat="1" ht="33" customHeight="1">
      <c r="A249" s="39"/>
      <c r="B249" s="40"/>
      <c r="C249" s="227" t="s">
        <v>316</v>
      </c>
      <c r="D249" s="227" t="s">
        <v>196</v>
      </c>
      <c r="E249" s="228" t="s">
        <v>2698</v>
      </c>
      <c r="F249" s="229" t="s">
        <v>2699</v>
      </c>
      <c r="G249" s="230" t="s">
        <v>357</v>
      </c>
      <c r="H249" s="231">
        <v>10</v>
      </c>
      <c r="I249" s="232"/>
      <c r="J249" s="233">
        <f>ROUND(I249*H249,2)</f>
        <v>0</v>
      </c>
      <c r="K249" s="229" t="s">
        <v>1</v>
      </c>
      <c r="L249" s="45"/>
      <c r="M249" s="234" t="s">
        <v>1</v>
      </c>
      <c r="N249" s="235" t="s">
        <v>38</v>
      </c>
      <c r="O249" s="92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8" t="s">
        <v>239</v>
      </c>
      <c r="AT249" s="238" t="s">
        <v>196</v>
      </c>
      <c r="AU249" s="238" t="s">
        <v>77</v>
      </c>
      <c r="AY249" s="18" t="s">
        <v>194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8" t="s">
        <v>77</v>
      </c>
      <c r="BK249" s="239">
        <f>ROUND(I249*H249,2)</f>
        <v>0</v>
      </c>
      <c r="BL249" s="18" t="s">
        <v>239</v>
      </c>
      <c r="BM249" s="238" t="s">
        <v>2700</v>
      </c>
    </row>
    <row r="250" spans="1:47" s="2" customFormat="1" ht="12">
      <c r="A250" s="39"/>
      <c r="B250" s="40"/>
      <c r="C250" s="41"/>
      <c r="D250" s="240" t="s">
        <v>201</v>
      </c>
      <c r="E250" s="41"/>
      <c r="F250" s="241" t="s">
        <v>2699</v>
      </c>
      <c r="G250" s="41"/>
      <c r="H250" s="41"/>
      <c r="I250" s="242"/>
      <c r="J250" s="41"/>
      <c r="K250" s="41"/>
      <c r="L250" s="45"/>
      <c r="M250" s="243"/>
      <c r="N250" s="244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201</v>
      </c>
      <c r="AU250" s="18" t="s">
        <v>77</v>
      </c>
    </row>
    <row r="251" spans="1:65" s="2" customFormat="1" ht="33" customHeight="1">
      <c r="A251" s="39"/>
      <c r="B251" s="40"/>
      <c r="C251" s="227" t="s">
        <v>450</v>
      </c>
      <c r="D251" s="227" t="s">
        <v>196</v>
      </c>
      <c r="E251" s="228" t="s">
        <v>2701</v>
      </c>
      <c r="F251" s="229" t="s">
        <v>2702</v>
      </c>
      <c r="G251" s="230" t="s">
        <v>357</v>
      </c>
      <c r="H251" s="231">
        <v>60</v>
      </c>
      <c r="I251" s="232"/>
      <c r="J251" s="233">
        <f>ROUND(I251*H251,2)</f>
        <v>0</v>
      </c>
      <c r="K251" s="229" t="s">
        <v>1</v>
      </c>
      <c r="L251" s="45"/>
      <c r="M251" s="234" t="s">
        <v>1</v>
      </c>
      <c r="N251" s="235" t="s">
        <v>38</v>
      </c>
      <c r="O251" s="92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8" t="s">
        <v>239</v>
      </c>
      <c r="AT251" s="238" t="s">
        <v>196</v>
      </c>
      <c r="AU251" s="238" t="s">
        <v>77</v>
      </c>
      <c r="AY251" s="18" t="s">
        <v>194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8" t="s">
        <v>77</v>
      </c>
      <c r="BK251" s="239">
        <f>ROUND(I251*H251,2)</f>
        <v>0</v>
      </c>
      <c r="BL251" s="18" t="s">
        <v>239</v>
      </c>
      <c r="BM251" s="238" t="s">
        <v>2703</v>
      </c>
    </row>
    <row r="252" spans="1:47" s="2" customFormat="1" ht="12">
      <c r="A252" s="39"/>
      <c r="B252" s="40"/>
      <c r="C252" s="41"/>
      <c r="D252" s="240" t="s">
        <v>201</v>
      </c>
      <c r="E252" s="41"/>
      <c r="F252" s="241" t="s">
        <v>2702</v>
      </c>
      <c r="G252" s="41"/>
      <c r="H252" s="41"/>
      <c r="I252" s="242"/>
      <c r="J252" s="41"/>
      <c r="K252" s="41"/>
      <c r="L252" s="45"/>
      <c r="M252" s="243"/>
      <c r="N252" s="244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201</v>
      </c>
      <c r="AU252" s="18" t="s">
        <v>77</v>
      </c>
    </row>
    <row r="253" spans="1:65" s="2" customFormat="1" ht="33" customHeight="1">
      <c r="A253" s="39"/>
      <c r="B253" s="40"/>
      <c r="C253" s="227" t="s">
        <v>326</v>
      </c>
      <c r="D253" s="227" t="s">
        <v>196</v>
      </c>
      <c r="E253" s="228" t="s">
        <v>2704</v>
      </c>
      <c r="F253" s="229" t="s">
        <v>2705</v>
      </c>
      <c r="G253" s="230" t="s">
        <v>357</v>
      </c>
      <c r="H253" s="231">
        <v>5</v>
      </c>
      <c r="I253" s="232"/>
      <c r="J253" s="233">
        <f>ROUND(I253*H253,2)</f>
        <v>0</v>
      </c>
      <c r="K253" s="229" t="s">
        <v>1</v>
      </c>
      <c r="L253" s="45"/>
      <c r="M253" s="234" t="s">
        <v>1</v>
      </c>
      <c r="N253" s="235" t="s">
        <v>38</v>
      </c>
      <c r="O253" s="92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8" t="s">
        <v>239</v>
      </c>
      <c r="AT253" s="238" t="s">
        <v>196</v>
      </c>
      <c r="AU253" s="238" t="s">
        <v>77</v>
      </c>
      <c r="AY253" s="18" t="s">
        <v>194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8" t="s">
        <v>77</v>
      </c>
      <c r="BK253" s="239">
        <f>ROUND(I253*H253,2)</f>
        <v>0</v>
      </c>
      <c r="BL253" s="18" t="s">
        <v>239</v>
      </c>
      <c r="BM253" s="238" t="s">
        <v>2706</v>
      </c>
    </row>
    <row r="254" spans="1:47" s="2" customFormat="1" ht="12">
      <c r="A254" s="39"/>
      <c r="B254" s="40"/>
      <c r="C254" s="41"/>
      <c r="D254" s="240" t="s">
        <v>201</v>
      </c>
      <c r="E254" s="41"/>
      <c r="F254" s="241" t="s">
        <v>2705</v>
      </c>
      <c r="G254" s="41"/>
      <c r="H254" s="41"/>
      <c r="I254" s="242"/>
      <c r="J254" s="41"/>
      <c r="K254" s="41"/>
      <c r="L254" s="45"/>
      <c r="M254" s="243"/>
      <c r="N254" s="244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201</v>
      </c>
      <c r="AU254" s="18" t="s">
        <v>77</v>
      </c>
    </row>
    <row r="255" spans="1:65" s="2" customFormat="1" ht="33" customHeight="1">
      <c r="A255" s="39"/>
      <c r="B255" s="40"/>
      <c r="C255" s="227" t="s">
        <v>460</v>
      </c>
      <c r="D255" s="227" t="s">
        <v>196</v>
      </c>
      <c r="E255" s="228" t="s">
        <v>2707</v>
      </c>
      <c r="F255" s="229" t="s">
        <v>2708</v>
      </c>
      <c r="G255" s="230" t="s">
        <v>357</v>
      </c>
      <c r="H255" s="231">
        <v>36</v>
      </c>
      <c r="I255" s="232"/>
      <c r="J255" s="233">
        <f>ROUND(I255*H255,2)</f>
        <v>0</v>
      </c>
      <c r="K255" s="229" t="s">
        <v>1</v>
      </c>
      <c r="L255" s="45"/>
      <c r="M255" s="234" t="s">
        <v>1</v>
      </c>
      <c r="N255" s="235" t="s">
        <v>38</v>
      </c>
      <c r="O255" s="92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8" t="s">
        <v>239</v>
      </c>
      <c r="AT255" s="238" t="s">
        <v>196</v>
      </c>
      <c r="AU255" s="238" t="s">
        <v>77</v>
      </c>
      <c r="AY255" s="18" t="s">
        <v>194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8" t="s">
        <v>77</v>
      </c>
      <c r="BK255" s="239">
        <f>ROUND(I255*H255,2)</f>
        <v>0</v>
      </c>
      <c r="BL255" s="18" t="s">
        <v>239</v>
      </c>
      <c r="BM255" s="238" t="s">
        <v>2709</v>
      </c>
    </row>
    <row r="256" spans="1:47" s="2" customFormat="1" ht="12">
      <c r="A256" s="39"/>
      <c r="B256" s="40"/>
      <c r="C256" s="41"/>
      <c r="D256" s="240" t="s">
        <v>201</v>
      </c>
      <c r="E256" s="41"/>
      <c r="F256" s="241" t="s">
        <v>2708</v>
      </c>
      <c r="G256" s="41"/>
      <c r="H256" s="41"/>
      <c r="I256" s="242"/>
      <c r="J256" s="41"/>
      <c r="K256" s="41"/>
      <c r="L256" s="45"/>
      <c r="M256" s="243"/>
      <c r="N256" s="244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201</v>
      </c>
      <c r="AU256" s="18" t="s">
        <v>77</v>
      </c>
    </row>
    <row r="257" spans="1:65" s="2" customFormat="1" ht="21.75" customHeight="1">
      <c r="A257" s="39"/>
      <c r="B257" s="40"/>
      <c r="C257" s="227" t="s">
        <v>329</v>
      </c>
      <c r="D257" s="227" t="s">
        <v>196</v>
      </c>
      <c r="E257" s="228" t="s">
        <v>2710</v>
      </c>
      <c r="F257" s="229" t="s">
        <v>2711</v>
      </c>
      <c r="G257" s="230" t="s">
        <v>397</v>
      </c>
      <c r="H257" s="231">
        <v>7</v>
      </c>
      <c r="I257" s="232"/>
      <c r="J257" s="233">
        <f>ROUND(I257*H257,2)</f>
        <v>0</v>
      </c>
      <c r="K257" s="229" t="s">
        <v>1</v>
      </c>
      <c r="L257" s="45"/>
      <c r="M257" s="234" t="s">
        <v>1</v>
      </c>
      <c r="N257" s="235" t="s">
        <v>38</v>
      </c>
      <c r="O257" s="92"/>
      <c r="P257" s="236">
        <f>O257*H257</f>
        <v>0</v>
      </c>
      <c r="Q257" s="236">
        <v>0</v>
      </c>
      <c r="R257" s="236">
        <f>Q257*H257</f>
        <v>0</v>
      </c>
      <c r="S257" s="236">
        <v>0</v>
      </c>
      <c r="T257" s="237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8" t="s">
        <v>239</v>
      </c>
      <c r="AT257" s="238" t="s">
        <v>196</v>
      </c>
      <c r="AU257" s="238" t="s">
        <v>77</v>
      </c>
      <c r="AY257" s="18" t="s">
        <v>194</v>
      </c>
      <c r="BE257" s="239">
        <f>IF(N257="základní",J257,0)</f>
        <v>0</v>
      </c>
      <c r="BF257" s="239">
        <f>IF(N257="snížená",J257,0)</f>
        <v>0</v>
      </c>
      <c r="BG257" s="239">
        <f>IF(N257="zákl. přenesená",J257,0)</f>
        <v>0</v>
      </c>
      <c r="BH257" s="239">
        <f>IF(N257="sníž. přenesená",J257,0)</f>
        <v>0</v>
      </c>
      <c r="BI257" s="239">
        <f>IF(N257="nulová",J257,0)</f>
        <v>0</v>
      </c>
      <c r="BJ257" s="18" t="s">
        <v>77</v>
      </c>
      <c r="BK257" s="239">
        <f>ROUND(I257*H257,2)</f>
        <v>0</v>
      </c>
      <c r="BL257" s="18" t="s">
        <v>239</v>
      </c>
      <c r="BM257" s="238" t="s">
        <v>2712</v>
      </c>
    </row>
    <row r="258" spans="1:47" s="2" customFormat="1" ht="12">
      <c r="A258" s="39"/>
      <c r="B258" s="40"/>
      <c r="C258" s="41"/>
      <c r="D258" s="240" t="s">
        <v>201</v>
      </c>
      <c r="E258" s="41"/>
      <c r="F258" s="241" t="s">
        <v>2711</v>
      </c>
      <c r="G258" s="41"/>
      <c r="H258" s="41"/>
      <c r="I258" s="242"/>
      <c r="J258" s="41"/>
      <c r="K258" s="41"/>
      <c r="L258" s="45"/>
      <c r="M258" s="243"/>
      <c r="N258" s="244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201</v>
      </c>
      <c r="AU258" s="18" t="s">
        <v>77</v>
      </c>
    </row>
    <row r="259" spans="1:65" s="2" customFormat="1" ht="12">
      <c r="A259" s="39"/>
      <c r="B259" s="40"/>
      <c r="C259" s="227" t="s">
        <v>468</v>
      </c>
      <c r="D259" s="227" t="s">
        <v>196</v>
      </c>
      <c r="E259" s="228" t="s">
        <v>2713</v>
      </c>
      <c r="F259" s="229" t="s">
        <v>2714</v>
      </c>
      <c r="G259" s="230" t="s">
        <v>397</v>
      </c>
      <c r="H259" s="231">
        <v>10</v>
      </c>
      <c r="I259" s="232"/>
      <c r="J259" s="233">
        <f>ROUND(I259*H259,2)</f>
        <v>0</v>
      </c>
      <c r="K259" s="229" t="s">
        <v>1</v>
      </c>
      <c r="L259" s="45"/>
      <c r="M259" s="234" t="s">
        <v>1</v>
      </c>
      <c r="N259" s="235" t="s">
        <v>38</v>
      </c>
      <c r="O259" s="92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8" t="s">
        <v>239</v>
      </c>
      <c r="AT259" s="238" t="s">
        <v>196</v>
      </c>
      <c r="AU259" s="238" t="s">
        <v>77</v>
      </c>
      <c r="AY259" s="18" t="s">
        <v>194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8" t="s">
        <v>77</v>
      </c>
      <c r="BK259" s="239">
        <f>ROUND(I259*H259,2)</f>
        <v>0</v>
      </c>
      <c r="BL259" s="18" t="s">
        <v>239</v>
      </c>
      <c r="BM259" s="238" t="s">
        <v>2715</v>
      </c>
    </row>
    <row r="260" spans="1:47" s="2" customFormat="1" ht="12">
      <c r="A260" s="39"/>
      <c r="B260" s="40"/>
      <c r="C260" s="41"/>
      <c r="D260" s="240" t="s">
        <v>201</v>
      </c>
      <c r="E260" s="41"/>
      <c r="F260" s="241" t="s">
        <v>2714</v>
      </c>
      <c r="G260" s="41"/>
      <c r="H260" s="41"/>
      <c r="I260" s="242"/>
      <c r="J260" s="41"/>
      <c r="K260" s="41"/>
      <c r="L260" s="45"/>
      <c r="M260" s="243"/>
      <c r="N260" s="244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201</v>
      </c>
      <c r="AU260" s="18" t="s">
        <v>77</v>
      </c>
    </row>
    <row r="261" spans="1:65" s="2" customFormat="1" ht="12">
      <c r="A261" s="39"/>
      <c r="B261" s="40"/>
      <c r="C261" s="227" t="s">
        <v>333</v>
      </c>
      <c r="D261" s="227" t="s">
        <v>196</v>
      </c>
      <c r="E261" s="228" t="s">
        <v>2716</v>
      </c>
      <c r="F261" s="229" t="s">
        <v>2717</v>
      </c>
      <c r="G261" s="230" t="s">
        <v>397</v>
      </c>
      <c r="H261" s="231">
        <v>15</v>
      </c>
      <c r="I261" s="232"/>
      <c r="J261" s="233">
        <f>ROUND(I261*H261,2)</f>
        <v>0</v>
      </c>
      <c r="K261" s="229" t="s">
        <v>1</v>
      </c>
      <c r="L261" s="45"/>
      <c r="M261" s="234" t="s">
        <v>1</v>
      </c>
      <c r="N261" s="235" t="s">
        <v>38</v>
      </c>
      <c r="O261" s="92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8" t="s">
        <v>239</v>
      </c>
      <c r="AT261" s="238" t="s">
        <v>196</v>
      </c>
      <c r="AU261" s="238" t="s">
        <v>77</v>
      </c>
      <c r="AY261" s="18" t="s">
        <v>194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8" t="s">
        <v>77</v>
      </c>
      <c r="BK261" s="239">
        <f>ROUND(I261*H261,2)</f>
        <v>0</v>
      </c>
      <c r="BL261" s="18" t="s">
        <v>239</v>
      </c>
      <c r="BM261" s="238" t="s">
        <v>2718</v>
      </c>
    </row>
    <row r="262" spans="1:47" s="2" customFormat="1" ht="12">
      <c r="A262" s="39"/>
      <c r="B262" s="40"/>
      <c r="C262" s="41"/>
      <c r="D262" s="240" t="s">
        <v>201</v>
      </c>
      <c r="E262" s="41"/>
      <c r="F262" s="241" t="s">
        <v>2717</v>
      </c>
      <c r="G262" s="41"/>
      <c r="H262" s="41"/>
      <c r="I262" s="242"/>
      <c r="J262" s="41"/>
      <c r="K262" s="41"/>
      <c r="L262" s="45"/>
      <c r="M262" s="243"/>
      <c r="N262" s="244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201</v>
      </c>
      <c r="AU262" s="18" t="s">
        <v>77</v>
      </c>
    </row>
    <row r="263" spans="1:65" s="2" customFormat="1" ht="12">
      <c r="A263" s="39"/>
      <c r="B263" s="40"/>
      <c r="C263" s="227" t="s">
        <v>477</v>
      </c>
      <c r="D263" s="227" t="s">
        <v>196</v>
      </c>
      <c r="E263" s="228" t="s">
        <v>2719</v>
      </c>
      <c r="F263" s="229" t="s">
        <v>2720</v>
      </c>
      <c r="G263" s="230" t="s">
        <v>397</v>
      </c>
      <c r="H263" s="231">
        <v>10</v>
      </c>
      <c r="I263" s="232"/>
      <c r="J263" s="233">
        <f>ROUND(I263*H263,2)</f>
        <v>0</v>
      </c>
      <c r="K263" s="229" t="s">
        <v>1</v>
      </c>
      <c r="L263" s="45"/>
      <c r="M263" s="234" t="s">
        <v>1</v>
      </c>
      <c r="N263" s="235" t="s">
        <v>38</v>
      </c>
      <c r="O263" s="92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8" t="s">
        <v>239</v>
      </c>
      <c r="AT263" s="238" t="s">
        <v>196</v>
      </c>
      <c r="AU263" s="238" t="s">
        <v>77</v>
      </c>
      <c r="AY263" s="18" t="s">
        <v>194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8" t="s">
        <v>77</v>
      </c>
      <c r="BK263" s="239">
        <f>ROUND(I263*H263,2)</f>
        <v>0</v>
      </c>
      <c r="BL263" s="18" t="s">
        <v>239</v>
      </c>
      <c r="BM263" s="238" t="s">
        <v>2721</v>
      </c>
    </row>
    <row r="264" spans="1:47" s="2" customFormat="1" ht="12">
      <c r="A264" s="39"/>
      <c r="B264" s="40"/>
      <c r="C264" s="41"/>
      <c r="D264" s="240" t="s">
        <v>201</v>
      </c>
      <c r="E264" s="41"/>
      <c r="F264" s="241" t="s">
        <v>2720</v>
      </c>
      <c r="G264" s="41"/>
      <c r="H264" s="41"/>
      <c r="I264" s="242"/>
      <c r="J264" s="41"/>
      <c r="K264" s="41"/>
      <c r="L264" s="45"/>
      <c r="M264" s="243"/>
      <c r="N264" s="244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201</v>
      </c>
      <c r="AU264" s="18" t="s">
        <v>77</v>
      </c>
    </row>
    <row r="265" spans="1:65" s="2" customFormat="1" ht="12">
      <c r="A265" s="39"/>
      <c r="B265" s="40"/>
      <c r="C265" s="227" t="s">
        <v>338</v>
      </c>
      <c r="D265" s="227" t="s">
        <v>196</v>
      </c>
      <c r="E265" s="228" t="s">
        <v>2722</v>
      </c>
      <c r="F265" s="229" t="s">
        <v>2723</v>
      </c>
      <c r="G265" s="230" t="s">
        <v>397</v>
      </c>
      <c r="H265" s="231">
        <v>3</v>
      </c>
      <c r="I265" s="232"/>
      <c r="J265" s="233">
        <f>ROUND(I265*H265,2)</f>
        <v>0</v>
      </c>
      <c r="K265" s="229" t="s">
        <v>1</v>
      </c>
      <c r="L265" s="45"/>
      <c r="M265" s="234" t="s">
        <v>1</v>
      </c>
      <c r="N265" s="235" t="s">
        <v>38</v>
      </c>
      <c r="O265" s="92"/>
      <c r="P265" s="236">
        <f>O265*H265</f>
        <v>0</v>
      </c>
      <c r="Q265" s="236">
        <v>0</v>
      </c>
      <c r="R265" s="236">
        <f>Q265*H265</f>
        <v>0</v>
      </c>
      <c r="S265" s="236">
        <v>0</v>
      </c>
      <c r="T265" s="23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8" t="s">
        <v>239</v>
      </c>
      <c r="AT265" s="238" t="s">
        <v>196</v>
      </c>
      <c r="AU265" s="238" t="s">
        <v>77</v>
      </c>
      <c r="AY265" s="18" t="s">
        <v>194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8" t="s">
        <v>77</v>
      </c>
      <c r="BK265" s="239">
        <f>ROUND(I265*H265,2)</f>
        <v>0</v>
      </c>
      <c r="BL265" s="18" t="s">
        <v>239</v>
      </c>
      <c r="BM265" s="238" t="s">
        <v>2724</v>
      </c>
    </row>
    <row r="266" spans="1:47" s="2" customFormat="1" ht="12">
      <c r="A266" s="39"/>
      <c r="B266" s="40"/>
      <c r="C266" s="41"/>
      <c r="D266" s="240" t="s">
        <v>201</v>
      </c>
      <c r="E266" s="41"/>
      <c r="F266" s="241" t="s">
        <v>2723</v>
      </c>
      <c r="G266" s="41"/>
      <c r="H266" s="41"/>
      <c r="I266" s="242"/>
      <c r="J266" s="41"/>
      <c r="K266" s="41"/>
      <c r="L266" s="45"/>
      <c r="M266" s="243"/>
      <c r="N266" s="244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201</v>
      </c>
      <c r="AU266" s="18" t="s">
        <v>77</v>
      </c>
    </row>
    <row r="267" spans="1:65" s="2" customFormat="1" ht="12">
      <c r="A267" s="39"/>
      <c r="B267" s="40"/>
      <c r="C267" s="227" t="s">
        <v>485</v>
      </c>
      <c r="D267" s="227" t="s">
        <v>196</v>
      </c>
      <c r="E267" s="228" t="s">
        <v>2725</v>
      </c>
      <c r="F267" s="229" t="s">
        <v>2726</v>
      </c>
      <c r="G267" s="230" t="s">
        <v>397</v>
      </c>
      <c r="H267" s="231">
        <v>3</v>
      </c>
      <c r="I267" s="232"/>
      <c r="J267" s="233">
        <f>ROUND(I267*H267,2)</f>
        <v>0</v>
      </c>
      <c r="K267" s="229" t="s">
        <v>1</v>
      </c>
      <c r="L267" s="45"/>
      <c r="M267" s="234" t="s">
        <v>1</v>
      </c>
      <c r="N267" s="235" t="s">
        <v>38</v>
      </c>
      <c r="O267" s="92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8" t="s">
        <v>239</v>
      </c>
      <c r="AT267" s="238" t="s">
        <v>196</v>
      </c>
      <c r="AU267" s="238" t="s">
        <v>77</v>
      </c>
      <c r="AY267" s="18" t="s">
        <v>194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8" t="s">
        <v>77</v>
      </c>
      <c r="BK267" s="239">
        <f>ROUND(I267*H267,2)</f>
        <v>0</v>
      </c>
      <c r="BL267" s="18" t="s">
        <v>239</v>
      </c>
      <c r="BM267" s="238" t="s">
        <v>2727</v>
      </c>
    </row>
    <row r="268" spans="1:47" s="2" customFormat="1" ht="12">
      <c r="A268" s="39"/>
      <c r="B268" s="40"/>
      <c r="C268" s="41"/>
      <c r="D268" s="240" t="s">
        <v>201</v>
      </c>
      <c r="E268" s="41"/>
      <c r="F268" s="241" t="s">
        <v>2726</v>
      </c>
      <c r="G268" s="41"/>
      <c r="H268" s="41"/>
      <c r="I268" s="242"/>
      <c r="J268" s="41"/>
      <c r="K268" s="41"/>
      <c r="L268" s="45"/>
      <c r="M268" s="243"/>
      <c r="N268" s="244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201</v>
      </c>
      <c r="AU268" s="18" t="s">
        <v>77</v>
      </c>
    </row>
    <row r="269" spans="1:65" s="2" customFormat="1" ht="12">
      <c r="A269" s="39"/>
      <c r="B269" s="40"/>
      <c r="C269" s="227" t="s">
        <v>345</v>
      </c>
      <c r="D269" s="227" t="s">
        <v>196</v>
      </c>
      <c r="E269" s="228" t="s">
        <v>2728</v>
      </c>
      <c r="F269" s="229" t="s">
        <v>2729</v>
      </c>
      <c r="G269" s="230" t="s">
        <v>397</v>
      </c>
      <c r="H269" s="231">
        <v>1</v>
      </c>
      <c r="I269" s="232"/>
      <c r="J269" s="233">
        <f>ROUND(I269*H269,2)</f>
        <v>0</v>
      </c>
      <c r="K269" s="229" t="s">
        <v>1</v>
      </c>
      <c r="L269" s="45"/>
      <c r="M269" s="234" t="s">
        <v>1</v>
      </c>
      <c r="N269" s="235" t="s">
        <v>38</v>
      </c>
      <c r="O269" s="92"/>
      <c r="P269" s="236">
        <f>O269*H269</f>
        <v>0</v>
      </c>
      <c r="Q269" s="236">
        <v>0</v>
      </c>
      <c r="R269" s="236">
        <f>Q269*H269</f>
        <v>0</v>
      </c>
      <c r="S269" s="236">
        <v>0</v>
      </c>
      <c r="T269" s="237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8" t="s">
        <v>239</v>
      </c>
      <c r="AT269" s="238" t="s">
        <v>196</v>
      </c>
      <c r="AU269" s="238" t="s">
        <v>77</v>
      </c>
      <c r="AY269" s="18" t="s">
        <v>194</v>
      </c>
      <c r="BE269" s="239">
        <f>IF(N269="základní",J269,0)</f>
        <v>0</v>
      </c>
      <c r="BF269" s="239">
        <f>IF(N269="snížená",J269,0)</f>
        <v>0</v>
      </c>
      <c r="BG269" s="239">
        <f>IF(N269="zákl. přenesená",J269,0)</f>
        <v>0</v>
      </c>
      <c r="BH269" s="239">
        <f>IF(N269="sníž. přenesená",J269,0)</f>
        <v>0</v>
      </c>
      <c r="BI269" s="239">
        <f>IF(N269="nulová",J269,0)</f>
        <v>0</v>
      </c>
      <c r="BJ269" s="18" t="s">
        <v>77</v>
      </c>
      <c r="BK269" s="239">
        <f>ROUND(I269*H269,2)</f>
        <v>0</v>
      </c>
      <c r="BL269" s="18" t="s">
        <v>239</v>
      </c>
      <c r="BM269" s="238" t="s">
        <v>2730</v>
      </c>
    </row>
    <row r="270" spans="1:47" s="2" customFormat="1" ht="12">
      <c r="A270" s="39"/>
      <c r="B270" s="40"/>
      <c r="C270" s="41"/>
      <c r="D270" s="240" t="s">
        <v>201</v>
      </c>
      <c r="E270" s="41"/>
      <c r="F270" s="241" t="s">
        <v>2729</v>
      </c>
      <c r="G270" s="41"/>
      <c r="H270" s="41"/>
      <c r="I270" s="242"/>
      <c r="J270" s="41"/>
      <c r="K270" s="41"/>
      <c r="L270" s="45"/>
      <c r="M270" s="243"/>
      <c r="N270" s="244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201</v>
      </c>
      <c r="AU270" s="18" t="s">
        <v>77</v>
      </c>
    </row>
    <row r="271" spans="1:65" s="2" customFormat="1" ht="12">
      <c r="A271" s="39"/>
      <c r="B271" s="40"/>
      <c r="C271" s="227" t="s">
        <v>494</v>
      </c>
      <c r="D271" s="227" t="s">
        <v>196</v>
      </c>
      <c r="E271" s="228" t="s">
        <v>2731</v>
      </c>
      <c r="F271" s="229" t="s">
        <v>2732</v>
      </c>
      <c r="G271" s="230" t="s">
        <v>397</v>
      </c>
      <c r="H271" s="231">
        <v>6</v>
      </c>
      <c r="I271" s="232"/>
      <c r="J271" s="233">
        <f>ROUND(I271*H271,2)</f>
        <v>0</v>
      </c>
      <c r="K271" s="229" t="s">
        <v>1</v>
      </c>
      <c r="L271" s="45"/>
      <c r="M271" s="234" t="s">
        <v>1</v>
      </c>
      <c r="N271" s="235" t="s">
        <v>38</v>
      </c>
      <c r="O271" s="92"/>
      <c r="P271" s="236">
        <f>O271*H271</f>
        <v>0</v>
      </c>
      <c r="Q271" s="236">
        <v>0</v>
      </c>
      <c r="R271" s="236">
        <f>Q271*H271</f>
        <v>0</v>
      </c>
      <c r="S271" s="236">
        <v>0</v>
      </c>
      <c r="T271" s="237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8" t="s">
        <v>239</v>
      </c>
      <c r="AT271" s="238" t="s">
        <v>196</v>
      </c>
      <c r="AU271" s="238" t="s">
        <v>77</v>
      </c>
      <c r="AY271" s="18" t="s">
        <v>194</v>
      </c>
      <c r="BE271" s="239">
        <f>IF(N271="základní",J271,0)</f>
        <v>0</v>
      </c>
      <c r="BF271" s="239">
        <f>IF(N271="snížená",J271,0)</f>
        <v>0</v>
      </c>
      <c r="BG271" s="239">
        <f>IF(N271="zákl. přenesená",J271,0)</f>
        <v>0</v>
      </c>
      <c r="BH271" s="239">
        <f>IF(N271="sníž. přenesená",J271,0)</f>
        <v>0</v>
      </c>
      <c r="BI271" s="239">
        <f>IF(N271="nulová",J271,0)</f>
        <v>0</v>
      </c>
      <c r="BJ271" s="18" t="s">
        <v>77</v>
      </c>
      <c r="BK271" s="239">
        <f>ROUND(I271*H271,2)</f>
        <v>0</v>
      </c>
      <c r="BL271" s="18" t="s">
        <v>239</v>
      </c>
      <c r="BM271" s="238" t="s">
        <v>2733</v>
      </c>
    </row>
    <row r="272" spans="1:47" s="2" customFormat="1" ht="12">
      <c r="A272" s="39"/>
      <c r="B272" s="40"/>
      <c r="C272" s="41"/>
      <c r="D272" s="240" t="s">
        <v>201</v>
      </c>
      <c r="E272" s="41"/>
      <c r="F272" s="241" t="s">
        <v>2732</v>
      </c>
      <c r="G272" s="41"/>
      <c r="H272" s="41"/>
      <c r="I272" s="242"/>
      <c r="J272" s="41"/>
      <c r="K272" s="41"/>
      <c r="L272" s="45"/>
      <c r="M272" s="243"/>
      <c r="N272" s="244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201</v>
      </c>
      <c r="AU272" s="18" t="s">
        <v>77</v>
      </c>
    </row>
    <row r="273" spans="1:65" s="2" customFormat="1" ht="12">
      <c r="A273" s="39"/>
      <c r="B273" s="40"/>
      <c r="C273" s="227" t="s">
        <v>352</v>
      </c>
      <c r="D273" s="227" t="s">
        <v>196</v>
      </c>
      <c r="E273" s="228" t="s">
        <v>2734</v>
      </c>
      <c r="F273" s="229" t="s">
        <v>2735</v>
      </c>
      <c r="G273" s="230" t="s">
        <v>397</v>
      </c>
      <c r="H273" s="231">
        <v>2</v>
      </c>
      <c r="I273" s="232"/>
      <c r="J273" s="233">
        <f>ROUND(I273*H273,2)</f>
        <v>0</v>
      </c>
      <c r="K273" s="229" t="s">
        <v>1</v>
      </c>
      <c r="L273" s="45"/>
      <c r="M273" s="234" t="s">
        <v>1</v>
      </c>
      <c r="N273" s="235" t="s">
        <v>38</v>
      </c>
      <c r="O273" s="92"/>
      <c r="P273" s="236">
        <f>O273*H273</f>
        <v>0</v>
      </c>
      <c r="Q273" s="236">
        <v>0</v>
      </c>
      <c r="R273" s="236">
        <f>Q273*H273</f>
        <v>0</v>
      </c>
      <c r="S273" s="236">
        <v>0</v>
      </c>
      <c r="T273" s="237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8" t="s">
        <v>239</v>
      </c>
      <c r="AT273" s="238" t="s">
        <v>196</v>
      </c>
      <c r="AU273" s="238" t="s">
        <v>77</v>
      </c>
      <c r="AY273" s="18" t="s">
        <v>194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8" t="s">
        <v>77</v>
      </c>
      <c r="BK273" s="239">
        <f>ROUND(I273*H273,2)</f>
        <v>0</v>
      </c>
      <c r="BL273" s="18" t="s">
        <v>239</v>
      </c>
      <c r="BM273" s="238" t="s">
        <v>2736</v>
      </c>
    </row>
    <row r="274" spans="1:47" s="2" customFormat="1" ht="12">
      <c r="A274" s="39"/>
      <c r="B274" s="40"/>
      <c r="C274" s="41"/>
      <c r="D274" s="240" t="s">
        <v>201</v>
      </c>
      <c r="E274" s="41"/>
      <c r="F274" s="241" t="s">
        <v>2735</v>
      </c>
      <c r="G274" s="41"/>
      <c r="H274" s="41"/>
      <c r="I274" s="242"/>
      <c r="J274" s="41"/>
      <c r="K274" s="41"/>
      <c r="L274" s="45"/>
      <c r="M274" s="243"/>
      <c r="N274" s="244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201</v>
      </c>
      <c r="AU274" s="18" t="s">
        <v>77</v>
      </c>
    </row>
    <row r="275" spans="1:65" s="2" customFormat="1" ht="33" customHeight="1">
      <c r="A275" s="39"/>
      <c r="B275" s="40"/>
      <c r="C275" s="227" t="s">
        <v>503</v>
      </c>
      <c r="D275" s="227" t="s">
        <v>196</v>
      </c>
      <c r="E275" s="228" t="s">
        <v>2737</v>
      </c>
      <c r="F275" s="229" t="s">
        <v>2738</v>
      </c>
      <c r="G275" s="230" t="s">
        <v>397</v>
      </c>
      <c r="H275" s="231">
        <v>2</v>
      </c>
      <c r="I275" s="232"/>
      <c r="J275" s="233">
        <f>ROUND(I275*H275,2)</f>
        <v>0</v>
      </c>
      <c r="K275" s="229" t="s">
        <v>1</v>
      </c>
      <c r="L275" s="45"/>
      <c r="M275" s="234" t="s">
        <v>1</v>
      </c>
      <c r="N275" s="235" t="s">
        <v>38</v>
      </c>
      <c r="O275" s="92"/>
      <c r="P275" s="236">
        <f>O275*H275</f>
        <v>0</v>
      </c>
      <c r="Q275" s="236">
        <v>0</v>
      </c>
      <c r="R275" s="236">
        <f>Q275*H275</f>
        <v>0</v>
      </c>
      <c r="S275" s="236">
        <v>0</v>
      </c>
      <c r="T275" s="23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8" t="s">
        <v>239</v>
      </c>
      <c r="AT275" s="238" t="s">
        <v>196</v>
      </c>
      <c r="AU275" s="238" t="s">
        <v>77</v>
      </c>
      <c r="AY275" s="18" t="s">
        <v>194</v>
      </c>
      <c r="BE275" s="239">
        <f>IF(N275="základní",J275,0)</f>
        <v>0</v>
      </c>
      <c r="BF275" s="239">
        <f>IF(N275="snížená",J275,0)</f>
        <v>0</v>
      </c>
      <c r="BG275" s="239">
        <f>IF(N275="zákl. přenesená",J275,0)</f>
        <v>0</v>
      </c>
      <c r="BH275" s="239">
        <f>IF(N275="sníž. přenesená",J275,0)</f>
        <v>0</v>
      </c>
      <c r="BI275" s="239">
        <f>IF(N275="nulová",J275,0)</f>
        <v>0</v>
      </c>
      <c r="BJ275" s="18" t="s">
        <v>77</v>
      </c>
      <c r="BK275" s="239">
        <f>ROUND(I275*H275,2)</f>
        <v>0</v>
      </c>
      <c r="BL275" s="18" t="s">
        <v>239</v>
      </c>
      <c r="BM275" s="238" t="s">
        <v>2739</v>
      </c>
    </row>
    <row r="276" spans="1:47" s="2" customFormat="1" ht="12">
      <c r="A276" s="39"/>
      <c r="B276" s="40"/>
      <c r="C276" s="41"/>
      <c r="D276" s="240" t="s">
        <v>201</v>
      </c>
      <c r="E276" s="41"/>
      <c r="F276" s="241" t="s">
        <v>2738</v>
      </c>
      <c r="G276" s="41"/>
      <c r="H276" s="41"/>
      <c r="I276" s="242"/>
      <c r="J276" s="41"/>
      <c r="K276" s="41"/>
      <c r="L276" s="45"/>
      <c r="M276" s="243"/>
      <c r="N276" s="244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201</v>
      </c>
      <c r="AU276" s="18" t="s">
        <v>77</v>
      </c>
    </row>
    <row r="277" spans="1:65" s="2" customFormat="1" ht="16.5" customHeight="1">
      <c r="A277" s="39"/>
      <c r="B277" s="40"/>
      <c r="C277" s="227" t="s">
        <v>358</v>
      </c>
      <c r="D277" s="227" t="s">
        <v>196</v>
      </c>
      <c r="E277" s="228" t="s">
        <v>2740</v>
      </c>
      <c r="F277" s="229" t="s">
        <v>2741</v>
      </c>
      <c r="G277" s="230" t="s">
        <v>357</v>
      </c>
      <c r="H277" s="231">
        <v>150</v>
      </c>
      <c r="I277" s="232"/>
      <c r="J277" s="233">
        <f>ROUND(I277*H277,2)</f>
        <v>0</v>
      </c>
      <c r="K277" s="229" t="s">
        <v>1</v>
      </c>
      <c r="L277" s="45"/>
      <c r="M277" s="234" t="s">
        <v>1</v>
      </c>
      <c r="N277" s="235" t="s">
        <v>38</v>
      </c>
      <c r="O277" s="92"/>
      <c r="P277" s="236">
        <f>O277*H277</f>
        <v>0</v>
      </c>
      <c r="Q277" s="236">
        <v>0</v>
      </c>
      <c r="R277" s="236">
        <f>Q277*H277</f>
        <v>0</v>
      </c>
      <c r="S277" s="236">
        <v>0</v>
      </c>
      <c r="T277" s="237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8" t="s">
        <v>239</v>
      </c>
      <c r="AT277" s="238" t="s">
        <v>196</v>
      </c>
      <c r="AU277" s="238" t="s">
        <v>77</v>
      </c>
      <c r="AY277" s="18" t="s">
        <v>194</v>
      </c>
      <c r="BE277" s="239">
        <f>IF(N277="základní",J277,0)</f>
        <v>0</v>
      </c>
      <c r="BF277" s="239">
        <f>IF(N277="snížená",J277,0)</f>
        <v>0</v>
      </c>
      <c r="BG277" s="239">
        <f>IF(N277="zákl. přenesená",J277,0)</f>
        <v>0</v>
      </c>
      <c r="BH277" s="239">
        <f>IF(N277="sníž. přenesená",J277,0)</f>
        <v>0</v>
      </c>
      <c r="BI277" s="239">
        <f>IF(N277="nulová",J277,0)</f>
        <v>0</v>
      </c>
      <c r="BJ277" s="18" t="s">
        <v>77</v>
      </c>
      <c r="BK277" s="239">
        <f>ROUND(I277*H277,2)</f>
        <v>0</v>
      </c>
      <c r="BL277" s="18" t="s">
        <v>239</v>
      </c>
      <c r="BM277" s="238" t="s">
        <v>2742</v>
      </c>
    </row>
    <row r="278" spans="1:47" s="2" customFormat="1" ht="12">
      <c r="A278" s="39"/>
      <c r="B278" s="40"/>
      <c r="C278" s="41"/>
      <c r="D278" s="240" t="s">
        <v>201</v>
      </c>
      <c r="E278" s="41"/>
      <c r="F278" s="241" t="s">
        <v>2741</v>
      </c>
      <c r="G278" s="41"/>
      <c r="H278" s="41"/>
      <c r="I278" s="242"/>
      <c r="J278" s="41"/>
      <c r="K278" s="41"/>
      <c r="L278" s="45"/>
      <c r="M278" s="243"/>
      <c r="N278" s="244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201</v>
      </c>
      <c r="AU278" s="18" t="s">
        <v>77</v>
      </c>
    </row>
    <row r="279" spans="1:65" s="2" customFormat="1" ht="21.75" customHeight="1">
      <c r="A279" s="39"/>
      <c r="B279" s="40"/>
      <c r="C279" s="227" t="s">
        <v>512</v>
      </c>
      <c r="D279" s="227" t="s">
        <v>196</v>
      </c>
      <c r="E279" s="228" t="s">
        <v>2743</v>
      </c>
      <c r="F279" s="229" t="s">
        <v>2744</v>
      </c>
      <c r="G279" s="230" t="s">
        <v>357</v>
      </c>
      <c r="H279" s="231">
        <v>150</v>
      </c>
      <c r="I279" s="232"/>
      <c r="J279" s="233">
        <f>ROUND(I279*H279,2)</f>
        <v>0</v>
      </c>
      <c r="K279" s="229" t="s">
        <v>1</v>
      </c>
      <c r="L279" s="45"/>
      <c r="M279" s="234" t="s">
        <v>1</v>
      </c>
      <c r="N279" s="235" t="s">
        <v>38</v>
      </c>
      <c r="O279" s="92"/>
      <c r="P279" s="236">
        <f>O279*H279</f>
        <v>0</v>
      </c>
      <c r="Q279" s="236">
        <v>0</v>
      </c>
      <c r="R279" s="236">
        <f>Q279*H279</f>
        <v>0</v>
      </c>
      <c r="S279" s="236">
        <v>0</v>
      </c>
      <c r="T279" s="237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8" t="s">
        <v>239</v>
      </c>
      <c r="AT279" s="238" t="s">
        <v>196</v>
      </c>
      <c r="AU279" s="238" t="s">
        <v>77</v>
      </c>
      <c r="AY279" s="18" t="s">
        <v>194</v>
      </c>
      <c r="BE279" s="239">
        <f>IF(N279="základní",J279,0)</f>
        <v>0</v>
      </c>
      <c r="BF279" s="239">
        <f>IF(N279="snížená",J279,0)</f>
        <v>0</v>
      </c>
      <c r="BG279" s="239">
        <f>IF(N279="zákl. přenesená",J279,0)</f>
        <v>0</v>
      </c>
      <c r="BH279" s="239">
        <f>IF(N279="sníž. přenesená",J279,0)</f>
        <v>0</v>
      </c>
      <c r="BI279" s="239">
        <f>IF(N279="nulová",J279,0)</f>
        <v>0</v>
      </c>
      <c r="BJ279" s="18" t="s">
        <v>77</v>
      </c>
      <c r="BK279" s="239">
        <f>ROUND(I279*H279,2)</f>
        <v>0</v>
      </c>
      <c r="BL279" s="18" t="s">
        <v>239</v>
      </c>
      <c r="BM279" s="238" t="s">
        <v>2745</v>
      </c>
    </row>
    <row r="280" spans="1:47" s="2" customFormat="1" ht="12">
      <c r="A280" s="39"/>
      <c r="B280" s="40"/>
      <c r="C280" s="41"/>
      <c r="D280" s="240" t="s">
        <v>201</v>
      </c>
      <c r="E280" s="41"/>
      <c r="F280" s="241" t="s">
        <v>2744</v>
      </c>
      <c r="G280" s="41"/>
      <c r="H280" s="41"/>
      <c r="I280" s="242"/>
      <c r="J280" s="41"/>
      <c r="K280" s="41"/>
      <c r="L280" s="45"/>
      <c r="M280" s="243"/>
      <c r="N280" s="244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201</v>
      </c>
      <c r="AU280" s="18" t="s">
        <v>77</v>
      </c>
    </row>
    <row r="281" spans="1:65" s="2" customFormat="1" ht="16.5" customHeight="1">
      <c r="A281" s="39"/>
      <c r="B281" s="40"/>
      <c r="C281" s="288" t="s">
        <v>363</v>
      </c>
      <c r="D281" s="288" t="s">
        <v>282</v>
      </c>
      <c r="E281" s="289" t="s">
        <v>2746</v>
      </c>
      <c r="F281" s="290" t="s">
        <v>2747</v>
      </c>
      <c r="G281" s="291" t="s">
        <v>397</v>
      </c>
      <c r="H281" s="292">
        <v>1</v>
      </c>
      <c r="I281" s="293"/>
      <c r="J281" s="294">
        <f>ROUND(I281*H281,2)</f>
        <v>0</v>
      </c>
      <c r="K281" s="290" t="s">
        <v>1</v>
      </c>
      <c r="L281" s="295"/>
      <c r="M281" s="296" t="s">
        <v>1</v>
      </c>
      <c r="N281" s="297" t="s">
        <v>38</v>
      </c>
      <c r="O281" s="92"/>
      <c r="P281" s="236">
        <f>O281*H281</f>
        <v>0</v>
      </c>
      <c r="Q281" s="236">
        <v>0</v>
      </c>
      <c r="R281" s="236">
        <f>Q281*H281</f>
        <v>0</v>
      </c>
      <c r="S281" s="236">
        <v>0</v>
      </c>
      <c r="T281" s="237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8" t="s">
        <v>273</v>
      </c>
      <c r="AT281" s="238" t="s">
        <v>282</v>
      </c>
      <c r="AU281" s="238" t="s">
        <v>77</v>
      </c>
      <c r="AY281" s="18" t="s">
        <v>194</v>
      </c>
      <c r="BE281" s="239">
        <f>IF(N281="základní",J281,0)</f>
        <v>0</v>
      </c>
      <c r="BF281" s="239">
        <f>IF(N281="snížená",J281,0)</f>
        <v>0</v>
      </c>
      <c r="BG281" s="239">
        <f>IF(N281="zákl. přenesená",J281,0)</f>
        <v>0</v>
      </c>
      <c r="BH281" s="239">
        <f>IF(N281="sníž. přenesená",J281,0)</f>
        <v>0</v>
      </c>
      <c r="BI281" s="239">
        <f>IF(N281="nulová",J281,0)</f>
        <v>0</v>
      </c>
      <c r="BJ281" s="18" t="s">
        <v>77</v>
      </c>
      <c r="BK281" s="239">
        <f>ROUND(I281*H281,2)</f>
        <v>0</v>
      </c>
      <c r="BL281" s="18" t="s">
        <v>239</v>
      </c>
      <c r="BM281" s="238" t="s">
        <v>2748</v>
      </c>
    </row>
    <row r="282" spans="1:47" s="2" customFormat="1" ht="12">
      <c r="A282" s="39"/>
      <c r="B282" s="40"/>
      <c r="C282" s="41"/>
      <c r="D282" s="240" t="s">
        <v>201</v>
      </c>
      <c r="E282" s="41"/>
      <c r="F282" s="241" t="s">
        <v>2747</v>
      </c>
      <c r="G282" s="41"/>
      <c r="H282" s="41"/>
      <c r="I282" s="242"/>
      <c r="J282" s="41"/>
      <c r="K282" s="41"/>
      <c r="L282" s="45"/>
      <c r="M282" s="243"/>
      <c r="N282" s="244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201</v>
      </c>
      <c r="AU282" s="18" t="s">
        <v>77</v>
      </c>
    </row>
    <row r="283" spans="1:65" s="2" customFormat="1" ht="16.5" customHeight="1">
      <c r="A283" s="39"/>
      <c r="B283" s="40"/>
      <c r="C283" s="288" t="s">
        <v>522</v>
      </c>
      <c r="D283" s="288" t="s">
        <v>282</v>
      </c>
      <c r="E283" s="289" t="s">
        <v>2749</v>
      </c>
      <c r="F283" s="290" t="s">
        <v>2750</v>
      </c>
      <c r="G283" s="291" t="s">
        <v>397</v>
      </c>
      <c r="H283" s="292">
        <v>3</v>
      </c>
      <c r="I283" s="293"/>
      <c r="J283" s="294">
        <f>ROUND(I283*H283,2)</f>
        <v>0</v>
      </c>
      <c r="K283" s="290" t="s">
        <v>1</v>
      </c>
      <c r="L283" s="295"/>
      <c r="M283" s="296" t="s">
        <v>1</v>
      </c>
      <c r="N283" s="297" t="s">
        <v>38</v>
      </c>
      <c r="O283" s="92"/>
      <c r="P283" s="236">
        <f>O283*H283</f>
        <v>0</v>
      </c>
      <c r="Q283" s="236">
        <v>0</v>
      </c>
      <c r="R283" s="236">
        <f>Q283*H283</f>
        <v>0</v>
      </c>
      <c r="S283" s="236">
        <v>0</v>
      </c>
      <c r="T283" s="237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8" t="s">
        <v>273</v>
      </c>
      <c r="AT283" s="238" t="s">
        <v>282</v>
      </c>
      <c r="AU283" s="238" t="s">
        <v>77</v>
      </c>
      <c r="AY283" s="18" t="s">
        <v>194</v>
      </c>
      <c r="BE283" s="239">
        <f>IF(N283="základní",J283,0)</f>
        <v>0</v>
      </c>
      <c r="BF283" s="239">
        <f>IF(N283="snížená",J283,0)</f>
        <v>0</v>
      </c>
      <c r="BG283" s="239">
        <f>IF(N283="zákl. přenesená",J283,0)</f>
        <v>0</v>
      </c>
      <c r="BH283" s="239">
        <f>IF(N283="sníž. přenesená",J283,0)</f>
        <v>0</v>
      </c>
      <c r="BI283" s="239">
        <f>IF(N283="nulová",J283,0)</f>
        <v>0</v>
      </c>
      <c r="BJ283" s="18" t="s">
        <v>77</v>
      </c>
      <c r="BK283" s="239">
        <f>ROUND(I283*H283,2)</f>
        <v>0</v>
      </c>
      <c r="BL283" s="18" t="s">
        <v>239</v>
      </c>
      <c r="BM283" s="238" t="s">
        <v>2751</v>
      </c>
    </row>
    <row r="284" spans="1:47" s="2" customFormat="1" ht="12">
      <c r="A284" s="39"/>
      <c r="B284" s="40"/>
      <c r="C284" s="41"/>
      <c r="D284" s="240" t="s">
        <v>201</v>
      </c>
      <c r="E284" s="41"/>
      <c r="F284" s="241" t="s">
        <v>2750</v>
      </c>
      <c r="G284" s="41"/>
      <c r="H284" s="41"/>
      <c r="I284" s="242"/>
      <c r="J284" s="41"/>
      <c r="K284" s="41"/>
      <c r="L284" s="45"/>
      <c r="M284" s="243"/>
      <c r="N284" s="244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201</v>
      </c>
      <c r="AU284" s="18" t="s">
        <v>77</v>
      </c>
    </row>
    <row r="285" spans="1:65" s="2" customFormat="1" ht="12">
      <c r="A285" s="39"/>
      <c r="B285" s="40"/>
      <c r="C285" s="288" t="s">
        <v>373</v>
      </c>
      <c r="D285" s="288" t="s">
        <v>282</v>
      </c>
      <c r="E285" s="289" t="s">
        <v>2752</v>
      </c>
      <c r="F285" s="290" t="s">
        <v>2753</v>
      </c>
      <c r="G285" s="291" t="s">
        <v>397</v>
      </c>
      <c r="H285" s="292">
        <v>2</v>
      </c>
      <c r="I285" s="293"/>
      <c r="J285" s="294">
        <f>ROUND(I285*H285,2)</f>
        <v>0</v>
      </c>
      <c r="K285" s="290" t="s">
        <v>1</v>
      </c>
      <c r="L285" s="295"/>
      <c r="M285" s="296" t="s">
        <v>1</v>
      </c>
      <c r="N285" s="297" t="s">
        <v>38</v>
      </c>
      <c r="O285" s="92"/>
      <c r="P285" s="236">
        <f>O285*H285</f>
        <v>0</v>
      </c>
      <c r="Q285" s="236">
        <v>0</v>
      </c>
      <c r="R285" s="236">
        <f>Q285*H285</f>
        <v>0</v>
      </c>
      <c r="S285" s="236">
        <v>0</v>
      </c>
      <c r="T285" s="237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8" t="s">
        <v>273</v>
      </c>
      <c r="AT285" s="238" t="s">
        <v>282</v>
      </c>
      <c r="AU285" s="238" t="s">
        <v>77</v>
      </c>
      <c r="AY285" s="18" t="s">
        <v>194</v>
      </c>
      <c r="BE285" s="239">
        <f>IF(N285="základní",J285,0)</f>
        <v>0</v>
      </c>
      <c r="BF285" s="239">
        <f>IF(N285="snížená",J285,0)</f>
        <v>0</v>
      </c>
      <c r="BG285" s="239">
        <f>IF(N285="zákl. přenesená",J285,0)</f>
        <v>0</v>
      </c>
      <c r="BH285" s="239">
        <f>IF(N285="sníž. přenesená",J285,0)</f>
        <v>0</v>
      </c>
      <c r="BI285" s="239">
        <f>IF(N285="nulová",J285,0)</f>
        <v>0</v>
      </c>
      <c r="BJ285" s="18" t="s">
        <v>77</v>
      </c>
      <c r="BK285" s="239">
        <f>ROUND(I285*H285,2)</f>
        <v>0</v>
      </c>
      <c r="BL285" s="18" t="s">
        <v>239</v>
      </c>
      <c r="BM285" s="238" t="s">
        <v>2754</v>
      </c>
    </row>
    <row r="286" spans="1:47" s="2" customFormat="1" ht="12">
      <c r="A286" s="39"/>
      <c r="B286" s="40"/>
      <c r="C286" s="41"/>
      <c r="D286" s="240" t="s">
        <v>201</v>
      </c>
      <c r="E286" s="41"/>
      <c r="F286" s="241" t="s">
        <v>2753</v>
      </c>
      <c r="G286" s="41"/>
      <c r="H286" s="41"/>
      <c r="I286" s="242"/>
      <c r="J286" s="41"/>
      <c r="K286" s="41"/>
      <c r="L286" s="45"/>
      <c r="M286" s="243"/>
      <c r="N286" s="244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201</v>
      </c>
      <c r="AU286" s="18" t="s">
        <v>77</v>
      </c>
    </row>
    <row r="287" spans="1:65" s="2" customFormat="1" ht="12">
      <c r="A287" s="39"/>
      <c r="B287" s="40"/>
      <c r="C287" s="227" t="s">
        <v>532</v>
      </c>
      <c r="D287" s="227" t="s">
        <v>196</v>
      </c>
      <c r="E287" s="228" t="s">
        <v>2755</v>
      </c>
      <c r="F287" s="229" t="s">
        <v>2756</v>
      </c>
      <c r="G287" s="230" t="s">
        <v>268</v>
      </c>
      <c r="H287" s="231">
        <v>0.196</v>
      </c>
      <c r="I287" s="232"/>
      <c r="J287" s="233">
        <f>ROUND(I287*H287,2)</f>
        <v>0</v>
      </c>
      <c r="K287" s="229" t="s">
        <v>1</v>
      </c>
      <c r="L287" s="45"/>
      <c r="M287" s="234" t="s">
        <v>1</v>
      </c>
      <c r="N287" s="235" t="s">
        <v>38</v>
      </c>
      <c r="O287" s="92"/>
      <c r="P287" s="236">
        <f>O287*H287</f>
        <v>0</v>
      </c>
      <c r="Q287" s="236">
        <v>0</v>
      </c>
      <c r="R287" s="236">
        <f>Q287*H287</f>
        <v>0</v>
      </c>
      <c r="S287" s="236">
        <v>0</v>
      </c>
      <c r="T287" s="23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8" t="s">
        <v>239</v>
      </c>
      <c r="AT287" s="238" t="s">
        <v>196</v>
      </c>
      <c r="AU287" s="238" t="s">
        <v>77</v>
      </c>
      <c r="AY287" s="18" t="s">
        <v>194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8" t="s">
        <v>77</v>
      </c>
      <c r="BK287" s="239">
        <f>ROUND(I287*H287,2)</f>
        <v>0</v>
      </c>
      <c r="BL287" s="18" t="s">
        <v>239</v>
      </c>
      <c r="BM287" s="238" t="s">
        <v>2757</v>
      </c>
    </row>
    <row r="288" spans="1:47" s="2" customFormat="1" ht="12">
      <c r="A288" s="39"/>
      <c r="B288" s="40"/>
      <c r="C288" s="41"/>
      <c r="D288" s="240" t="s">
        <v>201</v>
      </c>
      <c r="E288" s="41"/>
      <c r="F288" s="241" t="s">
        <v>2756</v>
      </c>
      <c r="G288" s="41"/>
      <c r="H288" s="41"/>
      <c r="I288" s="242"/>
      <c r="J288" s="41"/>
      <c r="K288" s="41"/>
      <c r="L288" s="45"/>
      <c r="M288" s="243"/>
      <c r="N288" s="244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201</v>
      </c>
      <c r="AU288" s="18" t="s">
        <v>77</v>
      </c>
    </row>
    <row r="289" spans="1:65" s="2" customFormat="1" ht="12">
      <c r="A289" s="39"/>
      <c r="B289" s="40"/>
      <c r="C289" s="227" t="s">
        <v>379</v>
      </c>
      <c r="D289" s="227" t="s">
        <v>196</v>
      </c>
      <c r="E289" s="228" t="s">
        <v>2758</v>
      </c>
      <c r="F289" s="229" t="s">
        <v>2759</v>
      </c>
      <c r="G289" s="230" t="s">
        <v>268</v>
      </c>
      <c r="H289" s="231">
        <v>0.196</v>
      </c>
      <c r="I289" s="232"/>
      <c r="J289" s="233">
        <f>ROUND(I289*H289,2)</f>
        <v>0</v>
      </c>
      <c r="K289" s="229" t="s">
        <v>1</v>
      </c>
      <c r="L289" s="45"/>
      <c r="M289" s="234" t="s">
        <v>1</v>
      </c>
      <c r="N289" s="235" t="s">
        <v>38</v>
      </c>
      <c r="O289" s="92"/>
      <c r="P289" s="236">
        <f>O289*H289</f>
        <v>0</v>
      </c>
      <c r="Q289" s="236">
        <v>0</v>
      </c>
      <c r="R289" s="236">
        <f>Q289*H289</f>
        <v>0</v>
      </c>
      <c r="S289" s="236">
        <v>0</v>
      </c>
      <c r="T289" s="237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8" t="s">
        <v>239</v>
      </c>
      <c r="AT289" s="238" t="s">
        <v>196</v>
      </c>
      <c r="AU289" s="238" t="s">
        <v>77</v>
      </c>
      <c r="AY289" s="18" t="s">
        <v>194</v>
      </c>
      <c r="BE289" s="239">
        <f>IF(N289="základní",J289,0)</f>
        <v>0</v>
      </c>
      <c r="BF289" s="239">
        <f>IF(N289="snížená",J289,0)</f>
        <v>0</v>
      </c>
      <c r="BG289" s="239">
        <f>IF(N289="zákl. přenesená",J289,0)</f>
        <v>0</v>
      </c>
      <c r="BH289" s="239">
        <f>IF(N289="sníž. přenesená",J289,0)</f>
        <v>0</v>
      </c>
      <c r="BI289" s="239">
        <f>IF(N289="nulová",J289,0)</f>
        <v>0</v>
      </c>
      <c r="BJ289" s="18" t="s">
        <v>77</v>
      </c>
      <c r="BK289" s="239">
        <f>ROUND(I289*H289,2)</f>
        <v>0</v>
      </c>
      <c r="BL289" s="18" t="s">
        <v>239</v>
      </c>
      <c r="BM289" s="238" t="s">
        <v>2760</v>
      </c>
    </row>
    <row r="290" spans="1:47" s="2" customFormat="1" ht="12">
      <c r="A290" s="39"/>
      <c r="B290" s="40"/>
      <c r="C290" s="41"/>
      <c r="D290" s="240" t="s">
        <v>201</v>
      </c>
      <c r="E290" s="41"/>
      <c r="F290" s="241" t="s">
        <v>2759</v>
      </c>
      <c r="G290" s="41"/>
      <c r="H290" s="41"/>
      <c r="I290" s="242"/>
      <c r="J290" s="41"/>
      <c r="K290" s="41"/>
      <c r="L290" s="45"/>
      <c r="M290" s="243"/>
      <c r="N290" s="244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201</v>
      </c>
      <c r="AU290" s="18" t="s">
        <v>77</v>
      </c>
    </row>
    <row r="291" spans="1:63" s="12" customFormat="1" ht="25.9" customHeight="1">
      <c r="A291" s="12"/>
      <c r="B291" s="211"/>
      <c r="C291" s="212"/>
      <c r="D291" s="213" t="s">
        <v>72</v>
      </c>
      <c r="E291" s="214" t="s">
        <v>1402</v>
      </c>
      <c r="F291" s="214" t="s">
        <v>1403</v>
      </c>
      <c r="G291" s="212"/>
      <c r="H291" s="212"/>
      <c r="I291" s="215"/>
      <c r="J291" s="216">
        <f>BK291</f>
        <v>0</v>
      </c>
      <c r="K291" s="212"/>
      <c r="L291" s="217"/>
      <c r="M291" s="218"/>
      <c r="N291" s="219"/>
      <c r="O291" s="219"/>
      <c r="P291" s="220">
        <f>SUM(P292:P315)</f>
        <v>0</v>
      </c>
      <c r="Q291" s="219"/>
      <c r="R291" s="220">
        <f>SUM(R292:R315)</f>
        <v>0</v>
      </c>
      <c r="S291" s="219"/>
      <c r="T291" s="221">
        <f>SUM(T292:T315)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22" t="s">
        <v>81</v>
      </c>
      <c r="AT291" s="223" t="s">
        <v>72</v>
      </c>
      <c r="AU291" s="223" t="s">
        <v>73</v>
      </c>
      <c r="AY291" s="222" t="s">
        <v>194</v>
      </c>
      <c r="BK291" s="224">
        <f>SUM(BK292:BK315)</f>
        <v>0</v>
      </c>
    </row>
    <row r="292" spans="1:65" s="2" customFormat="1" ht="12">
      <c r="A292" s="39"/>
      <c r="B292" s="40"/>
      <c r="C292" s="227" t="s">
        <v>540</v>
      </c>
      <c r="D292" s="227" t="s">
        <v>196</v>
      </c>
      <c r="E292" s="228" t="s">
        <v>2761</v>
      </c>
      <c r="F292" s="229" t="s">
        <v>2762</v>
      </c>
      <c r="G292" s="230" t="s">
        <v>397</v>
      </c>
      <c r="H292" s="231">
        <v>1</v>
      </c>
      <c r="I292" s="232"/>
      <c r="J292" s="233">
        <f>ROUND(I292*H292,2)</f>
        <v>0</v>
      </c>
      <c r="K292" s="229" t="s">
        <v>1</v>
      </c>
      <c r="L292" s="45"/>
      <c r="M292" s="234" t="s">
        <v>1</v>
      </c>
      <c r="N292" s="235" t="s">
        <v>38</v>
      </c>
      <c r="O292" s="92"/>
      <c r="P292" s="236">
        <f>O292*H292</f>
        <v>0</v>
      </c>
      <c r="Q292" s="236">
        <v>0</v>
      </c>
      <c r="R292" s="236">
        <f>Q292*H292</f>
        <v>0</v>
      </c>
      <c r="S292" s="236">
        <v>0</v>
      </c>
      <c r="T292" s="237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8" t="s">
        <v>239</v>
      </c>
      <c r="AT292" s="238" t="s">
        <v>196</v>
      </c>
      <c r="AU292" s="238" t="s">
        <v>77</v>
      </c>
      <c r="AY292" s="18" t="s">
        <v>194</v>
      </c>
      <c r="BE292" s="239">
        <f>IF(N292="základní",J292,0)</f>
        <v>0</v>
      </c>
      <c r="BF292" s="239">
        <f>IF(N292="snížená",J292,0)</f>
        <v>0</v>
      </c>
      <c r="BG292" s="239">
        <f>IF(N292="zákl. přenesená",J292,0)</f>
        <v>0</v>
      </c>
      <c r="BH292" s="239">
        <f>IF(N292="sníž. přenesená",J292,0)</f>
        <v>0</v>
      </c>
      <c r="BI292" s="239">
        <f>IF(N292="nulová",J292,0)</f>
        <v>0</v>
      </c>
      <c r="BJ292" s="18" t="s">
        <v>77</v>
      </c>
      <c r="BK292" s="239">
        <f>ROUND(I292*H292,2)</f>
        <v>0</v>
      </c>
      <c r="BL292" s="18" t="s">
        <v>239</v>
      </c>
      <c r="BM292" s="238" t="s">
        <v>2763</v>
      </c>
    </row>
    <row r="293" spans="1:47" s="2" customFormat="1" ht="12">
      <c r="A293" s="39"/>
      <c r="B293" s="40"/>
      <c r="C293" s="41"/>
      <c r="D293" s="240" t="s">
        <v>201</v>
      </c>
      <c r="E293" s="41"/>
      <c r="F293" s="241" t="s">
        <v>2762</v>
      </c>
      <c r="G293" s="41"/>
      <c r="H293" s="41"/>
      <c r="I293" s="242"/>
      <c r="J293" s="41"/>
      <c r="K293" s="41"/>
      <c r="L293" s="45"/>
      <c r="M293" s="243"/>
      <c r="N293" s="244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201</v>
      </c>
      <c r="AU293" s="18" t="s">
        <v>77</v>
      </c>
    </row>
    <row r="294" spans="1:65" s="2" customFormat="1" ht="12">
      <c r="A294" s="39"/>
      <c r="B294" s="40"/>
      <c r="C294" s="227" t="s">
        <v>385</v>
      </c>
      <c r="D294" s="227" t="s">
        <v>196</v>
      </c>
      <c r="E294" s="228" t="s">
        <v>2764</v>
      </c>
      <c r="F294" s="229" t="s">
        <v>2765</v>
      </c>
      <c r="G294" s="230" t="s">
        <v>397</v>
      </c>
      <c r="H294" s="231">
        <v>1</v>
      </c>
      <c r="I294" s="232"/>
      <c r="J294" s="233">
        <f>ROUND(I294*H294,2)</f>
        <v>0</v>
      </c>
      <c r="K294" s="229" t="s">
        <v>1</v>
      </c>
      <c r="L294" s="45"/>
      <c r="M294" s="234" t="s">
        <v>1</v>
      </c>
      <c r="N294" s="235" t="s">
        <v>38</v>
      </c>
      <c r="O294" s="92"/>
      <c r="P294" s="236">
        <f>O294*H294</f>
        <v>0</v>
      </c>
      <c r="Q294" s="236">
        <v>0</v>
      </c>
      <c r="R294" s="236">
        <f>Q294*H294</f>
        <v>0</v>
      </c>
      <c r="S294" s="236">
        <v>0</v>
      </c>
      <c r="T294" s="23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8" t="s">
        <v>239</v>
      </c>
      <c r="AT294" s="238" t="s">
        <v>196</v>
      </c>
      <c r="AU294" s="238" t="s">
        <v>77</v>
      </c>
      <c r="AY294" s="18" t="s">
        <v>194</v>
      </c>
      <c r="BE294" s="239">
        <f>IF(N294="základní",J294,0)</f>
        <v>0</v>
      </c>
      <c r="BF294" s="239">
        <f>IF(N294="snížená",J294,0)</f>
        <v>0</v>
      </c>
      <c r="BG294" s="239">
        <f>IF(N294="zákl. přenesená",J294,0)</f>
        <v>0</v>
      </c>
      <c r="BH294" s="239">
        <f>IF(N294="sníž. přenesená",J294,0)</f>
        <v>0</v>
      </c>
      <c r="BI294" s="239">
        <f>IF(N294="nulová",J294,0)</f>
        <v>0</v>
      </c>
      <c r="BJ294" s="18" t="s">
        <v>77</v>
      </c>
      <c r="BK294" s="239">
        <f>ROUND(I294*H294,2)</f>
        <v>0</v>
      </c>
      <c r="BL294" s="18" t="s">
        <v>239</v>
      </c>
      <c r="BM294" s="238" t="s">
        <v>2766</v>
      </c>
    </row>
    <row r="295" spans="1:47" s="2" customFormat="1" ht="12">
      <c r="A295" s="39"/>
      <c r="B295" s="40"/>
      <c r="C295" s="41"/>
      <c r="D295" s="240" t="s">
        <v>201</v>
      </c>
      <c r="E295" s="41"/>
      <c r="F295" s="241" t="s">
        <v>2765</v>
      </c>
      <c r="G295" s="41"/>
      <c r="H295" s="41"/>
      <c r="I295" s="242"/>
      <c r="J295" s="41"/>
      <c r="K295" s="41"/>
      <c r="L295" s="45"/>
      <c r="M295" s="243"/>
      <c r="N295" s="244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201</v>
      </c>
      <c r="AU295" s="18" t="s">
        <v>77</v>
      </c>
    </row>
    <row r="296" spans="1:65" s="2" customFormat="1" ht="12">
      <c r="A296" s="39"/>
      <c r="B296" s="40"/>
      <c r="C296" s="227" t="s">
        <v>550</v>
      </c>
      <c r="D296" s="227" t="s">
        <v>196</v>
      </c>
      <c r="E296" s="228" t="s">
        <v>2767</v>
      </c>
      <c r="F296" s="229" t="s">
        <v>2768</v>
      </c>
      <c r="G296" s="230" t="s">
        <v>397</v>
      </c>
      <c r="H296" s="231">
        <v>1</v>
      </c>
      <c r="I296" s="232"/>
      <c r="J296" s="233">
        <f>ROUND(I296*H296,2)</f>
        <v>0</v>
      </c>
      <c r="K296" s="229" t="s">
        <v>1</v>
      </c>
      <c r="L296" s="45"/>
      <c r="M296" s="234" t="s">
        <v>1</v>
      </c>
      <c r="N296" s="235" t="s">
        <v>38</v>
      </c>
      <c r="O296" s="92"/>
      <c r="P296" s="236">
        <f>O296*H296</f>
        <v>0</v>
      </c>
      <c r="Q296" s="236">
        <v>0</v>
      </c>
      <c r="R296" s="236">
        <f>Q296*H296</f>
        <v>0</v>
      </c>
      <c r="S296" s="236">
        <v>0</v>
      </c>
      <c r="T296" s="237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8" t="s">
        <v>239</v>
      </c>
      <c r="AT296" s="238" t="s">
        <v>196</v>
      </c>
      <c r="AU296" s="238" t="s">
        <v>77</v>
      </c>
      <c r="AY296" s="18" t="s">
        <v>194</v>
      </c>
      <c r="BE296" s="239">
        <f>IF(N296="základní",J296,0)</f>
        <v>0</v>
      </c>
      <c r="BF296" s="239">
        <f>IF(N296="snížená",J296,0)</f>
        <v>0</v>
      </c>
      <c r="BG296" s="239">
        <f>IF(N296="zákl. přenesená",J296,0)</f>
        <v>0</v>
      </c>
      <c r="BH296" s="239">
        <f>IF(N296="sníž. přenesená",J296,0)</f>
        <v>0</v>
      </c>
      <c r="BI296" s="239">
        <f>IF(N296="nulová",J296,0)</f>
        <v>0</v>
      </c>
      <c r="BJ296" s="18" t="s">
        <v>77</v>
      </c>
      <c r="BK296" s="239">
        <f>ROUND(I296*H296,2)</f>
        <v>0</v>
      </c>
      <c r="BL296" s="18" t="s">
        <v>239</v>
      </c>
      <c r="BM296" s="238" t="s">
        <v>2769</v>
      </c>
    </row>
    <row r="297" spans="1:47" s="2" customFormat="1" ht="12">
      <c r="A297" s="39"/>
      <c r="B297" s="40"/>
      <c r="C297" s="41"/>
      <c r="D297" s="240" t="s">
        <v>201</v>
      </c>
      <c r="E297" s="41"/>
      <c r="F297" s="241" t="s">
        <v>2768</v>
      </c>
      <c r="G297" s="41"/>
      <c r="H297" s="41"/>
      <c r="I297" s="242"/>
      <c r="J297" s="41"/>
      <c r="K297" s="41"/>
      <c r="L297" s="45"/>
      <c r="M297" s="243"/>
      <c r="N297" s="244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201</v>
      </c>
      <c r="AU297" s="18" t="s">
        <v>77</v>
      </c>
    </row>
    <row r="298" spans="1:65" s="2" customFormat="1" ht="12">
      <c r="A298" s="39"/>
      <c r="B298" s="40"/>
      <c r="C298" s="227" t="s">
        <v>387</v>
      </c>
      <c r="D298" s="227" t="s">
        <v>196</v>
      </c>
      <c r="E298" s="228" t="s">
        <v>2770</v>
      </c>
      <c r="F298" s="229" t="s">
        <v>2771</v>
      </c>
      <c r="G298" s="230" t="s">
        <v>397</v>
      </c>
      <c r="H298" s="231">
        <v>1</v>
      </c>
      <c r="I298" s="232"/>
      <c r="J298" s="233">
        <f>ROUND(I298*H298,2)</f>
        <v>0</v>
      </c>
      <c r="K298" s="229" t="s">
        <v>1</v>
      </c>
      <c r="L298" s="45"/>
      <c r="M298" s="234" t="s">
        <v>1</v>
      </c>
      <c r="N298" s="235" t="s">
        <v>38</v>
      </c>
      <c r="O298" s="92"/>
      <c r="P298" s="236">
        <f>O298*H298</f>
        <v>0</v>
      </c>
      <c r="Q298" s="236">
        <v>0</v>
      </c>
      <c r="R298" s="236">
        <f>Q298*H298</f>
        <v>0</v>
      </c>
      <c r="S298" s="236">
        <v>0</v>
      </c>
      <c r="T298" s="237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8" t="s">
        <v>239</v>
      </c>
      <c r="AT298" s="238" t="s">
        <v>196</v>
      </c>
      <c r="AU298" s="238" t="s">
        <v>77</v>
      </c>
      <c r="AY298" s="18" t="s">
        <v>194</v>
      </c>
      <c r="BE298" s="239">
        <f>IF(N298="základní",J298,0)</f>
        <v>0</v>
      </c>
      <c r="BF298" s="239">
        <f>IF(N298="snížená",J298,0)</f>
        <v>0</v>
      </c>
      <c r="BG298" s="239">
        <f>IF(N298="zákl. přenesená",J298,0)</f>
        <v>0</v>
      </c>
      <c r="BH298" s="239">
        <f>IF(N298="sníž. přenesená",J298,0)</f>
        <v>0</v>
      </c>
      <c r="BI298" s="239">
        <f>IF(N298="nulová",J298,0)</f>
        <v>0</v>
      </c>
      <c r="BJ298" s="18" t="s">
        <v>77</v>
      </c>
      <c r="BK298" s="239">
        <f>ROUND(I298*H298,2)</f>
        <v>0</v>
      </c>
      <c r="BL298" s="18" t="s">
        <v>239</v>
      </c>
      <c r="BM298" s="238" t="s">
        <v>2772</v>
      </c>
    </row>
    <row r="299" spans="1:47" s="2" customFormat="1" ht="12">
      <c r="A299" s="39"/>
      <c r="B299" s="40"/>
      <c r="C299" s="41"/>
      <c r="D299" s="240" t="s">
        <v>201</v>
      </c>
      <c r="E299" s="41"/>
      <c r="F299" s="241" t="s">
        <v>2771</v>
      </c>
      <c r="G299" s="41"/>
      <c r="H299" s="41"/>
      <c r="I299" s="242"/>
      <c r="J299" s="41"/>
      <c r="K299" s="41"/>
      <c r="L299" s="45"/>
      <c r="M299" s="243"/>
      <c r="N299" s="244"/>
      <c r="O299" s="92"/>
      <c r="P299" s="92"/>
      <c r="Q299" s="92"/>
      <c r="R299" s="92"/>
      <c r="S299" s="92"/>
      <c r="T299" s="9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201</v>
      </c>
      <c r="AU299" s="18" t="s">
        <v>77</v>
      </c>
    </row>
    <row r="300" spans="1:65" s="2" customFormat="1" ht="33" customHeight="1">
      <c r="A300" s="39"/>
      <c r="B300" s="40"/>
      <c r="C300" s="227" t="s">
        <v>563</v>
      </c>
      <c r="D300" s="227" t="s">
        <v>196</v>
      </c>
      <c r="E300" s="228" t="s">
        <v>2773</v>
      </c>
      <c r="F300" s="229" t="s">
        <v>2774</v>
      </c>
      <c r="G300" s="230" t="s">
        <v>397</v>
      </c>
      <c r="H300" s="231">
        <v>1</v>
      </c>
      <c r="I300" s="232"/>
      <c r="J300" s="233">
        <f>ROUND(I300*H300,2)</f>
        <v>0</v>
      </c>
      <c r="K300" s="229" t="s">
        <v>1</v>
      </c>
      <c r="L300" s="45"/>
      <c r="M300" s="234" t="s">
        <v>1</v>
      </c>
      <c r="N300" s="235" t="s">
        <v>38</v>
      </c>
      <c r="O300" s="92"/>
      <c r="P300" s="236">
        <f>O300*H300</f>
        <v>0</v>
      </c>
      <c r="Q300" s="236">
        <v>0</v>
      </c>
      <c r="R300" s="236">
        <f>Q300*H300</f>
        <v>0</v>
      </c>
      <c r="S300" s="236">
        <v>0</v>
      </c>
      <c r="T300" s="237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8" t="s">
        <v>239</v>
      </c>
      <c r="AT300" s="238" t="s">
        <v>196</v>
      </c>
      <c r="AU300" s="238" t="s">
        <v>77</v>
      </c>
      <c r="AY300" s="18" t="s">
        <v>194</v>
      </c>
      <c r="BE300" s="239">
        <f>IF(N300="základní",J300,0)</f>
        <v>0</v>
      </c>
      <c r="BF300" s="239">
        <f>IF(N300="snížená",J300,0)</f>
        <v>0</v>
      </c>
      <c r="BG300" s="239">
        <f>IF(N300="zákl. přenesená",J300,0)</f>
        <v>0</v>
      </c>
      <c r="BH300" s="239">
        <f>IF(N300="sníž. přenesená",J300,0)</f>
        <v>0</v>
      </c>
      <c r="BI300" s="239">
        <f>IF(N300="nulová",J300,0)</f>
        <v>0</v>
      </c>
      <c r="BJ300" s="18" t="s">
        <v>77</v>
      </c>
      <c r="BK300" s="239">
        <f>ROUND(I300*H300,2)</f>
        <v>0</v>
      </c>
      <c r="BL300" s="18" t="s">
        <v>239</v>
      </c>
      <c r="BM300" s="238" t="s">
        <v>2775</v>
      </c>
    </row>
    <row r="301" spans="1:47" s="2" customFormat="1" ht="12">
      <c r="A301" s="39"/>
      <c r="B301" s="40"/>
      <c r="C301" s="41"/>
      <c r="D301" s="240" t="s">
        <v>201</v>
      </c>
      <c r="E301" s="41"/>
      <c r="F301" s="241" t="s">
        <v>2774</v>
      </c>
      <c r="G301" s="41"/>
      <c r="H301" s="41"/>
      <c r="I301" s="242"/>
      <c r="J301" s="41"/>
      <c r="K301" s="41"/>
      <c r="L301" s="45"/>
      <c r="M301" s="243"/>
      <c r="N301" s="244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201</v>
      </c>
      <c r="AU301" s="18" t="s">
        <v>77</v>
      </c>
    </row>
    <row r="302" spans="1:65" s="2" customFormat="1" ht="12">
      <c r="A302" s="39"/>
      <c r="B302" s="40"/>
      <c r="C302" s="227" t="s">
        <v>392</v>
      </c>
      <c r="D302" s="227" t="s">
        <v>196</v>
      </c>
      <c r="E302" s="228" t="s">
        <v>2776</v>
      </c>
      <c r="F302" s="229" t="s">
        <v>2777</v>
      </c>
      <c r="G302" s="230" t="s">
        <v>397</v>
      </c>
      <c r="H302" s="231">
        <v>4</v>
      </c>
      <c r="I302" s="232"/>
      <c r="J302" s="233">
        <f>ROUND(I302*H302,2)</f>
        <v>0</v>
      </c>
      <c r="K302" s="229" t="s">
        <v>1</v>
      </c>
      <c r="L302" s="45"/>
      <c r="M302" s="234" t="s">
        <v>1</v>
      </c>
      <c r="N302" s="235" t="s">
        <v>38</v>
      </c>
      <c r="O302" s="92"/>
      <c r="P302" s="236">
        <f>O302*H302</f>
        <v>0</v>
      </c>
      <c r="Q302" s="236">
        <v>0</v>
      </c>
      <c r="R302" s="236">
        <f>Q302*H302</f>
        <v>0</v>
      </c>
      <c r="S302" s="236">
        <v>0</v>
      </c>
      <c r="T302" s="237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8" t="s">
        <v>239</v>
      </c>
      <c r="AT302" s="238" t="s">
        <v>196</v>
      </c>
      <c r="AU302" s="238" t="s">
        <v>77</v>
      </c>
      <c r="AY302" s="18" t="s">
        <v>194</v>
      </c>
      <c r="BE302" s="239">
        <f>IF(N302="základní",J302,0)</f>
        <v>0</v>
      </c>
      <c r="BF302" s="239">
        <f>IF(N302="snížená",J302,0)</f>
        <v>0</v>
      </c>
      <c r="BG302" s="239">
        <f>IF(N302="zákl. přenesená",J302,0)</f>
        <v>0</v>
      </c>
      <c r="BH302" s="239">
        <f>IF(N302="sníž. přenesená",J302,0)</f>
        <v>0</v>
      </c>
      <c r="BI302" s="239">
        <f>IF(N302="nulová",J302,0)</f>
        <v>0</v>
      </c>
      <c r="BJ302" s="18" t="s">
        <v>77</v>
      </c>
      <c r="BK302" s="239">
        <f>ROUND(I302*H302,2)</f>
        <v>0</v>
      </c>
      <c r="BL302" s="18" t="s">
        <v>239</v>
      </c>
      <c r="BM302" s="238" t="s">
        <v>2778</v>
      </c>
    </row>
    <row r="303" spans="1:47" s="2" customFormat="1" ht="12">
      <c r="A303" s="39"/>
      <c r="B303" s="40"/>
      <c r="C303" s="41"/>
      <c r="D303" s="240" t="s">
        <v>201</v>
      </c>
      <c r="E303" s="41"/>
      <c r="F303" s="241" t="s">
        <v>2777</v>
      </c>
      <c r="G303" s="41"/>
      <c r="H303" s="41"/>
      <c r="I303" s="242"/>
      <c r="J303" s="41"/>
      <c r="K303" s="41"/>
      <c r="L303" s="45"/>
      <c r="M303" s="243"/>
      <c r="N303" s="244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201</v>
      </c>
      <c r="AU303" s="18" t="s">
        <v>77</v>
      </c>
    </row>
    <row r="304" spans="1:65" s="2" customFormat="1" ht="12">
      <c r="A304" s="39"/>
      <c r="B304" s="40"/>
      <c r="C304" s="227" t="s">
        <v>572</v>
      </c>
      <c r="D304" s="227" t="s">
        <v>196</v>
      </c>
      <c r="E304" s="228" t="s">
        <v>2779</v>
      </c>
      <c r="F304" s="229" t="s">
        <v>2780</v>
      </c>
      <c r="G304" s="230" t="s">
        <v>397</v>
      </c>
      <c r="H304" s="231">
        <v>1</v>
      </c>
      <c r="I304" s="232"/>
      <c r="J304" s="233">
        <f>ROUND(I304*H304,2)</f>
        <v>0</v>
      </c>
      <c r="K304" s="229" t="s">
        <v>1</v>
      </c>
      <c r="L304" s="45"/>
      <c r="M304" s="234" t="s">
        <v>1</v>
      </c>
      <c r="N304" s="235" t="s">
        <v>38</v>
      </c>
      <c r="O304" s="92"/>
      <c r="P304" s="236">
        <f>O304*H304</f>
        <v>0</v>
      </c>
      <c r="Q304" s="236">
        <v>0</v>
      </c>
      <c r="R304" s="236">
        <f>Q304*H304</f>
        <v>0</v>
      </c>
      <c r="S304" s="236">
        <v>0</v>
      </c>
      <c r="T304" s="237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8" t="s">
        <v>239</v>
      </c>
      <c r="AT304" s="238" t="s">
        <v>196</v>
      </c>
      <c r="AU304" s="238" t="s">
        <v>77</v>
      </c>
      <c r="AY304" s="18" t="s">
        <v>194</v>
      </c>
      <c r="BE304" s="239">
        <f>IF(N304="základní",J304,0)</f>
        <v>0</v>
      </c>
      <c r="BF304" s="239">
        <f>IF(N304="snížená",J304,0)</f>
        <v>0</v>
      </c>
      <c r="BG304" s="239">
        <f>IF(N304="zákl. přenesená",J304,0)</f>
        <v>0</v>
      </c>
      <c r="BH304" s="239">
        <f>IF(N304="sníž. přenesená",J304,0)</f>
        <v>0</v>
      </c>
      <c r="BI304" s="239">
        <f>IF(N304="nulová",J304,0)</f>
        <v>0</v>
      </c>
      <c r="BJ304" s="18" t="s">
        <v>77</v>
      </c>
      <c r="BK304" s="239">
        <f>ROUND(I304*H304,2)</f>
        <v>0</v>
      </c>
      <c r="BL304" s="18" t="s">
        <v>239</v>
      </c>
      <c r="BM304" s="238" t="s">
        <v>2781</v>
      </c>
    </row>
    <row r="305" spans="1:47" s="2" customFormat="1" ht="12">
      <c r="A305" s="39"/>
      <c r="B305" s="40"/>
      <c r="C305" s="41"/>
      <c r="D305" s="240" t="s">
        <v>201</v>
      </c>
      <c r="E305" s="41"/>
      <c r="F305" s="241" t="s">
        <v>2780</v>
      </c>
      <c r="G305" s="41"/>
      <c r="H305" s="41"/>
      <c r="I305" s="242"/>
      <c r="J305" s="41"/>
      <c r="K305" s="41"/>
      <c r="L305" s="45"/>
      <c r="M305" s="243"/>
      <c r="N305" s="244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201</v>
      </c>
      <c r="AU305" s="18" t="s">
        <v>77</v>
      </c>
    </row>
    <row r="306" spans="1:65" s="2" customFormat="1" ht="21.75" customHeight="1">
      <c r="A306" s="39"/>
      <c r="B306" s="40"/>
      <c r="C306" s="227" t="s">
        <v>398</v>
      </c>
      <c r="D306" s="227" t="s">
        <v>196</v>
      </c>
      <c r="E306" s="228" t="s">
        <v>2782</v>
      </c>
      <c r="F306" s="229" t="s">
        <v>2783</v>
      </c>
      <c r="G306" s="230" t="s">
        <v>397</v>
      </c>
      <c r="H306" s="231">
        <v>1</v>
      </c>
      <c r="I306" s="232"/>
      <c r="J306" s="233">
        <f>ROUND(I306*H306,2)</f>
        <v>0</v>
      </c>
      <c r="K306" s="229" t="s">
        <v>1</v>
      </c>
      <c r="L306" s="45"/>
      <c r="M306" s="234" t="s">
        <v>1</v>
      </c>
      <c r="N306" s="235" t="s">
        <v>38</v>
      </c>
      <c r="O306" s="92"/>
      <c r="P306" s="236">
        <f>O306*H306</f>
        <v>0</v>
      </c>
      <c r="Q306" s="236">
        <v>0</v>
      </c>
      <c r="R306" s="236">
        <f>Q306*H306</f>
        <v>0</v>
      </c>
      <c r="S306" s="236">
        <v>0</v>
      </c>
      <c r="T306" s="237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8" t="s">
        <v>239</v>
      </c>
      <c r="AT306" s="238" t="s">
        <v>196</v>
      </c>
      <c r="AU306" s="238" t="s">
        <v>77</v>
      </c>
      <c r="AY306" s="18" t="s">
        <v>194</v>
      </c>
      <c r="BE306" s="239">
        <f>IF(N306="základní",J306,0)</f>
        <v>0</v>
      </c>
      <c r="BF306" s="239">
        <f>IF(N306="snížená",J306,0)</f>
        <v>0</v>
      </c>
      <c r="BG306" s="239">
        <f>IF(N306="zákl. přenesená",J306,0)</f>
        <v>0</v>
      </c>
      <c r="BH306" s="239">
        <f>IF(N306="sníž. přenesená",J306,0)</f>
        <v>0</v>
      </c>
      <c r="BI306" s="239">
        <f>IF(N306="nulová",J306,0)</f>
        <v>0</v>
      </c>
      <c r="BJ306" s="18" t="s">
        <v>77</v>
      </c>
      <c r="BK306" s="239">
        <f>ROUND(I306*H306,2)</f>
        <v>0</v>
      </c>
      <c r="BL306" s="18" t="s">
        <v>239</v>
      </c>
      <c r="BM306" s="238" t="s">
        <v>2784</v>
      </c>
    </row>
    <row r="307" spans="1:47" s="2" customFormat="1" ht="12">
      <c r="A307" s="39"/>
      <c r="B307" s="40"/>
      <c r="C307" s="41"/>
      <c r="D307" s="240" t="s">
        <v>201</v>
      </c>
      <c r="E307" s="41"/>
      <c r="F307" s="241" t="s">
        <v>2783</v>
      </c>
      <c r="G307" s="41"/>
      <c r="H307" s="41"/>
      <c r="I307" s="242"/>
      <c r="J307" s="41"/>
      <c r="K307" s="41"/>
      <c r="L307" s="45"/>
      <c r="M307" s="243"/>
      <c r="N307" s="244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201</v>
      </c>
      <c r="AU307" s="18" t="s">
        <v>77</v>
      </c>
    </row>
    <row r="308" spans="1:65" s="2" customFormat="1" ht="12">
      <c r="A308" s="39"/>
      <c r="B308" s="40"/>
      <c r="C308" s="227" t="s">
        <v>584</v>
      </c>
      <c r="D308" s="227" t="s">
        <v>196</v>
      </c>
      <c r="E308" s="228" t="s">
        <v>2785</v>
      </c>
      <c r="F308" s="229" t="s">
        <v>2786</v>
      </c>
      <c r="G308" s="230" t="s">
        <v>397</v>
      </c>
      <c r="H308" s="231">
        <v>1</v>
      </c>
      <c r="I308" s="232"/>
      <c r="J308" s="233">
        <f>ROUND(I308*H308,2)</f>
        <v>0</v>
      </c>
      <c r="K308" s="229" t="s">
        <v>1</v>
      </c>
      <c r="L308" s="45"/>
      <c r="M308" s="234" t="s">
        <v>1</v>
      </c>
      <c r="N308" s="235" t="s">
        <v>38</v>
      </c>
      <c r="O308" s="92"/>
      <c r="P308" s="236">
        <f>O308*H308</f>
        <v>0</v>
      </c>
      <c r="Q308" s="236">
        <v>0</v>
      </c>
      <c r="R308" s="236">
        <f>Q308*H308</f>
        <v>0</v>
      </c>
      <c r="S308" s="236">
        <v>0</v>
      </c>
      <c r="T308" s="237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8" t="s">
        <v>239</v>
      </c>
      <c r="AT308" s="238" t="s">
        <v>196</v>
      </c>
      <c r="AU308" s="238" t="s">
        <v>77</v>
      </c>
      <c r="AY308" s="18" t="s">
        <v>194</v>
      </c>
      <c r="BE308" s="239">
        <f>IF(N308="základní",J308,0)</f>
        <v>0</v>
      </c>
      <c r="BF308" s="239">
        <f>IF(N308="snížená",J308,0)</f>
        <v>0</v>
      </c>
      <c r="BG308" s="239">
        <f>IF(N308="zákl. přenesená",J308,0)</f>
        <v>0</v>
      </c>
      <c r="BH308" s="239">
        <f>IF(N308="sníž. přenesená",J308,0)</f>
        <v>0</v>
      </c>
      <c r="BI308" s="239">
        <f>IF(N308="nulová",J308,0)</f>
        <v>0</v>
      </c>
      <c r="BJ308" s="18" t="s">
        <v>77</v>
      </c>
      <c r="BK308" s="239">
        <f>ROUND(I308*H308,2)</f>
        <v>0</v>
      </c>
      <c r="BL308" s="18" t="s">
        <v>239</v>
      </c>
      <c r="BM308" s="238" t="s">
        <v>2787</v>
      </c>
    </row>
    <row r="309" spans="1:47" s="2" customFormat="1" ht="12">
      <c r="A309" s="39"/>
      <c r="B309" s="40"/>
      <c r="C309" s="41"/>
      <c r="D309" s="240" t="s">
        <v>201</v>
      </c>
      <c r="E309" s="41"/>
      <c r="F309" s="241" t="s">
        <v>2786</v>
      </c>
      <c r="G309" s="41"/>
      <c r="H309" s="41"/>
      <c r="I309" s="242"/>
      <c r="J309" s="41"/>
      <c r="K309" s="41"/>
      <c r="L309" s="45"/>
      <c r="M309" s="243"/>
      <c r="N309" s="244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201</v>
      </c>
      <c r="AU309" s="18" t="s">
        <v>77</v>
      </c>
    </row>
    <row r="310" spans="1:65" s="2" customFormat="1" ht="12">
      <c r="A310" s="39"/>
      <c r="B310" s="40"/>
      <c r="C310" s="227" t="s">
        <v>404</v>
      </c>
      <c r="D310" s="227" t="s">
        <v>196</v>
      </c>
      <c r="E310" s="228" t="s">
        <v>2788</v>
      </c>
      <c r="F310" s="229" t="s">
        <v>2789</v>
      </c>
      <c r="G310" s="230" t="s">
        <v>397</v>
      </c>
      <c r="H310" s="231">
        <v>1</v>
      </c>
      <c r="I310" s="232"/>
      <c r="J310" s="233">
        <f>ROUND(I310*H310,2)</f>
        <v>0</v>
      </c>
      <c r="K310" s="229" t="s">
        <v>1</v>
      </c>
      <c r="L310" s="45"/>
      <c r="M310" s="234" t="s">
        <v>1</v>
      </c>
      <c r="N310" s="235" t="s">
        <v>38</v>
      </c>
      <c r="O310" s="92"/>
      <c r="P310" s="236">
        <f>O310*H310</f>
        <v>0</v>
      </c>
      <c r="Q310" s="236">
        <v>0</v>
      </c>
      <c r="R310" s="236">
        <f>Q310*H310</f>
        <v>0</v>
      </c>
      <c r="S310" s="236">
        <v>0</v>
      </c>
      <c r="T310" s="237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8" t="s">
        <v>239</v>
      </c>
      <c r="AT310" s="238" t="s">
        <v>196</v>
      </c>
      <c r="AU310" s="238" t="s">
        <v>77</v>
      </c>
      <c r="AY310" s="18" t="s">
        <v>194</v>
      </c>
      <c r="BE310" s="239">
        <f>IF(N310="základní",J310,0)</f>
        <v>0</v>
      </c>
      <c r="BF310" s="239">
        <f>IF(N310="snížená",J310,0)</f>
        <v>0</v>
      </c>
      <c r="BG310" s="239">
        <f>IF(N310="zákl. přenesená",J310,0)</f>
        <v>0</v>
      </c>
      <c r="BH310" s="239">
        <f>IF(N310="sníž. přenesená",J310,0)</f>
        <v>0</v>
      </c>
      <c r="BI310" s="239">
        <f>IF(N310="nulová",J310,0)</f>
        <v>0</v>
      </c>
      <c r="BJ310" s="18" t="s">
        <v>77</v>
      </c>
      <c r="BK310" s="239">
        <f>ROUND(I310*H310,2)</f>
        <v>0</v>
      </c>
      <c r="BL310" s="18" t="s">
        <v>239</v>
      </c>
      <c r="BM310" s="238" t="s">
        <v>2790</v>
      </c>
    </row>
    <row r="311" spans="1:47" s="2" customFormat="1" ht="12">
      <c r="A311" s="39"/>
      <c r="B311" s="40"/>
      <c r="C311" s="41"/>
      <c r="D311" s="240" t="s">
        <v>201</v>
      </c>
      <c r="E311" s="41"/>
      <c r="F311" s="241" t="s">
        <v>2789</v>
      </c>
      <c r="G311" s="41"/>
      <c r="H311" s="41"/>
      <c r="I311" s="242"/>
      <c r="J311" s="41"/>
      <c r="K311" s="41"/>
      <c r="L311" s="45"/>
      <c r="M311" s="243"/>
      <c r="N311" s="244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201</v>
      </c>
      <c r="AU311" s="18" t="s">
        <v>77</v>
      </c>
    </row>
    <row r="312" spans="1:65" s="2" customFormat="1" ht="12">
      <c r="A312" s="39"/>
      <c r="B312" s="40"/>
      <c r="C312" s="227" t="s">
        <v>593</v>
      </c>
      <c r="D312" s="227" t="s">
        <v>196</v>
      </c>
      <c r="E312" s="228" t="s">
        <v>2791</v>
      </c>
      <c r="F312" s="229" t="s">
        <v>2792</v>
      </c>
      <c r="G312" s="230" t="s">
        <v>268</v>
      </c>
      <c r="H312" s="231">
        <v>0.1</v>
      </c>
      <c r="I312" s="232"/>
      <c r="J312" s="233">
        <f>ROUND(I312*H312,2)</f>
        <v>0</v>
      </c>
      <c r="K312" s="229" t="s">
        <v>1</v>
      </c>
      <c r="L312" s="45"/>
      <c r="M312" s="234" t="s">
        <v>1</v>
      </c>
      <c r="N312" s="235" t="s">
        <v>38</v>
      </c>
      <c r="O312" s="92"/>
      <c r="P312" s="236">
        <f>O312*H312</f>
        <v>0</v>
      </c>
      <c r="Q312" s="236">
        <v>0</v>
      </c>
      <c r="R312" s="236">
        <f>Q312*H312</f>
        <v>0</v>
      </c>
      <c r="S312" s="236">
        <v>0</v>
      </c>
      <c r="T312" s="237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8" t="s">
        <v>239</v>
      </c>
      <c r="AT312" s="238" t="s">
        <v>196</v>
      </c>
      <c r="AU312" s="238" t="s">
        <v>77</v>
      </c>
      <c r="AY312" s="18" t="s">
        <v>194</v>
      </c>
      <c r="BE312" s="239">
        <f>IF(N312="základní",J312,0)</f>
        <v>0</v>
      </c>
      <c r="BF312" s="239">
        <f>IF(N312="snížená",J312,0)</f>
        <v>0</v>
      </c>
      <c r="BG312" s="239">
        <f>IF(N312="zákl. přenesená",J312,0)</f>
        <v>0</v>
      </c>
      <c r="BH312" s="239">
        <f>IF(N312="sníž. přenesená",J312,0)</f>
        <v>0</v>
      </c>
      <c r="BI312" s="239">
        <f>IF(N312="nulová",J312,0)</f>
        <v>0</v>
      </c>
      <c r="BJ312" s="18" t="s">
        <v>77</v>
      </c>
      <c r="BK312" s="239">
        <f>ROUND(I312*H312,2)</f>
        <v>0</v>
      </c>
      <c r="BL312" s="18" t="s">
        <v>239</v>
      </c>
      <c r="BM312" s="238" t="s">
        <v>2793</v>
      </c>
    </row>
    <row r="313" spans="1:47" s="2" customFormat="1" ht="12">
      <c r="A313" s="39"/>
      <c r="B313" s="40"/>
      <c r="C313" s="41"/>
      <c r="D313" s="240" t="s">
        <v>201</v>
      </c>
      <c r="E313" s="41"/>
      <c r="F313" s="241" t="s">
        <v>2792</v>
      </c>
      <c r="G313" s="41"/>
      <c r="H313" s="41"/>
      <c r="I313" s="242"/>
      <c r="J313" s="41"/>
      <c r="K313" s="41"/>
      <c r="L313" s="45"/>
      <c r="M313" s="243"/>
      <c r="N313" s="244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201</v>
      </c>
      <c r="AU313" s="18" t="s">
        <v>77</v>
      </c>
    </row>
    <row r="314" spans="1:65" s="2" customFormat="1" ht="12">
      <c r="A314" s="39"/>
      <c r="B314" s="40"/>
      <c r="C314" s="227" t="s">
        <v>409</v>
      </c>
      <c r="D314" s="227" t="s">
        <v>196</v>
      </c>
      <c r="E314" s="228" t="s">
        <v>2794</v>
      </c>
      <c r="F314" s="229" t="s">
        <v>2795</v>
      </c>
      <c r="G314" s="230" t="s">
        <v>268</v>
      </c>
      <c r="H314" s="231">
        <v>0.1</v>
      </c>
      <c r="I314" s="232"/>
      <c r="J314" s="233">
        <f>ROUND(I314*H314,2)</f>
        <v>0</v>
      </c>
      <c r="K314" s="229" t="s">
        <v>1</v>
      </c>
      <c r="L314" s="45"/>
      <c r="M314" s="234" t="s">
        <v>1</v>
      </c>
      <c r="N314" s="235" t="s">
        <v>38</v>
      </c>
      <c r="O314" s="92"/>
      <c r="P314" s="236">
        <f>O314*H314</f>
        <v>0</v>
      </c>
      <c r="Q314" s="236">
        <v>0</v>
      </c>
      <c r="R314" s="236">
        <f>Q314*H314</f>
        <v>0</v>
      </c>
      <c r="S314" s="236">
        <v>0</v>
      </c>
      <c r="T314" s="237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8" t="s">
        <v>239</v>
      </c>
      <c r="AT314" s="238" t="s">
        <v>196</v>
      </c>
      <c r="AU314" s="238" t="s">
        <v>77</v>
      </c>
      <c r="AY314" s="18" t="s">
        <v>194</v>
      </c>
      <c r="BE314" s="239">
        <f>IF(N314="základní",J314,0)</f>
        <v>0</v>
      </c>
      <c r="BF314" s="239">
        <f>IF(N314="snížená",J314,0)</f>
        <v>0</v>
      </c>
      <c r="BG314" s="239">
        <f>IF(N314="zákl. přenesená",J314,0)</f>
        <v>0</v>
      </c>
      <c r="BH314" s="239">
        <f>IF(N314="sníž. přenesená",J314,0)</f>
        <v>0</v>
      </c>
      <c r="BI314" s="239">
        <f>IF(N314="nulová",J314,0)</f>
        <v>0</v>
      </c>
      <c r="BJ314" s="18" t="s">
        <v>77</v>
      </c>
      <c r="BK314" s="239">
        <f>ROUND(I314*H314,2)</f>
        <v>0</v>
      </c>
      <c r="BL314" s="18" t="s">
        <v>239</v>
      </c>
      <c r="BM314" s="238" t="s">
        <v>2796</v>
      </c>
    </row>
    <row r="315" spans="1:47" s="2" customFormat="1" ht="12">
      <c r="A315" s="39"/>
      <c r="B315" s="40"/>
      <c r="C315" s="41"/>
      <c r="D315" s="240" t="s">
        <v>201</v>
      </c>
      <c r="E315" s="41"/>
      <c r="F315" s="241" t="s">
        <v>2795</v>
      </c>
      <c r="G315" s="41"/>
      <c r="H315" s="41"/>
      <c r="I315" s="242"/>
      <c r="J315" s="41"/>
      <c r="K315" s="41"/>
      <c r="L315" s="45"/>
      <c r="M315" s="243"/>
      <c r="N315" s="244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201</v>
      </c>
      <c r="AU315" s="18" t="s">
        <v>77</v>
      </c>
    </row>
    <row r="316" spans="1:63" s="12" customFormat="1" ht="25.9" customHeight="1">
      <c r="A316" s="12"/>
      <c r="B316" s="211"/>
      <c r="C316" s="212"/>
      <c r="D316" s="213" t="s">
        <v>72</v>
      </c>
      <c r="E316" s="214" t="s">
        <v>1962</v>
      </c>
      <c r="F316" s="214" t="s">
        <v>2797</v>
      </c>
      <c r="G316" s="212"/>
      <c r="H316" s="212"/>
      <c r="I316" s="215"/>
      <c r="J316" s="216">
        <f>BK316</f>
        <v>0</v>
      </c>
      <c r="K316" s="212"/>
      <c r="L316" s="217"/>
      <c r="M316" s="218"/>
      <c r="N316" s="219"/>
      <c r="O316" s="219"/>
      <c r="P316" s="220">
        <f>SUM(P317:P326)</f>
        <v>0</v>
      </c>
      <c r="Q316" s="219"/>
      <c r="R316" s="220">
        <f>SUM(R317:R326)</f>
        <v>0</v>
      </c>
      <c r="S316" s="219"/>
      <c r="T316" s="221">
        <f>SUM(T317:T326)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22" t="s">
        <v>81</v>
      </c>
      <c r="AT316" s="223" t="s">
        <v>72</v>
      </c>
      <c r="AU316" s="223" t="s">
        <v>73</v>
      </c>
      <c r="AY316" s="222" t="s">
        <v>194</v>
      </c>
      <c r="BK316" s="224">
        <f>SUM(BK317:BK326)</f>
        <v>0</v>
      </c>
    </row>
    <row r="317" spans="1:65" s="2" customFormat="1" ht="33" customHeight="1">
      <c r="A317" s="39"/>
      <c r="B317" s="40"/>
      <c r="C317" s="227" t="s">
        <v>602</v>
      </c>
      <c r="D317" s="227" t="s">
        <v>196</v>
      </c>
      <c r="E317" s="228" t="s">
        <v>2798</v>
      </c>
      <c r="F317" s="229" t="s">
        <v>2799</v>
      </c>
      <c r="G317" s="230" t="s">
        <v>397</v>
      </c>
      <c r="H317" s="231">
        <v>1</v>
      </c>
      <c r="I317" s="232"/>
      <c r="J317" s="233">
        <f>ROUND(I317*H317,2)</f>
        <v>0</v>
      </c>
      <c r="K317" s="229" t="s">
        <v>1</v>
      </c>
      <c r="L317" s="45"/>
      <c r="M317" s="234" t="s">
        <v>1</v>
      </c>
      <c r="N317" s="235" t="s">
        <v>38</v>
      </c>
      <c r="O317" s="92"/>
      <c r="P317" s="236">
        <f>O317*H317</f>
        <v>0</v>
      </c>
      <c r="Q317" s="236">
        <v>0</v>
      </c>
      <c r="R317" s="236">
        <f>Q317*H317</f>
        <v>0</v>
      </c>
      <c r="S317" s="236">
        <v>0</v>
      </c>
      <c r="T317" s="237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8" t="s">
        <v>239</v>
      </c>
      <c r="AT317" s="238" t="s">
        <v>196</v>
      </c>
      <c r="AU317" s="238" t="s">
        <v>77</v>
      </c>
      <c r="AY317" s="18" t="s">
        <v>194</v>
      </c>
      <c r="BE317" s="239">
        <f>IF(N317="základní",J317,0)</f>
        <v>0</v>
      </c>
      <c r="BF317" s="239">
        <f>IF(N317="snížená",J317,0)</f>
        <v>0</v>
      </c>
      <c r="BG317" s="239">
        <f>IF(N317="zákl. přenesená",J317,0)</f>
        <v>0</v>
      </c>
      <c r="BH317" s="239">
        <f>IF(N317="sníž. přenesená",J317,0)</f>
        <v>0</v>
      </c>
      <c r="BI317" s="239">
        <f>IF(N317="nulová",J317,0)</f>
        <v>0</v>
      </c>
      <c r="BJ317" s="18" t="s">
        <v>77</v>
      </c>
      <c r="BK317" s="239">
        <f>ROUND(I317*H317,2)</f>
        <v>0</v>
      </c>
      <c r="BL317" s="18" t="s">
        <v>239</v>
      </c>
      <c r="BM317" s="238" t="s">
        <v>2800</v>
      </c>
    </row>
    <row r="318" spans="1:47" s="2" customFormat="1" ht="12">
      <c r="A318" s="39"/>
      <c r="B318" s="40"/>
      <c r="C318" s="41"/>
      <c r="D318" s="240" t="s">
        <v>201</v>
      </c>
      <c r="E318" s="41"/>
      <c r="F318" s="241" t="s">
        <v>2799</v>
      </c>
      <c r="G318" s="41"/>
      <c r="H318" s="41"/>
      <c r="I318" s="242"/>
      <c r="J318" s="41"/>
      <c r="K318" s="41"/>
      <c r="L318" s="45"/>
      <c r="M318" s="243"/>
      <c r="N318" s="244"/>
      <c r="O318" s="92"/>
      <c r="P318" s="92"/>
      <c r="Q318" s="92"/>
      <c r="R318" s="92"/>
      <c r="S318" s="92"/>
      <c r="T318" s="93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201</v>
      </c>
      <c r="AU318" s="18" t="s">
        <v>77</v>
      </c>
    </row>
    <row r="319" spans="1:65" s="2" customFormat="1" ht="16.5" customHeight="1">
      <c r="A319" s="39"/>
      <c r="B319" s="40"/>
      <c r="C319" s="227" t="s">
        <v>415</v>
      </c>
      <c r="D319" s="227" t="s">
        <v>196</v>
      </c>
      <c r="E319" s="228" t="s">
        <v>2801</v>
      </c>
      <c r="F319" s="229" t="s">
        <v>2802</v>
      </c>
      <c r="G319" s="230" t="s">
        <v>397</v>
      </c>
      <c r="H319" s="231">
        <v>1</v>
      </c>
      <c r="I319" s="232"/>
      <c r="J319" s="233">
        <f>ROUND(I319*H319,2)</f>
        <v>0</v>
      </c>
      <c r="K319" s="229" t="s">
        <v>1</v>
      </c>
      <c r="L319" s="45"/>
      <c r="M319" s="234" t="s">
        <v>1</v>
      </c>
      <c r="N319" s="235" t="s">
        <v>38</v>
      </c>
      <c r="O319" s="92"/>
      <c r="P319" s="236">
        <f>O319*H319</f>
        <v>0</v>
      </c>
      <c r="Q319" s="236">
        <v>0</v>
      </c>
      <c r="R319" s="236">
        <f>Q319*H319</f>
        <v>0</v>
      </c>
      <c r="S319" s="236">
        <v>0</v>
      </c>
      <c r="T319" s="237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8" t="s">
        <v>239</v>
      </c>
      <c r="AT319" s="238" t="s">
        <v>196</v>
      </c>
      <c r="AU319" s="238" t="s">
        <v>77</v>
      </c>
      <c r="AY319" s="18" t="s">
        <v>194</v>
      </c>
      <c r="BE319" s="239">
        <f>IF(N319="základní",J319,0)</f>
        <v>0</v>
      </c>
      <c r="BF319" s="239">
        <f>IF(N319="snížená",J319,0)</f>
        <v>0</v>
      </c>
      <c r="BG319" s="239">
        <f>IF(N319="zákl. přenesená",J319,0)</f>
        <v>0</v>
      </c>
      <c r="BH319" s="239">
        <f>IF(N319="sníž. přenesená",J319,0)</f>
        <v>0</v>
      </c>
      <c r="BI319" s="239">
        <f>IF(N319="nulová",J319,0)</f>
        <v>0</v>
      </c>
      <c r="BJ319" s="18" t="s">
        <v>77</v>
      </c>
      <c r="BK319" s="239">
        <f>ROUND(I319*H319,2)</f>
        <v>0</v>
      </c>
      <c r="BL319" s="18" t="s">
        <v>239</v>
      </c>
      <c r="BM319" s="238" t="s">
        <v>2803</v>
      </c>
    </row>
    <row r="320" spans="1:47" s="2" customFormat="1" ht="12">
      <c r="A320" s="39"/>
      <c r="B320" s="40"/>
      <c r="C320" s="41"/>
      <c r="D320" s="240" t="s">
        <v>201</v>
      </c>
      <c r="E320" s="41"/>
      <c r="F320" s="241" t="s">
        <v>2802</v>
      </c>
      <c r="G320" s="41"/>
      <c r="H320" s="41"/>
      <c r="I320" s="242"/>
      <c r="J320" s="41"/>
      <c r="K320" s="41"/>
      <c r="L320" s="45"/>
      <c r="M320" s="243"/>
      <c r="N320" s="244"/>
      <c r="O320" s="92"/>
      <c r="P320" s="92"/>
      <c r="Q320" s="92"/>
      <c r="R320" s="92"/>
      <c r="S320" s="92"/>
      <c r="T320" s="93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201</v>
      </c>
      <c r="AU320" s="18" t="s">
        <v>77</v>
      </c>
    </row>
    <row r="321" spans="1:65" s="2" customFormat="1" ht="16.5" customHeight="1">
      <c r="A321" s="39"/>
      <c r="B321" s="40"/>
      <c r="C321" s="227" t="s">
        <v>611</v>
      </c>
      <c r="D321" s="227" t="s">
        <v>196</v>
      </c>
      <c r="E321" s="228" t="s">
        <v>2804</v>
      </c>
      <c r="F321" s="229" t="s">
        <v>2805</v>
      </c>
      <c r="G321" s="230" t="s">
        <v>397</v>
      </c>
      <c r="H321" s="231">
        <v>1</v>
      </c>
      <c r="I321" s="232"/>
      <c r="J321" s="233">
        <f>ROUND(I321*H321,2)</f>
        <v>0</v>
      </c>
      <c r="K321" s="229" t="s">
        <v>1</v>
      </c>
      <c r="L321" s="45"/>
      <c r="M321" s="234" t="s">
        <v>1</v>
      </c>
      <c r="N321" s="235" t="s">
        <v>38</v>
      </c>
      <c r="O321" s="92"/>
      <c r="P321" s="236">
        <f>O321*H321</f>
        <v>0</v>
      </c>
      <c r="Q321" s="236">
        <v>0</v>
      </c>
      <c r="R321" s="236">
        <f>Q321*H321</f>
        <v>0</v>
      </c>
      <c r="S321" s="236">
        <v>0</v>
      </c>
      <c r="T321" s="237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8" t="s">
        <v>239</v>
      </c>
      <c r="AT321" s="238" t="s">
        <v>196</v>
      </c>
      <c r="AU321" s="238" t="s">
        <v>77</v>
      </c>
      <c r="AY321" s="18" t="s">
        <v>194</v>
      </c>
      <c r="BE321" s="239">
        <f>IF(N321="základní",J321,0)</f>
        <v>0</v>
      </c>
      <c r="BF321" s="239">
        <f>IF(N321="snížená",J321,0)</f>
        <v>0</v>
      </c>
      <c r="BG321" s="239">
        <f>IF(N321="zákl. přenesená",J321,0)</f>
        <v>0</v>
      </c>
      <c r="BH321" s="239">
        <f>IF(N321="sníž. přenesená",J321,0)</f>
        <v>0</v>
      </c>
      <c r="BI321" s="239">
        <f>IF(N321="nulová",J321,0)</f>
        <v>0</v>
      </c>
      <c r="BJ321" s="18" t="s">
        <v>77</v>
      </c>
      <c r="BK321" s="239">
        <f>ROUND(I321*H321,2)</f>
        <v>0</v>
      </c>
      <c r="BL321" s="18" t="s">
        <v>239</v>
      </c>
      <c r="BM321" s="238" t="s">
        <v>2806</v>
      </c>
    </row>
    <row r="322" spans="1:47" s="2" customFormat="1" ht="12">
      <c r="A322" s="39"/>
      <c r="B322" s="40"/>
      <c r="C322" s="41"/>
      <c r="D322" s="240" t="s">
        <v>201</v>
      </c>
      <c r="E322" s="41"/>
      <c r="F322" s="241" t="s">
        <v>2805</v>
      </c>
      <c r="G322" s="41"/>
      <c r="H322" s="41"/>
      <c r="I322" s="242"/>
      <c r="J322" s="41"/>
      <c r="K322" s="41"/>
      <c r="L322" s="45"/>
      <c r="M322" s="243"/>
      <c r="N322" s="244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201</v>
      </c>
      <c r="AU322" s="18" t="s">
        <v>77</v>
      </c>
    </row>
    <row r="323" spans="1:65" s="2" customFormat="1" ht="12">
      <c r="A323" s="39"/>
      <c r="B323" s="40"/>
      <c r="C323" s="227" t="s">
        <v>418</v>
      </c>
      <c r="D323" s="227" t="s">
        <v>196</v>
      </c>
      <c r="E323" s="228" t="s">
        <v>2807</v>
      </c>
      <c r="F323" s="229" t="s">
        <v>2808</v>
      </c>
      <c r="G323" s="230" t="s">
        <v>268</v>
      </c>
      <c r="H323" s="231">
        <v>0.01</v>
      </c>
      <c r="I323" s="232"/>
      <c r="J323" s="233">
        <f>ROUND(I323*H323,2)</f>
        <v>0</v>
      </c>
      <c r="K323" s="229" t="s">
        <v>1</v>
      </c>
      <c r="L323" s="45"/>
      <c r="M323" s="234" t="s">
        <v>1</v>
      </c>
      <c r="N323" s="235" t="s">
        <v>38</v>
      </c>
      <c r="O323" s="92"/>
      <c r="P323" s="236">
        <f>O323*H323</f>
        <v>0</v>
      </c>
      <c r="Q323" s="236">
        <v>0</v>
      </c>
      <c r="R323" s="236">
        <f>Q323*H323</f>
        <v>0</v>
      </c>
      <c r="S323" s="236">
        <v>0</v>
      </c>
      <c r="T323" s="237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8" t="s">
        <v>239</v>
      </c>
      <c r="AT323" s="238" t="s">
        <v>196</v>
      </c>
      <c r="AU323" s="238" t="s">
        <v>77</v>
      </c>
      <c r="AY323" s="18" t="s">
        <v>194</v>
      </c>
      <c r="BE323" s="239">
        <f>IF(N323="základní",J323,0)</f>
        <v>0</v>
      </c>
      <c r="BF323" s="239">
        <f>IF(N323="snížená",J323,0)</f>
        <v>0</v>
      </c>
      <c r="BG323" s="239">
        <f>IF(N323="zákl. přenesená",J323,0)</f>
        <v>0</v>
      </c>
      <c r="BH323" s="239">
        <f>IF(N323="sníž. přenesená",J323,0)</f>
        <v>0</v>
      </c>
      <c r="BI323" s="239">
        <f>IF(N323="nulová",J323,0)</f>
        <v>0</v>
      </c>
      <c r="BJ323" s="18" t="s">
        <v>77</v>
      </c>
      <c r="BK323" s="239">
        <f>ROUND(I323*H323,2)</f>
        <v>0</v>
      </c>
      <c r="BL323" s="18" t="s">
        <v>239</v>
      </c>
      <c r="BM323" s="238" t="s">
        <v>2809</v>
      </c>
    </row>
    <row r="324" spans="1:47" s="2" customFormat="1" ht="12">
      <c r="A324" s="39"/>
      <c r="B324" s="40"/>
      <c r="C324" s="41"/>
      <c r="D324" s="240" t="s">
        <v>201</v>
      </c>
      <c r="E324" s="41"/>
      <c r="F324" s="241" t="s">
        <v>2808</v>
      </c>
      <c r="G324" s="41"/>
      <c r="H324" s="41"/>
      <c r="I324" s="242"/>
      <c r="J324" s="41"/>
      <c r="K324" s="41"/>
      <c r="L324" s="45"/>
      <c r="M324" s="243"/>
      <c r="N324" s="244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201</v>
      </c>
      <c r="AU324" s="18" t="s">
        <v>77</v>
      </c>
    </row>
    <row r="325" spans="1:65" s="2" customFormat="1" ht="12">
      <c r="A325" s="39"/>
      <c r="B325" s="40"/>
      <c r="C325" s="227" t="s">
        <v>619</v>
      </c>
      <c r="D325" s="227" t="s">
        <v>196</v>
      </c>
      <c r="E325" s="228" t="s">
        <v>2810</v>
      </c>
      <c r="F325" s="229" t="s">
        <v>2811</v>
      </c>
      <c r="G325" s="230" t="s">
        <v>268</v>
      </c>
      <c r="H325" s="231">
        <v>0.01</v>
      </c>
      <c r="I325" s="232"/>
      <c r="J325" s="233">
        <f>ROUND(I325*H325,2)</f>
        <v>0</v>
      </c>
      <c r="K325" s="229" t="s">
        <v>1</v>
      </c>
      <c r="L325" s="45"/>
      <c r="M325" s="234" t="s">
        <v>1</v>
      </c>
      <c r="N325" s="235" t="s">
        <v>38</v>
      </c>
      <c r="O325" s="92"/>
      <c r="P325" s="236">
        <f>O325*H325</f>
        <v>0</v>
      </c>
      <c r="Q325" s="236">
        <v>0</v>
      </c>
      <c r="R325" s="236">
        <f>Q325*H325</f>
        <v>0</v>
      </c>
      <c r="S325" s="236">
        <v>0</v>
      </c>
      <c r="T325" s="237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8" t="s">
        <v>239</v>
      </c>
      <c r="AT325" s="238" t="s">
        <v>196</v>
      </c>
      <c r="AU325" s="238" t="s">
        <v>77</v>
      </c>
      <c r="AY325" s="18" t="s">
        <v>194</v>
      </c>
      <c r="BE325" s="239">
        <f>IF(N325="základní",J325,0)</f>
        <v>0</v>
      </c>
      <c r="BF325" s="239">
        <f>IF(N325="snížená",J325,0)</f>
        <v>0</v>
      </c>
      <c r="BG325" s="239">
        <f>IF(N325="zákl. přenesená",J325,0)</f>
        <v>0</v>
      </c>
      <c r="BH325" s="239">
        <f>IF(N325="sníž. přenesená",J325,0)</f>
        <v>0</v>
      </c>
      <c r="BI325" s="239">
        <f>IF(N325="nulová",J325,0)</f>
        <v>0</v>
      </c>
      <c r="BJ325" s="18" t="s">
        <v>77</v>
      </c>
      <c r="BK325" s="239">
        <f>ROUND(I325*H325,2)</f>
        <v>0</v>
      </c>
      <c r="BL325" s="18" t="s">
        <v>239</v>
      </c>
      <c r="BM325" s="238" t="s">
        <v>2812</v>
      </c>
    </row>
    <row r="326" spans="1:47" s="2" customFormat="1" ht="12">
      <c r="A326" s="39"/>
      <c r="B326" s="40"/>
      <c r="C326" s="41"/>
      <c r="D326" s="240" t="s">
        <v>201</v>
      </c>
      <c r="E326" s="41"/>
      <c r="F326" s="241" t="s">
        <v>2811</v>
      </c>
      <c r="G326" s="41"/>
      <c r="H326" s="41"/>
      <c r="I326" s="242"/>
      <c r="J326" s="41"/>
      <c r="K326" s="41"/>
      <c r="L326" s="45"/>
      <c r="M326" s="243"/>
      <c r="N326" s="244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201</v>
      </c>
      <c r="AU326" s="18" t="s">
        <v>77</v>
      </c>
    </row>
    <row r="327" spans="1:63" s="12" customFormat="1" ht="25.9" customHeight="1">
      <c r="A327" s="12"/>
      <c r="B327" s="211"/>
      <c r="C327" s="212"/>
      <c r="D327" s="213" t="s">
        <v>72</v>
      </c>
      <c r="E327" s="214" t="s">
        <v>1199</v>
      </c>
      <c r="F327" s="214" t="s">
        <v>1200</v>
      </c>
      <c r="G327" s="212"/>
      <c r="H327" s="212"/>
      <c r="I327" s="215"/>
      <c r="J327" s="216">
        <f>BK327</f>
        <v>0</v>
      </c>
      <c r="K327" s="212"/>
      <c r="L327" s="217"/>
      <c r="M327" s="218"/>
      <c r="N327" s="219"/>
      <c r="O327" s="219"/>
      <c r="P327" s="220">
        <f>P328+P333+P344</f>
        <v>0</v>
      </c>
      <c r="Q327" s="219"/>
      <c r="R327" s="220">
        <f>R328+R333+R344</f>
        <v>0</v>
      </c>
      <c r="S327" s="219"/>
      <c r="T327" s="221">
        <f>T328+T333+T344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22" t="s">
        <v>81</v>
      </c>
      <c r="AT327" s="223" t="s">
        <v>72</v>
      </c>
      <c r="AU327" s="223" t="s">
        <v>73</v>
      </c>
      <c r="AY327" s="222" t="s">
        <v>194</v>
      </c>
      <c r="BK327" s="224">
        <f>BK328+BK333+BK344</f>
        <v>0</v>
      </c>
    </row>
    <row r="328" spans="1:63" s="12" customFormat="1" ht="22.8" customHeight="1">
      <c r="A328" s="12"/>
      <c r="B328" s="211"/>
      <c r="C328" s="212"/>
      <c r="D328" s="213" t="s">
        <v>72</v>
      </c>
      <c r="E328" s="225" t="s">
        <v>2813</v>
      </c>
      <c r="F328" s="225" t="s">
        <v>2814</v>
      </c>
      <c r="G328" s="212"/>
      <c r="H328" s="212"/>
      <c r="I328" s="215"/>
      <c r="J328" s="226">
        <f>BK328</f>
        <v>0</v>
      </c>
      <c r="K328" s="212"/>
      <c r="L328" s="217"/>
      <c r="M328" s="218"/>
      <c r="N328" s="219"/>
      <c r="O328" s="219"/>
      <c r="P328" s="220">
        <f>SUM(P329:P332)</f>
        <v>0</v>
      </c>
      <c r="Q328" s="219"/>
      <c r="R328" s="220">
        <f>SUM(R329:R332)</f>
        <v>0</v>
      </c>
      <c r="S328" s="219"/>
      <c r="T328" s="221">
        <f>SUM(T329:T332)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22" t="s">
        <v>77</v>
      </c>
      <c r="AT328" s="223" t="s">
        <v>72</v>
      </c>
      <c r="AU328" s="223" t="s">
        <v>77</v>
      </c>
      <c r="AY328" s="222" t="s">
        <v>194</v>
      </c>
      <c r="BK328" s="224">
        <f>SUM(BK329:BK332)</f>
        <v>0</v>
      </c>
    </row>
    <row r="329" spans="1:65" s="2" customFormat="1" ht="12">
      <c r="A329" s="39"/>
      <c r="B329" s="40"/>
      <c r="C329" s="227" t="s">
        <v>422</v>
      </c>
      <c r="D329" s="227" t="s">
        <v>196</v>
      </c>
      <c r="E329" s="228" t="s">
        <v>2815</v>
      </c>
      <c r="F329" s="229" t="s">
        <v>2816</v>
      </c>
      <c r="G329" s="230" t="s">
        <v>2817</v>
      </c>
      <c r="H329" s="231">
        <v>48</v>
      </c>
      <c r="I329" s="232"/>
      <c r="J329" s="233">
        <f>ROUND(I329*H329,2)</f>
        <v>0</v>
      </c>
      <c r="K329" s="229" t="s">
        <v>1</v>
      </c>
      <c r="L329" s="45"/>
      <c r="M329" s="234" t="s">
        <v>1</v>
      </c>
      <c r="N329" s="235" t="s">
        <v>38</v>
      </c>
      <c r="O329" s="92"/>
      <c r="P329" s="236">
        <f>O329*H329</f>
        <v>0</v>
      </c>
      <c r="Q329" s="236">
        <v>0</v>
      </c>
      <c r="R329" s="236">
        <f>Q329*H329</f>
        <v>0</v>
      </c>
      <c r="S329" s="236">
        <v>0</v>
      </c>
      <c r="T329" s="237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8" t="s">
        <v>115</v>
      </c>
      <c r="AT329" s="238" t="s">
        <v>196</v>
      </c>
      <c r="AU329" s="238" t="s">
        <v>81</v>
      </c>
      <c r="AY329" s="18" t="s">
        <v>194</v>
      </c>
      <c r="BE329" s="239">
        <f>IF(N329="základní",J329,0)</f>
        <v>0</v>
      </c>
      <c r="BF329" s="239">
        <f>IF(N329="snížená",J329,0)</f>
        <v>0</v>
      </c>
      <c r="BG329" s="239">
        <f>IF(N329="zákl. přenesená",J329,0)</f>
        <v>0</v>
      </c>
      <c r="BH329" s="239">
        <f>IF(N329="sníž. přenesená",J329,0)</f>
        <v>0</v>
      </c>
      <c r="BI329" s="239">
        <f>IF(N329="nulová",J329,0)</f>
        <v>0</v>
      </c>
      <c r="BJ329" s="18" t="s">
        <v>77</v>
      </c>
      <c r="BK329" s="239">
        <f>ROUND(I329*H329,2)</f>
        <v>0</v>
      </c>
      <c r="BL329" s="18" t="s">
        <v>115</v>
      </c>
      <c r="BM329" s="238" t="s">
        <v>2818</v>
      </c>
    </row>
    <row r="330" spans="1:47" s="2" customFormat="1" ht="12">
      <c r="A330" s="39"/>
      <c r="B330" s="40"/>
      <c r="C330" s="41"/>
      <c r="D330" s="240" t="s">
        <v>201</v>
      </c>
      <c r="E330" s="41"/>
      <c r="F330" s="241" t="s">
        <v>2816</v>
      </c>
      <c r="G330" s="41"/>
      <c r="H330" s="41"/>
      <c r="I330" s="242"/>
      <c r="J330" s="41"/>
      <c r="K330" s="41"/>
      <c r="L330" s="45"/>
      <c r="M330" s="243"/>
      <c r="N330" s="244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201</v>
      </c>
      <c r="AU330" s="18" t="s">
        <v>81</v>
      </c>
    </row>
    <row r="331" spans="1:65" s="2" customFormat="1" ht="12">
      <c r="A331" s="39"/>
      <c r="B331" s="40"/>
      <c r="C331" s="227" t="s">
        <v>628</v>
      </c>
      <c r="D331" s="227" t="s">
        <v>196</v>
      </c>
      <c r="E331" s="228" t="s">
        <v>2819</v>
      </c>
      <c r="F331" s="229" t="s">
        <v>2820</v>
      </c>
      <c r="G331" s="230" t="s">
        <v>2817</v>
      </c>
      <c r="H331" s="231">
        <v>48</v>
      </c>
      <c r="I331" s="232"/>
      <c r="J331" s="233">
        <f>ROUND(I331*H331,2)</f>
        <v>0</v>
      </c>
      <c r="K331" s="229" t="s">
        <v>1</v>
      </c>
      <c r="L331" s="45"/>
      <c r="M331" s="234" t="s">
        <v>1</v>
      </c>
      <c r="N331" s="235" t="s">
        <v>38</v>
      </c>
      <c r="O331" s="92"/>
      <c r="P331" s="236">
        <f>O331*H331</f>
        <v>0</v>
      </c>
      <c r="Q331" s="236">
        <v>0</v>
      </c>
      <c r="R331" s="236">
        <f>Q331*H331</f>
        <v>0</v>
      </c>
      <c r="S331" s="236">
        <v>0</v>
      </c>
      <c r="T331" s="237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8" t="s">
        <v>115</v>
      </c>
      <c r="AT331" s="238" t="s">
        <v>196</v>
      </c>
      <c r="AU331" s="238" t="s">
        <v>81</v>
      </c>
      <c r="AY331" s="18" t="s">
        <v>194</v>
      </c>
      <c r="BE331" s="239">
        <f>IF(N331="základní",J331,0)</f>
        <v>0</v>
      </c>
      <c r="BF331" s="239">
        <f>IF(N331="snížená",J331,0)</f>
        <v>0</v>
      </c>
      <c r="BG331" s="239">
        <f>IF(N331="zákl. přenesená",J331,0)</f>
        <v>0</v>
      </c>
      <c r="BH331" s="239">
        <f>IF(N331="sníž. přenesená",J331,0)</f>
        <v>0</v>
      </c>
      <c r="BI331" s="239">
        <f>IF(N331="nulová",J331,0)</f>
        <v>0</v>
      </c>
      <c r="BJ331" s="18" t="s">
        <v>77</v>
      </c>
      <c r="BK331" s="239">
        <f>ROUND(I331*H331,2)</f>
        <v>0</v>
      </c>
      <c r="BL331" s="18" t="s">
        <v>115</v>
      </c>
      <c r="BM331" s="238" t="s">
        <v>2821</v>
      </c>
    </row>
    <row r="332" spans="1:47" s="2" customFormat="1" ht="12">
      <c r="A332" s="39"/>
      <c r="B332" s="40"/>
      <c r="C332" s="41"/>
      <c r="D332" s="240" t="s">
        <v>201</v>
      </c>
      <c r="E332" s="41"/>
      <c r="F332" s="241" t="s">
        <v>2820</v>
      </c>
      <c r="G332" s="41"/>
      <c r="H332" s="41"/>
      <c r="I332" s="242"/>
      <c r="J332" s="41"/>
      <c r="K332" s="41"/>
      <c r="L332" s="45"/>
      <c r="M332" s="243"/>
      <c r="N332" s="244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201</v>
      </c>
      <c r="AU332" s="18" t="s">
        <v>81</v>
      </c>
    </row>
    <row r="333" spans="1:63" s="12" customFormat="1" ht="22.8" customHeight="1">
      <c r="A333" s="12"/>
      <c r="B333" s="211"/>
      <c r="C333" s="212"/>
      <c r="D333" s="213" t="s">
        <v>72</v>
      </c>
      <c r="E333" s="225" t="s">
        <v>2822</v>
      </c>
      <c r="F333" s="225" t="s">
        <v>2823</v>
      </c>
      <c r="G333" s="212"/>
      <c r="H333" s="212"/>
      <c r="I333" s="215"/>
      <c r="J333" s="226">
        <f>BK333</f>
        <v>0</v>
      </c>
      <c r="K333" s="212"/>
      <c r="L333" s="217"/>
      <c r="M333" s="218"/>
      <c r="N333" s="219"/>
      <c r="O333" s="219"/>
      <c r="P333" s="220">
        <f>SUM(P334:P343)</f>
        <v>0</v>
      </c>
      <c r="Q333" s="219"/>
      <c r="R333" s="220">
        <f>SUM(R334:R343)</f>
        <v>0</v>
      </c>
      <c r="S333" s="219"/>
      <c r="T333" s="221">
        <f>SUM(T334:T343)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22" t="s">
        <v>77</v>
      </c>
      <c r="AT333" s="223" t="s">
        <v>72</v>
      </c>
      <c r="AU333" s="223" t="s">
        <v>77</v>
      </c>
      <c r="AY333" s="222" t="s">
        <v>194</v>
      </c>
      <c r="BK333" s="224">
        <f>SUM(BK334:BK343)</f>
        <v>0</v>
      </c>
    </row>
    <row r="334" spans="1:65" s="2" customFormat="1" ht="66.75" customHeight="1">
      <c r="A334" s="39"/>
      <c r="B334" s="40"/>
      <c r="C334" s="227" t="s">
        <v>427</v>
      </c>
      <c r="D334" s="227" t="s">
        <v>196</v>
      </c>
      <c r="E334" s="228" t="s">
        <v>2824</v>
      </c>
      <c r="F334" s="229" t="s">
        <v>2825</v>
      </c>
      <c r="G334" s="230" t="s">
        <v>397</v>
      </c>
      <c r="H334" s="231">
        <v>1</v>
      </c>
      <c r="I334" s="232"/>
      <c r="J334" s="233">
        <f>ROUND(I334*H334,2)</f>
        <v>0</v>
      </c>
      <c r="K334" s="229" t="s">
        <v>1</v>
      </c>
      <c r="L334" s="45"/>
      <c r="M334" s="234" t="s">
        <v>1</v>
      </c>
      <c r="N334" s="235" t="s">
        <v>38</v>
      </c>
      <c r="O334" s="92"/>
      <c r="P334" s="236">
        <f>O334*H334</f>
        <v>0</v>
      </c>
      <c r="Q334" s="236">
        <v>0</v>
      </c>
      <c r="R334" s="236">
        <f>Q334*H334</f>
        <v>0</v>
      </c>
      <c r="S334" s="236">
        <v>0</v>
      </c>
      <c r="T334" s="237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8" t="s">
        <v>115</v>
      </c>
      <c r="AT334" s="238" t="s">
        <v>196</v>
      </c>
      <c r="AU334" s="238" t="s">
        <v>81</v>
      </c>
      <c r="AY334" s="18" t="s">
        <v>194</v>
      </c>
      <c r="BE334" s="239">
        <f>IF(N334="základní",J334,0)</f>
        <v>0</v>
      </c>
      <c r="BF334" s="239">
        <f>IF(N334="snížená",J334,0)</f>
        <v>0</v>
      </c>
      <c r="BG334" s="239">
        <f>IF(N334="zákl. přenesená",J334,0)</f>
        <v>0</v>
      </c>
      <c r="BH334" s="239">
        <f>IF(N334="sníž. přenesená",J334,0)</f>
        <v>0</v>
      </c>
      <c r="BI334" s="239">
        <f>IF(N334="nulová",J334,0)</f>
        <v>0</v>
      </c>
      <c r="BJ334" s="18" t="s">
        <v>77</v>
      </c>
      <c r="BK334" s="239">
        <f>ROUND(I334*H334,2)</f>
        <v>0</v>
      </c>
      <c r="BL334" s="18" t="s">
        <v>115</v>
      </c>
      <c r="BM334" s="238" t="s">
        <v>2826</v>
      </c>
    </row>
    <row r="335" spans="1:47" s="2" customFormat="1" ht="12">
      <c r="A335" s="39"/>
      <c r="B335" s="40"/>
      <c r="C335" s="41"/>
      <c r="D335" s="240" t="s">
        <v>201</v>
      </c>
      <c r="E335" s="41"/>
      <c r="F335" s="241" t="s">
        <v>2825</v>
      </c>
      <c r="G335" s="41"/>
      <c r="H335" s="41"/>
      <c r="I335" s="242"/>
      <c r="J335" s="41"/>
      <c r="K335" s="41"/>
      <c r="L335" s="45"/>
      <c r="M335" s="243"/>
      <c r="N335" s="244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201</v>
      </c>
      <c r="AU335" s="18" t="s">
        <v>81</v>
      </c>
    </row>
    <row r="336" spans="1:65" s="2" customFormat="1" ht="33" customHeight="1">
      <c r="A336" s="39"/>
      <c r="B336" s="40"/>
      <c r="C336" s="227" t="s">
        <v>639</v>
      </c>
      <c r="D336" s="227" t="s">
        <v>196</v>
      </c>
      <c r="E336" s="228" t="s">
        <v>2827</v>
      </c>
      <c r="F336" s="229" t="s">
        <v>2828</v>
      </c>
      <c r="G336" s="230" t="s">
        <v>199</v>
      </c>
      <c r="H336" s="231">
        <v>3</v>
      </c>
      <c r="I336" s="232"/>
      <c r="J336" s="233">
        <f>ROUND(I336*H336,2)</f>
        <v>0</v>
      </c>
      <c r="K336" s="229" t="s">
        <v>1</v>
      </c>
      <c r="L336" s="45"/>
      <c r="M336" s="234" t="s">
        <v>1</v>
      </c>
      <c r="N336" s="235" t="s">
        <v>38</v>
      </c>
      <c r="O336" s="92"/>
      <c r="P336" s="236">
        <f>O336*H336</f>
        <v>0</v>
      </c>
      <c r="Q336" s="236">
        <v>0</v>
      </c>
      <c r="R336" s="236">
        <f>Q336*H336</f>
        <v>0</v>
      </c>
      <c r="S336" s="236">
        <v>0</v>
      </c>
      <c r="T336" s="237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8" t="s">
        <v>115</v>
      </c>
      <c r="AT336" s="238" t="s">
        <v>196</v>
      </c>
      <c r="AU336" s="238" t="s">
        <v>81</v>
      </c>
      <c r="AY336" s="18" t="s">
        <v>194</v>
      </c>
      <c r="BE336" s="239">
        <f>IF(N336="základní",J336,0)</f>
        <v>0</v>
      </c>
      <c r="BF336" s="239">
        <f>IF(N336="snížená",J336,0)</f>
        <v>0</v>
      </c>
      <c r="BG336" s="239">
        <f>IF(N336="zákl. přenesená",J336,0)</f>
        <v>0</v>
      </c>
      <c r="BH336" s="239">
        <f>IF(N336="sníž. přenesená",J336,0)</f>
        <v>0</v>
      </c>
      <c r="BI336" s="239">
        <f>IF(N336="nulová",J336,0)</f>
        <v>0</v>
      </c>
      <c r="BJ336" s="18" t="s">
        <v>77</v>
      </c>
      <c r="BK336" s="239">
        <f>ROUND(I336*H336,2)</f>
        <v>0</v>
      </c>
      <c r="BL336" s="18" t="s">
        <v>115</v>
      </c>
      <c r="BM336" s="238" t="s">
        <v>2829</v>
      </c>
    </row>
    <row r="337" spans="1:47" s="2" customFormat="1" ht="12">
      <c r="A337" s="39"/>
      <c r="B337" s="40"/>
      <c r="C337" s="41"/>
      <c r="D337" s="240" t="s">
        <v>201</v>
      </c>
      <c r="E337" s="41"/>
      <c r="F337" s="241" t="s">
        <v>2828</v>
      </c>
      <c r="G337" s="41"/>
      <c r="H337" s="41"/>
      <c r="I337" s="242"/>
      <c r="J337" s="41"/>
      <c r="K337" s="41"/>
      <c r="L337" s="45"/>
      <c r="M337" s="243"/>
      <c r="N337" s="244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201</v>
      </c>
      <c r="AU337" s="18" t="s">
        <v>81</v>
      </c>
    </row>
    <row r="338" spans="1:65" s="2" customFormat="1" ht="12">
      <c r="A338" s="39"/>
      <c r="B338" s="40"/>
      <c r="C338" s="227" t="s">
        <v>432</v>
      </c>
      <c r="D338" s="227" t="s">
        <v>196</v>
      </c>
      <c r="E338" s="228" t="s">
        <v>2830</v>
      </c>
      <c r="F338" s="229" t="s">
        <v>2831</v>
      </c>
      <c r="G338" s="230" t="s">
        <v>397</v>
      </c>
      <c r="H338" s="231">
        <v>1</v>
      </c>
      <c r="I338" s="232"/>
      <c r="J338" s="233">
        <f>ROUND(I338*H338,2)</f>
        <v>0</v>
      </c>
      <c r="K338" s="229" t="s">
        <v>1</v>
      </c>
      <c r="L338" s="45"/>
      <c r="M338" s="234" t="s">
        <v>1</v>
      </c>
      <c r="N338" s="235" t="s">
        <v>38</v>
      </c>
      <c r="O338" s="92"/>
      <c r="P338" s="236">
        <f>O338*H338</f>
        <v>0</v>
      </c>
      <c r="Q338" s="236">
        <v>0</v>
      </c>
      <c r="R338" s="236">
        <f>Q338*H338</f>
        <v>0</v>
      </c>
      <c r="S338" s="236">
        <v>0</v>
      </c>
      <c r="T338" s="237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8" t="s">
        <v>115</v>
      </c>
      <c r="AT338" s="238" t="s">
        <v>196</v>
      </c>
      <c r="AU338" s="238" t="s">
        <v>81</v>
      </c>
      <c r="AY338" s="18" t="s">
        <v>194</v>
      </c>
      <c r="BE338" s="239">
        <f>IF(N338="základní",J338,0)</f>
        <v>0</v>
      </c>
      <c r="BF338" s="239">
        <f>IF(N338="snížená",J338,0)</f>
        <v>0</v>
      </c>
      <c r="BG338" s="239">
        <f>IF(N338="zákl. přenesená",J338,0)</f>
        <v>0</v>
      </c>
      <c r="BH338" s="239">
        <f>IF(N338="sníž. přenesená",J338,0)</f>
        <v>0</v>
      </c>
      <c r="BI338" s="239">
        <f>IF(N338="nulová",J338,0)</f>
        <v>0</v>
      </c>
      <c r="BJ338" s="18" t="s">
        <v>77</v>
      </c>
      <c r="BK338" s="239">
        <f>ROUND(I338*H338,2)</f>
        <v>0</v>
      </c>
      <c r="BL338" s="18" t="s">
        <v>115</v>
      </c>
      <c r="BM338" s="238" t="s">
        <v>2832</v>
      </c>
    </row>
    <row r="339" spans="1:47" s="2" customFormat="1" ht="12">
      <c r="A339" s="39"/>
      <c r="B339" s="40"/>
      <c r="C339" s="41"/>
      <c r="D339" s="240" t="s">
        <v>201</v>
      </c>
      <c r="E339" s="41"/>
      <c r="F339" s="241" t="s">
        <v>2831</v>
      </c>
      <c r="G339" s="41"/>
      <c r="H339" s="41"/>
      <c r="I339" s="242"/>
      <c r="J339" s="41"/>
      <c r="K339" s="41"/>
      <c r="L339" s="45"/>
      <c r="M339" s="243"/>
      <c r="N339" s="244"/>
      <c r="O339" s="92"/>
      <c r="P339" s="92"/>
      <c r="Q339" s="92"/>
      <c r="R339" s="92"/>
      <c r="S339" s="92"/>
      <c r="T339" s="93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201</v>
      </c>
      <c r="AU339" s="18" t="s">
        <v>81</v>
      </c>
    </row>
    <row r="340" spans="1:65" s="2" customFormat="1" ht="12">
      <c r="A340" s="39"/>
      <c r="B340" s="40"/>
      <c r="C340" s="227" t="s">
        <v>650</v>
      </c>
      <c r="D340" s="227" t="s">
        <v>196</v>
      </c>
      <c r="E340" s="228" t="s">
        <v>2833</v>
      </c>
      <c r="F340" s="229" t="s">
        <v>2834</v>
      </c>
      <c r="G340" s="230" t="s">
        <v>357</v>
      </c>
      <c r="H340" s="231">
        <v>10</v>
      </c>
      <c r="I340" s="232"/>
      <c r="J340" s="233">
        <f>ROUND(I340*H340,2)</f>
        <v>0</v>
      </c>
      <c r="K340" s="229" t="s">
        <v>1</v>
      </c>
      <c r="L340" s="45"/>
      <c r="M340" s="234" t="s">
        <v>1</v>
      </c>
      <c r="N340" s="235" t="s">
        <v>38</v>
      </c>
      <c r="O340" s="92"/>
      <c r="P340" s="236">
        <f>O340*H340</f>
        <v>0</v>
      </c>
      <c r="Q340" s="236">
        <v>0</v>
      </c>
      <c r="R340" s="236">
        <f>Q340*H340</f>
        <v>0</v>
      </c>
      <c r="S340" s="236">
        <v>0</v>
      </c>
      <c r="T340" s="237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8" t="s">
        <v>115</v>
      </c>
      <c r="AT340" s="238" t="s">
        <v>196</v>
      </c>
      <c r="AU340" s="238" t="s">
        <v>81</v>
      </c>
      <c r="AY340" s="18" t="s">
        <v>194</v>
      </c>
      <c r="BE340" s="239">
        <f>IF(N340="základní",J340,0)</f>
        <v>0</v>
      </c>
      <c r="BF340" s="239">
        <f>IF(N340="snížená",J340,0)</f>
        <v>0</v>
      </c>
      <c r="BG340" s="239">
        <f>IF(N340="zákl. přenesená",J340,0)</f>
        <v>0</v>
      </c>
      <c r="BH340" s="239">
        <f>IF(N340="sníž. přenesená",J340,0)</f>
        <v>0</v>
      </c>
      <c r="BI340" s="239">
        <f>IF(N340="nulová",J340,0)</f>
        <v>0</v>
      </c>
      <c r="BJ340" s="18" t="s">
        <v>77</v>
      </c>
      <c r="BK340" s="239">
        <f>ROUND(I340*H340,2)</f>
        <v>0</v>
      </c>
      <c r="BL340" s="18" t="s">
        <v>115</v>
      </c>
      <c r="BM340" s="238" t="s">
        <v>2835</v>
      </c>
    </row>
    <row r="341" spans="1:47" s="2" customFormat="1" ht="12">
      <c r="A341" s="39"/>
      <c r="B341" s="40"/>
      <c r="C341" s="41"/>
      <c r="D341" s="240" t="s">
        <v>201</v>
      </c>
      <c r="E341" s="41"/>
      <c r="F341" s="241" t="s">
        <v>2834</v>
      </c>
      <c r="G341" s="41"/>
      <c r="H341" s="41"/>
      <c r="I341" s="242"/>
      <c r="J341" s="41"/>
      <c r="K341" s="41"/>
      <c r="L341" s="45"/>
      <c r="M341" s="243"/>
      <c r="N341" s="244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201</v>
      </c>
      <c r="AU341" s="18" t="s">
        <v>81</v>
      </c>
    </row>
    <row r="342" spans="1:65" s="2" customFormat="1" ht="16.5" customHeight="1">
      <c r="A342" s="39"/>
      <c r="B342" s="40"/>
      <c r="C342" s="227" t="s">
        <v>438</v>
      </c>
      <c r="D342" s="227" t="s">
        <v>196</v>
      </c>
      <c r="E342" s="228" t="s">
        <v>2836</v>
      </c>
      <c r="F342" s="229" t="s">
        <v>2837</v>
      </c>
      <c r="G342" s="230" t="s">
        <v>397</v>
      </c>
      <c r="H342" s="231">
        <v>2</v>
      </c>
      <c r="I342" s="232"/>
      <c r="J342" s="233">
        <f>ROUND(I342*H342,2)</f>
        <v>0</v>
      </c>
      <c r="K342" s="229" t="s">
        <v>1</v>
      </c>
      <c r="L342" s="45"/>
      <c r="M342" s="234" t="s">
        <v>1</v>
      </c>
      <c r="N342" s="235" t="s">
        <v>38</v>
      </c>
      <c r="O342" s="92"/>
      <c r="P342" s="236">
        <f>O342*H342</f>
        <v>0</v>
      </c>
      <c r="Q342" s="236">
        <v>0</v>
      </c>
      <c r="R342" s="236">
        <f>Q342*H342</f>
        <v>0</v>
      </c>
      <c r="S342" s="236">
        <v>0</v>
      </c>
      <c r="T342" s="237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8" t="s">
        <v>115</v>
      </c>
      <c r="AT342" s="238" t="s">
        <v>196</v>
      </c>
      <c r="AU342" s="238" t="s">
        <v>81</v>
      </c>
      <c r="AY342" s="18" t="s">
        <v>194</v>
      </c>
      <c r="BE342" s="239">
        <f>IF(N342="základní",J342,0)</f>
        <v>0</v>
      </c>
      <c r="BF342" s="239">
        <f>IF(N342="snížená",J342,0)</f>
        <v>0</v>
      </c>
      <c r="BG342" s="239">
        <f>IF(N342="zákl. přenesená",J342,0)</f>
        <v>0</v>
      </c>
      <c r="BH342" s="239">
        <f>IF(N342="sníž. přenesená",J342,0)</f>
        <v>0</v>
      </c>
      <c r="BI342" s="239">
        <f>IF(N342="nulová",J342,0)</f>
        <v>0</v>
      </c>
      <c r="BJ342" s="18" t="s">
        <v>77</v>
      </c>
      <c r="BK342" s="239">
        <f>ROUND(I342*H342,2)</f>
        <v>0</v>
      </c>
      <c r="BL342" s="18" t="s">
        <v>115</v>
      </c>
      <c r="BM342" s="238" t="s">
        <v>2838</v>
      </c>
    </row>
    <row r="343" spans="1:47" s="2" customFormat="1" ht="12">
      <c r="A343" s="39"/>
      <c r="B343" s="40"/>
      <c r="C343" s="41"/>
      <c r="D343" s="240" t="s">
        <v>201</v>
      </c>
      <c r="E343" s="41"/>
      <c r="F343" s="241" t="s">
        <v>2837</v>
      </c>
      <c r="G343" s="41"/>
      <c r="H343" s="41"/>
      <c r="I343" s="242"/>
      <c r="J343" s="41"/>
      <c r="K343" s="41"/>
      <c r="L343" s="45"/>
      <c r="M343" s="243"/>
      <c r="N343" s="244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201</v>
      </c>
      <c r="AU343" s="18" t="s">
        <v>81</v>
      </c>
    </row>
    <row r="344" spans="1:63" s="12" customFormat="1" ht="22.8" customHeight="1">
      <c r="A344" s="12"/>
      <c r="B344" s="211"/>
      <c r="C344" s="212"/>
      <c r="D344" s="213" t="s">
        <v>72</v>
      </c>
      <c r="E344" s="225" t="s">
        <v>2839</v>
      </c>
      <c r="F344" s="225" t="s">
        <v>2840</v>
      </c>
      <c r="G344" s="212"/>
      <c r="H344" s="212"/>
      <c r="I344" s="215"/>
      <c r="J344" s="226">
        <f>BK344</f>
        <v>0</v>
      </c>
      <c r="K344" s="212"/>
      <c r="L344" s="217"/>
      <c r="M344" s="218"/>
      <c r="N344" s="219"/>
      <c r="O344" s="219"/>
      <c r="P344" s="220">
        <f>SUM(P345:P364)</f>
        <v>0</v>
      </c>
      <c r="Q344" s="219"/>
      <c r="R344" s="220">
        <f>SUM(R345:R364)</f>
        <v>0</v>
      </c>
      <c r="S344" s="219"/>
      <c r="T344" s="221">
        <f>SUM(T345:T364)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22" t="s">
        <v>81</v>
      </c>
      <c r="AT344" s="223" t="s">
        <v>72</v>
      </c>
      <c r="AU344" s="223" t="s">
        <v>77</v>
      </c>
      <c r="AY344" s="222" t="s">
        <v>194</v>
      </c>
      <c r="BK344" s="224">
        <f>SUM(BK345:BK364)</f>
        <v>0</v>
      </c>
    </row>
    <row r="345" spans="1:65" s="2" customFormat="1" ht="16.5" customHeight="1">
      <c r="A345" s="39"/>
      <c r="B345" s="40"/>
      <c r="C345" s="227" t="s">
        <v>659</v>
      </c>
      <c r="D345" s="227" t="s">
        <v>196</v>
      </c>
      <c r="E345" s="228" t="s">
        <v>2841</v>
      </c>
      <c r="F345" s="229" t="s">
        <v>2842</v>
      </c>
      <c r="G345" s="230" t="s">
        <v>357</v>
      </c>
      <c r="H345" s="231">
        <v>2</v>
      </c>
      <c r="I345" s="232"/>
      <c r="J345" s="233">
        <f>ROUND(I345*H345,2)</f>
        <v>0</v>
      </c>
      <c r="K345" s="229" t="s">
        <v>1</v>
      </c>
      <c r="L345" s="45"/>
      <c r="M345" s="234" t="s">
        <v>1</v>
      </c>
      <c r="N345" s="235" t="s">
        <v>38</v>
      </c>
      <c r="O345" s="92"/>
      <c r="P345" s="236">
        <f>O345*H345</f>
        <v>0</v>
      </c>
      <c r="Q345" s="236">
        <v>0</v>
      </c>
      <c r="R345" s="236">
        <f>Q345*H345</f>
        <v>0</v>
      </c>
      <c r="S345" s="236">
        <v>0</v>
      </c>
      <c r="T345" s="237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8" t="s">
        <v>239</v>
      </c>
      <c r="AT345" s="238" t="s">
        <v>196</v>
      </c>
      <c r="AU345" s="238" t="s">
        <v>81</v>
      </c>
      <c r="AY345" s="18" t="s">
        <v>194</v>
      </c>
      <c r="BE345" s="239">
        <f>IF(N345="základní",J345,0)</f>
        <v>0</v>
      </c>
      <c r="BF345" s="239">
        <f>IF(N345="snížená",J345,0)</f>
        <v>0</v>
      </c>
      <c r="BG345" s="239">
        <f>IF(N345="zákl. přenesená",J345,0)</f>
        <v>0</v>
      </c>
      <c r="BH345" s="239">
        <f>IF(N345="sníž. přenesená",J345,0)</f>
        <v>0</v>
      </c>
      <c r="BI345" s="239">
        <f>IF(N345="nulová",J345,0)</f>
        <v>0</v>
      </c>
      <c r="BJ345" s="18" t="s">
        <v>77</v>
      </c>
      <c r="BK345" s="239">
        <f>ROUND(I345*H345,2)</f>
        <v>0</v>
      </c>
      <c r="BL345" s="18" t="s">
        <v>239</v>
      </c>
      <c r="BM345" s="238" t="s">
        <v>2843</v>
      </c>
    </row>
    <row r="346" spans="1:47" s="2" customFormat="1" ht="12">
      <c r="A346" s="39"/>
      <c r="B346" s="40"/>
      <c r="C346" s="41"/>
      <c r="D346" s="240" t="s">
        <v>201</v>
      </c>
      <c r="E346" s="41"/>
      <c r="F346" s="241" t="s">
        <v>2842</v>
      </c>
      <c r="G346" s="41"/>
      <c r="H346" s="41"/>
      <c r="I346" s="242"/>
      <c r="J346" s="41"/>
      <c r="K346" s="41"/>
      <c r="L346" s="45"/>
      <c r="M346" s="243"/>
      <c r="N346" s="244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201</v>
      </c>
      <c r="AU346" s="18" t="s">
        <v>81</v>
      </c>
    </row>
    <row r="347" spans="1:65" s="2" customFormat="1" ht="12">
      <c r="A347" s="39"/>
      <c r="B347" s="40"/>
      <c r="C347" s="227" t="s">
        <v>444</v>
      </c>
      <c r="D347" s="227" t="s">
        <v>196</v>
      </c>
      <c r="E347" s="228" t="s">
        <v>2844</v>
      </c>
      <c r="F347" s="229" t="s">
        <v>2845</v>
      </c>
      <c r="G347" s="230" t="s">
        <v>397</v>
      </c>
      <c r="H347" s="231">
        <v>1</v>
      </c>
      <c r="I347" s="232"/>
      <c r="J347" s="233">
        <f>ROUND(I347*H347,2)</f>
        <v>0</v>
      </c>
      <c r="K347" s="229" t="s">
        <v>1</v>
      </c>
      <c r="L347" s="45"/>
      <c r="M347" s="234" t="s">
        <v>1</v>
      </c>
      <c r="N347" s="235" t="s">
        <v>38</v>
      </c>
      <c r="O347" s="92"/>
      <c r="P347" s="236">
        <f>O347*H347</f>
        <v>0</v>
      </c>
      <c r="Q347" s="236">
        <v>0</v>
      </c>
      <c r="R347" s="236">
        <f>Q347*H347</f>
        <v>0</v>
      </c>
      <c r="S347" s="236">
        <v>0</v>
      </c>
      <c r="T347" s="237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8" t="s">
        <v>239</v>
      </c>
      <c r="AT347" s="238" t="s">
        <v>196</v>
      </c>
      <c r="AU347" s="238" t="s">
        <v>81</v>
      </c>
      <c r="AY347" s="18" t="s">
        <v>194</v>
      </c>
      <c r="BE347" s="239">
        <f>IF(N347="základní",J347,0)</f>
        <v>0</v>
      </c>
      <c r="BF347" s="239">
        <f>IF(N347="snížená",J347,0)</f>
        <v>0</v>
      </c>
      <c r="BG347" s="239">
        <f>IF(N347="zákl. přenesená",J347,0)</f>
        <v>0</v>
      </c>
      <c r="BH347" s="239">
        <f>IF(N347="sníž. přenesená",J347,0)</f>
        <v>0</v>
      </c>
      <c r="BI347" s="239">
        <f>IF(N347="nulová",J347,0)</f>
        <v>0</v>
      </c>
      <c r="BJ347" s="18" t="s">
        <v>77</v>
      </c>
      <c r="BK347" s="239">
        <f>ROUND(I347*H347,2)</f>
        <v>0</v>
      </c>
      <c r="BL347" s="18" t="s">
        <v>239</v>
      </c>
      <c r="BM347" s="238" t="s">
        <v>2846</v>
      </c>
    </row>
    <row r="348" spans="1:47" s="2" customFormat="1" ht="12">
      <c r="A348" s="39"/>
      <c r="B348" s="40"/>
      <c r="C348" s="41"/>
      <c r="D348" s="240" t="s">
        <v>201</v>
      </c>
      <c r="E348" s="41"/>
      <c r="F348" s="241" t="s">
        <v>2845</v>
      </c>
      <c r="G348" s="41"/>
      <c r="H348" s="41"/>
      <c r="I348" s="242"/>
      <c r="J348" s="41"/>
      <c r="K348" s="41"/>
      <c r="L348" s="45"/>
      <c r="M348" s="243"/>
      <c r="N348" s="244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201</v>
      </c>
      <c r="AU348" s="18" t="s">
        <v>81</v>
      </c>
    </row>
    <row r="349" spans="1:65" s="2" customFormat="1" ht="16.5" customHeight="1">
      <c r="A349" s="39"/>
      <c r="B349" s="40"/>
      <c r="C349" s="227" t="s">
        <v>669</v>
      </c>
      <c r="D349" s="227" t="s">
        <v>196</v>
      </c>
      <c r="E349" s="228" t="s">
        <v>2847</v>
      </c>
      <c r="F349" s="229" t="s">
        <v>2848</v>
      </c>
      <c r="G349" s="230" t="s">
        <v>397</v>
      </c>
      <c r="H349" s="231">
        <v>1</v>
      </c>
      <c r="I349" s="232"/>
      <c r="J349" s="233">
        <f>ROUND(I349*H349,2)</f>
        <v>0</v>
      </c>
      <c r="K349" s="229" t="s">
        <v>1</v>
      </c>
      <c r="L349" s="45"/>
      <c r="M349" s="234" t="s">
        <v>1</v>
      </c>
      <c r="N349" s="235" t="s">
        <v>38</v>
      </c>
      <c r="O349" s="92"/>
      <c r="P349" s="236">
        <f>O349*H349</f>
        <v>0</v>
      </c>
      <c r="Q349" s="236">
        <v>0</v>
      </c>
      <c r="R349" s="236">
        <f>Q349*H349</f>
        <v>0</v>
      </c>
      <c r="S349" s="236">
        <v>0</v>
      </c>
      <c r="T349" s="237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8" t="s">
        <v>239</v>
      </c>
      <c r="AT349" s="238" t="s">
        <v>196</v>
      </c>
      <c r="AU349" s="238" t="s">
        <v>81</v>
      </c>
      <c r="AY349" s="18" t="s">
        <v>194</v>
      </c>
      <c r="BE349" s="239">
        <f>IF(N349="základní",J349,0)</f>
        <v>0</v>
      </c>
      <c r="BF349" s="239">
        <f>IF(N349="snížená",J349,0)</f>
        <v>0</v>
      </c>
      <c r="BG349" s="239">
        <f>IF(N349="zákl. přenesená",J349,0)</f>
        <v>0</v>
      </c>
      <c r="BH349" s="239">
        <f>IF(N349="sníž. přenesená",J349,0)</f>
        <v>0</v>
      </c>
      <c r="BI349" s="239">
        <f>IF(N349="nulová",J349,0)</f>
        <v>0</v>
      </c>
      <c r="BJ349" s="18" t="s">
        <v>77</v>
      </c>
      <c r="BK349" s="239">
        <f>ROUND(I349*H349,2)</f>
        <v>0</v>
      </c>
      <c r="BL349" s="18" t="s">
        <v>239</v>
      </c>
      <c r="BM349" s="238" t="s">
        <v>2849</v>
      </c>
    </row>
    <row r="350" spans="1:47" s="2" customFormat="1" ht="12">
      <c r="A350" s="39"/>
      <c r="B350" s="40"/>
      <c r="C350" s="41"/>
      <c r="D350" s="240" t="s">
        <v>201</v>
      </c>
      <c r="E350" s="41"/>
      <c r="F350" s="241" t="s">
        <v>2848</v>
      </c>
      <c r="G350" s="41"/>
      <c r="H350" s="41"/>
      <c r="I350" s="242"/>
      <c r="J350" s="41"/>
      <c r="K350" s="41"/>
      <c r="L350" s="45"/>
      <c r="M350" s="243"/>
      <c r="N350" s="244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201</v>
      </c>
      <c r="AU350" s="18" t="s">
        <v>81</v>
      </c>
    </row>
    <row r="351" spans="1:65" s="2" customFormat="1" ht="21.75" customHeight="1">
      <c r="A351" s="39"/>
      <c r="B351" s="40"/>
      <c r="C351" s="227" t="s">
        <v>448</v>
      </c>
      <c r="D351" s="227" t="s">
        <v>196</v>
      </c>
      <c r="E351" s="228" t="s">
        <v>2850</v>
      </c>
      <c r="F351" s="229" t="s">
        <v>2851</v>
      </c>
      <c r="G351" s="230" t="s">
        <v>357</v>
      </c>
      <c r="H351" s="231">
        <v>24</v>
      </c>
      <c r="I351" s="232"/>
      <c r="J351" s="233">
        <f>ROUND(I351*H351,2)</f>
        <v>0</v>
      </c>
      <c r="K351" s="229" t="s">
        <v>1</v>
      </c>
      <c r="L351" s="45"/>
      <c r="M351" s="234" t="s">
        <v>1</v>
      </c>
      <c r="N351" s="235" t="s">
        <v>38</v>
      </c>
      <c r="O351" s="92"/>
      <c r="P351" s="236">
        <f>O351*H351</f>
        <v>0</v>
      </c>
      <c r="Q351" s="236">
        <v>0</v>
      </c>
      <c r="R351" s="236">
        <f>Q351*H351</f>
        <v>0</v>
      </c>
      <c r="S351" s="236">
        <v>0</v>
      </c>
      <c r="T351" s="237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8" t="s">
        <v>239</v>
      </c>
      <c r="AT351" s="238" t="s">
        <v>196</v>
      </c>
      <c r="AU351" s="238" t="s">
        <v>81</v>
      </c>
      <c r="AY351" s="18" t="s">
        <v>194</v>
      </c>
      <c r="BE351" s="239">
        <f>IF(N351="základní",J351,0)</f>
        <v>0</v>
      </c>
      <c r="BF351" s="239">
        <f>IF(N351="snížená",J351,0)</f>
        <v>0</v>
      </c>
      <c r="BG351" s="239">
        <f>IF(N351="zákl. přenesená",J351,0)</f>
        <v>0</v>
      </c>
      <c r="BH351" s="239">
        <f>IF(N351="sníž. přenesená",J351,0)</f>
        <v>0</v>
      </c>
      <c r="BI351" s="239">
        <f>IF(N351="nulová",J351,0)</f>
        <v>0</v>
      </c>
      <c r="BJ351" s="18" t="s">
        <v>77</v>
      </c>
      <c r="BK351" s="239">
        <f>ROUND(I351*H351,2)</f>
        <v>0</v>
      </c>
      <c r="BL351" s="18" t="s">
        <v>239</v>
      </c>
      <c r="BM351" s="238" t="s">
        <v>2852</v>
      </c>
    </row>
    <row r="352" spans="1:47" s="2" customFormat="1" ht="12">
      <c r="A352" s="39"/>
      <c r="B352" s="40"/>
      <c r="C352" s="41"/>
      <c r="D352" s="240" t="s">
        <v>201</v>
      </c>
      <c r="E352" s="41"/>
      <c r="F352" s="241" t="s">
        <v>2851</v>
      </c>
      <c r="G352" s="41"/>
      <c r="H352" s="41"/>
      <c r="I352" s="242"/>
      <c r="J352" s="41"/>
      <c r="K352" s="41"/>
      <c r="L352" s="45"/>
      <c r="M352" s="243"/>
      <c r="N352" s="244"/>
      <c r="O352" s="92"/>
      <c r="P352" s="92"/>
      <c r="Q352" s="92"/>
      <c r="R352" s="92"/>
      <c r="S352" s="92"/>
      <c r="T352" s="9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201</v>
      </c>
      <c r="AU352" s="18" t="s">
        <v>81</v>
      </c>
    </row>
    <row r="353" spans="1:65" s="2" customFormat="1" ht="12">
      <c r="A353" s="39"/>
      <c r="B353" s="40"/>
      <c r="C353" s="227" t="s">
        <v>678</v>
      </c>
      <c r="D353" s="227" t="s">
        <v>196</v>
      </c>
      <c r="E353" s="228" t="s">
        <v>2853</v>
      </c>
      <c r="F353" s="229" t="s">
        <v>2854</v>
      </c>
      <c r="G353" s="230" t="s">
        <v>397</v>
      </c>
      <c r="H353" s="231">
        <v>1</v>
      </c>
      <c r="I353" s="232"/>
      <c r="J353" s="233">
        <f>ROUND(I353*H353,2)</f>
        <v>0</v>
      </c>
      <c r="K353" s="229" t="s">
        <v>1</v>
      </c>
      <c r="L353" s="45"/>
      <c r="M353" s="234" t="s">
        <v>1</v>
      </c>
      <c r="N353" s="235" t="s">
        <v>38</v>
      </c>
      <c r="O353" s="92"/>
      <c r="P353" s="236">
        <f>O353*H353</f>
        <v>0</v>
      </c>
      <c r="Q353" s="236">
        <v>0</v>
      </c>
      <c r="R353" s="236">
        <f>Q353*H353</f>
        <v>0</v>
      </c>
      <c r="S353" s="236">
        <v>0</v>
      </c>
      <c r="T353" s="237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8" t="s">
        <v>239</v>
      </c>
      <c r="AT353" s="238" t="s">
        <v>196</v>
      </c>
      <c r="AU353" s="238" t="s">
        <v>81</v>
      </c>
      <c r="AY353" s="18" t="s">
        <v>194</v>
      </c>
      <c r="BE353" s="239">
        <f>IF(N353="základní",J353,0)</f>
        <v>0</v>
      </c>
      <c r="BF353" s="239">
        <f>IF(N353="snížená",J353,0)</f>
        <v>0</v>
      </c>
      <c r="BG353" s="239">
        <f>IF(N353="zákl. přenesená",J353,0)</f>
        <v>0</v>
      </c>
      <c r="BH353" s="239">
        <f>IF(N353="sníž. přenesená",J353,0)</f>
        <v>0</v>
      </c>
      <c r="BI353" s="239">
        <f>IF(N353="nulová",J353,0)</f>
        <v>0</v>
      </c>
      <c r="BJ353" s="18" t="s">
        <v>77</v>
      </c>
      <c r="BK353" s="239">
        <f>ROUND(I353*H353,2)</f>
        <v>0</v>
      </c>
      <c r="BL353" s="18" t="s">
        <v>239</v>
      </c>
      <c r="BM353" s="238" t="s">
        <v>2855</v>
      </c>
    </row>
    <row r="354" spans="1:47" s="2" customFormat="1" ht="12">
      <c r="A354" s="39"/>
      <c r="B354" s="40"/>
      <c r="C354" s="41"/>
      <c r="D354" s="240" t="s">
        <v>201</v>
      </c>
      <c r="E354" s="41"/>
      <c r="F354" s="241" t="s">
        <v>2854</v>
      </c>
      <c r="G354" s="41"/>
      <c r="H354" s="41"/>
      <c r="I354" s="242"/>
      <c r="J354" s="41"/>
      <c r="K354" s="41"/>
      <c r="L354" s="45"/>
      <c r="M354" s="243"/>
      <c r="N354" s="244"/>
      <c r="O354" s="92"/>
      <c r="P354" s="92"/>
      <c r="Q354" s="92"/>
      <c r="R354" s="92"/>
      <c r="S354" s="92"/>
      <c r="T354" s="93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201</v>
      </c>
      <c r="AU354" s="18" t="s">
        <v>81</v>
      </c>
    </row>
    <row r="355" spans="1:65" s="2" customFormat="1" ht="12">
      <c r="A355" s="39"/>
      <c r="B355" s="40"/>
      <c r="C355" s="227" t="s">
        <v>453</v>
      </c>
      <c r="D355" s="227" t="s">
        <v>196</v>
      </c>
      <c r="E355" s="228" t="s">
        <v>2856</v>
      </c>
      <c r="F355" s="229" t="s">
        <v>2857</v>
      </c>
      <c r="G355" s="230" t="s">
        <v>397</v>
      </c>
      <c r="H355" s="231">
        <v>2</v>
      </c>
      <c r="I355" s="232"/>
      <c r="J355" s="233">
        <f>ROUND(I355*H355,2)</f>
        <v>0</v>
      </c>
      <c r="K355" s="229" t="s">
        <v>1</v>
      </c>
      <c r="L355" s="45"/>
      <c r="M355" s="234" t="s">
        <v>1</v>
      </c>
      <c r="N355" s="235" t="s">
        <v>38</v>
      </c>
      <c r="O355" s="92"/>
      <c r="P355" s="236">
        <f>O355*H355</f>
        <v>0</v>
      </c>
      <c r="Q355" s="236">
        <v>0</v>
      </c>
      <c r="R355" s="236">
        <f>Q355*H355</f>
        <v>0</v>
      </c>
      <c r="S355" s="236">
        <v>0</v>
      </c>
      <c r="T355" s="237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8" t="s">
        <v>239</v>
      </c>
      <c r="AT355" s="238" t="s">
        <v>196</v>
      </c>
      <c r="AU355" s="238" t="s">
        <v>81</v>
      </c>
      <c r="AY355" s="18" t="s">
        <v>194</v>
      </c>
      <c r="BE355" s="239">
        <f>IF(N355="základní",J355,0)</f>
        <v>0</v>
      </c>
      <c r="BF355" s="239">
        <f>IF(N355="snížená",J355,0)</f>
        <v>0</v>
      </c>
      <c r="BG355" s="239">
        <f>IF(N355="zákl. přenesená",J355,0)</f>
        <v>0</v>
      </c>
      <c r="BH355" s="239">
        <f>IF(N355="sníž. přenesená",J355,0)</f>
        <v>0</v>
      </c>
      <c r="BI355" s="239">
        <f>IF(N355="nulová",J355,0)</f>
        <v>0</v>
      </c>
      <c r="BJ355" s="18" t="s">
        <v>77</v>
      </c>
      <c r="BK355" s="239">
        <f>ROUND(I355*H355,2)</f>
        <v>0</v>
      </c>
      <c r="BL355" s="18" t="s">
        <v>239</v>
      </c>
      <c r="BM355" s="238" t="s">
        <v>2858</v>
      </c>
    </row>
    <row r="356" spans="1:47" s="2" customFormat="1" ht="12">
      <c r="A356" s="39"/>
      <c r="B356" s="40"/>
      <c r="C356" s="41"/>
      <c r="D356" s="240" t="s">
        <v>201</v>
      </c>
      <c r="E356" s="41"/>
      <c r="F356" s="241" t="s">
        <v>2857</v>
      </c>
      <c r="G356" s="41"/>
      <c r="H356" s="41"/>
      <c r="I356" s="242"/>
      <c r="J356" s="41"/>
      <c r="K356" s="41"/>
      <c r="L356" s="45"/>
      <c r="M356" s="243"/>
      <c r="N356" s="244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201</v>
      </c>
      <c r="AU356" s="18" t="s">
        <v>81</v>
      </c>
    </row>
    <row r="357" spans="1:65" s="2" customFormat="1" ht="12">
      <c r="A357" s="39"/>
      <c r="B357" s="40"/>
      <c r="C357" s="227" t="s">
        <v>700</v>
      </c>
      <c r="D357" s="227" t="s">
        <v>196</v>
      </c>
      <c r="E357" s="228" t="s">
        <v>2859</v>
      </c>
      <c r="F357" s="229" t="s">
        <v>2860</v>
      </c>
      <c r="G357" s="230" t="s">
        <v>397</v>
      </c>
      <c r="H357" s="231">
        <v>1</v>
      </c>
      <c r="I357" s="232"/>
      <c r="J357" s="233">
        <f>ROUND(I357*H357,2)</f>
        <v>0</v>
      </c>
      <c r="K357" s="229" t="s">
        <v>1</v>
      </c>
      <c r="L357" s="45"/>
      <c r="M357" s="234" t="s">
        <v>1</v>
      </c>
      <c r="N357" s="235" t="s">
        <v>38</v>
      </c>
      <c r="O357" s="92"/>
      <c r="P357" s="236">
        <f>O357*H357</f>
        <v>0</v>
      </c>
      <c r="Q357" s="236">
        <v>0</v>
      </c>
      <c r="R357" s="236">
        <f>Q357*H357</f>
        <v>0</v>
      </c>
      <c r="S357" s="236">
        <v>0</v>
      </c>
      <c r="T357" s="237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8" t="s">
        <v>239</v>
      </c>
      <c r="AT357" s="238" t="s">
        <v>196</v>
      </c>
      <c r="AU357" s="238" t="s">
        <v>81</v>
      </c>
      <c r="AY357" s="18" t="s">
        <v>194</v>
      </c>
      <c r="BE357" s="239">
        <f>IF(N357="základní",J357,0)</f>
        <v>0</v>
      </c>
      <c r="BF357" s="239">
        <f>IF(N357="snížená",J357,0)</f>
        <v>0</v>
      </c>
      <c r="BG357" s="239">
        <f>IF(N357="zákl. přenesená",J357,0)</f>
        <v>0</v>
      </c>
      <c r="BH357" s="239">
        <f>IF(N357="sníž. přenesená",J357,0)</f>
        <v>0</v>
      </c>
      <c r="BI357" s="239">
        <f>IF(N357="nulová",J357,0)</f>
        <v>0</v>
      </c>
      <c r="BJ357" s="18" t="s">
        <v>77</v>
      </c>
      <c r="BK357" s="239">
        <f>ROUND(I357*H357,2)</f>
        <v>0</v>
      </c>
      <c r="BL357" s="18" t="s">
        <v>239</v>
      </c>
      <c r="BM357" s="238" t="s">
        <v>2861</v>
      </c>
    </row>
    <row r="358" spans="1:47" s="2" customFormat="1" ht="12">
      <c r="A358" s="39"/>
      <c r="B358" s="40"/>
      <c r="C358" s="41"/>
      <c r="D358" s="240" t="s">
        <v>201</v>
      </c>
      <c r="E358" s="41"/>
      <c r="F358" s="241" t="s">
        <v>2860</v>
      </c>
      <c r="G358" s="41"/>
      <c r="H358" s="41"/>
      <c r="I358" s="242"/>
      <c r="J358" s="41"/>
      <c r="K358" s="41"/>
      <c r="L358" s="45"/>
      <c r="M358" s="243"/>
      <c r="N358" s="244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201</v>
      </c>
      <c r="AU358" s="18" t="s">
        <v>81</v>
      </c>
    </row>
    <row r="359" spans="1:65" s="2" customFormat="1" ht="16.5" customHeight="1">
      <c r="A359" s="39"/>
      <c r="B359" s="40"/>
      <c r="C359" s="227" t="s">
        <v>458</v>
      </c>
      <c r="D359" s="227" t="s">
        <v>196</v>
      </c>
      <c r="E359" s="228" t="s">
        <v>2862</v>
      </c>
      <c r="F359" s="229" t="s">
        <v>2863</v>
      </c>
      <c r="G359" s="230" t="s">
        <v>397</v>
      </c>
      <c r="H359" s="231">
        <v>1</v>
      </c>
      <c r="I359" s="232"/>
      <c r="J359" s="233">
        <f>ROUND(I359*H359,2)</f>
        <v>0</v>
      </c>
      <c r="K359" s="229" t="s">
        <v>1</v>
      </c>
      <c r="L359" s="45"/>
      <c r="M359" s="234" t="s">
        <v>1</v>
      </c>
      <c r="N359" s="235" t="s">
        <v>38</v>
      </c>
      <c r="O359" s="92"/>
      <c r="P359" s="236">
        <f>O359*H359</f>
        <v>0</v>
      </c>
      <c r="Q359" s="236">
        <v>0</v>
      </c>
      <c r="R359" s="236">
        <f>Q359*H359</f>
        <v>0</v>
      </c>
      <c r="S359" s="236">
        <v>0</v>
      </c>
      <c r="T359" s="237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8" t="s">
        <v>239</v>
      </c>
      <c r="AT359" s="238" t="s">
        <v>196</v>
      </c>
      <c r="AU359" s="238" t="s">
        <v>81</v>
      </c>
      <c r="AY359" s="18" t="s">
        <v>194</v>
      </c>
      <c r="BE359" s="239">
        <f>IF(N359="základní",J359,0)</f>
        <v>0</v>
      </c>
      <c r="BF359" s="239">
        <f>IF(N359="snížená",J359,0)</f>
        <v>0</v>
      </c>
      <c r="BG359" s="239">
        <f>IF(N359="zákl. přenesená",J359,0)</f>
        <v>0</v>
      </c>
      <c r="BH359" s="239">
        <f>IF(N359="sníž. přenesená",J359,0)</f>
        <v>0</v>
      </c>
      <c r="BI359" s="239">
        <f>IF(N359="nulová",J359,0)</f>
        <v>0</v>
      </c>
      <c r="BJ359" s="18" t="s">
        <v>77</v>
      </c>
      <c r="BK359" s="239">
        <f>ROUND(I359*H359,2)</f>
        <v>0</v>
      </c>
      <c r="BL359" s="18" t="s">
        <v>239</v>
      </c>
      <c r="BM359" s="238" t="s">
        <v>2864</v>
      </c>
    </row>
    <row r="360" spans="1:47" s="2" customFormat="1" ht="12">
      <c r="A360" s="39"/>
      <c r="B360" s="40"/>
      <c r="C360" s="41"/>
      <c r="D360" s="240" t="s">
        <v>201</v>
      </c>
      <c r="E360" s="41"/>
      <c r="F360" s="241" t="s">
        <v>2863</v>
      </c>
      <c r="G360" s="41"/>
      <c r="H360" s="41"/>
      <c r="I360" s="242"/>
      <c r="J360" s="41"/>
      <c r="K360" s="41"/>
      <c r="L360" s="45"/>
      <c r="M360" s="243"/>
      <c r="N360" s="244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201</v>
      </c>
      <c r="AU360" s="18" t="s">
        <v>81</v>
      </c>
    </row>
    <row r="361" spans="1:65" s="2" customFormat="1" ht="16.5" customHeight="1">
      <c r="A361" s="39"/>
      <c r="B361" s="40"/>
      <c r="C361" s="227" t="s">
        <v>711</v>
      </c>
      <c r="D361" s="227" t="s">
        <v>196</v>
      </c>
      <c r="E361" s="228" t="s">
        <v>2865</v>
      </c>
      <c r="F361" s="229" t="s">
        <v>2866</v>
      </c>
      <c r="G361" s="230" t="s">
        <v>397</v>
      </c>
      <c r="H361" s="231">
        <v>1</v>
      </c>
      <c r="I361" s="232"/>
      <c r="J361" s="233">
        <f>ROUND(I361*H361,2)</f>
        <v>0</v>
      </c>
      <c r="K361" s="229" t="s">
        <v>1</v>
      </c>
      <c r="L361" s="45"/>
      <c r="M361" s="234" t="s">
        <v>1</v>
      </c>
      <c r="N361" s="235" t="s">
        <v>38</v>
      </c>
      <c r="O361" s="92"/>
      <c r="P361" s="236">
        <f>O361*H361</f>
        <v>0</v>
      </c>
      <c r="Q361" s="236">
        <v>0</v>
      </c>
      <c r="R361" s="236">
        <f>Q361*H361</f>
        <v>0</v>
      </c>
      <c r="S361" s="236">
        <v>0</v>
      </c>
      <c r="T361" s="237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8" t="s">
        <v>239</v>
      </c>
      <c r="AT361" s="238" t="s">
        <v>196</v>
      </c>
      <c r="AU361" s="238" t="s">
        <v>81</v>
      </c>
      <c r="AY361" s="18" t="s">
        <v>194</v>
      </c>
      <c r="BE361" s="239">
        <f>IF(N361="základní",J361,0)</f>
        <v>0</v>
      </c>
      <c r="BF361" s="239">
        <f>IF(N361="snížená",J361,0)</f>
        <v>0</v>
      </c>
      <c r="BG361" s="239">
        <f>IF(N361="zákl. přenesená",J361,0)</f>
        <v>0</v>
      </c>
      <c r="BH361" s="239">
        <f>IF(N361="sníž. přenesená",J361,0)</f>
        <v>0</v>
      </c>
      <c r="BI361" s="239">
        <f>IF(N361="nulová",J361,0)</f>
        <v>0</v>
      </c>
      <c r="BJ361" s="18" t="s">
        <v>77</v>
      </c>
      <c r="BK361" s="239">
        <f>ROUND(I361*H361,2)</f>
        <v>0</v>
      </c>
      <c r="BL361" s="18" t="s">
        <v>239</v>
      </c>
      <c r="BM361" s="238" t="s">
        <v>2867</v>
      </c>
    </row>
    <row r="362" spans="1:47" s="2" customFormat="1" ht="12">
      <c r="A362" s="39"/>
      <c r="B362" s="40"/>
      <c r="C362" s="41"/>
      <c r="D362" s="240" t="s">
        <v>201</v>
      </c>
      <c r="E362" s="41"/>
      <c r="F362" s="241" t="s">
        <v>2866</v>
      </c>
      <c r="G362" s="41"/>
      <c r="H362" s="41"/>
      <c r="I362" s="242"/>
      <c r="J362" s="41"/>
      <c r="K362" s="41"/>
      <c r="L362" s="45"/>
      <c r="M362" s="243"/>
      <c r="N362" s="244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201</v>
      </c>
      <c r="AU362" s="18" t="s">
        <v>81</v>
      </c>
    </row>
    <row r="363" spans="1:65" s="2" customFormat="1" ht="16.5" customHeight="1">
      <c r="A363" s="39"/>
      <c r="B363" s="40"/>
      <c r="C363" s="227" t="s">
        <v>463</v>
      </c>
      <c r="D363" s="227" t="s">
        <v>196</v>
      </c>
      <c r="E363" s="228" t="s">
        <v>2868</v>
      </c>
      <c r="F363" s="229" t="s">
        <v>2869</v>
      </c>
      <c r="G363" s="230" t="s">
        <v>2817</v>
      </c>
      <c r="H363" s="231">
        <v>4</v>
      </c>
      <c r="I363" s="232"/>
      <c r="J363" s="233">
        <f>ROUND(I363*H363,2)</f>
        <v>0</v>
      </c>
      <c r="K363" s="229" t="s">
        <v>1</v>
      </c>
      <c r="L363" s="45"/>
      <c r="M363" s="234" t="s">
        <v>1</v>
      </c>
      <c r="N363" s="235" t="s">
        <v>38</v>
      </c>
      <c r="O363" s="92"/>
      <c r="P363" s="236">
        <f>O363*H363</f>
        <v>0</v>
      </c>
      <c r="Q363" s="236">
        <v>0</v>
      </c>
      <c r="R363" s="236">
        <f>Q363*H363</f>
        <v>0</v>
      </c>
      <c r="S363" s="236">
        <v>0</v>
      </c>
      <c r="T363" s="237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8" t="s">
        <v>239</v>
      </c>
      <c r="AT363" s="238" t="s">
        <v>196</v>
      </c>
      <c r="AU363" s="238" t="s">
        <v>81</v>
      </c>
      <c r="AY363" s="18" t="s">
        <v>194</v>
      </c>
      <c r="BE363" s="239">
        <f>IF(N363="základní",J363,0)</f>
        <v>0</v>
      </c>
      <c r="BF363" s="239">
        <f>IF(N363="snížená",J363,0)</f>
        <v>0</v>
      </c>
      <c r="BG363" s="239">
        <f>IF(N363="zákl. přenesená",J363,0)</f>
        <v>0</v>
      </c>
      <c r="BH363" s="239">
        <f>IF(N363="sníž. přenesená",J363,0)</f>
        <v>0</v>
      </c>
      <c r="BI363" s="239">
        <f>IF(N363="nulová",J363,0)</f>
        <v>0</v>
      </c>
      <c r="BJ363" s="18" t="s">
        <v>77</v>
      </c>
      <c r="BK363" s="239">
        <f>ROUND(I363*H363,2)</f>
        <v>0</v>
      </c>
      <c r="BL363" s="18" t="s">
        <v>239</v>
      </c>
      <c r="BM363" s="238" t="s">
        <v>2870</v>
      </c>
    </row>
    <row r="364" spans="1:47" s="2" customFormat="1" ht="12">
      <c r="A364" s="39"/>
      <c r="B364" s="40"/>
      <c r="C364" s="41"/>
      <c r="D364" s="240" t="s">
        <v>201</v>
      </c>
      <c r="E364" s="41"/>
      <c r="F364" s="241" t="s">
        <v>2869</v>
      </c>
      <c r="G364" s="41"/>
      <c r="H364" s="41"/>
      <c r="I364" s="242"/>
      <c r="J364" s="41"/>
      <c r="K364" s="41"/>
      <c r="L364" s="45"/>
      <c r="M364" s="301"/>
      <c r="N364" s="302"/>
      <c r="O364" s="303"/>
      <c r="P364" s="303"/>
      <c r="Q364" s="303"/>
      <c r="R364" s="303"/>
      <c r="S364" s="303"/>
      <c r="T364" s="304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201</v>
      </c>
      <c r="AU364" s="18" t="s">
        <v>81</v>
      </c>
    </row>
    <row r="365" spans="1:31" s="2" customFormat="1" ht="6.95" customHeight="1">
      <c r="A365" s="39"/>
      <c r="B365" s="67"/>
      <c r="C365" s="68"/>
      <c r="D365" s="68"/>
      <c r="E365" s="68"/>
      <c r="F365" s="68"/>
      <c r="G365" s="68"/>
      <c r="H365" s="68"/>
      <c r="I365" s="68"/>
      <c r="J365" s="68"/>
      <c r="K365" s="68"/>
      <c r="L365" s="45"/>
      <c r="M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</row>
  </sheetData>
  <sheetProtection password="CC35" sheet="1" objects="1" scenarios="1" formatColumns="0" formatRows="0" autoFilter="0"/>
  <autoFilter ref="C131:K36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81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Mníšek u Liberce ON-DSP, DPS oprava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131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2871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17. 3. 2021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26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27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29</v>
      </c>
      <c r="E22" s="39"/>
      <c r="F22" s="39"/>
      <c r="G22" s="39"/>
      <c r="H22" s="39"/>
      <c r="I22" s="151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1" t="s">
        <v>26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31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26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32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33</v>
      </c>
      <c r="E32" s="39"/>
      <c r="F32" s="39"/>
      <c r="G32" s="39"/>
      <c r="H32" s="39"/>
      <c r="I32" s="39"/>
      <c r="J32" s="161">
        <f>ROUND(J127,2)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35</v>
      </c>
      <c r="G34" s="39"/>
      <c r="H34" s="39"/>
      <c r="I34" s="162" t="s">
        <v>34</v>
      </c>
      <c r="J34" s="162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37</v>
      </c>
      <c r="E35" s="151" t="s">
        <v>38</v>
      </c>
      <c r="F35" s="164">
        <f>ROUND((SUM(BE127:BE298)),2)</f>
        <v>0</v>
      </c>
      <c r="G35" s="39"/>
      <c r="H35" s="39"/>
      <c r="I35" s="165">
        <v>0.21</v>
      </c>
      <c r="J35" s="164">
        <f>ROUND(((SUM(BE127:BE298))*I35),2)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39</v>
      </c>
      <c r="F36" s="164">
        <f>ROUND((SUM(BF127:BF298)),2)</f>
        <v>0</v>
      </c>
      <c r="G36" s="39"/>
      <c r="H36" s="39"/>
      <c r="I36" s="165">
        <v>0.15</v>
      </c>
      <c r="J36" s="164">
        <f>ROUND(((SUM(BF127:BF298))*I36),2)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40</v>
      </c>
      <c r="F37" s="164">
        <f>ROUND((SUM(BG127:BG298)),2)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41</v>
      </c>
      <c r="F38" s="164">
        <f>ROUND((SUM(BH127:BH298)),2)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42</v>
      </c>
      <c r="F39" s="164">
        <f>ROUND((SUM(BI127:BI298)),2)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Mníšek u Liberce ON-DSP, DPS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131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1.4 - Vytápění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17. 3. 2021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29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J127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152</v>
      </c>
      <c r="E99" s="192"/>
      <c r="F99" s="192"/>
      <c r="G99" s="192"/>
      <c r="H99" s="192"/>
      <c r="I99" s="192"/>
      <c r="J99" s="193">
        <f>J128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2872</v>
      </c>
      <c r="E100" s="197"/>
      <c r="F100" s="197"/>
      <c r="G100" s="197"/>
      <c r="H100" s="197"/>
      <c r="I100" s="197"/>
      <c r="J100" s="198">
        <f>J129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156</v>
      </c>
      <c r="E101" s="197"/>
      <c r="F101" s="197"/>
      <c r="G101" s="197"/>
      <c r="H101" s="197"/>
      <c r="I101" s="197"/>
      <c r="J101" s="198">
        <f>J132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2873</v>
      </c>
      <c r="E102" s="197"/>
      <c r="F102" s="197"/>
      <c r="G102" s="197"/>
      <c r="H102" s="197"/>
      <c r="I102" s="197"/>
      <c r="J102" s="198">
        <f>J161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2874</v>
      </c>
      <c r="E103" s="197"/>
      <c r="F103" s="197"/>
      <c r="G103" s="197"/>
      <c r="H103" s="197"/>
      <c r="I103" s="197"/>
      <c r="J103" s="198">
        <f>J198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2875</v>
      </c>
      <c r="E104" s="197"/>
      <c r="F104" s="197"/>
      <c r="G104" s="197"/>
      <c r="H104" s="197"/>
      <c r="I104" s="197"/>
      <c r="J104" s="198">
        <f>J233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2876</v>
      </c>
      <c r="E105" s="197"/>
      <c r="F105" s="197"/>
      <c r="G105" s="197"/>
      <c r="H105" s="197"/>
      <c r="I105" s="197"/>
      <c r="J105" s="198">
        <f>J262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179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84" t="str">
        <f>E7</f>
        <v>Mníšek u Liberce ON-DSP, DPS oprava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12" s="1" customFormat="1" ht="12" customHeight="1">
      <c r="B116" s="22"/>
      <c r="C116" s="33" t="s">
        <v>130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1:31" s="2" customFormat="1" ht="16.5" customHeight="1">
      <c r="A117" s="39"/>
      <c r="B117" s="40"/>
      <c r="C117" s="41"/>
      <c r="D117" s="41"/>
      <c r="E117" s="184" t="s">
        <v>131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132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E11</f>
        <v>1.4 - Vytápění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F14</f>
        <v xml:space="preserve"> </v>
      </c>
      <c r="G121" s="41"/>
      <c r="H121" s="41"/>
      <c r="I121" s="33" t="s">
        <v>22</v>
      </c>
      <c r="J121" s="80" t="str">
        <f>IF(J14="","",J14)</f>
        <v>17. 3. 2021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E17</f>
        <v xml:space="preserve"> </v>
      </c>
      <c r="G123" s="41"/>
      <c r="H123" s="41"/>
      <c r="I123" s="33" t="s">
        <v>29</v>
      </c>
      <c r="J123" s="37" t="str">
        <f>E23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27</v>
      </c>
      <c r="D124" s="41"/>
      <c r="E124" s="41"/>
      <c r="F124" s="28" t="str">
        <f>IF(E20="","",E20)</f>
        <v>Vyplň údaj</v>
      </c>
      <c r="G124" s="41"/>
      <c r="H124" s="41"/>
      <c r="I124" s="33" t="s">
        <v>31</v>
      </c>
      <c r="J124" s="37" t="str">
        <f>E26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00"/>
      <c r="B126" s="201"/>
      <c r="C126" s="202" t="s">
        <v>180</v>
      </c>
      <c r="D126" s="203" t="s">
        <v>58</v>
      </c>
      <c r="E126" s="203" t="s">
        <v>54</v>
      </c>
      <c r="F126" s="203" t="s">
        <v>55</v>
      </c>
      <c r="G126" s="203" t="s">
        <v>181</v>
      </c>
      <c r="H126" s="203" t="s">
        <v>182</v>
      </c>
      <c r="I126" s="203" t="s">
        <v>183</v>
      </c>
      <c r="J126" s="203" t="s">
        <v>136</v>
      </c>
      <c r="K126" s="204" t="s">
        <v>184</v>
      </c>
      <c r="L126" s="205"/>
      <c r="M126" s="101" t="s">
        <v>1</v>
      </c>
      <c r="N126" s="102" t="s">
        <v>37</v>
      </c>
      <c r="O126" s="102" t="s">
        <v>185</v>
      </c>
      <c r="P126" s="102" t="s">
        <v>186</v>
      </c>
      <c r="Q126" s="102" t="s">
        <v>187</v>
      </c>
      <c r="R126" s="102" t="s">
        <v>188</v>
      </c>
      <c r="S126" s="102" t="s">
        <v>189</v>
      </c>
      <c r="T126" s="103" t="s">
        <v>190</v>
      </c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</row>
    <row r="127" spans="1:63" s="2" customFormat="1" ht="22.8" customHeight="1">
      <c r="A127" s="39"/>
      <c r="B127" s="40"/>
      <c r="C127" s="108" t="s">
        <v>191</v>
      </c>
      <c r="D127" s="41"/>
      <c r="E127" s="41"/>
      <c r="F127" s="41"/>
      <c r="G127" s="41"/>
      <c r="H127" s="41"/>
      <c r="I127" s="41"/>
      <c r="J127" s="206">
        <f>BK127</f>
        <v>0</v>
      </c>
      <c r="K127" s="41"/>
      <c r="L127" s="45"/>
      <c r="M127" s="104"/>
      <c r="N127" s="207"/>
      <c r="O127" s="105"/>
      <c r="P127" s="208">
        <f>P128</f>
        <v>0</v>
      </c>
      <c r="Q127" s="105"/>
      <c r="R127" s="208">
        <f>R128</f>
        <v>0</v>
      </c>
      <c r="S127" s="105"/>
      <c r="T127" s="209">
        <f>T128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72</v>
      </c>
      <c r="AU127" s="18" t="s">
        <v>138</v>
      </c>
      <c r="BK127" s="210">
        <f>BK128</f>
        <v>0</v>
      </c>
    </row>
    <row r="128" spans="1:63" s="12" customFormat="1" ht="25.9" customHeight="1">
      <c r="A128" s="12"/>
      <c r="B128" s="211"/>
      <c r="C128" s="212"/>
      <c r="D128" s="213" t="s">
        <v>72</v>
      </c>
      <c r="E128" s="214" t="s">
        <v>1199</v>
      </c>
      <c r="F128" s="214" t="s">
        <v>1200</v>
      </c>
      <c r="G128" s="212"/>
      <c r="H128" s="212"/>
      <c r="I128" s="215"/>
      <c r="J128" s="216">
        <f>BK128</f>
        <v>0</v>
      </c>
      <c r="K128" s="212"/>
      <c r="L128" s="217"/>
      <c r="M128" s="218"/>
      <c r="N128" s="219"/>
      <c r="O128" s="219"/>
      <c r="P128" s="220">
        <f>P129+P132+P161+P198+P233+P262</f>
        <v>0</v>
      </c>
      <c r="Q128" s="219"/>
      <c r="R128" s="220">
        <f>R129+R132+R161+R198+R233+R262</f>
        <v>0</v>
      </c>
      <c r="S128" s="219"/>
      <c r="T128" s="221">
        <f>T129+T132+T161+T198+T233+T262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81</v>
      </c>
      <c r="AT128" s="223" t="s">
        <v>72</v>
      </c>
      <c r="AU128" s="223" t="s">
        <v>73</v>
      </c>
      <c r="AY128" s="222" t="s">
        <v>194</v>
      </c>
      <c r="BK128" s="224">
        <f>BK129+BK132+BK161+BK198+BK233+BK262</f>
        <v>0</v>
      </c>
    </row>
    <row r="129" spans="1:63" s="12" customFormat="1" ht="22.8" customHeight="1">
      <c r="A129" s="12"/>
      <c r="B129" s="211"/>
      <c r="C129" s="212"/>
      <c r="D129" s="213" t="s">
        <v>72</v>
      </c>
      <c r="E129" s="225" t="s">
        <v>2813</v>
      </c>
      <c r="F129" s="225" t="s">
        <v>2877</v>
      </c>
      <c r="G129" s="212"/>
      <c r="H129" s="212"/>
      <c r="I129" s="215"/>
      <c r="J129" s="226">
        <f>BK129</f>
        <v>0</v>
      </c>
      <c r="K129" s="212"/>
      <c r="L129" s="217"/>
      <c r="M129" s="218"/>
      <c r="N129" s="219"/>
      <c r="O129" s="219"/>
      <c r="P129" s="220">
        <f>SUM(P130:P131)</f>
        <v>0</v>
      </c>
      <c r="Q129" s="219"/>
      <c r="R129" s="220">
        <f>SUM(R130:R131)</f>
        <v>0</v>
      </c>
      <c r="S129" s="219"/>
      <c r="T129" s="221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77</v>
      </c>
      <c r="AT129" s="223" t="s">
        <v>72</v>
      </c>
      <c r="AU129" s="223" t="s">
        <v>77</v>
      </c>
      <c r="AY129" s="222" t="s">
        <v>194</v>
      </c>
      <c r="BK129" s="224">
        <f>SUM(BK130:BK131)</f>
        <v>0</v>
      </c>
    </row>
    <row r="130" spans="1:65" s="2" customFormat="1" ht="12">
      <c r="A130" s="39"/>
      <c r="B130" s="40"/>
      <c r="C130" s="227" t="s">
        <v>379</v>
      </c>
      <c r="D130" s="227" t="s">
        <v>196</v>
      </c>
      <c r="E130" s="228" t="s">
        <v>2878</v>
      </c>
      <c r="F130" s="229" t="s">
        <v>2879</v>
      </c>
      <c r="G130" s="230" t="s">
        <v>2817</v>
      </c>
      <c r="H130" s="231">
        <v>48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38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115</v>
      </c>
      <c r="AT130" s="238" t="s">
        <v>196</v>
      </c>
      <c r="AU130" s="238" t="s">
        <v>81</v>
      </c>
      <c r="AY130" s="18" t="s">
        <v>194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77</v>
      </c>
      <c r="BK130" s="239">
        <f>ROUND(I130*H130,2)</f>
        <v>0</v>
      </c>
      <c r="BL130" s="18" t="s">
        <v>115</v>
      </c>
      <c r="BM130" s="238" t="s">
        <v>2880</v>
      </c>
    </row>
    <row r="131" spans="1:47" s="2" customFormat="1" ht="12">
      <c r="A131" s="39"/>
      <c r="B131" s="40"/>
      <c r="C131" s="41"/>
      <c r="D131" s="240" t="s">
        <v>201</v>
      </c>
      <c r="E131" s="41"/>
      <c r="F131" s="241" t="s">
        <v>2879</v>
      </c>
      <c r="G131" s="41"/>
      <c r="H131" s="41"/>
      <c r="I131" s="242"/>
      <c r="J131" s="41"/>
      <c r="K131" s="41"/>
      <c r="L131" s="45"/>
      <c r="M131" s="243"/>
      <c r="N131" s="244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201</v>
      </c>
      <c r="AU131" s="18" t="s">
        <v>81</v>
      </c>
    </row>
    <row r="132" spans="1:63" s="12" customFormat="1" ht="22.8" customHeight="1">
      <c r="A132" s="12"/>
      <c r="B132" s="211"/>
      <c r="C132" s="212"/>
      <c r="D132" s="213" t="s">
        <v>72</v>
      </c>
      <c r="E132" s="225" t="s">
        <v>1333</v>
      </c>
      <c r="F132" s="225" t="s">
        <v>1334</v>
      </c>
      <c r="G132" s="212"/>
      <c r="H132" s="212"/>
      <c r="I132" s="215"/>
      <c r="J132" s="226">
        <f>BK132</f>
        <v>0</v>
      </c>
      <c r="K132" s="212"/>
      <c r="L132" s="217"/>
      <c r="M132" s="218"/>
      <c r="N132" s="219"/>
      <c r="O132" s="219"/>
      <c r="P132" s="220">
        <f>SUM(P133:P160)</f>
        <v>0</v>
      </c>
      <c r="Q132" s="219"/>
      <c r="R132" s="220">
        <f>SUM(R133:R160)</f>
        <v>0</v>
      </c>
      <c r="S132" s="219"/>
      <c r="T132" s="221">
        <f>SUM(T133:T160)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81</v>
      </c>
      <c r="AT132" s="223" t="s">
        <v>72</v>
      </c>
      <c r="AU132" s="223" t="s">
        <v>77</v>
      </c>
      <c r="AY132" s="222" t="s">
        <v>194</v>
      </c>
      <c r="BK132" s="224">
        <f>SUM(BK133:BK160)</f>
        <v>0</v>
      </c>
    </row>
    <row r="133" spans="1:65" s="2" customFormat="1" ht="33" customHeight="1">
      <c r="A133" s="39"/>
      <c r="B133" s="40"/>
      <c r="C133" s="227" t="s">
        <v>77</v>
      </c>
      <c r="D133" s="227" t="s">
        <v>196</v>
      </c>
      <c r="E133" s="228" t="s">
        <v>2881</v>
      </c>
      <c r="F133" s="229" t="s">
        <v>2882</v>
      </c>
      <c r="G133" s="230" t="s">
        <v>357</v>
      </c>
      <c r="H133" s="231">
        <v>156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38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239</v>
      </c>
      <c r="AT133" s="238" t="s">
        <v>196</v>
      </c>
      <c r="AU133" s="238" t="s">
        <v>81</v>
      </c>
      <c r="AY133" s="18" t="s">
        <v>194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77</v>
      </c>
      <c r="BK133" s="239">
        <f>ROUND(I133*H133,2)</f>
        <v>0</v>
      </c>
      <c r="BL133" s="18" t="s">
        <v>239</v>
      </c>
      <c r="BM133" s="238" t="s">
        <v>2883</v>
      </c>
    </row>
    <row r="134" spans="1:47" s="2" customFormat="1" ht="12">
      <c r="A134" s="39"/>
      <c r="B134" s="40"/>
      <c r="C134" s="41"/>
      <c r="D134" s="240" t="s">
        <v>201</v>
      </c>
      <c r="E134" s="41"/>
      <c r="F134" s="241" t="s">
        <v>2882</v>
      </c>
      <c r="G134" s="41"/>
      <c r="H134" s="41"/>
      <c r="I134" s="242"/>
      <c r="J134" s="41"/>
      <c r="K134" s="41"/>
      <c r="L134" s="45"/>
      <c r="M134" s="243"/>
      <c r="N134" s="244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201</v>
      </c>
      <c r="AU134" s="18" t="s">
        <v>81</v>
      </c>
    </row>
    <row r="135" spans="1:51" s="14" customFormat="1" ht="12">
      <c r="A135" s="14"/>
      <c r="B135" s="255"/>
      <c r="C135" s="256"/>
      <c r="D135" s="240" t="s">
        <v>202</v>
      </c>
      <c r="E135" s="257" t="s">
        <v>1</v>
      </c>
      <c r="F135" s="258" t="s">
        <v>2884</v>
      </c>
      <c r="G135" s="256"/>
      <c r="H135" s="259">
        <v>156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5" t="s">
        <v>202</v>
      </c>
      <c r="AU135" s="265" t="s">
        <v>81</v>
      </c>
      <c r="AV135" s="14" t="s">
        <v>81</v>
      </c>
      <c r="AW135" s="14" t="s">
        <v>30</v>
      </c>
      <c r="AX135" s="14" t="s">
        <v>73</v>
      </c>
      <c r="AY135" s="265" t="s">
        <v>194</v>
      </c>
    </row>
    <row r="136" spans="1:51" s="15" customFormat="1" ht="12">
      <c r="A136" s="15"/>
      <c r="B136" s="266"/>
      <c r="C136" s="267"/>
      <c r="D136" s="240" t="s">
        <v>202</v>
      </c>
      <c r="E136" s="268" t="s">
        <v>1</v>
      </c>
      <c r="F136" s="269" t="s">
        <v>206</v>
      </c>
      <c r="G136" s="267"/>
      <c r="H136" s="270">
        <v>156</v>
      </c>
      <c r="I136" s="271"/>
      <c r="J136" s="267"/>
      <c r="K136" s="267"/>
      <c r="L136" s="272"/>
      <c r="M136" s="273"/>
      <c r="N136" s="274"/>
      <c r="O136" s="274"/>
      <c r="P136" s="274"/>
      <c r="Q136" s="274"/>
      <c r="R136" s="274"/>
      <c r="S136" s="274"/>
      <c r="T136" s="27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6" t="s">
        <v>202</v>
      </c>
      <c r="AU136" s="276" t="s">
        <v>81</v>
      </c>
      <c r="AV136" s="15" t="s">
        <v>115</v>
      </c>
      <c r="AW136" s="15" t="s">
        <v>30</v>
      </c>
      <c r="AX136" s="15" t="s">
        <v>77</v>
      </c>
      <c r="AY136" s="276" t="s">
        <v>194</v>
      </c>
    </row>
    <row r="137" spans="1:65" s="2" customFormat="1" ht="12">
      <c r="A137" s="39"/>
      <c r="B137" s="40"/>
      <c r="C137" s="288" t="s">
        <v>81</v>
      </c>
      <c r="D137" s="288" t="s">
        <v>282</v>
      </c>
      <c r="E137" s="289" t="s">
        <v>2885</v>
      </c>
      <c r="F137" s="290" t="s">
        <v>2886</v>
      </c>
      <c r="G137" s="291" t="s">
        <v>357</v>
      </c>
      <c r="H137" s="292">
        <v>93.6</v>
      </c>
      <c r="I137" s="293"/>
      <c r="J137" s="294">
        <f>ROUND(I137*H137,2)</f>
        <v>0</v>
      </c>
      <c r="K137" s="290" t="s">
        <v>1</v>
      </c>
      <c r="L137" s="295"/>
      <c r="M137" s="296" t="s">
        <v>1</v>
      </c>
      <c r="N137" s="297" t="s">
        <v>38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273</v>
      </c>
      <c r="AT137" s="238" t="s">
        <v>282</v>
      </c>
      <c r="AU137" s="238" t="s">
        <v>81</v>
      </c>
      <c r="AY137" s="18" t="s">
        <v>194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77</v>
      </c>
      <c r="BK137" s="239">
        <f>ROUND(I137*H137,2)</f>
        <v>0</v>
      </c>
      <c r="BL137" s="18" t="s">
        <v>239</v>
      </c>
      <c r="BM137" s="238" t="s">
        <v>2887</v>
      </c>
    </row>
    <row r="138" spans="1:47" s="2" customFormat="1" ht="12">
      <c r="A138" s="39"/>
      <c r="B138" s="40"/>
      <c r="C138" s="41"/>
      <c r="D138" s="240" t="s">
        <v>201</v>
      </c>
      <c r="E138" s="41"/>
      <c r="F138" s="241" t="s">
        <v>2886</v>
      </c>
      <c r="G138" s="41"/>
      <c r="H138" s="41"/>
      <c r="I138" s="242"/>
      <c r="J138" s="41"/>
      <c r="K138" s="41"/>
      <c r="L138" s="45"/>
      <c r="M138" s="243"/>
      <c r="N138" s="244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201</v>
      </c>
      <c r="AU138" s="18" t="s">
        <v>81</v>
      </c>
    </row>
    <row r="139" spans="1:51" s="14" customFormat="1" ht="12">
      <c r="A139" s="14"/>
      <c r="B139" s="255"/>
      <c r="C139" s="256"/>
      <c r="D139" s="240" t="s">
        <v>202</v>
      </c>
      <c r="E139" s="257" t="s">
        <v>1</v>
      </c>
      <c r="F139" s="258" t="s">
        <v>2888</v>
      </c>
      <c r="G139" s="256"/>
      <c r="H139" s="259">
        <v>93.6</v>
      </c>
      <c r="I139" s="260"/>
      <c r="J139" s="256"/>
      <c r="K139" s="256"/>
      <c r="L139" s="261"/>
      <c r="M139" s="262"/>
      <c r="N139" s="263"/>
      <c r="O139" s="263"/>
      <c r="P139" s="263"/>
      <c r="Q139" s="263"/>
      <c r="R139" s="263"/>
      <c r="S139" s="263"/>
      <c r="T139" s="26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5" t="s">
        <v>202</v>
      </c>
      <c r="AU139" s="265" t="s">
        <v>81</v>
      </c>
      <c r="AV139" s="14" t="s">
        <v>81</v>
      </c>
      <c r="AW139" s="14" t="s">
        <v>30</v>
      </c>
      <c r="AX139" s="14" t="s">
        <v>73</v>
      </c>
      <c r="AY139" s="265" t="s">
        <v>194</v>
      </c>
    </row>
    <row r="140" spans="1:51" s="15" customFormat="1" ht="12">
      <c r="A140" s="15"/>
      <c r="B140" s="266"/>
      <c r="C140" s="267"/>
      <c r="D140" s="240" t="s">
        <v>202</v>
      </c>
      <c r="E140" s="268" t="s">
        <v>1</v>
      </c>
      <c r="F140" s="269" t="s">
        <v>206</v>
      </c>
      <c r="G140" s="267"/>
      <c r="H140" s="270">
        <v>93.6</v>
      </c>
      <c r="I140" s="271"/>
      <c r="J140" s="267"/>
      <c r="K140" s="267"/>
      <c r="L140" s="272"/>
      <c r="M140" s="273"/>
      <c r="N140" s="274"/>
      <c r="O140" s="274"/>
      <c r="P140" s="274"/>
      <c r="Q140" s="274"/>
      <c r="R140" s="274"/>
      <c r="S140" s="274"/>
      <c r="T140" s="27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6" t="s">
        <v>202</v>
      </c>
      <c r="AU140" s="276" t="s">
        <v>81</v>
      </c>
      <c r="AV140" s="15" t="s">
        <v>115</v>
      </c>
      <c r="AW140" s="15" t="s">
        <v>30</v>
      </c>
      <c r="AX140" s="15" t="s">
        <v>77</v>
      </c>
      <c r="AY140" s="276" t="s">
        <v>194</v>
      </c>
    </row>
    <row r="141" spans="1:65" s="2" customFormat="1" ht="12">
      <c r="A141" s="39"/>
      <c r="B141" s="40"/>
      <c r="C141" s="288" t="s">
        <v>110</v>
      </c>
      <c r="D141" s="288" t="s">
        <v>282</v>
      </c>
      <c r="E141" s="289" t="s">
        <v>2889</v>
      </c>
      <c r="F141" s="290" t="s">
        <v>2890</v>
      </c>
      <c r="G141" s="291" t="s">
        <v>357</v>
      </c>
      <c r="H141" s="292">
        <v>31.2</v>
      </c>
      <c r="I141" s="293"/>
      <c r="J141" s="294">
        <f>ROUND(I141*H141,2)</f>
        <v>0</v>
      </c>
      <c r="K141" s="290" t="s">
        <v>1</v>
      </c>
      <c r="L141" s="295"/>
      <c r="M141" s="296" t="s">
        <v>1</v>
      </c>
      <c r="N141" s="297" t="s">
        <v>38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273</v>
      </c>
      <c r="AT141" s="238" t="s">
        <v>282</v>
      </c>
      <c r="AU141" s="238" t="s">
        <v>81</v>
      </c>
      <c r="AY141" s="18" t="s">
        <v>194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77</v>
      </c>
      <c r="BK141" s="239">
        <f>ROUND(I141*H141,2)</f>
        <v>0</v>
      </c>
      <c r="BL141" s="18" t="s">
        <v>239</v>
      </c>
      <c r="BM141" s="238" t="s">
        <v>2891</v>
      </c>
    </row>
    <row r="142" spans="1:47" s="2" customFormat="1" ht="12">
      <c r="A142" s="39"/>
      <c r="B142" s="40"/>
      <c r="C142" s="41"/>
      <c r="D142" s="240" t="s">
        <v>201</v>
      </c>
      <c r="E142" s="41"/>
      <c r="F142" s="241" t="s">
        <v>2890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201</v>
      </c>
      <c r="AU142" s="18" t="s">
        <v>81</v>
      </c>
    </row>
    <row r="143" spans="1:51" s="14" customFormat="1" ht="12">
      <c r="A143" s="14"/>
      <c r="B143" s="255"/>
      <c r="C143" s="256"/>
      <c r="D143" s="240" t="s">
        <v>202</v>
      </c>
      <c r="E143" s="257" t="s">
        <v>1</v>
      </c>
      <c r="F143" s="258" t="s">
        <v>2892</v>
      </c>
      <c r="G143" s="256"/>
      <c r="H143" s="259">
        <v>31.2</v>
      </c>
      <c r="I143" s="260"/>
      <c r="J143" s="256"/>
      <c r="K143" s="256"/>
      <c r="L143" s="261"/>
      <c r="M143" s="262"/>
      <c r="N143" s="263"/>
      <c r="O143" s="263"/>
      <c r="P143" s="263"/>
      <c r="Q143" s="263"/>
      <c r="R143" s="263"/>
      <c r="S143" s="263"/>
      <c r="T143" s="26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5" t="s">
        <v>202</v>
      </c>
      <c r="AU143" s="265" t="s">
        <v>81</v>
      </c>
      <c r="AV143" s="14" t="s">
        <v>81</v>
      </c>
      <c r="AW143" s="14" t="s">
        <v>30</v>
      </c>
      <c r="AX143" s="14" t="s">
        <v>73</v>
      </c>
      <c r="AY143" s="265" t="s">
        <v>194</v>
      </c>
    </row>
    <row r="144" spans="1:51" s="15" customFormat="1" ht="12">
      <c r="A144" s="15"/>
      <c r="B144" s="266"/>
      <c r="C144" s="267"/>
      <c r="D144" s="240" t="s">
        <v>202</v>
      </c>
      <c r="E144" s="268" t="s">
        <v>1</v>
      </c>
      <c r="F144" s="269" t="s">
        <v>206</v>
      </c>
      <c r="G144" s="267"/>
      <c r="H144" s="270">
        <v>31.2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6" t="s">
        <v>202</v>
      </c>
      <c r="AU144" s="276" t="s">
        <v>81</v>
      </c>
      <c r="AV144" s="15" t="s">
        <v>115</v>
      </c>
      <c r="AW144" s="15" t="s">
        <v>30</v>
      </c>
      <c r="AX144" s="15" t="s">
        <v>77</v>
      </c>
      <c r="AY144" s="276" t="s">
        <v>194</v>
      </c>
    </row>
    <row r="145" spans="1:65" s="2" customFormat="1" ht="12">
      <c r="A145" s="39"/>
      <c r="B145" s="40"/>
      <c r="C145" s="288" t="s">
        <v>115</v>
      </c>
      <c r="D145" s="288" t="s">
        <v>282</v>
      </c>
      <c r="E145" s="289" t="s">
        <v>2893</v>
      </c>
      <c r="F145" s="290" t="s">
        <v>2894</v>
      </c>
      <c r="G145" s="291" t="s">
        <v>357</v>
      </c>
      <c r="H145" s="292">
        <v>23.4</v>
      </c>
      <c r="I145" s="293"/>
      <c r="J145" s="294">
        <f>ROUND(I145*H145,2)</f>
        <v>0</v>
      </c>
      <c r="K145" s="290" t="s">
        <v>1</v>
      </c>
      <c r="L145" s="295"/>
      <c r="M145" s="296" t="s">
        <v>1</v>
      </c>
      <c r="N145" s="297" t="s">
        <v>38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273</v>
      </c>
      <c r="AT145" s="238" t="s">
        <v>282</v>
      </c>
      <c r="AU145" s="238" t="s">
        <v>81</v>
      </c>
      <c r="AY145" s="18" t="s">
        <v>194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77</v>
      </c>
      <c r="BK145" s="239">
        <f>ROUND(I145*H145,2)</f>
        <v>0</v>
      </c>
      <c r="BL145" s="18" t="s">
        <v>239</v>
      </c>
      <c r="BM145" s="238" t="s">
        <v>2895</v>
      </c>
    </row>
    <row r="146" spans="1:47" s="2" customFormat="1" ht="12">
      <c r="A146" s="39"/>
      <c r="B146" s="40"/>
      <c r="C146" s="41"/>
      <c r="D146" s="240" t="s">
        <v>201</v>
      </c>
      <c r="E146" s="41"/>
      <c r="F146" s="241" t="s">
        <v>2894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201</v>
      </c>
      <c r="AU146" s="18" t="s">
        <v>81</v>
      </c>
    </row>
    <row r="147" spans="1:51" s="14" customFormat="1" ht="12">
      <c r="A147" s="14"/>
      <c r="B147" s="255"/>
      <c r="C147" s="256"/>
      <c r="D147" s="240" t="s">
        <v>202</v>
      </c>
      <c r="E147" s="257" t="s">
        <v>1</v>
      </c>
      <c r="F147" s="258" t="s">
        <v>2896</v>
      </c>
      <c r="G147" s="256"/>
      <c r="H147" s="259">
        <v>23.4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5" t="s">
        <v>202</v>
      </c>
      <c r="AU147" s="265" t="s">
        <v>81</v>
      </c>
      <c r="AV147" s="14" t="s">
        <v>81</v>
      </c>
      <c r="AW147" s="14" t="s">
        <v>30</v>
      </c>
      <c r="AX147" s="14" t="s">
        <v>73</v>
      </c>
      <c r="AY147" s="265" t="s">
        <v>194</v>
      </c>
    </row>
    <row r="148" spans="1:51" s="15" customFormat="1" ht="12">
      <c r="A148" s="15"/>
      <c r="B148" s="266"/>
      <c r="C148" s="267"/>
      <c r="D148" s="240" t="s">
        <v>202</v>
      </c>
      <c r="E148" s="268" t="s">
        <v>1</v>
      </c>
      <c r="F148" s="269" t="s">
        <v>206</v>
      </c>
      <c r="G148" s="267"/>
      <c r="H148" s="270">
        <v>23.4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6" t="s">
        <v>202</v>
      </c>
      <c r="AU148" s="276" t="s">
        <v>81</v>
      </c>
      <c r="AV148" s="15" t="s">
        <v>115</v>
      </c>
      <c r="AW148" s="15" t="s">
        <v>30</v>
      </c>
      <c r="AX148" s="15" t="s">
        <v>77</v>
      </c>
      <c r="AY148" s="276" t="s">
        <v>194</v>
      </c>
    </row>
    <row r="149" spans="1:65" s="2" customFormat="1" ht="12">
      <c r="A149" s="39"/>
      <c r="B149" s="40"/>
      <c r="C149" s="288" t="s">
        <v>123</v>
      </c>
      <c r="D149" s="288" t="s">
        <v>282</v>
      </c>
      <c r="E149" s="289" t="s">
        <v>2897</v>
      </c>
      <c r="F149" s="290" t="s">
        <v>2898</v>
      </c>
      <c r="G149" s="291" t="s">
        <v>357</v>
      </c>
      <c r="H149" s="292">
        <v>7.8</v>
      </c>
      <c r="I149" s="293"/>
      <c r="J149" s="294">
        <f>ROUND(I149*H149,2)</f>
        <v>0</v>
      </c>
      <c r="K149" s="290" t="s">
        <v>1</v>
      </c>
      <c r="L149" s="295"/>
      <c r="M149" s="296" t="s">
        <v>1</v>
      </c>
      <c r="N149" s="297" t="s">
        <v>38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273</v>
      </c>
      <c r="AT149" s="238" t="s">
        <v>282</v>
      </c>
      <c r="AU149" s="238" t="s">
        <v>81</v>
      </c>
      <c r="AY149" s="18" t="s">
        <v>194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77</v>
      </c>
      <c r="BK149" s="239">
        <f>ROUND(I149*H149,2)</f>
        <v>0</v>
      </c>
      <c r="BL149" s="18" t="s">
        <v>239</v>
      </c>
      <c r="BM149" s="238" t="s">
        <v>2899</v>
      </c>
    </row>
    <row r="150" spans="1:47" s="2" customFormat="1" ht="12">
      <c r="A150" s="39"/>
      <c r="B150" s="40"/>
      <c r="C150" s="41"/>
      <c r="D150" s="240" t="s">
        <v>201</v>
      </c>
      <c r="E150" s="41"/>
      <c r="F150" s="241" t="s">
        <v>2898</v>
      </c>
      <c r="G150" s="41"/>
      <c r="H150" s="41"/>
      <c r="I150" s="242"/>
      <c r="J150" s="41"/>
      <c r="K150" s="41"/>
      <c r="L150" s="45"/>
      <c r="M150" s="243"/>
      <c r="N150" s="244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201</v>
      </c>
      <c r="AU150" s="18" t="s">
        <v>81</v>
      </c>
    </row>
    <row r="151" spans="1:51" s="14" customFormat="1" ht="12">
      <c r="A151" s="14"/>
      <c r="B151" s="255"/>
      <c r="C151" s="256"/>
      <c r="D151" s="240" t="s">
        <v>202</v>
      </c>
      <c r="E151" s="257" t="s">
        <v>1</v>
      </c>
      <c r="F151" s="258" t="s">
        <v>2900</v>
      </c>
      <c r="G151" s="256"/>
      <c r="H151" s="259">
        <v>7.8</v>
      </c>
      <c r="I151" s="260"/>
      <c r="J151" s="256"/>
      <c r="K151" s="256"/>
      <c r="L151" s="261"/>
      <c r="M151" s="262"/>
      <c r="N151" s="263"/>
      <c r="O151" s="263"/>
      <c r="P151" s="263"/>
      <c r="Q151" s="263"/>
      <c r="R151" s="263"/>
      <c r="S151" s="263"/>
      <c r="T151" s="26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5" t="s">
        <v>202</v>
      </c>
      <c r="AU151" s="265" t="s">
        <v>81</v>
      </c>
      <c r="AV151" s="14" t="s">
        <v>81</v>
      </c>
      <c r="AW151" s="14" t="s">
        <v>30</v>
      </c>
      <c r="AX151" s="14" t="s">
        <v>73</v>
      </c>
      <c r="AY151" s="265" t="s">
        <v>194</v>
      </c>
    </row>
    <row r="152" spans="1:51" s="15" customFormat="1" ht="12">
      <c r="A152" s="15"/>
      <c r="B152" s="266"/>
      <c r="C152" s="267"/>
      <c r="D152" s="240" t="s">
        <v>202</v>
      </c>
      <c r="E152" s="268" t="s">
        <v>1</v>
      </c>
      <c r="F152" s="269" t="s">
        <v>206</v>
      </c>
      <c r="G152" s="267"/>
      <c r="H152" s="270">
        <v>7.8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6" t="s">
        <v>202</v>
      </c>
      <c r="AU152" s="276" t="s">
        <v>81</v>
      </c>
      <c r="AV152" s="15" t="s">
        <v>115</v>
      </c>
      <c r="AW152" s="15" t="s">
        <v>30</v>
      </c>
      <c r="AX152" s="15" t="s">
        <v>77</v>
      </c>
      <c r="AY152" s="276" t="s">
        <v>194</v>
      </c>
    </row>
    <row r="153" spans="1:65" s="2" customFormat="1" ht="16.5" customHeight="1">
      <c r="A153" s="39"/>
      <c r="B153" s="40"/>
      <c r="C153" s="288" t="s">
        <v>213</v>
      </c>
      <c r="D153" s="288" t="s">
        <v>282</v>
      </c>
      <c r="E153" s="289" t="s">
        <v>2901</v>
      </c>
      <c r="F153" s="290" t="s">
        <v>2902</v>
      </c>
      <c r="G153" s="291" t="s">
        <v>397</v>
      </c>
      <c r="H153" s="292">
        <v>200</v>
      </c>
      <c r="I153" s="293"/>
      <c r="J153" s="294">
        <f>ROUND(I153*H153,2)</f>
        <v>0</v>
      </c>
      <c r="K153" s="290" t="s">
        <v>1</v>
      </c>
      <c r="L153" s="295"/>
      <c r="M153" s="296" t="s">
        <v>1</v>
      </c>
      <c r="N153" s="297" t="s">
        <v>38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273</v>
      </c>
      <c r="AT153" s="238" t="s">
        <v>282</v>
      </c>
      <c r="AU153" s="238" t="s">
        <v>81</v>
      </c>
      <c r="AY153" s="18" t="s">
        <v>194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77</v>
      </c>
      <c r="BK153" s="239">
        <f>ROUND(I153*H153,2)</f>
        <v>0</v>
      </c>
      <c r="BL153" s="18" t="s">
        <v>239</v>
      </c>
      <c r="BM153" s="238" t="s">
        <v>2903</v>
      </c>
    </row>
    <row r="154" spans="1:47" s="2" customFormat="1" ht="12">
      <c r="A154" s="39"/>
      <c r="B154" s="40"/>
      <c r="C154" s="41"/>
      <c r="D154" s="240" t="s">
        <v>201</v>
      </c>
      <c r="E154" s="41"/>
      <c r="F154" s="241" t="s">
        <v>2902</v>
      </c>
      <c r="G154" s="41"/>
      <c r="H154" s="41"/>
      <c r="I154" s="242"/>
      <c r="J154" s="41"/>
      <c r="K154" s="41"/>
      <c r="L154" s="45"/>
      <c r="M154" s="243"/>
      <c r="N154" s="244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201</v>
      </c>
      <c r="AU154" s="18" t="s">
        <v>81</v>
      </c>
    </row>
    <row r="155" spans="1:65" s="2" customFormat="1" ht="21.75" customHeight="1">
      <c r="A155" s="39"/>
      <c r="B155" s="40"/>
      <c r="C155" s="288" t="s">
        <v>231</v>
      </c>
      <c r="D155" s="288" t="s">
        <v>282</v>
      </c>
      <c r="E155" s="289" t="s">
        <v>2904</v>
      </c>
      <c r="F155" s="290" t="s">
        <v>2905</v>
      </c>
      <c r="G155" s="291" t="s">
        <v>397</v>
      </c>
      <c r="H155" s="292">
        <v>2</v>
      </c>
      <c r="I155" s="293"/>
      <c r="J155" s="294">
        <f>ROUND(I155*H155,2)</f>
        <v>0</v>
      </c>
      <c r="K155" s="290" t="s">
        <v>1</v>
      </c>
      <c r="L155" s="295"/>
      <c r="M155" s="296" t="s">
        <v>1</v>
      </c>
      <c r="N155" s="297" t="s">
        <v>38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273</v>
      </c>
      <c r="AT155" s="238" t="s">
        <v>282</v>
      </c>
      <c r="AU155" s="238" t="s">
        <v>81</v>
      </c>
      <c r="AY155" s="18" t="s">
        <v>194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77</v>
      </c>
      <c r="BK155" s="239">
        <f>ROUND(I155*H155,2)</f>
        <v>0</v>
      </c>
      <c r="BL155" s="18" t="s">
        <v>239</v>
      </c>
      <c r="BM155" s="238" t="s">
        <v>2906</v>
      </c>
    </row>
    <row r="156" spans="1:47" s="2" customFormat="1" ht="12">
      <c r="A156" s="39"/>
      <c r="B156" s="40"/>
      <c r="C156" s="41"/>
      <c r="D156" s="240" t="s">
        <v>201</v>
      </c>
      <c r="E156" s="41"/>
      <c r="F156" s="241" t="s">
        <v>2905</v>
      </c>
      <c r="G156" s="41"/>
      <c r="H156" s="41"/>
      <c r="I156" s="242"/>
      <c r="J156" s="41"/>
      <c r="K156" s="41"/>
      <c r="L156" s="45"/>
      <c r="M156" s="243"/>
      <c r="N156" s="244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201</v>
      </c>
      <c r="AU156" s="18" t="s">
        <v>81</v>
      </c>
    </row>
    <row r="157" spans="1:65" s="2" customFormat="1" ht="12">
      <c r="A157" s="39"/>
      <c r="B157" s="40"/>
      <c r="C157" s="227" t="s">
        <v>219</v>
      </c>
      <c r="D157" s="227" t="s">
        <v>196</v>
      </c>
      <c r="E157" s="228" t="s">
        <v>1372</v>
      </c>
      <c r="F157" s="229" t="s">
        <v>2907</v>
      </c>
      <c r="G157" s="230" t="s">
        <v>268</v>
      </c>
      <c r="H157" s="231">
        <v>0.024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38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239</v>
      </c>
      <c r="AT157" s="238" t="s">
        <v>196</v>
      </c>
      <c r="AU157" s="238" t="s">
        <v>81</v>
      </c>
      <c r="AY157" s="18" t="s">
        <v>194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77</v>
      </c>
      <c r="BK157" s="239">
        <f>ROUND(I157*H157,2)</f>
        <v>0</v>
      </c>
      <c r="BL157" s="18" t="s">
        <v>239</v>
      </c>
      <c r="BM157" s="238" t="s">
        <v>2908</v>
      </c>
    </row>
    <row r="158" spans="1:47" s="2" customFormat="1" ht="12">
      <c r="A158" s="39"/>
      <c r="B158" s="40"/>
      <c r="C158" s="41"/>
      <c r="D158" s="240" t="s">
        <v>201</v>
      </c>
      <c r="E158" s="41"/>
      <c r="F158" s="241" t="s">
        <v>2907</v>
      </c>
      <c r="G158" s="41"/>
      <c r="H158" s="41"/>
      <c r="I158" s="242"/>
      <c r="J158" s="41"/>
      <c r="K158" s="41"/>
      <c r="L158" s="45"/>
      <c r="M158" s="243"/>
      <c r="N158" s="244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201</v>
      </c>
      <c r="AU158" s="18" t="s">
        <v>81</v>
      </c>
    </row>
    <row r="159" spans="1:65" s="2" customFormat="1" ht="12">
      <c r="A159" s="39"/>
      <c r="B159" s="40"/>
      <c r="C159" s="227" t="s">
        <v>241</v>
      </c>
      <c r="D159" s="227" t="s">
        <v>196</v>
      </c>
      <c r="E159" s="228" t="s">
        <v>2909</v>
      </c>
      <c r="F159" s="229" t="s">
        <v>2910</v>
      </c>
      <c r="G159" s="230" t="s">
        <v>268</v>
      </c>
      <c r="H159" s="231">
        <v>0.024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38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239</v>
      </c>
      <c r="AT159" s="238" t="s">
        <v>196</v>
      </c>
      <c r="AU159" s="238" t="s">
        <v>81</v>
      </c>
      <c r="AY159" s="18" t="s">
        <v>194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77</v>
      </c>
      <c r="BK159" s="239">
        <f>ROUND(I159*H159,2)</f>
        <v>0</v>
      </c>
      <c r="BL159" s="18" t="s">
        <v>239</v>
      </c>
      <c r="BM159" s="238" t="s">
        <v>2911</v>
      </c>
    </row>
    <row r="160" spans="1:47" s="2" customFormat="1" ht="12">
      <c r="A160" s="39"/>
      <c r="B160" s="40"/>
      <c r="C160" s="41"/>
      <c r="D160" s="240" t="s">
        <v>201</v>
      </c>
      <c r="E160" s="41"/>
      <c r="F160" s="241" t="s">
        <v>2910</v>
      </c>
      <c r="G160" s="41"/>
      <c r="H160" s="41"/>
      <c r="I160" s="242"/>
      <c r="J160" s="41"/>
      <c r="K160" s="41"/>
      <c r="L160" s="45"/>
      <c r="M160" s="243"/>
      <c r="N160" s="244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201</v>
      </c>
      <c r="AU160" s="18" t="s">
        <v>81</v>
      </c>
    </row>
    <row r="161" spans="1:63" s="12" customFormat="1" ht="22.8" customHeight="1">
      <c r="A161" s="12"/>
      <c r="B161" s="211"/>
      <c r="C161" s="212"/>
      <c r="D161" s="213" t="s">
        <v>72</v>
      </c>
      <c r="E161" s="225" t="s">
        <v>2912</v>
      </c>
      <c r="F161" s="225" t="s">
        <v>2913</v>
      </c>
      <c r="G161" s="212"/>
      <c r="H161" s="212"/>
      <c r="I161" s="215"/>
      <c r="J161" s="226">
        <f>BK161</f>
        <v>0</v>
      </c>
      <c r="K161" s="212"/>
      <c r="L161" s="217"/>
      <c r="M161" s="218"/>
      <c r="N161" s="219"/>
      <c r="O161" s="219"/>
      <c r="P161" s="220">
        <f>SUM(P162:P197)</f>
        <v>0</v>
      </c>
      <c r="Q161" s="219"/>
      <c r="R161" s="220">
        <f>SUM(R162:R197)</f>
        <v>0</v>
      </c>
      <c r="S161" s="219"/>
      <c r="T161" s="221">
        <f>SUM(T162:T197)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2" t="s">
        <v>81</v>
      </c>
      <c r="AT161" s="223" t="s">
        <v>72</v>
      </c>
      <c r="AU161" s="223" t="s">
        <v>77</v>
      </c>
      <c r="AY161" s="222" t="s">
        <v>194</v>
      </c>
      <c r="BK161" s="224">
        <f>SUM(BK162:BK197)</f>
        <v>0</v>
      </c>
    </row>
    <row r="162" spans="1:65" s="2" customFormat="1" ht="12">
      <c r="A162" s="39"/>
      <c r="B162" s="40"/>
      <c r="C162" s="227" t="s">
        <v>223</v>
      </c>
      <c r="D162" s="227" t="s">
        <v>196</v>
      </c>
      <c r="E162" s="228" t="s">
        <v>2914</v>
      </c>
      <c r="F162" s="229" t="s">
        <v>2915</v>
      </c>
      <c r="G162" s="230" t="s">
        <v>397</v>
      </c>
      <c r="H162" s="231">
        <v>1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38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239</v>
      </c>
      <c r="AT162" s="238" t="s">
        <v>196</v>
      </c>
      <c r="AU162" s="238" t="s">
        <v>81</v>
      </c>
      <c r="AY162" s="18" t="s">
        <v>194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77</v>
      </c>
      <c r="BK162" s="239">
        <f>ROUND(I162*H162,2)</f>
        <v>0</v>
      </c>
      <c r="BL162" s="18" t="s">
        <v>239</v>
      </c>
      <c r="BM162" s="238" t="s">
        <v>2916</v>
      </c>
    </row>
    <row r="163" spans="1:47" s="2" customFormat="1" ht="12">
      <c r="A163" s="39"/>
      <c r="B163" s="40"/>
      <c r="C163" s="41"/>
      <c r="D163" s="240" t="s">
        <v>201</v>
      </c>
      <c r="E163" s="41"/>
      <c r="F163" s="241" t="s">
        <v>2915</v>
      </c>
      <c r="G163" s="41"/>
      <c r="H163" s="41"/>
      <c r="I163" s="242"/>
      <c r="J163" s="41"/>
      <c r="K163" s="41"/>
      <c r="L163" s="45"/>
      <c r="M163" s="243"/>
      <c r="N163" s="244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201</v>
      </c>
      <c r="AU163" s="18" t="s">
        <v>81</v>
      </c>
    </row>
    <row r="164" spans="1:65" s="2" customFormat="1" ht="16.5" customHeight="1">
      <c r="A164" s="39"/>
      <c r="B164" s="40"/>
      <c r="C164" s="227" t="s">
        <v>248</v>
      </c>
      <c r="D164" s="227" t="s">
        <v>196</v>
      </c>
      <c r="E164" s="228" t="s">
        <v>2917</v>
      </c>
      <c r="F164" s="229" t="s">
        <v>2918</v>
      </c>
      <c r="G164" s="230" t="s">
        <v>357</v>
      </c>
      <c r="H164" s="231">
        <v>20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38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239</v>
      </c>
      <c r="AT164" s="238" t="s">
        <v>196</v>
      </c>
      <c r="AU164" s="238" t="s">
        <v>81</v>
      </c>
      <c r="AY164" s="18" t="s">
        <v>194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77</v>
      </c>
      <c r="BK164" s="239">
        <f>ROUND(I164*H164,2)</f>
        <v>0</v>
      </c>
      <c r="BL164" s="18" t="s">
        <v>239</v>
      </c>
      <c r="BM164" s="238" t="s">
        <v>2919</v>
      </c>
    </row>
    <row r="165" spans="1:47" s="2" customFormat="1" ht="12">
      <c r="A165" s="39"/>
      <c r="B165" s="40"/>
      <c r="C165" s="41"/>
      <c r="D165" s="240" t="s">
        <v>201</v>
      </c>
      <c r="E165" s="41"/>
      <c r="F165" s="241" t="s">
        <v>2918</v>
      </c>
      <c r="G165" s="41"/>
      <c r="H165" s="41"/>
      <c r="I165" s="242"/>
      <c r="J165" s="41"/>
      <c r="K165" s="41"/>
      <c r="L165" s="45"/>
      <c r="M165" s="243"/>
      <c r="N165" s="244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201</v>
      </c>
      <c r="AU165" s="18" t="s">
        <v>81</v>
      </c>
    </row>
    <row r="166" spans="1:65" s="2" customFormat="1" ht="55.5" customHeight="1">
      <c r="A166" s="39"/>
      <c r="B166" s="40"/>
      <c r="C166" s="288" t="s">
        <v>229</v>
      </c>
      <c r="D166" s="288" t="s">
        <v>282</v>
      </c>
      <c r="E166" s="289" t="s">
        <v>2920</v>
      </c>
      <c r="F166" s="290" t="s">
        <v>2921</v>
      </c>
      <c r="G166" s="291" t="s">
        <v>397</v>
      </c>
      <c r="H166" s="292">
        <v>1</v>
      </c>
      <c r="I166" s="293"/>
      <c r="J166" s="294">
        <f>ROUND(I166*H166,2)</f>
        <v>0</v>
      </c>
      <c r="K166" s="290" t="s">
        <v>1</v>
      </c>
      <c r="L166" s="295"/>
      <c r="M166" s="296" t="s">
        <v>1</v>
      </c>
      <c r="N166" s="297" t="s">
        <v>38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273</v>
      </c>
      <c r="AT166" s="238" t="s">
        <v>282</v>
      </c>
      <c r="AU166" s="238" t="s">
        <v>81</v>
      </c>
      <c r="AY166" s="18" t="s">
        <v>194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77</v>
      </c>
      <c r="BK166" s="239">
        <f>ROUND(I166*H166,2)</f>
        <v>0</v>
      </c>
      <c r="BL166" s="18" t="s">
        <v>239</v>
      </c>
      <c r="BM166" s="238" t="s">
        <v>2922</v>
      </c>
    </row>
    <row r="167" spans="1:47" s="2" customFormat="1" ht="12">
      <c r="A167" s="39"/>
      <c r="B167" s="40"/>
      <c r="C167" s="41"/>
      <c r="D167" s="240" t="s">
        <v>201</v>
      </c>
      <c r="E167" s="41"/>
      <c r="F167" s="241" t="s">
        <v>2921</v>
      </c>
      <c r="G167" s="41"/>
      <c r="H167" s="41"/>
      <c r="I167" s="242"/>
      <c r="J167" s="41"/>
      <c r="K167" s="41"/>
      <c r="L167" s="45"/>
      <c r="M167" s="243"/>
      <c r="N167" s="244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201</v>
      </c>
      <c r="AU167" s="18" t="s">
        <v>81</v>
      </c>
    </row>
    <row r="168" spans="1:65" s="2" customFormat="1" ht="12">
      <c r="A168" s="39"/>
      <c r="B168" s="40"/>
      <c r="C168" s="288" t="s">
        <v>257</v>
      </c>
      <c r="D168" s="288" t="s">
        <v>282</v>
      </c>
      <c r="E168" s="289" t="s">
        <v>2923</v>
      </c>
      <c r="F168" s="290" t="s">
        <v>2924</v>
      </c>
      <c r="G168" s="291" t="s">
        <v>397</v>
      </c>
      <c r="H168" s="292">
        <v>1</v>
      </c>
      <c r="I168" s="293"/>
      <c r="J168" s="294">
        <f>ROUND(I168*H168,2)</f>
        <v>0</v>
      </c>
      <c r="K168" s="290" t="s">
        <v>1</v>
      </c>
      <c r="L168" s="295"/>
      <c r="M168" s="296" t="s">
        <v>1</v>
      </c>
      <c r="N168" s="297" t="s">
        <v>38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273</v>
      </c>
      <c r="AT168" s="238" t="s">
        <v>282</v>
      </c>
      <c r="AU168" s="238" t="s">
        <v>81</v>
      </c>
      <c r="AY168" s="18" t="s">
        <v>194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77</v>
      </c>
      <c r="BK168" s="239">
        <f>ROUND(I168*H168,2)</f>
        <v>0</v>
      </c>
      <c r="BL168" s="18" t="s">
        <v>239</v>
      </c>
      <c r="BM168" s="238" t="s">
        <v>2925</v>
      </c>
    </row>
    <row r="169" spans="1:47" s="2" customFormat="1" ht="12">
      <c r="A169" s="39"/>
      <c r="B169" s="40"/>
      <c r="C169" s="41"/>
      <c r="D169" s="240" t="s">
        <v>201</v>
      </c>
      <c r="E169" s="41"/>
      <c r="F169" s="241" t="s">
        <v>2924</v>
      </c>
      <c r="G169" s="41"/>
      <c r="H169" s="41"/>
      <c r="I169" s="242"/>
      <c r="J169" s="41"/>
      <c r="K169" s="41"/>
      <c r="L169" s="45"/>
      <c r="M169" s="243"/>
      <c r="N169" s="244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201</v>
      </c>
      <c r="AU169" s="18" t="s">
        <v>81</v>
      </c>
    </row>
    <row r="170" spans="1:65" s="2" customFormat="1" ht="12">
      <c r="A170" s="39"/>
      <c r="B170" s="40"/>
      <c r="C170" s="288" t="s">
        <v>234</v>
      </c>
      <c r="D170" s="288" t="s">
        <v>282</v>
      </c>
      <c r="E170" s="289" t="s">
        <v>2926</v>
      </c>
      <c r="F170" s="290" t="s">
        <v>2927</v>
      </c>
      <c r="G170" s="291" t="s">
        <v>397</v>
      </c>
      <c r="H170" s="292">
        <v>1</v>
      </c>
      <c r="I170" s="293"/>
      <c r="J170" s="294">
        <f>ROUND(I170*H170,2)</f>
        <v>0</v>
      </c>
      <c r="K170" s="290" t="s">
        <v>1</v>
      </c>
      <c r="L170" s="295"/>
      <c r="M170" s="296" t="s">
        <v>1</v>
      </c>
      <c r="N170" s="297" t="s">
        <v>38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273</v>
      </c>
      <c r="AT170" s="238" t="s">
        <v>282</v>
      </c>
      <c r="AU170" s="238" t="s">
        <v>81</v>
      </c>
      <c r="AY170" s="18" t="s">
        <v>194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77</v>
      </c>
      <c r="BK170" s="239">
        <f>ROUND(I170*H170,2)</f>
        <v>0</v>
      </c>
      <c r="BL170" s="18" t="s">
        <v>239</v>
      </c>
      <c r="BM170" s="238" t="s">
        <v>2928</v>
      </c>
    </row>
    <row r="171" spans="1:47" s="2" customFormat="1" ht="12">
      <c r="A171" s="39"/>
      <c r="B171" s="40"/>
      <c r="C171" s="41"/>
      <c r="D171" s="240" t="s">
        <v>201</v>
      </c>
      <c r="E171" s="41"/>
      <c r="F171" s="241" t="s">
        <v>2927</v>
      </c>
      <c r="G171" s="41"/>
      <c r="H171" s="41"/>
      <c r="I171" s="242"/>
      <c r="J171" s="41"/>
      <c r="K171" s="41"/>
      <c r="L171" s="45"/>
      <c r="M171" s="243"/>
      <c r="N171" s="244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201</v>
      </c>
      <c r="AU171" s="18" t="s">
        <v>81</v>
      </c>
    </row>
    <row r="172" spans="1:65" s="2" customFormat="1" ht="12">
      <c r="A172" s="39"/>
      <c r="B172" s="40"/>
      <c r="C172" s="288" t="s">
        <v>8</v>
      </c>
      <c r="D172" s="288" t="s">
        <v>282</v>
      </c>
      <c r="E172" s="289" t="s">
        <v>2929</v>
      </c>
      <c r="F172" s="290" t="s">
        <v>2930</v>
      </c>
      <c r="G172" s="291" t="s">
        <v>397</v>
      </c>
      <c r="H172" s="292">
        <v>1</v>
      </c>
      <c r="I172" s="293"/>
      <c r="J172" s="294">
        <f>ROUND(I172*H172,2)</f>
        <v>0</v>
      </c>
      <c r="K172" s="290" t="s">
        <v>1</v>
      </c>
      <c r="L172" s="295"/>
      <c r="M172" s="296" t="s">
        <v>1</v>
      </c>
      <c r="N172" s="297" t="s">
        <v>38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273</v>
      </c>
      <c r="AT172" s="238" t="s">
        <v>282</v>
      </c>
      <c r="AU172" s="238" t="s">
        <v>81</v>
      </c>
      <c r="AY172" s="18" t="s">
        <v>194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77</v>
      </c>
      <c r="BK172" s="239">
        <f>ROUND(I172*H172,2)</f>
        <v>0</v>
      </c>
      <c r="BL172" s="18" t="s">
        <v>239</v>
      </c>
      <c r="BM172" s="238" t="s">
        <v>2931</v>
      </c>
    </row>
    <row r="173" spans="1:47" s="2" customFormat="1" ht="12">
      <c r="A173" s="39"/>
      <c r="B173" s="40"/>
      <c r="C173" s="41"/>
      <c r="D173" s="240" t="s">
        <v>201</v>
      </c>
      <c r="E173" s="41"/>
      <c r="F173" s="241" t="s">
        <v>2930</v>
      </c>
      <c r="G173" s="41"/>
      <c r="H173" s="41"/>
      <c r="I173" s="242"/>
      <c r="J173" s="41"/>
      <c r="K173" s="41"/>
      <c r="L173" s="45"/>
      <c r="M173" s="243"/>
      <c r="N173" s="244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201</v>
      </c>
      <c r="AU173" s="18" t="s">
        <v>81</v>
      </c>
    </row>
    <row r="174" spans="1:65" s="2" customFormat="1" ht="12">
      <c r="A174" s="39"/>
      <c r="B174" s="40"/>
      <c r="C174" s="288" t="s">
        <v>239</v>
      </c>
      <c r="D174" s="288" t="s">
        <v>282</v>
      </c>
      <c r="E174" s="289" t="s">
        <v>2932</v>
      </c>
      <c r="F174" s="290" t="s">
        <v>2933</v>
      </c>
      <c r="G174" s="291" t="s">
        <v>397</v>
      </c>
      <c r="H174" s="292">
        <v>2</v>
      </c>
      <c r="I174" s="293"/>
      <c r="J174" s="294">
        <f>ROUND(I174*H174,2)</f>
        <v>0</v>
      </c>
      <c r="K174" s="290" t="s">
        <v>1</v>
      </c>
      <c r="L174" s="295"/>
      <c r="M174" s="296" t="s">
        <v>1</v>
      </c>
      <c r="N174" s="297" t="s">
        <v>38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273</v>
      </c>
      <c r="AT174" s="238" t="s">
        <v>282</v>
      </c>
      <c r="AU174" s="238" t="s">
        <v>81</v>
      </c>
      <c r="AY174" s="18" t="s">
        <v>194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77</v>
      </c>
      <c r="BK174" s="239">
        <f>ROUND(I174*H174,2)</f>
        <v>0</v>
      </c>
      <c r="BL174" s="18" t="s">
        <v>239</v>
      </c>
      <c r="BM174" s="238" t="s">
        <v>2934</v>
      </c>
    </row>
    <row r="175" spans="1:47" s="2" customFormat="1" ht="12">
      <c r="A175" s="39"/>
      <c r="B175" s="40"/>
      <c r="C175" s="41"/>
      <c r="D175" s="240" t="s">
        <v>201</v>
      </c>
      <c r="E175" s="41"/>
      <c r="F175" s="241" t="s">
        <v>2933</v>
      </c>
      <c r="G175" s="41"/>
      <c r="H175" s="41"/>
      <c r="I175" s="242"/>
      <c r="J175" s="41"/>
      <c r="K175" s="41"/>
      <c r="L175" s="45"/>
      <c r="M175" s="243"/>
      <c r="N175" s="244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201</v>
      </c>
      <c r="AU175" s="18" t="s">
        <v>81</v>
      </c>
    </row>
    <row r="176" spans="1:65" s="2" customFormat="1" ht="12">
      <c r="A176" s="39"/>
      <c r="B176" s="40"/>
      <c r="C176" s="288" t="s">
        <v>281</v>
      </c>
      <c r="D176" s="288" t="s">
        <v>282</v>
      </c>
      <c r="E176" s="289" t="s">
        <v>2935</v>
      </c>
      <c r="F176" s="290" t="s">
        <v>2936</v>
      </c>
      <c r="G176" s="291" t="s">
        <v>397</v>
      </c>
      <c r="H176" s="292">
        <v>2</v>
      </c>
      <c r="I176" s="293"/>
      <c r="J176" s="294">
        <f>ROUND(I176*H176,2)</f>
        <v>0</v>
      </c>
      <c r="K176" s="290" t="s">
        <v>1</v>
      </c>
      <c r="L176" s="295"/>
      <c r="M176" s="296" t="s">
        <v>1</v>
      </c>
      <c r="N176" s="297" t="s">
        <v>38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273</v>
      </c>
      <c r="AT176" s="238" t="s">
        <v>282</v>
      </c>
      <c r="AU176" s="238" t="s">
        <v>81</v>
      </c>
      <c r="AY176" s="18" t="s">
        <v>194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77</v>
      </c>
      <c r="BK176" s="239">
        <f>ROUND(I176*H176,2)</f>
        <v>0</v>
      </c>
      <c r="BL176" s="18" t="s">
        <v>239</v>
      </c>
      <c r="BM176" s="238" t="s">
        <v>2937</v>
      </c>
    </row>
    <row r="177" spans="1:47" s="2" customFormat="1" ht="12">
      <c r="A177" s="39"/>
      <c r="B177" s="40"/>
      <c r="C177" s="41"/>
      <c r="D177" s="240" t="s">
        <v>201</v>
      </c>
      <c r="E177" s="41"/>
      <c r="F177" s="241" t="s">
        <v>2936</v>
      </c>
      <c r="G177" s="41"/>
      <c r="H177" s="41"/>
      <c r="I177" s="242"/>
      <c r="J177" s="41"/>
      <c r="K177" s="41"/>
      <c r="L177" s="45"/>
      <c r="M177" s="243"/>
      <c r="N177" s="244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201</v>
      </c>
      <c r="AU177" s="18" t="s">
        <v>81</v>
      </c>
    </row>
    <row r="178" spans="1:65" s="2" customFormat="1" ht="12">
      <c r="A178" s="39"/>
      <c r="B178" s="40"/>
      <c r="C178" s="288" t="s">
        <v>244</v>
      </c>
      <c r="D178" s="288" t="s">
        <v>282</v>
      </c>
      <c r="E178" s="289" t="s">
        <v>2938</v>
      </c>
      <c r="F178" s="290" t="s">
        <v>2939</v>
      </c>
      <c r="G178" s="291" t="s">
        <v>397</v>
      </c>
      <c r="H178" s="292">
        <v>2</v>
      </c>
      <c r="I178" s="293"/>
      <c r="J178" s="294">
        <f>ROUND(I178*H178,2)</f>
        <v>0</v>
      </c>
      <c r="K178" s="290" t="s">
        <v>1</v>
      </c>
      <c r="L178" s="295"/>
      <c r="M178" s="296" t="s">
        <v>1</v>
      </c>
      <c r="N178" s="297" t="s">
        <v>38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273</v>
      </c>
      <c r="AT178" s="238" t="s">
        <v>282</v>
      </c>
      <c r="AU178" s="238" t="s">
        <v>81</v>
      </c>
      <c r="AY178" s="18" t="s">
        <v>194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77</v>
      </c>
      <c r="BK178" s="239">
        <f>ROUND(I178*H178,2)</f>
        <v>0</v>
      </c>
      <c r="BL178" s="18" t="s">
        <v>239</v>
      </c>
      <c r="BM178" s="238" t="s">
        <v>2940</v>
      </c>
    </row>
    <row r="179" spans="1:47" s="2" customFormat="1" ht="12">
      <c r="A179" s="39"/>
      <c r="B179" s="40"/>
      <c r="C179" s="41"/>
      <c r="D179" s="240" t="s">
        <v>201</v>
      </c>
      <c r="E179" s="41"/>
      <c r="F179" s="241" t="s">
        <v>2939</v>
      </c>
      <c r="G179" s="41"/>
      <c r="H179" s="41"/>
      <c r="I179" s="242"/>
      <c r="J179" s="41"/>
      <c r="K179" s="41"/>
      <c r="L179" s="45"/>
      <c r="M179" s="243"/>
      <c r="N179" s="244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201</v>
      </c>
      <c r="AU179" s="18" t="s">
        <v>81</v>
      </c>
    </row>
    <row r="180" spans="1:65" s="2" customFormat="1" ht="12">
      <c r="A180" s="39"/>
      <c r="B180" s="40"/>
      <c r="C180" s="288" t="s">
        <v>291</v>
      </c>
      <c r="D180" s="288" t="s">
        <v>282</v>
      </c>
      <c r="E180" s="289" t="s">
        <v>2941</v>
      </c>
      <c r="F180" s="290" t="s">
        <v>2942</v>
      </c>
      <c r="G180" s="291" t="s">
        <v>397</v>
      </c>
      <c r="H180" s="292">
        <v>1</v>
      </c>
      <c r="I180" s="293"/>
      <c r="J180" s="294">
        <f>ROUND(I180*H180,2)</f>
        <v>0</v>
      </c>
      <c r="K180" s="290" t="s">
        <v>1</v>
      </c>
      <c r="L180" s="295"/>
      <c r="M180" s="296" t="s">
        <v>1</v>
      </c>
      <c r="N180" s="297" t="s">
        <v>38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273</v>
      </c>
      <c r="AT180" s="238" t="s">
        <v>282</v>
      </c>
      <c r="AU180" s="238" t="s">
        <v>81</v>
      </c>
      <c r="AY180" s="18" t="s">
        <v>194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77</v>
      </c>
      <c r="BK180" s="239">
        <f>ROUND(I180*H180,2)</f>
        <v>0</v>
      </c>
      <c r="BL180" s="18" t="s">
        <v>239</v>
      </c>
      <c r="BM180" s="238" t="s">
        <v>2943</v>
      </c>
    </row>
    <row r="181" spans="1:47" s="2" customFormat="1" ht="12">
      <c r="A181" s="39"/>
      <c r="B181" s="40"/>
      <c r="C181" s="41"/>
      <c r="D181" s="240" t="s">
        <v>201</v>
      </c>
      <c r="E181" s="41"/>
      <c r="F181" s="241" t="s">
        <v>2942</v>
      </c>
      <c r="G181" s="41"/>
      <c r="H181" s="41"/>
      <c r="I181" s="242"/>
      <c r="J181" s="41"/>
      <c r="K181" s="41"/>
      <c r="L181" s="45"/>
      <c r="M181" s="243"/>
      <c r="N181" s="244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201</v>
      </c>
      <c r="AU181" s="18" t="s">
        <v>81</v>
      </c>
    </row>
    <row r="182" spans="1:65" s="2" customFormat="1" ht="12">
      <c r="A182" s="39"/>
      <c r="B182" s="40"/>
      <c r="C182" s="288" t="s">
        <v>247</v>
      </c>
      <c r="D182" s="288" t="s">
        <v>282</v>
      </c>
      <c r="E182" s="289" t="s">
        <v>2944</v>
      </c>
      <c r="F182" s="290" t="s">
        <v>2945</v>
      </c>
      <c r="G182" s="291" t="s">
        <v>397</v>
      </c>
      <c r="H182" s="292">
        <v>5</v>
      </c>
      <c r="I182" s="293"/>
      <c r="J182" s="294">
        <f>ROUND(I182*H182,2)</f>
        <v>0</v>
      </c>
      <c r="K182" s="290" t="s">
        <v>1</v>
      </c>
      <c r="L182" s="295"/>
      <c r="M182" s="296" t="s">
        <v>1</v>
      </c>
      <c r="N182" s="297" t="s">
        <v>38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273</v>
      </c>
      <c r="AT182" s="238" t="s">
        <v>282</v>
      </c>
      <c r="AU182" s="238" t="s">
        <v>81</v>
      </c>
      <c r="AY182" s="18" t="s">
        <v>194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77</v>
      </c>
      <c r="BK182" s="239">
        <f>ROUND(I182*H182,2)</f>
        <v>0</v>
      </c>
      <c r="BL182" s="18" t="s">
        <v>239</v>
      </c>
      <c r="BM182" s="238" t="s">
        <v>2946</v>
      </c>
    </row>
    <row r="183" spans="1:47" s="2" customFormat="1" ht="12">
      <c r="A183" s="39"/>
      <c r="B183" s="40"/>
      <c r="C183" s="41"/>
      <c r="D183" s="240" t="s">
        <v>201</v>
      </c>
      <c r="E183" s="41"/>
      <c r="F183" s="241" t="s">
        <v>2945</v>
      </c>
      <c r="G183" s="41"/>
      <c r="H183" s="41"/>
      <c r="I183" s="242"/>
      <c r="J183" s="41"/>
      <c r="K183" s="41"/>
      <c r="L183" s="45"/>
      <c r="M183" s="243"/>
      <c r="N183" s="244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201</v>
      </c>
      <c r="AU183" s="18" t="s">
        <v>81</v>
      </c>
    </row>
    <row r="184" spans="1:65" s="2" customFormat="1" ht="12">
      <c r="A184" s="39"/>
      <c r="B184" s="40"/>
      <c r="C184" s="288" t="s">
        <v>7</v>
      </c>
      <c r="D184" s="288" t="s">
        <v>282</v>
      </c>
      <c r="E184" s="289" t="s">
        <v>2947</v>
      </c>
      <c r="F184" s="290" t="s">
        <v>2948</v>
      </c>
      <c r="G184" s="291" t="s">
        <v>397</v>
      </c>
      <c r="H184" s="292">
        <v>10</v>
      </c>
      <c r="I184" s="293"/>
      <c r="J184" s="294">
        <f>ROUND(I184*H184,2)</f>
        <v>0</v>
      </c>
      <c r="K184" s="290" t="s">
        <v>1</v>
      </c>
      <c r="L184" s="295"/>
      <c r="M184" s="296" t="s">
        <v>1</v>
      </c>
      <c r="N184" s="297" t="s">
        <v>38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273</v>
      </c>
      <c r="AT184" s="238" t="s">
        <v>282</v>
      </c>
      <c r="AU184" s="238" t="s">
        <v>81</v>
      </c>
      <c r="AY184" s="18" t="s">
        <v>194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77</v>
      </c>
      <c r="BK184" s="239">
        <f>ROUND(I184*H184,2)</f>
        <v>0</v>
      </c>
      <c r="BL184" s="18" t="s">
        <v>239</v>
      </c>
      <c r="BM184" s="238" t="s">
        <v>2949</v>
      </c>
    </row>
    <row r="185" spans="1:47" s="2" customFormat="1" ht="12">
      <c r="A185" s="39"/>
      <c r="B185" s="40"/>
      <c r="C185" s="41"/>
      <c r="D185" s="240" t="s">
        <v>201</v>
      </c>
      <c r="E185" s="41"/>
      <c r="F185" s="241" t="s">
        <v>2948</v>
      </c>
      <c r="G185" s="41"/>
      <c r="H185" s="41"/>
      <c r="I185" s="242"/>
      <c r="J185" s="41"/>
      <c r="K185" s="41"/>
      <c r="L185" s="45"/>
      <c r="M185" s="243"/>
      <c r="N185" s="244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201</v>
      </c>
      <c r="AU185" s="18" t="s">
        <v>81</v>
      </c>
    </row>
    <row r="186" spans="1:65" s="2" customFormat="1" ht="16.5" customHeight="1">
      <c r="A186" s="39"/>
      <c r="B186" s="40"/>
      <c r="C186" s="227" t="s">
        <v>251</v>
      </c>
      <c r="D186" s="227" t="s">
        <v>196</v>
      </c>
      <c r="E186" s="228" t="s">
        <v>2950</v>
      </c>
      <c r="F186" s="229" t="s">
        <v>2951</v>
      </c>
      <c r="G186" s="230" t="s">
        <v>397</v>
      </c>
      <c r="H186" s="231">
        <v>1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38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239</v>
      </c>
      <c r="AT186" s="238" t="s">
        <v>196</v>
      </c>
      <c r="AU186" s="238" t="s">
        <v>81</v>
      </c>
      <c r="AY186" s="18" t="s">
        <v>194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77</v>
      </c>
      <c r="BK186" s="239">
        <f>ROUND(I186*H186,2)</f>
        <v>0</v>
      </c>
      <c r="BL186" s="18" t="s">
        <v>239</v>
      </c>
      <c r="BM186" s="238" t="s">
        <v>2952</v>
      </c>
    </row>
    <row r="187" spans="1:47" s="2" customFormat="1" ht="12">
      <c r="A187" s="39"/>
      <c r="B187" s="40"/>
      <c r="C187" s="41"/>
      <c r="D187" s="240" t="s">
        <v>201</v>
      </c>
      <c r="E187" s="41"/>
      <c r="F187" s="241" t="s">
        <v>2951</v>
      </c>
      <c r="G187" s="41"/>
      <c r="H187" s="41"/>
      <c r="I187" s="242"/>
      <c r="J187" s="41"/>
      <c r="K187" s="41"/>
      <c r="L187" s="45"/>
      <c r="M187" s="243"/>
      <c r="N187" s="244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201</v>
      </c>
      <c r="AU187" s="18" t="s">
        <v>81</v>
      </c>
    </row>
    <row r="188" spans="1:65" s="2" customFormat="1" ht="16.5" customHeight="1">
      <c r="A188" s="39"/>
      <c r="B188" s="40"/>
      <c r="C188" s="227" t="s">
        <v>308</v>
      </c>
      <c r="D188" s="227" t="s">
        <v>196</v>
      </c>
      <c r="E188" s="228" t="s">
        <v>2953</v>
      </c>
      <c r="F188" s="229" t="s">
        <v>2954</v>
      </c>
      <c r="G188" s="230" t="s">
        <v>397</v>
      </c>
      <c r="H188" s="231">
        <v>1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38</v>
      </c>
      <c r="O188" s="92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239</v>
      </c>
      <c r="AT188" s="238" t="s">
        <v>196</v>
      </c>
      <c r="AU188" s="238" t="s">
        <v>81</v>
      </c>
      <c r="AY188" s="18" t="s">
        <v>194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77</v>
      </c>
      <c r="BK188" s="239">
        <f>ROUND(I188*H188,2)</f>
        <v>0</v>
      </c>
      <c r="BL188" s="18" t="s">
        <v>239</v>
      </c>
      <c r="BM188" s="238" t="s">
        <v>2955</v>
      </c>
    </row>
    <row r="189" spans="1:47" s="2" customFormat="1" ht="12">
      <c r="A189" s="39"/>
      <c r="B189" s="40"/>
      <c r="C189" s="41"/>
      <c r="D189" s="240" t="s">
        <v>201</v>
      </c>
      <c r="E189" s="41"/>
      <c r="F189" s="241" t="s">
        <v>2954</v>
      </c>
      <c r="G189" s="41"/>
      <c r="H189" s="41"/>
      <c r="I189" s="242"/>
      <c r="J189" s="41"/>
      <c r="K189" s="41"/>
      <c r="L189" s="45"/>
      <c r="M189" s="243"/>
      <c r="N189" s="244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201</v>
      </c>
      <c r="AU189" s="18" t="s">
        <v>81</v>
      </c>
    </row>
    <row r="190" spans="1:65" s="2" customFormat="1" ht="12">
      <c r="A190" s="39"/>
      <c r="B190" s="40"/>
      <c r="C190" s="227" t="s">
        <v>255</v>
      </c>
      <c r="D190" s="227" t="s">
        <v>196</v>
      </c>
      <c r="E190" s="228" t="s">
        <v>2956</v>
      </c>
      <c r="F190" s="229" t="s">
        <v>2957</v>
      </c>
      <c r="G190" s="230" t="s">
        <v>397</v>
      </c>
      <c r="H190" s="231">
        <v>1</v>
      </c>
      <c r="I190" s="232"/>
      <c r="J190" s="233">
        <f>ROUND(I190*H190,2)</f>
        <v>0</v>
      </c>
      <c r="K190" s="229" t="s">
        <v>1</v>
      </c>
      <c r="L190" s="45"/>
      <c r="M190" s="234" t="s">
        <v>1</v>
      </c>
      <c r="N190" s="235" t="s">
        <v>38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239</v>
      </c>
      <c r="AT190" s="238" t="s">
        <v>196</v>
      </c>
      <c r="AU190" s="238" t="s">
        <v>81</v>
      </c>
      <c r="AY190" s="18" t="s">
        <v>194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77</v>
      </c>
      <c r="BK190" s="239">
        <f>ROUND(I190*H190,2)</f>
        <v>0</v>
      </c>
      <c r="BL190" s="18" t="s">
        <v>239</v>
      </c>
      <c r="BM190" s="238" t="s">
        <v>2958</v>
      </c>
    </row>
    <row r="191" spans="1:47" s="2" customFormat="1" ht="12">
      <c r="A191" s="39"/>
      <c r="B191" s="40"/>
      <c r="C191" s="41"/>
      <c r="D191" s="240" t="s">
        <v>201</v>
      </c>
      <c r="E191" s="41"/>
      <c r="F191" s="241" t="s">
        <v>2957</v>
      </c>
      <c r="G191" s="41"/>
      <c r="H191" s="41"/>
      <c r="I191" s="242"/>
      <c r="J191" s="41"/>
      <c r="K191" s="41"/>
      <c r="L191" s="45"/>
      <c r="M191" s="243"/>
      <c r="N191" s="244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201</v>
      </c>
      <c r="AU191" s="18" t="s">
        <v>81</v>
      </c>
    </row>
    <row r="192" spans="1:65" s="2" customFormat="1" ht="21.75" customHeight="1">
      <c r="A192" s="39"/>
      <c r="B192" s="40"/>
      <c r="C192" s="227" t="s">
        <v>323</v>
      </c>
      <c r="D192" s="227" t="s">
        <v>196</v>
      </c>
      <c r="E192" s="228" t="s">
        <v>2959</v>
      </c>
      <c r="F192" s="229" t="s">
        <v>2960</v>
      </c>
      <c r="G192" s="230" t="s">
        <v>397</v>
      </c>
      <c r="H192" s="231">
        <v>1</v>
      </c>
      <c r="I192" s="232"/>
      <c r="J192" s="233">
        <f>ROUND(I192*H192,2)</f>
        <v>0</v>
      </c>
      <c r="K192" s="229" t="s">
        <v>1</v>
      </c>
      <c r="L192" s="45"/>
      <c r="M192" s="234" t="s">
        <v>1</v>
      </c>
      <c r="N192" s="235" t="s">
        <v>38</v>
      </c>
      <c r="O192" s="92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239</v>
      </c>
      <c r="AT192" s="238" t="s">
        <v>196</v>
      </c>
      <c r="AU192" s="238" t="s">
        <v>81</v>
      </c>
      <c r="AY192" s="18" t="s">
        <v>194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77</v>
      </c>
      <c r="BK192" s="239">
        <f>ROUND(I192*H192,2)</f>
        <v>0</v>
      </c>
      <c r="BL192" s="18" t="s">
        <v>239</v>
      </c>
      <c r="BM192" s="238" t="s">
        <v>2961</v>
      </c>
    </row>
    <row r="193" spans="1:47" s="2" customFormat="1" ht="12">
      <c r="A193" s="39"/>
      <c r="B193" s="40"/>
      <c r="C193" s="41"/>
      <c r="D193" s="240" t="s">
        <v>201</v>
      </c>
      <c r="E193" s="41"/>
      <c r="F193" s="241" t="s">
        <v>2960</v>
      </c>
      <c r="G193" s="41"/>
      <c r="H193" s="41"/>
      <c r="I193" s="242"/>
      <c r="J193" s="41"/>
      <c r="K193" s="41"/>
      <c r="L193" s="45"/>
      <c r="M193" s="243"/>
      <c r="N193" s="244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201</v>
      </c>
      <c r="AU193" s="18" t="s">
        <v>81</v>
      </c>
    </row>
    <row r="194" spans="1:65" s="2" customFormat="1" ht="21.75" customHeight="1">
      <c r="A194" s="39"/>
      <c r="B194" s="40"/>
      <c r="C194" s="227" t="s">
        <v>260</v>
      </c>
      <c r="D194" s="227" t="s">
        <v>196</v>
      </c>
      <c r="E194" s="228" t="s">
        <v>2962</v>
      </c>
      <c r="F194" s="229" t="s">
        <v>2963</v>
      </c>
      <c r="G194" s="230" t="s">
        <v>268</v>
      </c>
      <c r="H194" s="231">
        <v>0.261</v>
      </c>
      <c r="I194" s="232"/>
      <c r="J194" s="233">
        <f>ROUND(I194*H194,2)</f>
        <v>0</v>
      </c>
      <c r="K194" s="229" t="s">
        <v>1</v>
      </c>
      <c r="L194" s="45"/>
      <c r="M194" s="234" t="s">
        <v>1</v>
      </c>
      <c r="N194" s="235" t="s">
        <v>38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239</v>
      </c>
      <c r="AT194" s="238" t="s">
        <v>196</v>
      </c>
      <c r="AU194" s="238" t="s">
        <v>81</v>
      </c>
      <c r="AY194" s="18" t="s">
        <v>194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77</v>
      </c>
      <c r="BK194" s="239">
        <f>ROUND(I194*H194,2)</f>
        <v>0</v>
      </c>
      <c r="BL194" s="18" t="s">
        <v>239</v>
      </c>
      <c r="BM194" s="238" t="s">
        <v>2964</v>
      </c>
    </row>
    <row r="195" spans="1:47" s="2" customFormat="1" ht="12">
      <c r="A195" s="39"/>
      <c r="B195" s="40"/>
      <c r="C195" s="41"/>
      <c r="D195" s="240" t="s">
        <v>201</v>
      </c>
      <c r="E195" s="41"/>
      <c r="F195" s="241" t="s">
        <v>2963</v>
      </c>
      <c r="G195" s="41"/>
      <c r="H195" s="41"/>
      <c r="I195" s="242"/>
      <c r="J195" s="41"/>
      <c r="K195" s="41"/>
      <c r="L195" s="45"/>
      <c r="M195" s="243"/>
      <c r="N195" s="244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201</v>
      </c>
      <c r="AU195" s="18" t="s">
        <v>81</v>
      </c>
    </row>
    <row r="196" spans="1:65" s="2" customFormat="1" ht="12">
      <c r="A196" s="39"/>
      <c r="B196" s="40"/>
      <c r="C196" s="227" t="s">
        <v>330</v>
      </c>
      <c r="D196" s="227" t="s">
        <v>196</v>
      </c>
      <c r="E196" s="228" t="s">
        <v>2965</v>
      </c>
      <c r="F196" s="229" t="s">
        <v>2966</v>
      </c>
      <c r="G196" s="230" t="s">
        <v>268</v>
      </c>
      <c r="H196" s="231">
        <v>0.261</v>
      </c>
      <c r="I196" s="232"/>
      <c r="J196" s="233">
        <f>ROUND(I196*H196,2)</f>
        <v>0</v>
      </c>
      <c r="K196" s="229" t="s">
        <v>1</v>
      </c>
      <c r="L196" s="45"/>
      <c r="M196" s="234" t="s">
        <v>1</v>
      </c>
      <c r="N196" s="235" t="s">
        <v>38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239</v>
      </c>
      <c r="AT196" s="238" t="s">
        <v>196</v>
      </c>
      <c r="AU196" s="238" t="s">
        <v>81</v>
      </c>
      <c r="AY196" s="18" t="s">
        <v>194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77</v>
      </c>
      <c r="BK196" s="239">
        <f>ROUND(I196*H196,2)</f>
        <v>0</v>
      </c>
      <c r="BL196" s="18" t="s">
        <v>239</v>
      </c>
      <c r="BM196" s="238" t="s">
        <v>2967</v>
      </c>
    </row>
    <row r="197" spans="1:47" s="2" customFormat="1" ht="12">
      <c r="A197" s="39"/>
      <c r="B197" s="40"/>
      <c r="C197" s="41"/>
      <c r="D197" s="240" t="s">
        <v>201</v>
      </c>
      <c r="E197" s="41"/>
      <c r="F197" s="241" t="s">
        <v>2966</v>
      </c>
      <c r="G197" s="41"/>
      <c r="H197" s="41"/>
      <c r="I197" s="242"/>
      <c r="J197" s="41"/>
      <c r="K197" s="41"/>
      <c r="L197" s="45"/>
      <c r="M197" s="243"/>
      <c r="N197" s="244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201</v>
      </c>
      <c r="AU197" s="18" t="s">
        <v>81</v>
      </c>
    </row>
    <row r="198" spans="1:63" s="12" customFormat="1" ht="22.8" customHeight="1">
      <c r="A198" s="12"/>
      <c r="B198" s="211"/>
      <c r="C198" s="212"/>
      <c r="D198" s="213" t="s">
        <v>72</v>
      </c>
      <c r="E198" s="225" t="s">
        <v>2968</v>
      </c>
      <c r="F198" s="225" t="s">
        <v>2969</v>
      </c>
      <c r="G198" s="212"/>
      <c r="H198" s="212"/>
      <c r="I198" s="215"/>
      <c r="J198" s="226">
        <f>BK198</f>
        <v>0</v>
      </c>
      <c r="K198" s="212"/>
      <c r="L198" s="217"/>
      <c r="M198" s="218"/>
      <c r="N198" s="219"/>
      <c r="O198" s="219"/>
      <c r="P198" s="220">
        <f>SUM(P199:P232)</f>
        <v>0</v>
      </c>
      <c r="Q198" s="219"/>
      <c r="R198" s="220">
        <f>SUM(R199:R232)</f>
        <v>0</v>
      </c>
      <c r="S198" s="219"/>
      <c r="T198" s="221">
        <f>SUM(T199:T232)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2" t="s">
        <v>81</v>
      </c>
      <c r="AT198" s="223" t="s">
        <v>72</v>
      </c>
      <c r="AU198" s="223" t="s">
        <v>77</v>
      </c>
      <c r="AY198" s="222" t="s">
        <v>194</v>
      </c>
      <c r="BK198" s="224">
        <f>SUM(BK199:BK232)</f>
        <v>0</v>
      </c>
    </row>
    <row r="199" spans="1:65" s="2" customFormat="1" ht="12">
      <c r="A199" s="39"/>
      <c r="B199" s="40"/>
      <c r="C199" s="227" t="s">
        <v>265</v>
      </c>
      <c r="D199" s="227" t="s">
        <v>196</v>
      </c>
      <c r="E199" s="228" t="s">
        <v>2970</v>
      </c>
      <c r="F199" s="229" t="s">
        <v>2971</v>
      </c>
      <c r="G199" s="230" t="s">
        <v>357</v>
      </c>
      <c r="H199" s="231">
        <v>86.4</v>
      </c>
      <c r="I199" s="232"/>
      <c r="J199" s="233">
        <f>ROUND(I199*H199,2)</f>
        <v>0</v>
      </c>
      <c r="K199" s="229" t="s">
        <v>1</v>
      </c>
      <c r="L199" s="45"/>
      <c r="M199" s="234" t="s">
        <v>1</v>
      </c>
      <c r="N199" s="235" t="s">
        <v>38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239</v>
      </c>
      <c r="AT199" s="238" t="s">
        <v>196</v>
      </c>
      <c r="AU199" s="238" t="s">
        <v>81</v>
      </c>
      <c r="AY199" s="18" t="s">
        <v>194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77</v>
      </c>
      <c r="BK199" s="239">
        <f>ROUND(I199*H199,2)</f>
        <v>0</v>
      </c>
      <c r="BL199" s="18" t="s">
        <v>239</v>
      </c>
      <c r="BM199" s="238" t="s">
        <v>2972</v>
      </c>
    </row>
    <row r="200" spans="1:47" s="2" customFormat="1" ht="12">
      <c r="A200" s="39"/>
      <c r="B200" s="40"/>
      <c r="C200" s="41"/>
      <c r="D200" s="240" t="s">
        <v>201</v>
      </c>
      <c r="E200" s="41"/>
      <c r="F200" s="241" t="s">
        <v>2971</v>
      </c>
      <c r="G200" s="41"/>
      <c r="H200" s="41"/>
      <c r="I200" s="242"/>
      <c r="J200" s="41"/>
      <c r="K200" s="41"/>
      <c r="L200" s="45"/>
      <c r="M200" s="243"/>
      <c r="N200" s="244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201</v>
      </c>
      <c r="AU200" s="18" t="s">
        <v>81</v>
      </c>
    </row>
    <row r="201" spans="1:51" s="14" customFormat="1" ht="12">
      <c r="A201" s="14"/>
      <c r="B201" s="255"/>
      <c r="C201" s="256"/>
      <c r="D201" s="240" t="s">
        <v>202</v>
      </c>
      <c r="E201" s="257" t="s">
        <v>1</v>
      </c>
      <c r="F201" s="258" t="s">
        <v>2973</v>
      </c>
      <c r="G201" s="256"/>
      <c r="H201" s="259">
        <v>86.4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5" t="s">
        <v>202</v>
      </c>
      <c r="AU201" s="265" t="s">
        <v>81</v>
      </c>
      <c r="AV201" s="14" t="s">
        <v>81</v>
      </c>
      <c r="AW201" s="14" t="s">
        <v>30</v>
      </c>
      <c r="AX201" s="14" t="s">
        <v>73</v>
      </c>
      <c r="AY201" s="265" t="s">
        <v>194</v>
      </c>
    </row>
    <row r="202" spans="1:51" s="15" customFormat="1" ht="12">
      <c r="A202" s="15"/>
      <c r="B202" s="266"/>
      <c r="C202" s="267"/>
      <c r="D202" s="240" t="s">
        <v>202</v>
      </c>
      <c r="E202" s="268" t="s">
        <v>1</v>
      </c>
      <c r="F202" s="269" t="s">
        <v>206</v>
      </c>
      <c r="G202" s="267"/>
      <c r="H202" s="270">
        <v>86.4</v>
      </c>
      <c r="I202" s="271"/>
      <c r="J202" s="267"/>
      <c r="K202" s="267"/>
      <c r="L202" s="272"/>
      <c r="M202" s="273"/>
      <c r="N202" s="274"/>
      <c r="O202" s="274"/>
      <c r="P202" s="274"/>
      <c r="Q202" s="274"/>
      <c r="R202" s="274"/>
      <c r="S202" s="274"/>
      <c r="T202" s="27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6" t="s">
        <v>202</v>
      </c>
      <c r="AU202" s="276" t="s">
        <v>81</v>
      </c>
      <c r="AV202" s="15" t="s">
        <v>115</v>
      </c>
      <c r="AW202" s="15" t="s">
        <v>30</v>
      </c>
      <c r="AX202" s="15" t="s">
        <v>77</v>
      </c>
      <c r="AY202" s="276" t="s">
        <v>194</v>
      </c>
    </row>
    <row r="203" spans="1:65" s="2" customFormat="1" ht="12">
      <c r="A203" s="39"/>
      <c r="B203" s="40"/>
      <c r="C203" s="227" t="s">
        <v>342</v>
      </c>
      <c r="D203" s="227" t="s">
        <v>196</v>
      </c>
      <c r="E203" s="228" t="s">
        <v>2974</v>
      </c>
      <c r="F203" s="229" t="s">
        <v>2975</v>
      </c>
      <c r="G203" s="230" t="s">
        <v>357</v>
      </c>
      <c r="H203" s="231">
        <v>28.8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38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239</v>
      </c>
      <c r="AT203" s="238" t="s">
        <v>196</v>
      </c>
      <c r="AU203" s="238" t="s">
        <v>81</v>
      </c>
      <c r="AY203" s="18" t="s">
        <v>194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77</v>
      </c>
      <c r="BK203" s="239">
        <f>ROUND(I203*H203,2)</f>
        <v>0</v>
      </c>
      <c r="BL203" s="18" t="s">
        <v>239</v>
      </c>
      <c r="BM203" s="238" t="s">
        <v>2976</v>
      </c>
    </row>
    <row r="204" spans="1:47" s="2" customFormat="1" ht="12">
      <c r="A204" s="39"/>
      <c r="B204" s="40"/>
      <c r="C204" s="41"/>
      <c r="D204" s="240" t="s">
        <v>201</v>
      </c>
      <c r="E204" s="41"/>
      <c r="F204" s="241" t="s">
        <v>2975</v>
      </c>
      <c r="G204" s="41"/>
      <c r="H204" s="41"/>
      <c r="I204" s="242"/>
      <c r="J204" s="41"/>
      <c r="K204" s="41"/>
      <c r="L204" s="45"/>
      <c r="M204" s="243"/>
      <c r="N204" s="244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201</v>
      </c>
      <c r="AU204" s="18" t="s">
        <v>81</v>
      </c>
    </row>
    <row r="205" spans="1:51" s="14" customFormat="1" ht="12">
      <c r="A205" s="14"/>
      <c r="B205" s="255"/>
      <c r="C205" s="256"/>
      <c r="D205" s="240" t="s">
        <v>202</v>
      </c>
      <c r="E205" s="257" t="s">
        <v>1</v>
      </c>
      <c r="F205" s="258" t="s">
        <v>2977</v>
      </c>
      <c r="G205" s="256"/>
      <c r="H205" s="259">
        <v>28.8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5" t="s">
        <v>202</v>
      </c>
      <c r="AU205" s="265" t="s">
        <v>81</v>
      </c>
      <c r="AV205" s="14" t="s">
        <v>81</v>
      </c>
      <c r="AW205" s="14" t="s">
        <v>30</v>
      </c>
      <c r="AX205" s="14" t="s">
        <v>73</v>
      </c>
      <c r="AY205" s="265" t="s">
        <v>194</v>
      </c>
    </row>
    <row r="206" spans="1:51" s="15" customFormat="1" ht="12">
      <c r="A206" s="15"/>
      <c r="B206" s="266"/>
      <c r="C206" s="267"/>
      <c r="D206" s="240" t="s">
        <v>202</v>
      </c>
      <c r="E206" s="268" t="s">
        <v>1</v>
      </c>
      <c r="F206" s="269" t="s">
        <v>206</v>
      </c>
      <c r="G206" s="267"/>
      <c r="H206" s="270">
        <v>28.8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6" t="s">
        <v>202</v>
      </c>
      <c r="AU206" s="276" t="s">
        <v>81</v>
      </c>
      <c r="AV206" s="15" t="s">
        <v>115</v>
      </c>
      <c r="AW206" s="15" t="s">
        <v>30</v>
      </c>
      <c r="AX206" s="15" t="s">
        <v>77</v>
      </c>
      <c r="AY206" s="276" t="s">
        <v>194</v>
      </c>
    </row>
    <row r="207" spans="1:65" s="2" customFormat="1" ht="12">
      <c r="A207" s="39"/>
      <c r="B207" s="40"/>
      <c r="C207" s="227" t="s">
        <v>269</v>
      </c>
      <c r="D207" s="227" t="s">
        <v>196</v>
      </c>
      <c r="E207" s="228" t="s">
        <v>2978</v>
      </c>
      <c r="F207" s="229" t="s">
        <v>2979</v>
      </c>
      <c r="G207" s="230" t="s">
        <v>357</v>
      </c>
      <c r="H207" s="231">
        <v>21.6</v>
      </c>
      <c r="I207" s="232"/>
      <c r="J207" s="233">
        <f>ROUND(I207*H207,2)</f>
        <v>0</v>
      </c>
      <c r="K207" s="229" t="s">
        <v>1</v>
      </c>
      <c r="L207" s="45"/>
      <c r="M207" s="234" t="s">
        <v>1</v>
      </c>
      <c r="N207" s="235" t="s">
        <v>38</v>
      </c>
      <c r="O207" s="92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239</v>
      </c>
      <c r="AT207" s="238" t="s">
        <v>196</v>
      </c>
      <c r="AU207" s="238" t="s">
        <v>81</v>
      </c>
      <c r="AY207" s="18" t="s">
        <v>194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77</v>
      </c>
      <c r="BK207" s="239">
        <f>ROUND(I207*H207,2)</f>
        <v>0</v>
      </c>
      <c r="BL207" s="18" t="s">
        <v>239</v>
      </c>
      <c r="BM207" s="238" t="s">
        <v>2980</v>
      </c>
    </row>
    <row r="208" spans="1:47" s="2" customFormat="1" ht="12">
      <c r="A208" s="39"/>
      <c r="B208" s="40"/>
      <c r="C208" s="41"/>
      <c r="D208" s="240" t="s">
        <v>201</v>
      </c>
      <c r="E208" s="41"/>
      <c r="F208" s="241" t="s">
        <v>2979</v>
      </c>
      <c r="G208" s="41"/>
      <c r="H208" s="41"/>
      <c r="I208" s="242"/>
      <c r="J208" s="41"/>
      <c r="K208" s="41"/>
      <c r="L208" s="45"/>
      <c r="M208" s="243"/>
      <c r="N208" s="244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201</v>
      </c>
      <c r="AU208" s="18" t="s">
        <v>81</v>
      </c>
    </row>
    <row r="209" spans="1:51" s="14" customFormat="1" ht="12">
      <c r="A209" s="14"/>
      <c r="B209" s="255"/>
      <c r="C209" s="256"/>
      <c r="D209" s="240" t="s">
        <v>202</v>
      </c>
      <c r="E209" s="257" t="s">
        <v>1</v>
      </c>
      <c r="F209" s="258" t="s">
        <v>2981</v>
      </c>
      <c r="G209" s="256"/>
      <c r="H209" s="259">
        <v>21.6</v>
      </c>
      <c r="I209" s="260"/>
      <c r="J209" s="256"/>
      <c r="K209" s="256"/>
      <c r="L209" s="261"/>
      <c r="M209" s="262"/>
      <c r="N209" s="263"/>
      <c r="O209" s="263"/>
      <c r="P209" s="263"/>
      <c r="Q209" s="263"/>
      <c r="R209" s="263"/>
      <c r="S209" s="263"/>
      <c r="T209" s="26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5" t="s">
        <v>202</v>
      </c>
      <c r="AU209" s="265" t="s">
        <v>81</v>
      </c>
      <c r="AV209" s="14" t="s">
        <v>81</v>
      </c>
      <c r="AW209" s="14" t="s">
        <v>30</v>
      </c>
      <c r="AX209" s="14" t="s">
        <v>73</v>
      </c>
      <c r="AY209" s="265" t="s">
        <v>194</v>
      </c>
    </row>
    <row r="210" spans="1:51" s="15" customFormat="1" ht="12">
      <c r="A210" s="15"/>
      <c r="B210" s="266"/>
      <c r="C210" s="267"/>
      <c r="D210" s="240" t="s">
        <v>202</v>
      </c>
      <c r="E210" s="268" t="s">
        <v>1</v>
      </c>
      <c r="F210" s="269" t="s">
        <v>206</v>
      </c>
      <c r="G210" s="267"/>
      <c r="H210" s="270">
        <v>21.6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6" t="s">
        <v>202</v>
      </c>
      <c r="AU210" s="276" t="s">
        <v>81</v>
      </c>
      <c r="AV210" s="15" t="s">
        <v>115</v>
      </c>
      <c r="AW210" s="15" t="s">
        <v>30</v>
      </c>
      <c r="AX210" s="15" t="s">
        <v>77</v>
      </c>
      <c r="AY210" s="276" t="s">
        <v>194</v>
      </c>
    </row>
    <row r="211" spans="1:65" s="2" customFormat="1" ht="12">
      <c r="A211" s="39"/>
      <c r="B211" s="40"/>
      <c r="C211" s="227" t="s">
        <v>354</v>
      </c>
      <c r="D211" s="227" t="s">
        <v>196</v>
      </c>
      <c r="E211" s="228" t="s">
        <v>2982</v>
      </c>
      <c r="F211" s="229" t="s">
        <v>2983</v>
      </c>
      <c r="G211" s="230" t="s">
        <v>357</v>
      </c>
      <c r="H211" s="231">
        <v>7.2</v>
      </c>
      <c r="I211" s="232"/>
      <c r="J211" s="233">
        <f>ROUND(I211*H211,2)</f>
        <v>0</v>
      </c>
      <c r="K211" s="229" t="s">
        <v>1</v>
      </c>
      <c r="L211" s="45"/>
      <c r="M211" s="234" t="s">
        <v>1</v>
      </c>
      <c r="N211" s="235" t="s">
        <v>38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239</v>
      </c>
      <c r="AT211" s="238" t="s">
        <v>196</v>
      </c>
      <c r="AU211" s="238" t="s">
        <v>81</v>
      </c>
      <c r="AY211" s="18" t="s">
        <v>194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77</v>
      </c>
      <c r="BK211" s="239">
        <f>ROUND(I211*H211,2)</f>
        <v>0</v>
      </c>
      <c r="BL211" s="18" t="s">
        <v>239</v>
      </c>
      <c r="BM211" s="238" t="s">
        <v>2984</v>
      </c>
    </row>
    <row r="212" spans="1:47" s="2" customFormat="1" ht="12">
      <c r="A212" s="39"/>
      <c r="B212" s="40"/>
      <c r="C212" s="41"/>
      <c r="D212" s="240" t="s">
        <v>201</v>
      </c>
      <c r="E212" s="41"/>
      <c r="F212" s="241" t="s">
        <v>2983</v>
      </c>
      <c r="G212" s="41"/>
      <c r="H212" s="41"/>
      <c r="I212" s="242"/>
      <c r="J212" s="41"/>
      <c r="K212" s="41"/>
      <c r="L212" s="45"/>
      <c r="M212" s="243"/>
      <c r="N212" s="244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201</v>
      </c>
      <c r="AU212" s="18" t="s">
        <v>81</v>
      </c>
    </row>
    <row r="213" spans="1:51" s="14" customFormat="1" ht="12">
      <c r="A213" s="14"/>
      <c r="B213" s="255"/>
      <c r="C213" s="256"/>
      <c r="D213" s="240" t="s">
        <v>202</v>
      </c>
      <c r="E213" s="257" t="s">
        <v>1</v>
      </c>
      <c r="F213" s="258" t="s">
        <v>2985</v>
      </c>
      <c r="G213" s="256"/>
      <c r="H213" s="259">
        <v>7.2</v>
      </c>
      <c r="I213" s="260"/>
      <c r="J213" s="256"/>
      <c r="K213" s="256"/>
      <c r="L213" s="261"/>
      <c r="M213" s="262"/>
      <c r="N213" s="263"/>
      <c r="O213" s="263"/>
      <c r="P213" s="263"/>
      <c r="Q213" s="263"/>
      <c r="R213" s="263"/>
      <c r="S213" s="263"/>
      <c r="T213" s="26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5" t="s">
        <v>202</v>
      </c>
      <c r="AU213" s="265" t="s">
        <v>81</v>
      </c>
      <c r="AV213" s="14" t="s">
        <v>81</v>
      </c>
      <c r="AW213" s="14" t="s">
        <v>30</v>
      </c>
      <c r="AX213" s="14" t="s">
        <v>73</v>
      </c>
      <c r="AY213" s="265" t="s">
        <v>194</v>
      </c>
    </row>
    <row r="214" spans="1:51" s="15" customFormat="1" ht="12">
      <c r="A214" s="15"/>
      <c r="B214" s="266"/>
      <c r="C214" s="267"/>
      <c r="D214" s="240" t="s">
        <v>202</v>
      </c>
      <c r="E214" s="268" t="s">
        <v>1</v>
      </c>
      <c r="F214" s="269" t="s">
        <v>206</v>
      </c>
      <c r="G214" s="267"/>
      <c r="H214" s="270">
        <v>7.2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6" t="s">
        <v>202</v>
      </c>
      <c r="AU214" s="276" t="s">
        <v>81</v>
      </c>
      <c r="AV214" s="15" t="s">
        <v>115</v>
      </c>
      <c r="AW214" s="15" t="s">
        <v>30</v>
      </c>
      <c r="AX214" s="15" t="s">
        <v>77</v>
      </c>
      <c r="AY214" s="276" t="s">
        <v>194</v>
      </c>
    </row>
    <row r="215" spans="1:65" s="2" customFormat="1" ht="12">
      <c r="A215" s="39"/>
      <c r="B215" s="40"/>
      <c r="C215" s="227" t="s">
        <v>273</v>
      </c>
      <c r="D215" s="227" t="s">
        <v>196</v>
      </c>
      <c r="E215" s="228" t="s">
        <v>2986</v>
      </c>
      <c r="F215" s="229" t="s">
        <v>2987</v>
      </c>
      <c r="G215" s="230" t="s">
        <v>397</v>
      </c>
      <c r="H215" s="231">
        <v>16</v>
      </c>
      <c r="I215" s="232"/>
      <c r="J215" s="233">
        <f>ROUND(I215*H215,2)</f>
        <v>0</v>
      </c>
      <c r="K215" s="229" t="s">
        <v>1</v>
      </c>
      <c r="L215" s="45"/>
      <c r="M215" s="234" t="s">
        <v>1</v>
      </c>
      <c r="N215" s="235" t="s">
        <v>38</v>
      </c>
      <c r="O215" s="92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239</v>
      </c>
      <c r="AT215" s="238" t="s">
        <v>196</v>
      </c>
      <c r="AU215" s="238" t="s">
        <v>81</v>
      </c>
      <c r="AY215" s="18" t="s">
        <v>194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77</v>
      </c>
      <c r="BK215" s="239">
        <f>ROUND(I215*H215,2)</f>
        <v>0</v>
      </c>
      <c r="BL215" s="18" t="s">
        <v>239</v>
      </c>
      <c r="BM215" s="238" t="s">
        <v>2988</v>
      </c>
    </row>
    <row r="216" spans="1:47" s="2" customFormat="1" ht="12">
      <c r="A216" s="39"/>
      <c r="B216" s="40"/>
      <c r="C216" s="41"/>
      <c r="D216" s="240" t="s">
        <v>201</v>
      </c>
      <c r="E216" s="41"/>
      <c r="F216" s="241" t="s">
        <v>2987</v>
      </c>
      <c r="G216" s="41"/>
      <c r="H216" s="41"/>
      <c r="I216" s="242"/>
      <c r="J216" s="41"/>
      <c r="K216" s="41"/>
      <c r="L216" s="45"/>
      <c r="M216" s="243"/>
      <c r="N216" s="244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201</v>
      </c>
      <c r="AU216" s="18" t="s">
        <v>81</v>
      </c>
    </row>
    <row r="217" spans="1:65" s="2" customFormat="1" ht="12">
      <c r="A217" s="39"/>
      <c r="B217" s="40"/>
      <c r="C217" s="227" t="s">
        <v>370</v>
      </c>
      <c r="D217" s="227" t="s">
        <v>196</v>
      </c>
      <c r="E217" s="228" t="s">
        <v>2989</v>
      </c>
      <c r="F217" s="229" t="s">
        <v>2990</v>
      </c>
      <c r="G217" s="230" t="s">
        <v>397</v>
      </c>
      <c r="H217" s="231">
        <v>2</v>
      </c>
      <c r="I217" s="232"/>
      <c r="J217" s="233">
        <f>ROUND(I217*H217,2)</f>
        <v>0</v>
      </c>
      <c r="K217" s="229" t="s">
        <v>1</v>
      </c>
      <c r="L217" s="45"/>
      <c r="M217" s="234" t="s">
        <v>1</v>
      </c>
      <c r="N217" s="235" t="s">
        <v>38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239</v>
      </c>
      <c r="AT217" s="238" t="s">
        <v>196</v>
      </c>
      <c r="AU217" s="238" t="s">
        <v>81</v>
      </c>
      <c r="AY217" s="18" t="s">
        <v>194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77</v>
      </c>
      <c r="BK217" s="239">
        <f>ROUND(I217*H217,2)</f>
        <v>0</v>
      </c>
      <c r="BL217" s="18" t="s">
        <v>239</v>
      </c>
      <c r="BM217" s="238" t="s">
        <v>2991</v>
      </c>
    </row>
    <row r="218" spans="1:47" s="2" customFormat="1" ht="12">
      <c r="A218" s="39"/>
      <c r="B218" s="40"/>
      <c r="C218" s="41"/>
      <c r="D218" s="240" t="s">
        <v>201</v>
      </c>
      <c r="E218" s="41"/>
      <c r="F218" s="241" t="s">
        <v>2990</v>
      </c>
      <c r="G218" s="41"/>
      <c r="H218" s="41"/>
      <c r="I218" s="242"/>
      <c r="J218" s="41"/>
      <c r="K218" s="41"/>
      <c r="L218" s="45"/>
      <c r="M218" s="243"/>
      <c r="N218" s="244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201</v>
      </c>
      <c r="AU218" s="18" t="s">
        <v>81</v>
      </c>
    </row>
    <row r="219" spans="1:65" s="2" customFormat="1" ht="16.5" customHeight="1">
      <c r="A219" s="39"/>
      <c r="B219" s="40"/>
      <c r="C219" s="227" t="s">
        <v>285</v>
      </c>
      <c r="D219" s="227" t="s">
        <v>196</v>
      </c>
      <c r="E219" s="228" t="s">
        <v>2992</v>
      </c>
      <c r="F219" s="229" t="s">
        <v>2993</v>
      </c>
      <c r="G219" s="230" t="s">
        <v>357</v>
      </c>
      <c r="H219" s="231">
        <v>129.6</v>
      </c>
      <c r="I219" s="232"/>
      <c r="J219" s="233">
        <f>ROUND(I219*H219,2)</f>
        <v>0</v>
      </c>
      <c r="K219" s="229" t="s">
        <v>1</v>
      </c>
      <c r="L219" s="45"/>
      <c r="M219" s="234" t="s">
        <v>1</v>
      </c>
      <c r="N219" s="235" t="s">
        <v>38</v>
      </c>
      <c r="O219" s="92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239</v>
      </c>
      <c r="AT219" s="238" t="s">
        <v>196</v>
      </c>
      <c r="AU219" s="238" t="s">
        <v>81</v>
      </c>
      <c r="AY219" s="18" t="s">
        <v>194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77</v>
      </c>
      <c r="BK219" s="239">
        <f>ROUND(I219*H219,2)</f>
        <v>0</v>
      </c>
      <c r="BL219" s="18" t="s">
        <v>239</v>
      </c>
      <c r="BM219" s="238" t="s">
        <v>2994</v>
      </c>
    </row>
    <row r="220" spans="1:47" s="2" customFormat="1" ht="12">
      <c r="A220" s="39"/>
      <c r="B220" s="40"/>
      <c r="C220" s="41"/>
      <c r="D220" s="240" t="s">
        <v>201</v>
      </c>
      <c r="E220" s="41"/>
      <c r="F220" s="241" t="s">
        <v>2993</v>
      </c>
      <c r="G220" s="41"/>
      <c r="H220" s="41"/>
      <c r="I220" s="242"/>
      <c r="J220" s="41"/>
      <c r="K220" s="41"/>
      <c r="L220" s="45"/>
      <c r="M220" s="243"/>
      <c r="N220" s="244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201</v>
      </c>
      <c r="AU220" s="18" t="s">
        <v>81</v>
      </c>
    </row>
    <row r="221" spans="1:51" s="14" customFormat="1" ht="12">
      <c r="A221" s="14"/>
      <c r="B221" s="255"/>
      <c r="C221" s="256"/>
      <c r="D221" s="240" t="s">
        <v>202</v>
      </c>
      <c r="E221" s="257" t="s">
        <v>1</v>
      </c>
      <c r="F221" s="258" t="s">
        <v>2995</v>
      </c>
      <c r="G221" s="256"/>
      <c r="H221" s="259">
        <v>129.6</v>
      </c>
      <c r="I221" s="260"/>
      <c r="J221" s="256"/>
      <c r="K221" s="256"/>
      <c r="L221" s="261"/>
      <c r="M221" s="262"/>
      <c r="N221" s="263"/>
      <c r="O221" s="263"/>
      <c r="P221" s="263"/>
      <c r="Q221" s="263"/>
      <c r="R221" s="263"/>
      <c r="S221" s="263"/>
      <c r="T221" s="26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5" t="s">
        <v>202</v>
      </c>
      <c r="AU221" s="265" t="s">
        <v>81</v>
      </c>
      <c r="AV221" s="14" t="s">
        <v>81</v>
      </c>
      <c r="AW221" s="14" t="s">
        <v>30</v>
      </c>
      <c r="AX221" s="14" t="s">
        <v>73</v>
      </c>
      <c r="AY221" s="265" t="s">
        <v>194</v>
      </c>
    </row>
    <row r="222" spans="1:51" s="15" customFormat="1" ht="12">
      <c r="A222" s="15"/>
      <c r="B222" s="266"/>
      <c r="C222" s="267"/>
      <c r="D222" s="240" t="s">
        <v>202</v>
      </c>
      <c r="E222" s="268" t="s">
        <v>1</v>
      </c>
      <c r="F222" s="269" t="s">
        <v>206</v>
      </c>
      <c r="G222" s="267"/>
      <c r="H222" s="270">
        <v>129.6</v>
      </c>
      <c r="I222" s="271"/>
      <c r="J222" s="267"/>
      <c r="K222" s="267"/>
      <c r="L222" s="272"/>
      <c r="M222" s="273"/>
      <c r="N222" s="274"/>
      <c r="O222" s="274"/>
      <c r="P222" s="274"/>
      <c r="Q222" s="274"/>
      <c r="R222" s="274"/>
      <c r="S222" s="274"/>
      <c r="T222" s="27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6" t="s">
        <v>202</v>
      </c>
      <c r="AU222" s="276" t="s">
        <v>81</v>
      </c>
      <c r="AV222" s="15" t="s">
        <v>115</v>
      </c>
      <c r="AW222" s="15" t="s">
        <v>30</v>
      </c>
      <c r="AX222" s="15" t="s">
        <v>77</v>
      </c>
      <c r="AY222" s="276" t="s">
        <v>194</v>
      </c>
    </row>
    <row r="223" spans="1:65" s="2" customFormat="1" ht="16.5" customHeight="1">
      <c r="A223" s="39"/>
      <c r="B223" s="40"/>
      <c r="C223" s="227" t="s">
        <v>382</v>
      </c>
      <c r="D223" s="227" t="s">
        <v>196</v>
      </c>
      <c r="E223" s="228" t="s">
        <v>2996</v>
      </c>
      <c r="F223" s="229" t="s">
        <v>2997</v>
      </c>
      <c r="G223" s="230" t="s">
        <v>2817</v>
      </c>
      <c r="H223" s="231">
        <v>24</v>
      </c>
      <c r="I223" s="232"/>
      <c r="J223" s="233">
        <f>ROUND(I223*H223,2)</f>
        <v>0</v>
      </c>
      <c r="K223" s="229" t="s">
        <v>1</v>
      </c>
      <c r="L223" s="45"/>
      <c r="M223" s="234" t="s">
        <v>1</v>
      </c>
      <c r="N223" s="235" t="s">
        <v>38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239</v>
      </c>
      <c r="AT223" s="238" t="s">
        <v>196</v>
      </c>
      <c r="AU223" s="238" t="s">
        <v>81</v>
      </c>
      <c r="AY223" s="18" t="s">
        <v>194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77</v>
      </c>
      <c r="BK223" s="239">
        <f>ROUND(I223*H223,2)</f>
        <v>0</v>
      </c>
      <c r="BL223" s="18" t="s">
        <v>239</v>
      </c>
      <c r="BM223" s="238" t="s">
        <v>2998</v>
      </c>
    </row>
    <row r="224" spans="1:47" s="2" customFormat="1" ht="12">
      <c r="A224" s="39"/>
      <c r="B224" s="40"/>
      <c r="C224" s="41"/>
      <c r="D224" s="240" t="s">
        <v>201</v>
      </c>
      <c r="E224" s="41"/>
      <c r="F224" s="241" t="s">
        <v>2997</v>
      </c>
      <c r="G224" s="41"/>
      <c r="H224" s="41"/>
      <c r="I224" s="242"/>
      <c r="J224" s="41"/>
      <c r="K224" s="41"/>
      <c r="L224" s="45"/>
      <c r="M224" s="243"/>
      <c r="N224" s="244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201</v>
      </c>
      <c r="AU224" s="18" t="s">
        <v>81</v>
      </c>
    </row>
    <row r="225" spans="1:65" s="2" customFormat="1" ht="16.5" customHeight="1">
      <c r="A225" s="39"/>
      <c r="B225" s="40"/>
      <c r="C225" s="227" t="s">
        <v>289</v>
      </c>
      <c r="D225" s="227" t="s">
        <v>196</v>
      </c>
      <c r="E225" s="228" t="s">
        <v>2999</v>
      </c>
      <c r="F225" s="229" t="s">
        <v>3000</v>
      </c>
      <c r="G225" s="230" t="s">
        <v>2817</v>
      </c>
      <c r="H225" s="231">
        <v>32</v>
      </c>
      <c r="I225" s="232"/>
      <c r="J225" s="233">
        <f>ROUND(I225*H225,2)</f>
        <v>0</v>
      </c>
      <c r="K225" s="229" t="s">
        <v>1</v>
      </c>
      <c r="L225" s="45"/>
      <c r="M225" s="234" t="s">
        <v>1</v>
      </c>
      <c r="N225" s="235" t="s">
        <v>38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239</v>
      </c>
      <c r="AT225" s="238" t="s">
        <v>196</v>
      </c>
      <c r="AU225" s="238" t="s">
        <v>81</v>
      </c>
      <c r="AY225" s="18" t="s">
        <v>194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77</v>
      </c>
      <c r="BK225" s="239">
        <f>ROUND(I225*H225,2)</f>
        <v>0</v>
      </c>
      <c r="BL225" s="18" t="s">
        <v>239</v>
      </c>
      <c r="BM225" s="238" t="s">
        <v>3001</v>
      </c>
    </row>
    <row r="226" spans="1:47" s="2" customFormat="1" ht="12">
      <c r="A226" s="39"/>
      <c r="B226" s="40"/>
      <c r="C226" s="41"/>
      <c r="D226" s="240" t="s">
        <v>201</v>
      </c>
      <c r="E226" s="41"/>
      <c r="F226" s="241" t="s">
        <v>3000</v>
      </c>
      <c r="G226" s="41"/>
      <c r="H226" s="41"/>
      <c r="I226" s="242"/>
      <c r="J226" s="41"/>
      <c r="K226" s="41"/>
      <c r="L226" s="45"/>
      <c r="M226" s="243"/>
      <c r="N226" s="244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201</v>
      </c>
      <c r="AU226" s="18" t="s">
        <v>81</v>
      </c>
    </row>
    <row r="227" spans="1:65" s="2" customFormat="1" ht="16.5" customHeight="1">
      <c r="A227" s="39"/>
      <c r="B227" s="40"/>
      <c r="C227" s="227" t="s">
        <v>389</v>
      </c>
      <c r="D227" s="227" t="s">
        <v>196</v>
      </c>
      <c r="E227" s="228" t="s">
        <v>3002</v>
      </c>
      <c r="F227" s="229" t="s">
        <v>3003</v>
      </c>
      <c r="G227" s="230" t="s">
        <v>397</v>
      </c>
      <c r="H227" s="231">
        <v>1</v>
      </c>
      <c r="I227" s="232"/>
      <c r="J227" s="233">
        <f>ROUND(I227*H227,2)</f>
        <v>0</v>
      </c>
      <c r="K227" s="229" t="s">
        <v>1</v>
      </c>
      <c r="L227" s="45"/>
      <c r="M227" s="234" t="s">
        <v>1</v>
      </c>
      <c r="N227" s="235" t="s">
        <v>38</v>
      </c>
      <c r="O227" s="92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239</v>
      </c>
      <c r="AT227" s="238" t="s">
        <v>196</v>
      </c>
      <c r="AU227" s="238" t="s">
        <v>81</v>
      </c>
      <c r="AY227" s="18" t="s">
        <v>194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77</v>
      </c>
      <c r="BK227" s="239">
        <f>ROUND(I227*H227,2)</f>
        <v>0</v>
      </c>
      <c r="BL227" s="18" t="s">
        <v>239</v>
      </c>
      <c r="BM227" s="238" t="s">
        <v>3004</v>
      </c>
    </row>
    <row r="228" spans="1:47" s="2" customFormat="1" ht="12">
      <c r="A228" s="39"/>
      <c r="B228" s="40"/>
      <c r="C228" s="41"/>
      <c r="D228" s="240" t="s">
        <v>201</v>
      </c>
      <c r="E228" s="41"/>
      <c r="F228" s="241" t="s">
        <v>3003</v>
      </c>
      <c r="G228" s="41"/>
      <c r="H228" s="41"/>
      <c r="I228" s="242"/>
      <c r="J228" s="41"/>
      <c r="K228" s="41"/>
      <c r="L228" s="45"/>
      <c r="M228" s="243"/>
      <c r="N228" s="244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201</v>
      </c>
      <c r="AU228" s="18" t="s">
        <v>81</v>
      </c>
    </row>
    <row r="229" spans="1:65" s="2" customFormat="1" ht="12">
      <c r="A229" s="39"/>
      <c r="B229" s="40"/>
      <c r="C229" s="227" t="s">
        <v>295</v>
      </c>
      <c r="D229" s="227" t="s">
        <v>196</v>
      </c>
      <c r="E229" s="228" t="s">
        <v>3005</v>
      </c>
      <c r="F229" s="229" t="s">
        <v>3006</v>
      </c>
      <c r="G229" s="230" t="s">
        <v>268</v>
      </c>
      <c r="H229" s="231">
        <v>0.078</v>
      </c>
      <c r="I229" s="232"/>
      <c r="J229" s="233">
        <f>ROUND(I229*H229,2)</f>
        <v>0</v>
      </c>
      <c r="K229" s="229" t="s">
        <v>1</v>
      </c>
      <c r="L229" s="45"/>
      <c r="M229" s="234" t="s">
        <v>1</v>
      </c>
      <c r="N229" s="235" t="s">
        <v>38</v>
      </c>
      <c r="O229" s="92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8" t="s">
        <v>239</v>
      </c>
      <c r="AT229" s="238" t="s">
        <v>196</v>
      </c>
      <c r="AU229" s="238" t="s">
        <v>81</v>
      </c>
      <c r="AY229" s="18" t="s">
        <v>194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8" t="s">
        <v>77</v>
      </c>
      <c r="BK229" s="239">
        <f>ROUND(I229*H229,2)</f>
        <v>0</v>
      </c>
      <c r="BL229" s="18" t="s">
        <v>239</v>
      </c>
      <c r="BM229" s="238" t="s">
        <v>3007</v>
      </c>
    </row>
    <row r="230" spans="1:47" s="2" customFormat="1" ht="12">
      <c r="A230" s="39"/>
      <c r="B230" s="40"/>
      <c r="C230" s="41"/>
      <c r="D230" s="240" t="s">
        <v>201</v>
      </c>
      <c r="E230" s="41"/>
      <c r="F230" s="241" t="s">
        <v>3006</v>
      </c>
      <c r="G230" s="41"/>
      <c r="H230" s="41"/>
      <c r="I230" s="242"/>
      <c r="J230" s="41"/>
      <c r="K230" s="41"/>
      <c r="L230" s="45"/>
      <c r="M230" s="243"/>
      <c r="N230" s="244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201</v>
      </c>
      <c r="AU230" s="18" t="s">
        <v>81</v>
      </c>
    </row>
    <row r="231" spans="1:65" s="2" customFormat="1" ht="12">
      <c r="A231" s="39"/>
      <c r="B231" s="40"/>
      <c r="C231" s="227" t="s">
        <v>401</v>
      </c>
      <c r="D231" s="227" t="s">
        <v>196</v>
      </c>
      <c r="E231" s="228" t="s">
        <v>3008</v>
      </c>
      <c r="F231" s="229" t="s">
        <v>3009</v>
      </c>
      <c r="G231" s="230" t="s">
        <v>268</v>
      </c>
      <c r="H231" s="231">
        <v>0.078</v>
      </c>
      <c r="I231" s="232"/>
      <c r="J231" s="233">
        <f>ROUND(I231*H231,2)</f>
        <v>0</v>
      </c>
      <c r="K231" s="229" t="s">
        <v>1</v>
      </c>
      <c r="L231" s="45"/>
      <c r="M231" s="234" t="s">
        <v>1</v>
      </c>
      <c r="N231" s="235" t="s">
        <v>38</v>
      </c>
      <c r="O231" s="92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239</v>
      </c>
      <c r="AT231" s="238" t="s">
        <v>196</v>
      </c>
      <c r="AU231" s="238" t="s">
        <v>81</v>
      </c>
      <c r="AY231" s="18" t="s">
        <v>194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77</v>
      </c>
      <c r="BK231" s="239">
        <f>ROUND(I231*H231,2)</f>
        <v>0</v>
      </c>
      <c r="BL231" s="18" t="s">
        <v>239</v>
      </c>
      <c r="BM231" s="238" t="s">
        <v>3010</v>
      </c>
    </row>
    <row r="232" spans="1:47" s="2" customFormat="1" ht="12">
      <c r="A232" s="39"/>
      <c r="B232" s="40"/>
      <c r="C232" s="41"/>
      <c r="D232" s="240" t="s">
        <v>201</v>
      </c>
      <c r="E232" s="41"/>
      <c r="F232" s="241" t="s">
        <v>3009</v>
      </c>
      <c r="G232" s="41"/>
      <c r="H232" s="41"/>
      <c r="I232" s="242"/>
      <c r="J232" s="41"/>
      <c r="K232" s="41"/>
      <c r="L232" s="45"/>
      <c r="M232" s="243"/>
      <c r="N232" s="244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201</v>
      </c>
      <c r="AU232" s="18" t="s">
        <v>81</v>
      </c>
    </row>
    <row r="233" spans="1:63" s="12" customFormat="1" ht="22.8" customHeight="1">
      <c r="A233" s="12"/>
      <c r="B233" s="211"/>
      <c r="C233" s="212"/>
      <c r="D233" s="213" t="s">
        <v>72</v>
      </c>
      <c r="E233" s="225" t="s">
        <v>1980</v>
      </c>
      <c r="F233" s="225" t="s">
        <v>3011</v>
      </c>
      <c r="G233" s="212"/>
      <c r="H233" s="212"/>
      <c r="I233" s="215"/>
      <c r="J233" s="226">
        <f>BK233</f>
        <v>0</v>
      </c>
      <c r="K233" s="212"/>
      <c r="L233" s="217"/>
      <c r="M233" s="218"/>
      <c r="N233" s="219"/>
      <c r="O233" s="219"/>
      <c r="P233" s="220">
        <f>SUM(P234:P261)</f>
        <v>0</v>
      </c>
      <c r="Q233" s="219"/>
      <c r="R233" s="220">
        <f>SUM(R234:R261)</f>
        <v>0</v>
      </c>
      <c r="S233" s="219"/>
      <c r="T233" s="221">
        <f>SUM(T234:T261)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2" t="s">
        <v>81</v>
      </c>
      <c r="AT233" s="223" t="s">
        <v>72</v>
      </c>
      <c r="AU233" s="223" t="s">
        <v>77</v>
      </c>
      <c r="AY233" s="222" t="s">
        <v>194</v>
      </c>
      <c r="BK233" s="224">
        <f>SUM(BK234:BK261)</f>
        <v>0</v>
      </c>
    </row>
    <row r="234" spans="1:65" s="2" customFormat="1" ht="12">
      <c r="A234" s="39"/>
      <c r="B234" s="40"/>
      <c r="C234" s="227" t="s">
        <v>299</v>
      </c>
      <c r="D234" s="227" t="s">
        <v>196</v>
      </c>
      <c r="E234" s="228" t="s">
        <v>3012</v>
      </c>
      <c r="F234" s="229" t="s">
        <v>3013</v>
      </c>
      <c r="G234" s="230" t="s">
        <v>397</v>
      </c>
      <c r="H234" s="231">
        <v>2</v>
      </c>
      <c r="I234" s="232"/>
      <c r="J234" s="233">
        <f>ROUND(I234*H234,2)</f>
        <v>0</v>
      </c>
      <c r="K234" s="229" t="s">
        <v>1</v>
      </c>
      <c r="L234" s="45"/>
      <c r="M234" s="234" t="s">
        <v>1</v>
      </c>
      <c r="N234" s="235" t="s">
        <v>38</v>
      </c>
      <c r="O234" s="92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8" t="s">
        <v>239</v>
      </c>
      <c r="AT234" s="238" t="s">
        <v>196</v>
      </c>
      <c r="AU234" s="238" t="s">
        <v>81</v>
      </c>
      <c r="AY234" s="18" t="s">
        <v>194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8" t="s">
        <v>77</v>
      </c>
      <c r="BK234" s="239">
        <f>ROUND(I234*H234,2)</f>
        <v>0</v>
      </c>
      <c r="BL234" s="18" t="s">
        <v>239</v>
      </c>
      <c r="BM234" s="238" t="s">
        <v>3014</v>
      </c>
    </row>
    <row r="235" spans="1:47" s="2" customFormat="1" ht="12">
      <c r="A235" s="39"/>
      <c r="B235" s="40"/>
      <c r="C235" s="41"/>
      <c r="D235" s="240" t="s">
        <v>201</v>
      </c>
      <c r="E235" s="41"/>
      <c r="F235" s="241" t="s">
        <v>3013</v>
      </c>
      <c r="G235" s="41"/>
      <c r="H235" s="41"/>
      <c r="I235" s="242"/>
      <c r="J235" s="41"/>
      <c r="K235" s="41"/>
      <c r="L235" s="45"/>
      <c r="M235" s="243"/>
      <c r="N235" s="244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201</v>
      </c>
      <c r="AU235" s="18" t="s">
        <v>81</v>
      </c>
    </row>
    <row r="236" spans="1:65" s="2" customFormat="1" ht="12">
      <c r="A236" s="39"/>
      <c r="B236" s="40"/>
      <c r="C236" s="227" t="s">
        <v>412</v>
      </c>
      <c r="D236" s="227" t="s">
        <v>196</v>
      </c>
      <c r="E236" s="228" t="s">
        <v>3015</v>
      </c>
      <c r="F236" s="229" t="s">
        <v>3016</v>
      </c>
      <c r="G236" s="230" t="s">
        <v>397</v>
      </c>
      <c r="H236" s="231">
        <v>4</v>
      </c>
      <c r="I236" s="232"/>
      <c r="J236" s="233">
        <f>ROUND(I236*H236,2)</f>
        <v>0</v>
      </c>
      <c r="K236" s="229" t="s">
        <v>1</v>
      </c>
      <c r="L236" s="45"/>
      <c r="M236" s="234" t="s">
        <v>1</v>
      </c>
      <c r="N236" s="235" t="s">
        <v>38</v>
      </c>
      <c r="O236" s="92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239</v>
      </c>
      <c r="AT236" s="238" t="s">
        <v>196</v>
      </c>
      <c r="AU236" s="238" t="s">
        <v>81</v>
      </c>
      <c r="AY236" s="18" t="s">
        <v>194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77</v>
      </c>
      <c r="BK236" s="239">
        <f>ROUND(I236*H236,2)</f>
        <v>0</v>
      </c>
      <c r="BL236" s="18" t="s">
        <v>239</v>
      </c>
      <c r="BM236" s="238" t="s">
        <v>3017</v>
      </c>
    </row>
    <row r="237" spans="1:47" s="2" customFormat="1" ht="12">
      <c r="A237" s="39"/>
      <c r="B237" s="40"/>
      <c r="C237" s="41"/>
      <c r="D237" s="240" t="s">
        <v>201</v>
      </c>
      <c r="E237" s="41"/>
      <c r="F237" s="241" t="s">
        <v>3016</v>
      </c>
      <c r="G237" s="41"/>
      <c r="H237" s="41"/>
      <c r="I237" s="242"/>
      <c r="J237" s="41"/>
      <c r="K237" s="41"/>
      <c r="L237" s="45"/>
      <c r="M237" s="243"/>
      <c r="N237" s="244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201</v>
      </c>
      <c r="AU237" s="18" t="s">
        <v>81</v>
      </c>
    </row>
    <row r="238" spans="1:65" s="2" customFormat="1" ht="21.75" customHeight="1">
      <c r="A238" s="39"/>
      <c r="B238" s="40"/>
      <c r="C238" s="227" t="s">
        <v>302</v>
      </c>
      <c r="D238" s="227" t="s">
        <v>196</v>
      </c>
      <c r="E238" s="228" t="s">
        <v>3018</v>
      </c>
      <c r="F238" s="229" t="s">
        <v>3019</v>
      </c>
      <c r="G238" s="230" t="s">
        <v>397</v>
      </c>
      <c r="H238" s="231">
        <v>1</v>
      </c>
      <c r="I238" s="232"/>
      <c r="J238" s="233">
        <f>ROUND(I238*H238,2)</f>
        <v>0</v>
      </c>
      <c r="K238" s="229" t="s">
        <v>1</v>
      </c>
      <c r="L238" s="45"/>
      <c r="M238" s="234" t="s">
        <v>1</v>
      </c>
      <c r="N238" s="235" t="s">
        <v>38</v>
      </c>
      <c r="O238" s="92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8" t="s">
        <v>239</v>
      </c>
      <c r="AT238" s="238" t="s">
        <v>196</v>
      </c>
      <c r="AU238" s="238" t="s">
        <v>81</v>
      </c>
      <c r="AY238" s="18" t="s">
        <v>194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8" t="s">
        <v>77</v>
      </c>
      <c r="BK238" s="239">
        <f>ROUND(I238*H238,2)</f>
        <v>0</v>
      </c>
      <c r="BL238" s="18" t="s">
        <v>239</v>
      </c>
      <c r="BM238" s="238" t="s">
        <v>3020</v>
      </c>
    </row>
    <row r="239" spans="1:47" s="2" customFormat="1" ht="12">
      <c r="A239" s="39"/>
      <c r="B239" s="40"/>
      <c r="C239" s="41"/>
      <c r="D239" s="240" t="s">
        <v>201</v>
      </c>
      <c r="E239" s="41"/>
      <c r="F239" s="241" t="s">
        <v>3019</v>
      </c>
      <c r="G239" s="41"/>
      <c r="H239" s="41"/>
      <c r="I239" s="242"/>
      <c r="J239" s="41"/>
      <c r="K239" s="41"/>
      <c r="L239" s="45"/>
      <c r="M239" s="243"/>
      <c r="N239" s="244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201</v>
      </c>
      <c r="AU239" s="18" t="s">
        <v>81</v>
      </c>
    </row>
    <row r="240" spans="1:65" s="2" customFormat="1" ht="21.75" customHeight="1">
      <c r="A240" s="39"/>
      <c r="B240" s="40"/>
      <c r="C240" s="227" t="s">
        <v>419</v>
      </c>
      <c r="D240" s="227" t="s">
        <v>196</v>
      </c>
      <c r="E240" s="228" t="s">
        <v>3021</v>
      </c>
      <c r="F240" s="229" t="s">
        <v>3022</v>
      </c>
      <c r="G240" s="230" t="s">
        <v>397</v>
      </c>
      <c r="H240" s="231">
        <v>3</v>
      </c>
      <c r="I240" s="232"/>
      <c r="J240" s="233">
        <f>ROUND(I240*H240,2)</f>
        <v>0</v>
      </c>
      <c r="K240" s="229" t="s">
        <v>1</v>
      </c>
      <c r="L240" s="45"/>
      <c r="M240" s="234" t="s">
        <v>1</v>
      </c>
      <c r="N240" s="235" t="s">
        <v>38</v>
      </c>
      <c r="O240" s="92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8" t="s">
        <v>239</v>
      </c>
      <c r="AT240" s="238" t="s">
        <v>196</v>
      </c>
      <c r="AU240" s="238" t="s">
        <v>81</v>
      </c>
      <c r="AY240" s="18" t="s">
        <v>194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8" t="s">
        <v>77</v>
      </c>
      <c r="BK240" s="239">
        <f>ROUND(I240*H240,2)</f>
        <v>0</v>
      </c>
      <c r="BL240" s="18" t="s">
        <v>239</v>
      </c>
      <c r="BM240" s="238" t="s">
        <v>3023</v>
      </c>
    </row>
    <row r="241" spans="1:47" s="2" customFormat="1" ht="12">
      <c r="A241" s="39"/>
      <c r="B241" s="40"/>
      <c r="C241" s="41"/>
      <c r="D241" s="240" t="s">
        <v>201</v>
      </c>
      <c r="E241" s="41"/>
      <c r="F241" s="241" t="s">
        <v>3022</v>
      </c>
      <c r="G241" s="41"/>
      <c r="H241" s="41"/>
      <c r="I241" s="242"/>
      <c r="J241" s="41"/>
      <c r="K241" s="41"/>
      <c r="L241" s="45"/>
      <c r="M241" s="243"/>
      <c r="N241" s="244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201</v>
      </c>
      <c r="AU241" s="18" t="s">
        <v>81</v>
      </c>
    </row>
    <row r="242" spans="1:65" s="2" customFormat="1" ht="12">
      <c r="A242" s="39"/>
      <c r="B242" s="40"/>
      <c r="C242" s="288" t="s">
        <v>306</v>
      </c>
      <c r="D242" s="288" t="s">
        <v>282</v>
      </c>
      <c r="E242" s="289" t="s">
        <v>3024</v>
      </c>
      <c r="F242" s="290" t="s">
        <v>3025</v>
      </c>
      <c r="G242" s="291" t="s">
        <v>397</v>
      </c>
      <c r="H242" s="292">
        <v>6</v>
      </c>
      <c r="I242" s="293"/>
      <c r="J242" s="294">
        <f>ROUND(I242*H242,2)</f>
        <v>0</v>
      </c>
      <c r="K242" s="290" t="s">
        <v>1</v>
      </c>
      <c r="L242" s="295"/>
      <c r="M242" s="296" t="s">
        <v>1</v>
      </c>
      <c r="N242" s="297" t="s">
        <v>38</v>
      </c>
      <c r="O242" s="92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8" t="s">
        <v>273</v>
      </c>
      <c r="AT242" s="238" t="s">
        <v>282</v>
      </c>
      <c r="AU242" s="238" t="s">
        <v>81</v>
      </c>
      <c r="AY242" s="18" t="s">
        <v>194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8" t="s">
        <v>77</v>
      </c>
      <c r="BK242" s="239">
        <f>ROUND(I242*H242,2)</f>
        <v>0</v>
      </c>
      <c r="BL242" s="18" t="s">
        <v>239</v>
      </c>
      <c r="BM242" s="238" t="s">
        <v>3026</v>
      </c>
    </row>
    <row r="243" spans="1:47" s="2" customFormat="1" ht="12">
      <c r="A243" s="39"/>
      <c r="B243" s="40"/>
      <c r="C243" s="41"/>
      <c r="D243" s="240" t="s">
        <v>201</v>
      </c>
      <c r="E243" s="41"/>
      <c r="F243" s="241" t="s">
        <v>3025</v>
      </c>
      <c r="G243" s="41"/>
      <c r="H243" s="41"/>
      <c r="I243" s="242"/>
      <c r="J243" s="41"/>
      <c r="K243" s="41"/>
      <c r="L243" s="45"/>
      <c r="M243" s="243"/>
      <c r="N243" s="244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201</v>
      </c>
      <c r="AU243" s="18" t="s">
        <v>81</v>
      </c>
    </row>
    <row r="244" spans="1:65" s="2" customFormat="1" ht="44.25" customHeight="1">
      <c r="A244" s="39"/>
      <c r="B244" s="40"/>
      <c r="C244" s="288" t="s">
        <v>429</v>
      </c>
      <c r="D244" s="288" t="s">
        <v>282</v>
      </c>
      <c r="E244" s="289" t="s">
        <v>3027</v>
      </c>
      <c r="F244" s="290" t="s">
        <v>3028</v>
      </c>
      <c r="G244" s="291" t="s">
        <v>397</v>
      </c>
      <c r="H244" s="292">
        <v>2</v>
      </c>
      <c r="I244" s="293"/>
      <c r="J244" s="294">
        <f>ROUND(I244*H244,2)</f>
        <v>0</v>
      </c>
      <c r="K244" s="290" t="s">
        <v>1</v>
      </c>
      <c r="L244" s="295"/>
      <c r="M244" s="296" t="s">
        <v>1</v>
      </c>
      <c r="N244" s="297" t="s">
        <v>38</v>
      </c>
      <c r="O244" s="92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8" t="s">
        <v>273</v>
      </c>
      <c r="AT244" s="238" t="s">
        <v>282</v>
      </c>
      <c r="AU244" s="238" t="s">
        <v>81</v>
      </c>
      <c r="AY244" s="18" t="s">
        <v>194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8" t="s">
        <v>77</v>
      </c>
      <c r="BK244" s="239">
        <f>ROUND(I244*H244,2)</f>
        <v>0</v>
      </c>
      <c r="BL244" s="18" t="s">
        <v>239</v>
      </c>
      <c r="BM244" s="238" t="s">
        <v>3029</v>
      </c>
    </row>
    <row r="245" spans="1:47" s="2" customFormat="1" ht="12">
      <c r="A245" s="39"/>
      <c r="B245" s="40"/>
      <c r="C245" s="41"/>
      <c r="D245" s="240" t="s">
        <v>201</v>
      </c>
      <c r="E245" s="41"/>
      <c r="F245" s="241" t="s">
        <v>3028</v>
      </c>
      <c r="G245" s="41"/>
      <c r="H245" s="41"/>
      <c r="I245" s="242"/>
      <c r="J245" s="41"/>
      <c r="K245" s="41"/>
      <c r="L245" s="45"/>
      <c r="M245" s="243"/>
      <c r="N245" s="244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201</v>
      </c>
      <c r="AU245" s="18" t="s">
        <v>81</v>
      </c>
    </row>
    <row r="246" spans="1:65" s="2" customFormat="1" ht="16.5" customHeight="1">
      <c r="A246" s="39"/>
      <c r="B246" s="40"/>
      <c r="C246" s="288" t="s">
        <v>312</v>
      </c>
      <c r="D246" s="288" t="s">
        <v>282</v>
      </c>
      <c r="E246" s="289" t="s">
        <v>3030</v>
      </c>
      <c r="F246" s="290" t="s">
        <v>3031</v>
      </c>
      <c r="G246" s="291" t="s">
        <v>397</v>
      </c>
      <c r="H246" s="292">
        <v>1</v>
      </c>
      <c r="I246" s="293"/>
      <c r="J246" s="294">
        <f>ROUND(I246*H246,2)</f>
        <v>0</v>
      </c>
      <c r="K246" s="290" t="s">
        <v>1</v>
      </c>
      <c r="L246" s="295"/>
      <c r="M246" s="296" t="s">
        <v>1</v>
      </c>
      <c r="N246" s="297" t="s">
        <v>38</v>
      </c>
      <c r="O246" s="92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8" t="s">
        <v>273</v>
      </c>
      <c r="AT246" s="238" t="s">
        <v>282</v>
      </c>
      <c r="AU246" s="238" t="s">
        <v>81</v>
      </c>
      <c r="AY246" s="18" t="s">
        <v>194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8" t="s">
        <v>77</v>
      </c>
      <c r="BK246" s="239">
        <f>ROUND(I246*H246,2)</f>
        <v>0</v>
      </c>
      <c r="BL246" s="18" t="s">
        <v>239</v>
      </c>
      <c r="BM246" s="238" t="s">
        <v>3032</v>
      </c>
    </row>
    <row r="247" spans="1:47" s="2" customFormat="1" ht="12">
      <c r="A247" s="39"/>
      <c r="B247" s="40"/>
      <c r="C247" s="41"/>
      <c r="D247" s="240" t="s">
        <v>201</v>
      </c>
      <c r="E247" s="41"/>
      <c r="F247" s="241" t="s">
        <v>3031</v>
      </c>
      <c r="G247" s="41"/>
      <c r="H247" s="41"/>
      <c r="I247" s="242"/>
      <c r="J247" s="41"/>
      <c r="K247" s="41"/>
      <c r="L247" s="45"/>
      <c r="M247" s="243"/>
      <c r="N247" s="244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201</v>
      </c>
      <c r="AU247" s="18" t="s">
        <v>81</v>
      </c>
    </row>
    <row r="248" spans="1:65" s="2" customFormat="1" ht="12">
      <c r="A248" s="39"/>
      <c r="B248" s="40"/>
      <c r="C248" s="288" t="s">
        <v>441</v>
      </c>
      <c r="D248" s="288" t="s">
        <v>282</v>
      </c>
      <c r="E248" s="289" t="s">
        <v>3033</v>
      </c>
      <c r="F248" s="290" t="s">
        <v>3034</v>
      </c>
      <c r="G248" s="291" t="s">
        <v>397</v>
      </c>
      <c r="H248" s="292">
        <v>16</v>
      </c>
      <c r="I248" s="293"/>
      <c r="J248" s="294">
        <f>ROUND(I248*H248,2)</f>
        <v>0</v>
      </c>
      <c r="K248" s="290" t="s">
        <v>1</v>
      </c>
      <c r="L248" s="295"/>
      <c r="M248" s="296" t="s">
        <v>1</v>
      </c>
      <c r="N248" s="297" t="s">
        <v>38</v>
      </c>
      <c r="O248" s="92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8" t="s">
        <v>273</v>
      </c>
      <c r="AT248" s="238" t="s">
        <v>282</v>
      </c>
      <c r="AU248" s="238" t="s">
        <v>81</v>
      </c>
      <c r="AY248" s="18" t="s">
        <v>194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8" t="s">
        <v>77</v>
      </c>
      <c r="BK248" s="239">
        <f>ROUND(I248*H248,2)</f>
        <v>0</v>
      </c>
      <c r="BL248" s="18" t="s">
        <v>239</v>
      </c>
      <c r="BM248" s="238" t="s">
        <v>3035</v>
      </c>
    </row>
    <row r="249" spans="1:47" s="2" customFormat="1" ht="12">
      <c r="A249" s="39"/>
      <c r="B249" s="40"/>
      <c r="C249" s="41"/>
      <c r="D249" s="240" t="s">
        <v>201</v>
      </c>
      <c r="E249" s="41"/>
      <c r="F249" s="241" t="s">
        <v>3034</v>
      </c>
      <c r="G249" s="41"/>
      <c r="H249" s="41"/>
      <c r="I249" s="242"/>
      <c r="J249" s="41"/>
      <c r="K249" s="41"/>
      <c r="L249" s="45"/>
      <c r="M249" s="243"/>
      <c r="N249" s="244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201</v>
      </c>
      <c r="AU249" s="18" t="s">
        <v>81</v>
      </c>
    </row>
    <row r="250" spans="1:51" s="14" customFormat="1" ht="12">
      <c r="A250" s="14"/>
      <c r="B250" s="255"/>
      <c r="C250" s="256"/>
      <c r="D250" s="240" t="s">
        <v>202</v>
      </c>
      <c r="E250" s="257" t="s">
        <v>1</v>
      </c>
      <c r="F250" s="258" t="s">
        <v>3036</v>
      </c>
      <c r="G250" s="256"/>
      <c r="H250" s="259">
        <v>16</v>
      </c>
      <c r="I250" s="260"/>
      <c r="J250" s="256"/>
      <c r="K250" s="256"/>
      <c r="L250" s="261"/>
      <c r="M250" s="262"/>
      <c r="N250" s="263"/>
      <c r="O250" s="263"/>
      <c r="P250" s="263"/>
      <c r="Q250" s="263"/>
      <c r="R250" s="263"/>
      <c r="S250" s="263"/>
      <c r="T250" s="26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5" t="s">
        <v>202</v>
      </c>
      <c r="AU250" s="265" t="s">
        <v>81</v>
      </c>
      <c r="AV250" s="14" t="s">
        <v>81</v>
      </c>
      <c r="AW250" s="14" t="s">
        <v>30</v>
      </c>
      <c r="AX250" s="14" t="s">
        <v>73</v>
      </c>
      <c r="AY250" s="265" t="s">
        <v>194</v>
      </c>
    </row>
    <row r="251" spans="1:51" s="15" customFormat="1" ht="12">
      <c r="A251" s="15"/>
      <c r="B251" s="266"/>
      <c r="C251" s="267"/>
      <c r="D251" s="240" t="s">
        <v>202</v>
      </c>
      <c r="E251" s="268" t="s">
        <v>1</v>
      </c>
      <c r="F251" s="269" t="s">
        <v>206</v>
      </c>
      <c r="G251" s="267"/>
      <c r="H251" s="270">
        <v>16</v>
      </c>
      <c r="I251" s="271"/>
      <c r="J251" s="267"/>
      <c r="K251" s="267"/>
      <c r="L251" s="272"/>
      <c r="M251" s="273"/>
      <c r="N251" s="274"/>
      <c r="O251" s="274"/>
      <c r="P251" s="274"/>
      <c r="Q251" s="274"/>
      <c r="R251" s="274"/>
      <c r="S251" s="274"/>
      <c r="T251" s="27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6" t="s">
        <v>202</v>
      </c>
      <c r="AU251" s="276" t="s">
        <v>81</v>
      </c>
      <c r="AV251" s="15" t="s">
        <v>115</v>
      </c>
      <c r="AW251" s="15" t="s">
        <v>30</v>
      </c>
      <c r="AX251" s="15" t="s">
        <v>77</v>
      </c>
      <c r="AY251" s="276" t="s">
        <v>194</v>
      </c>
    </row>
    <row r="252" spans="1:65" s="2" customFormat="1" ht="33" customHeight="1">
      <c r="A252" s="39"/>
      <c r="B252" s="40"/>
      <c r="C252" s="288" t="s">
        <v>316</v>
      </c>
      <c r="D252" s="288" t="s">
        <v>282</v>
      </c>
      <c r="E252" s="289" t="s">
        <v>3037</v>
      </c>
      <c r="F252" s="290" t="s">
        <v>3038</v>
      </c>
      <c r="G252" s="291" t="s">
        <v>397</v>
      </c>
      <c r="H252" s="292">
        <v>7</v>
      </c>
      <c r="I252" s="293"/>
      <c r="J252" s="294">
        <f>ROUND(I252*H252,2)</f>
        <v>0</v>
      </c>
      <c r="K252" s="290" t="s">
        <v>1</v>
      </c>
      <c r="L252" s="295"/>
      <c r="M252" s="296" t="s">
        <v>1</v>
      </c>
      <c r="N252" s="297" t="s">
        <v>38</v>
      </c>
      <c r="O252" s="92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8" t="s">
        <v>273</v>
      </c>
      <c r="AT252" s="238" t="s">
        <v>282</v>
      </c>
      <c r="AU252" s="238" t="s">
        <v>81</v>
      </c>
      <c r="AY252" s="18" t="s">
        <v>194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8" t="s">
        <v>77</v>
      </c>
      <c r="BK252" s="239">
        <f>ROUND(I252*H252,2)</f>
        <v>0</v>
      </c>
      <c r="BL252" s="18" t="s">
        <v>239</v>
      </c>
      <c r="BM252" s="238" t="s">
        <v>3039</v>
      </c>
    </row>
    <row r="253" spans="1:47" s="2" customFormat="1" ht="12">
      <c r="A253" s="39"/>
      <c r="B253" s="40"/>
      <c r="C253" s="41"/>
      <c r="D253" s="240" t="s">
        <v>201</v>
      </c>
      <c r="E253" s="41"/>
      <c r="F253" s="241" t="s">
        <v>3038</v>
      </c>
      <c r="G253" s="41"/>
      <c r="H253" s="41"/>
      <c r="I253" s="242"/>
      <c r="J253" s="41"/>
      <c r="K253" s="41"/>
      <c r="L253" s="45"/>
      <c r="M253" s="243"/>
      <c r="N253" s="244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201</v>
      </c>
      <c r="AU253" s="18" t="s">
        <v>81</v>
      </c>
    </row>
    <row r="254" spans="1:65" s="2" customFormat="1" ht="33" customHeight="1">
      <c r="A254" s="39"/>
      <c r="B254" s="40"/>
      <c r="C254" s="288" t="s">
        <v>450</v>
      </c>
      <c r="D254" s="288" t="s">
        <v>282</v>
      </c>
      <c r="E254" s="289" t="s">
        <v>3040</v>
      </c>
      <c r="F254" s="290" t="s">
        <v>3041</v>
      </c>
      <c r="G254" s="291" t="s">
        <v>397</v>
      </c>
      <c r="H254" s="292">
        <v>1</v>
      </c>
      <c r="I254" s="293"/>
      <c r="J254" s="294">
        <f>ROUND(I254*H254,2)</f>
        <v>0</v>
      </c>
      <c r="K254" s="290" t="s">
        <v>1</v>
      </c>
      <c r="L254" s="295"/>
      <c r="M254" s="296" t="s">
        <v>1</v>
      </c>
      <c r="N254" s="297" t="s">
        <v>38</v>
      </c>
      <c r="O254" s="92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8" t="s">
        <v>273</v>
      </c>
      <c r="AT254" s="238" t="s">
        <v>282</v>
      </c>
      <c r="AU254" s="238" t="s">
        <v>81</v>
      </c>
      <c r="AY254" s="18" t="s">
        <v>194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8" t="s">
        <v>77</v>
      </c>
      <c r="BK254" s="239">
        <f>ROUND(I254*H254,2)</f>
        <v>0</v>
      </c>
      <c r="BL254" s="18" t="s">
        <v>239</v>
      </c>
      <c r="BM254" s="238" t="s">
        <v>3042</v>
      </c>
    </row>
    <row r="255" spans="1:47" s="2" customFormat="1" ht="12">
      <c r="A255" s="39"/>
      <c r="B255" s="40"/>
      <c r="C255" s="41"/>
      <c r="D255" s="240" t="s">
        <v>201</v>
      </c>
      <c r="E255" s="41"/>
      <c r="F255" s="241" t="s">
        <v>3041</v>
      </c>
      <c r="G255" s="41"/>
      <c r="H255" s="41"/>
      <c r="I255" s="242"/>
      <c r="J255" s="41"/>
      <c r="K255" s="41"/>
      <c r="L255" s="45"/>
      <c r="M255" s="243"/>
      <c r="N255" s="244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201</v>
      </c>
      <c r="AU255" s="18" t="s">
        <v>81</v>
      </c>
    </row>
    <row r="256" spans="1:65" s="2" customFormat="1" ht="12">
      <c r="A256" s="39"/>
      <c r="B256" s="40"/>
      <c r="C256" s="288" t="s">
        <v>326</v>
      </c>
      <c r="D256" s="288" t="s">
        <v>282</v>
      </c>
      <c r="E256" s="289" t="s">
        <v>3043</v>
      </c>
      <c r="F256" s="290" t="s">
        <v>3044</v>
      </c>
      <c r="G256" s="291" t="s">
        <v>397</v>
      </c>
      <c r="H256" s="292">
        <v>1</v>
      </c>
      <c r="I256" s="293"/>
      <c r="J256" s="294">
        <f>ROUND(I256*H256,2)</f>
        <v>0</v>
      </c>
      <c r="K256" s="290" t="s">
        <v>1</v>
      </c>
      <c r="L256" s="295"/>
      <c r="M256" s="296" t="s">
        <v>1</v>
      </c>
      <c r="N256" s="297" t="s">
        <v>38</v>
      </c>
      <c r="O256" s="92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8" t="s">
        <v>273</v>
      </c>
      <c r="AT256" s="238" t="s">
        <v>282</v>
      </c>
      <c r="AU256" s="238" t="s">
        <v>81</v>
      </c>
      <c r="AY256" s="18" t="s">
        <v>194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8" t="s">
        <v>77</v>
      </c>
      <c r="BK256" s="239">
        <f>ROUND(I256*H256,2)</f>
        <v>0</v>
      </c>
      <c r="BL256" s="18" t="s">
        <v>239</v>
      </c>
      <c r="BM256" s="238" t="s">
        <v>3045</v>
      </c>
    </row>
    <row r="257" spans="1:47" s="2" customFormat="1" ht="12">
      <c r="A257" s="39"/>
      <c r="B257" s="40"/>
      <c r="C257" s="41"/>
      <c r="D257" s="240" t="s">
        <v>201</v>
      </c>
      <c r="E257" s="41"/>
      <c r="F257" s="241" t="s">
        <v>3044</v>
      </c>
      <c r="G257" s="41"/>
      <c r="H257" s="41"/>
      <c r="I257" s="242"/>
      <c r="J257" s="41"/>
      <c r="K257" s="41"/>
      <c r="L257" s="45"/>
      <c r="M257" s="243"/>
      <c r="N257" s="244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201</v>
      </c>
      <c r="AU257" s="18" t="s">
        <v>81</v>
      </c>
    </row>
    <row r="258" spans="1:65" s="2" customFormat="1" ht="12">
      <c r="A258" s="39"/>
      <c r="B258" s="40"/>
      <c r="C258" s="227" t="s">
        <v>329</v>
      </c>
      <c r="D258" s="227" t="s">
        <v>196</v>
      </c>
      <c r="E258" s="228" t="s">
        <v>3008</v>
      </c>
      <c r="F258" s="229" t="s">
        <v>3009</v>
      </c>
      <c r="G258" s="230" t="s">
        <v>268</v>
      </c>
      <c r="H258" s="231">
        <v>0.078</v>
      </c>
      <c r="I258" s="232"/>
      <c r="J258" s="233">
        <f>ROUND(I258*H258,2)</f>
        <v>0</v>
      </c>
      <c r="K258" s="229" t="s">
        <v>1</v>
      </c>
      <c r="L258" s="45"/>
      <c r="M258" s="234" t="s">
        <v>1</v>
      </c>
      <c r="N258" s="235" t="s">
        <v>38</v>
      </c>
      <c r="O258" s="92"/>
      <c r="P258" s="236">
        <f>O258*H258</f>
        <v>0</v>
      </c>
      <c r="Q258" s="236">
        <v>0</v>
      </c>
      <c r="R258" s="236">
        <f>Q258*H258</f>
        <v>0</v>
      </c>
      <c r="S258" s="236">
        <v>0</v>
      </c>
      <c r="T258" s="237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8" t="s">
        <v>239</v>
      </c>
      <c r="AT258" s="238" t="s">
        <v>196</v>
      </c>
      <c r="AU258" s="238" t="s">
        <v>81</v>
      </c>
      <c r="AY258" s="18" t="s">
        <v>194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8" t="s">
        <v>77</v>
      </c>
      <c r="BK258" s="239">
        <f>ROUND(I258*H258,2)</f>
        <v>0</v>
      </c>
      <c r="BL258" s="18" t="s">
        <v>239</v>
      </c>
      <c r="BM258" s="238" t="s">
        <v>3046</v>
      </c>
    </row>
    <row r="259" spans="1:47" s="2" customFormat="1" ht="12">
      <c r="A259" s="39"/>
      <c r="B259" s="40"/>
      <c r="C259" s="41"/>
      <c r="D259" s="240" t="s">
        <v>201</v>
      </c>
      <c r="E259" s="41"/>
      <c r="F259" s="241" t="s">
        <v>3009</v>
      </c>
      <c r="G259" s="41"/>
      <c r="H259" s="41"/>
      <c r="I259" s="242"/>
      <c r="J259" s="41"/>
      <c r="K259" s="41"/>
      <c r="L259" s="45"/>
      <c r="M259" s="243"/>
      <c r="N259" s="244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201</v>
      </c>
      <c r="AU259" s="18" t="s">
        <v>81</v>
      </c>
    </row>
    <row r="260" spans="1:65" s="2" customFormat="1" ht="21.75" customHeight="1">
      <c r="A260" s="39"/>
      <c r="B260" s="40"/>
      <c r="C260" s="227" t="s">
        <v>460</v>
      </c>
      <c r="D260" s="227" t="s">
        <v>196</v>
      </c>
      <c r="E260" s="228" t="s">
        <v>3047</v>
      </c>
      <c r="F260" s="229" t="s">
        <v>3048</v>
      </c>
      <c r="G260" s="230" t="s">
        <v>268</v>
      </c>
      <c r="H260" s="231">
        <v>0.011</v>
      </c>
      <c r="I260" s="232"/>
      <c r="J260" s="233">
        <f>ROUND(I260*H260,2)</f>
        <v>0</v>
      </c>
      <c r="K260" s="229" t="s">
        <v>1</v>
      </c>
      <c r="L260" s="45"/>
      <c r="M260" s="234" t="s">
        <v>1</v>
      </c>
      <c r="N260" s="235" t="s">
        <v>38</v>
      </c>
      <c r="O260" s="92"/>
      <c r="P260" s="236">
        <f>O260*H260</f>
        <v>0</v>
      </c>
      <c r="Q260" s="236">
        <v>0</v>
      </c>
      <c r="R260" s="236">
        <f>Q260*H260</f>
        <v>0</v>
      </c>
      <c r="S260" s="236">
        <v>0</v>
      </c>
      <c r="T260" s="237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8" t="s">
        <v>239</v>
      </c>
      <c r="AT260" s="238" t="s">
        <v>196</v>
      </c>
      <c r="AU260" s="238" t="s">
        <v>81</v>
      </c>
      <c r="AY260" s="18" t="s">
        <v>194</v>
      </c>
      <c r="BE260" s="239">
        <f>IF(N260="základní",J260,0)</f>
        <v>0</v>
      </c>
      <c r="BF260" s="239">
        <f>IF(N260="snížená",J260,0)</f>
        <v>0</v>
      </c>
      <c r="BG260" s="239">
        <f>IF(N260="zákl. přenesená",J260,0)</f>
        <v>0</v>
      </c>
      <c r="BH260" s="239">
        <f>IF(N260="sníž. přenesená",J260,0)</f>
        <v>0</v>
      </c>
      <c r="BI260" s="239">
        <f>IF(N260="nulová",J260,0)</f>
        <v>0</v>
      </c>
      <c r="BJ260" s="18" t="s">
        <v>77</v>
      </c>
      <c r="BK260" s="239">
        <f>ROUND(I260*H260,2)</f>
        <v>0</v>
      </c>
      <c r="BL260" s="18" t="s">
        <v>239</v>
      </c>
      <c r="BM260" s="238" t="s">
        <v>3049</v>
      </c>
    </row>
    <row r="261" spans="1:47" s="2" customFormat="1" ht="12">
      <c r="A261" s="39"/>
      <c r="B261" s="40"/>
      <c r="C261" s="41"/>
      <c r="D261" s="240" t="s">
        <v>201</v>
      </c>
      <c r="E261" s="41"/>
      <c r="F261" s="241" t="s">
        <v>3048</v>
      </c>
      <c r="G261" s="41"/>
      <c r="H261" s="41"/>
      <c r="I261" s="242"/>
      <c r="J261" s="41"/>
      <c r="K261" s="41"/>
      <c r="L261" s="45"/>
      <c r="M261" s="243"/>
      <c r="N261" s="244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201</v>
      </c>
      <c r="AU261" s="18" t="s">
        <v>81</v>
      </c>
    </row>
    <row r="262" spans="1:63" s="12" customFormat="1" ht="22.8" customHeight="1">
      <c r="A262" s="12"/>
      <c r="B262" s="211"/>
      <c r="C262" s="212"/>
      <c r="D262" s="213" t="s">
        <v>72</v>
      </c>
      <c r="E262" s="225" t="s">
        <v>3050</v>
      </c>
      <c r="F262" s="225" t="s">
        <v>3051</v>
      </c>
      <c r="G262" s="212"/>
      <c r="H262" s="212"/>
      <c r="I262" s="215"/>
      <c r="J262" s="226">
        <f>BK262</f>
        <v>0</v>
      </c>
      <c r="K262" s="212"/>
      <c r="L262" s="217"/>
      <c r="M262" s="218"/>
      <c r="N262" s="219"/>
      <c r="O262" s="219"/>
      <c r="P262" s="220">
        <f>SUM(P263:P298)</f>
        <v>0</v>
      </c>
      <c r="Q262" s="219"/>
      <c r="R262" s="220">
        <f>SUM(R263:R298)</f>
        <v>0</v>
      </c>
      <c r="S262" s="219"/>
      <c r="T262" s="221">
        <f>SUM(T263:T298)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22" t="s">
        <v>81</v>
      </c>
      <c r="AT262" s="223" t="s">
        <v>72</v>
      </c>
      <c r="AU262" s="223" t="s">
        <v>77</v>
      </c>
      <c r="AY262" s="222" t="s">
        <v>194</v>
      </c>
      <c r="BK262" s="224">
        <f>SUM(BK263:BK298)</f>
        <v>0</v>
      </c>
    </row>
    <row r="263" spans="1:65" s="2" customFormat="1" ht="12">
      <c r="A263" s="39"/>
      <c r="B263" s="40"/>
      <c r="C263" s="227" t="s">
        <v>468</v>
      </c>
      <c r="D263" s="227" t="s">
        <v>196</v>
      </c>
      <c r="E263" s="228" t="s">
        <v>3052</v>
      </c>
      <c r="F263" s="229" t="s">
        <v>3053</v>
      </c>
      <c r="G263" s="230" t="s">
        <v>397</v>
      </c>
      <c r="H263" s="231">
        <v>9</v>
      </c>
      <c r="I263" s="232"/>
      <c r="J263" s="233">
        <f>ROUND(I263*H263,2)</f>
        <v>0</v>
      </c>
      <c r="K263" s="229" t="s">
        <v>1</v>
      </c>
      <c r="L263" s="45"/>
      <c r="M263" s="234" t="s">
        <v>1</v>
      </c>
      <c r="N263" s="235" t="s">
        <v>38</v>
      </c>
      <c r="O263" s="92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8" t="s">
        <v>239</v>
      </c>
      <c r="AT263" s="238" t="s">
        <v>196</v>
      </c>
      <c r="AU263" s="238" t="s">
        <v>81</v>
      </c>
      <c r="AY263" s="18" t="s">
        <v>194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8" t="s">
        <v>77</v>
      </c>
      <c r="BK263" s="239">
        <f>ROUND(I263*H263,2)</f>
        <v>0</v>
      </c>
      <c r="BL263" s="18" t="s">
        <v>239</v>
      </c>
      <c r="BM263" s="238" t="s">
        <v>3054</v>
      </c>
    </row>
    <row r="264" spans="1:47" s="2" customFormat="1" ht="12">
      <c r="A264" s="39"/>
      <c r="B264" s="40"/>
      <c r="C264" s="41"/>
      <c r="D264" s="240" t="s">
        <v>201</v>
      </c>
      <c r="E264" s="41"/>
      <c r="F264" s="241" t="s">
        <v>3053</v>
      </c>
      <c r="G264" s="41"/>
      <c r="H264" s="41"/>
      <c r="I264" s="242"/>
      <c r="J264" s="41"/>
      <c r="K264" s="41"/>
      <c r="L264" s="45"/>
      <c r="M264" s="243"/>
      <c r="N264" s="244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201</v>
      </c>
      <c r="AU264" s="18" t="s">
        <v>81</v>
      </c>
    </row>
    <row r="265" spans="1:51" s="14" customFormat="1" ht="12">
      <c r="A265" s="14"/>
      <c r="B265" s="255"/>
      <c r="C265" s="256"/>
      <c r="D265" s="240" t="s">
        <v>202</v>
      </c>
      <c r="E265" s="257" t="s">
        <v>1</v>
      </c>
      <c r="F265" s="258" t="s">
        <v>3055</v>
      </c>
      <c r="G265" s="256"/>
      <c r="H265" s="259">
        <v>9</v>
      </c>
      <c r="I265" s="260"/>
      <c r="J265" s="256"/>
      <c r="K265" s="256"/>
      <c r="L265" s="261"/>
      <c r="M265" s="262"/>
      <c r="N265" s="263"/>
      <c r="O265" s="263"/>
      <c r="P265" s="263"/>
      <c r="Q265" s="263"/>
      <c r="R265" s="263"/>
      <c r="S265" s="263"/>
      <c r="T265" s="26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5" t="s">
        <v>202</v>
      </c>
      <c r="AU265" s="265" t="s">
        <v>81</v>
      </c>
      <c r="AV265" s="14" t="s">
        <v>81</v>
      </c>
      <c r="AW265" s="14" t="s">
        <v>30</v>
      </c>
      <c r="AX265" s="14" t="s">
        <v>73</v>
      </c>
      <c r="AY265" s="265" t="s">
        <v>194</v>
      </c>
    </row>
    <row r="266" spans="1:51" s="15" customFormat="1" ht="12">
      <c r="A266" s="15"/>
      <c r="B266" s="266"/>
      <c r="C266" s="267"/>
      <c r="D266" s="240" t="s">
        <v>202</v>
      </c>
      <c r="E266" s="268" t="s">
        <v>1</v>
      </c>
      <c r="F266" s="269" t="s">
        <v>206</v>
      </c>
      <c r="G266" s="267"/>
      <c r="H266" s="270">
        <v>9</v>
      </c>
      <c r="I266" s="271"/>
      <c r="J266" s="267"/>
      <c r="K266" s="267"/>
      <c r="L266" s="272"/>
      <c r="M266" s="273"/>
      <c r="N266" s="274"/>
      <c r="O266" s="274"/>
      <c r="P266" s="274"/>
      <c r="Q266" s="274"/>
      <c r="R266" s="274"/>
      <c r="S266" s="274"/>
      <c r="T266" s="27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76" t="s">
        <v>202</v>
      </c>
      <c r="AU266" s="276" t="s">
        <v>81</v>
      </c>
      <c r="AV266" s="15" t="s">
        <v>115</v>
      </c>
      <c r="AW266" s="15" t="s">
        <v>30</v>
      </c>
      <c r="AX266" s="15" t="s">
        <v>77</v>
      </c>
      <c r="AY266" s="276" t="s">
        <v>194</v>
      </c>
    </row>
    <row r="267" spans="1:65" s="2" customFormat="1" ht="12">
      <c r="A267" s="39"/>
      <c r="B267" s="40"/>
      <c r="C267" s="227" t="s">
        <v>333</v>
      </c>
      <c r="D267" s="227" t="s">
        <v>196</v>
      </c>
      <c r="E267" s="228" t="s">
        <v>3056</v>
      </c>
      <c r="F267" s="229" t="s">
        <v>3057</v>
      </c>
      <c r="G267" s="230" t="s">
        <v>397</v>
      </c>
      <c r="H267" s="231">
        <v>5</v>
      </c>
      <c r="I267" s="232"/>
      <c r="J267" s="233">
        <f>ROUND(I267*H267,2)</f>
        <v>0</v>
      </c>
      <c r="K267" s="229" t="s">
        <v>1</v>
      </c>
      <c r="L267" s="45"/>
      <c r="M267" s="234" t="s">
        <v>1</v>
      </c>
      <c r="N267" s="235" t="s">
        <v>38</v>
      </c>
      <c r="O267" s="92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8" t="s">
        <v>239</v>
      </c>
      <c r="AT267" s="238" t="s">
        <v>196</v>
      </c>
      <c r="AU267" s="238" t="s">
        <v>81</v>
      </c>
      <c r="AY267" s="18" t="s">
        <v>194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8" t="s">
        <v>77</v>
      </c>
      <c r="BK267" s="239">
        <f>ROUND(I267*H267,2)</f>
        <v>0</v>
      </c>
      <c r="BL267" s="18" t="s">
        <v>239</v>
      </c>
      <c r="BM267" s="238" t="s">
        <v>3058</v>
      </c>
    </row>
    <row r="268" spans="1:47" s="2" customFormat="1" ht="12">
      <c r="A268" s="39"/>
      <c r="B268" s="40"/>
      <c r="C268" s="41"/>
      <c r="D268" s="240" t="s">
        <v>201</v>
      </c>
      <c r="E268" s="41"/>
      <c r="F268" s="241" t="s">
        <v>3057</v>
      </c>
      <c r="G268" s="41"/>
      <c r="H268" s="41"/>
      <c r="I268" s="242"/>
      <c r="J268" s="41"/>
      <c r="K268" s="41"/>
      <c r="L268" s="45"/>
      <c r="M268" s="243"/>
      <c r="N268" s="244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201</v>
      </c>
      <c r="AU268" s="18" t="s">
        <v>81</v>
      </c>
    </row>
    <row r="269" spans="1:51" s="14" customFormat="1" ht="12">
      <c r="A269" s="14"/>
      <c r="B269" s="255"/>
      <c r="C269" s="256"/>
      <c r="D269" s="240" t="s">
        <v>202</v>
      </c>
      <c r="E269" s="257" t="s">
        <v>1</v>
      </c>
      <c r="F269" s="258" t="s">
        <v>3059</v>
      </c>
      <c r="G269" s="256"/>
      <c r="H269" s="259">
        <v>5</v>
      </c>
      <c r="I269" s="260"/>
      <c r="J269" s="256"/>
      <c r="K269" s="256"/>
      <c r="L269" s="261"/>
      <c r="M269" s="262"/>
      <c r="N269" s="263"/>
      <c r="O269" s="263"/>
      <c r="P269" s="263"/>
      <c r="Q269" s="263"/>
      <c r="R269" s="263"/>
      <c r="S269" s="263"/>
      <c r="T269" s="26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5" t="s">
        <v>202</v>
      </c>
      <c r="AU269" s="265" t="s">
        <v>81</v>
      </c>
      <c r="AV269" s="14" t="s">
        <v>81</v>
      </c>
      <c r="AW269" s="14" t="s">
        <v>30</v>
      </c>
      <c r="AX269" s="14" t="s">
        <v>73</v>
      </c>
      <c r="AY269" s="265" t="s">
        <v>194</v>
      </c>
    </row>
    <row r="270" spans="1:51" s="15" customFormat="1" ht="12">
      <c r="A270" s="15"/>
      <c r="B270" s="266"/>
      <c r="C270" s="267"/>
      <c r="D270" s="240" t="s">
        <v>202</v>
      </c>
      <c r="E270" s="268" t="s">
        <v>1</v>
      </c>
      <c r="F270" s="269" t="s">
        <v>206</v>
      </c>
      <c r="G270" s="267"/>
      <c r="H270" s="270">
        <v>5</v>
      </c>
      <c r="I270" s="271"/>
      <c r="J270" s="267"/>
      <c r="K270" s="267"/>
      <c r="L270" s="272"/>
      <c r="M270" s="273"/>
      <c r="N270" s="274"/>
      <c r="O270" s="274"/>
      <c r="P270" s="274"/>
      <c r="Q270" s="274"/>
      <c r="R270" s="274"/>
      <c r="S270" s="274"/>
      <c r="T270" s="27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76" t="s">
        <v>202</v>
      </c>
      <c r="AU270" s="276" t="s">
        <v>81</v>
      </c>
      <c r="AV270" s="15" t="s">
        <v>115</v>
      </c>
      <c r="AW270" s="15" t="s">
        <v>30</v>
      </c>
      <c r="AX270" s="15" t="s">
        <v>77</v>
      </c>
      <c r="AY270" s="276" t="s">
        <v>194</v>
      </c>
    </row>
    <row r="271" spans="1:65" s="2" customFormat="1" ht="12">
      <c r="A271" s="39"/>
      <c r="B271" s="40"/>
      <c r="C271" s="227" t="s">
        <v>477</v>
      </c>
      <c r="D271" s="227" t="s">
        <v>196</v>
      </c>
      <c r="E271" s="228" t="s">
        <v>3060</v>
      </c>
      <c r="F271" s="229" t="s">
        <v>3061</v>
      </c>
      <c r="G271" s="230" t="s">
        <v>397</v>
      </c>
      <c r="H271" s="231">
        <v>1</v>
      </c>
      <c r="I271" s="232"/>
      <c r="J271" s="233">
        <f>ROUND(I271*H271,2)</f>
        <v>0</v>
      </c>
      <c r="K271" s="229" t="s">
        <v>1</v>
      </c>
      <c r="L271" s="45"/>
      <c r="M271" s="234" t="s">
        <v>1</v>
      </c>
      <c r="N271" s="235" t="s">
        <v>38</v>
      </c>
      <c r="O271" s="92"/>
      <c r="P271" s="236">
        <f>O271*H271</f>
        <v>0</v>
      </c>
      <c r="Q271" s="236">
        <v>0</v>
      </c>
      <c r="R271" s="236">
        <f>Q271*H271</f>
        <v>0</v>
      </c>
      <c r="S271" s="236">
        <v>0</v>
      </c>
      <c r="T271" s="237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8" t="s">
        <v>239</v>
      </c>
      <c r="AT271" s="238" t="s">
        <v>196</v>
      </c>
      <c r="AU271" s="238" t="s">
        <v>81</v>
      </c>
      <c r="AY271" s="18" t="s">
        <v>194</v>
      </c>
      <c r="BE271" s="239">
        <f>IF(N271="základní",J271,0)</f>
        <v>0</v>
      </c>
      <c r="BF271" s="239">
        <f>IF(N271="snížená",J271,0)</f>
        <v>0</v>
      </c>
      <c r="BG271" s="239">
        <f>IF(N271="zákl. přenesená",J271,0)</f>
        <v>0</v>
      </c>
      <c r="BH271" s="239">
        <f>IF(N271="sníž. přenesená",J271,0)</f>
        <v>0</v>
      </c>
      <c r="BI271" s="239">
        <f>IF(N271="nulová",J271,0)</f>
        <v>0</v>
      </c>
      <c r="BJ271" s="18" t="s">
        <v>77</v>
      </c>
      <c r="BK271" s="239">
        <f>ROUND(I271*H271,2)</f>
        <v>0</v>
      </c>
      <c r="BL271" s="18" t="s">
        <v>239</v>
      </c>
      <c r="BM271" s="238" t="s">
        <v>3062</v>
      </c>
    </row>
    <row r="272" spans="1:47" s="2" customFormat="1" ht="12">
      <c r="A272" s="39"/>
      <c r="B272" s="40"/>
      <c r="C272" s="41"/>
      <c r="D272" s="240" t="s">
        <v>201</v>
      </c>
      <c r="E272" s="41"/>
      <c r="F272" s="241" t="s">
        <v>3061</v>
      </c>
      <c r="G272" s="41"/>
      <c r="H272" s="41"/>
      <c r="I272" s="242"/>
      <c r="J272" s="41"/>
      <c r="K272" s="41"/>
      <c r="L272" s="45"/>
      <c r="M272" s="243"/>
      <c r="N272" s="244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201</v>
      </c>
      <c r="AU272" s="18" t="s">
        <v>81</v>
      </c>
    </row>
    <row r="273" spans="1:65" s="2" customFormat="1" ht="12">
      <c r="A273" s="39"/>
      <c r="B273" s="40"/>
      <c r="C273" s="227" t="s">
        <v>338</v>
      </c>
      <c r="D273" s="227" t="s">
        <v>196</v>
      </c>
      <c r="E273" s="228" t="s">
        <v>3063</v>
      </c>
      <c r="F273" s="229" t="s">
        <v>3064</v>
      </c>
      <c r="G273" s="230" t="s">
        <v>397</v>
      </c>
      <c r="H273" s="231">
        <v>1</v>
      </c>
      <c r="I273" s="232"/>
      <c r="J273" s="233">
        <f>ROUND(I273*H273,2)</f>
        <v>0</v>
      </c>
      <c r="K273" s="229" t="s">
        <v>1</v>
      </c>
      <c r="L273" s="45"/>
      <c r="M273" s="234" t="s">
        <v>1</v>
      </c>
      <c r="N273" s="235" t="s">
        <v>38</v>
      </c>
      <c r="O273" s="92"/>
      <c r="P273" s="236">
        <f>O273*H273</f>
        <v>0</v>
      </c>
      <c r="Q273" s="236">
        <v>0</v>
      </c>
      <c r="R273" s="236">
        <f>Q273*H273</f>
        <v>0</v>
      </c>
      <c r="S273" s="236">
        <v>0</v>
      </c>
      <c r="T273" s="237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8" t="s">
        <v>239</v>
      </c>
      <c r="AT273" s="238" t="s">
        <v>196</v>
      </c>
      <c r="AU273" s="238" t="s">
        <v>81</v>
      </c>
      <c r="AY273" s="18" t="s">
        <v>194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8" t="s">
        <v>77</v>
      </c>
      <c r="BK273" s="239">
        <f>ROUND(I273*H273,2)</f>
        <v>0</v>
      </c>
      <c r="BL273" s="18" t="s">
        <v>239</v>
      </c>
      <c r="BM273" s="238" t="s">
        <v>3065</v>
      </c>
    </row>
    <row r="274" spans="1:47" s="2" customFormat="1" ht="12">
      <c r="A274" s="39"/>
      <c r="B274" s="40"/>
      <c r="C274" s="41"/>
      <c r="D274" s="240" t="s">
        <v>201</v>
      </c>
      <c r="E274" s="41"/>
      <c r="F274" s="241" t="s">
        <v>3064</v>
      </c>
      <c r="G274" s="41"/>
      <c r="H274" s="41"/>
      <c r="I274" s="242"/>
      <c r="J274" s="41"/>
      <c r="K274" s="41"/>
      <c r="L274" s="45"/>
      <c r="M274" s="243"/>
      <c r="N274" s="244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201</v>
      </c>
      <c r="AU274" s="18" t="s">
        <v>81</v>
      </c>
    </row>
    <row r="275" spans="1:65" s="2" customFormat="1" ht="12">
      <c r="A275" s="39"/>
      <c r="B275" s="40"/>
      <c r="C275" s="227" t="s">
        <v>485</v>
      </c>
      <c r="D275" s="227" t="s">
        <v>196</v>
      </c>
      <c r="E275" s="228" t="s">
        <v>3066</v>
      </c>
      <c r="F275" s="229" t="s">
        <v>3067</v>
      </c>
      <c r="G275" s="230" t="s">
        <v>397</v>
      </c>
      <c r="H275" s="231">
        <v>1</v>
      </c>
      <c r="I275" s="232"/>
      <c r="J275" s="233">
        <f>ROUND(I275*H275,2)</f>
        <v>0</v>
      </c>
      <c r="K275" s="229" t="s">
        <v>1</v>
      </c>
      <c r="L275" s="45"/>
      <c r="M275" s="234" t="s">
        <v>1</v>
      </c>
      <c r="N275" s="235" t="s">
        <v>38</v>
      </c>
      <c r="O275" s="92"/>
      <c r="P275" s="236">
        <f>O275*H275</f>
        <v>0</v>
      </c>
      <c r="Q275" s="236">
        <v>0</v>
      </c>
      <c r="R275" s="236">
        <f>Q275*H275</f>
        <v>0</v>
      </c>
      <c r="S275" s="236">
        <v>0</v>
      </c>
      <c r="T275" s="23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8" t="s">
        <v>239</v>
      </c>
      <c r="AT275" s="238" t="s">
        <v>196</v>
      </c>
      <c r="AU275" s="238" t="s">
        <v>81</v>
      </c>
      <c r="AY275" s="18" t="s">
        <v>194</v>
      </c>
      <c r="BE275" s="239">
        <f>IF(N275="základní",J275,0)</f>
        <v>0</v>
      </c>
      <c r="BF275" s="239">
        <f>IF(N275="snížená",J275,0)</f>
        <v>0</v>
      </c>
      <c r="BG275" s="239">
        <f>IF(N275="zákl. přenesená",J275,0)</f>
        <v>0</v>
      </c>
      <c r="BH275" s="239">
        <f>IF(N275="sníž. přenesená",J275,0)</f>
        <v>0</v>
      </c>
      <c r="BI275" s="239">
        <f>IF(N275="nulová",J275,0)</f>
        <v>0</v>
      </c>
      <c r="BJ275" s="18" t="s">
        <v>77</v>
      </c>
      <c r="BK275" s="239">
        <f>ROUND(I275*H275,2)</f>
        <v>0</v>
      </c>
      <c r="BL275" s="18" t="s">
        <v>239</v>
      </c>
      <c r="BM275" s="238" t="s">
        <v>3068</v>
      </c>
    </row>
    <row r="276" spans="1:47" s="2" customFormat="1" ht="12">
      <c r="A276" s="39"/>
      <c r="B276" s="40"/>
      <c r="C276" s="41"/>
      <c r="D276" s="240" t="s">
        <v>201</v>
      </c>
      <c r="E276" s="41"/>
      <c r="F276" s="241" t="s">
        <v>3067</v>
      </c>
      <c r="G276" s="41"/>
      <c r="H276" s="41"/>
      <c r="I276" s="242"/>
      <c r="J276" s="41"/>
      <c r="K276" s="41"/>
      <c r="L276" s="45"/>
      <c r="M276" s="243"/>
      <c r="N276" s="244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201</v>
      </c>
      <c r="AU276" s="18" t="s">
        <v>81</v>
      </c>
    </row>
    <row r="277" spans="1:65" s="2" customFormat="1" ht="12">
      <c r="A277" s="39"/>
      <c r="B277" s="40"/>
      <c r="C277" s="288" t="s">
        <v>345</v>
      </c>
      <c r="D277" s="288" t="s">
        <v>282</v>
      </c>
      <c r="E277" s="289" t="s">
        <v>3069</v>
      </c>
      <c r="F277" s="290" t="s">
        <v>3070</v>
      </c>
      <c r="G277" s="291" t="s">
        <v>397</v>
      </c>
      <c r="H277" s="292">
        <v>1</v>
      </c>
      <c r="I277" s="293"/>
      <c r="J277" s="294">
        <f>ROUND(I277*H277,2)</f>
        <v>0</v>
      </c>
      <c r="K277" s="290" t="s">
        <v>1</v>
      </c>
      <c r="L277" s="295"/>
      <c r="M277" s="296" t="s">
        <v>1</v>
      </c>
      <c r="N277" s="297" t="s">
        <v>38</v>
      </c>
      <c r="O277" s="92"/>
      <c r="P277" s="236">
        <f>O277*H277</f>
        <v>0</v>
      </c>
      <c r="Q277" s="236">
        <v>0</v>
      </c>
      <c r="R277" s="236">
        <f>Q277*H277</f>
        <v>0</v>
      </c>
      <c r="S277" s="236">
        <v>0</v>
      </c>
      <c r="T277" s="237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8" t="s">
        <v>273</v>
      </c>
      <c r="AT277" s="238" t="s">
        <v>282</v>
      </c>
      <c r="AU277" s="238" t="s">
        <v>81</v>
      </c>
      <c r="AY277" s="18" t="s">
        <v>194</v>
      </c>
      <c r="BE277" s="239">
        <f>IF(N277="základní",J277,0)</f>
        <v>0</v>
      </c>
      <c r="BF277" s="239">
        <f>IF(N277="snížená",J277,0)</f>
        <v>0</v>
      </c>
      <c r="BG277" s="239">
        <f>IF(N277="zákl. přenesená",J277,0)</f>
        <v>0</v>
      </c>
      <c r="BH277" s="239">
        <f>IF(N277="sníž. přenesená",J277,0)</f>
        <v>0</v>
      </c>
      <c r="BI277" s="239">
        <f>IF(N277="nulová",J277,0)</f>
        <v>0</v>
      </c>
      <c r="BJ277" s="18" t="s">
        <v>77</v>
      </c>
      <c r="BK277" s="239">
        <f>ROUND(I277*H277,2)</f>
        <v>0</v>
      </c>
      <c r="BL277" s="18" t="s">
        <v>239</v>
      </c>
      <c r="BM277" s="238" t="s">
        <v>3071</v>
      </c>
    </row>
    <row r="278" spans="1:47" s="2" customFormat="1" ht="12">
      <c r="A278" s="39"/>
      <c r="B278" s="40"/>
      <c r="C278" s="41"/>
      <c r="D278" s="240" t="s">
        <v>201</v>
      </c>
      <c r="E278" s="41"/>
      <c r="F278" s="241" t="s">
        <v>3070</v>
      </c>
      <c r="G278" s="41"/>
      <c r="H278" s="41"/>
      <c r="I278" s="242"/>
      <c r="J278" s="41"/>
      <c r="K278" s="41"/>
      <c r="L278" s="45"/>
      <c r="M278" s="243"/>
      <c r="N278" s="244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201</v>
      </c>
      <c r="AU278" s="18" t="s">
        <v>81</v>
      </c>
    </row>
    <row r="279" spans="1:65" s="2" customFormat="1" ht="33" customHeight="1">
      <c r="A279" s="39"/>
      <c r="B279" s="40"/>
      <c r="C279" s="288" t="s">
        <v>494</v>
      </c>
      <c r="D279" s="288" t="s">
        <v>282</v>
      </c>
      <c r="E279" s="289" t="s">
        <v>3072</v>
      </c>
      <c r="F279" s="290" t="s">
        <v>3073</v>
      </c>
      <c r="G279" s="291" t="s">
        <v>397</v>
      </c>
      <c r="H279" s="292">
        <v>1</v>
      </c>
      <c r="I279" s="293"/>
      <c r="J279" s="294">
        <f>ROUND(I279*H279,2)</f>
        <v>0</v>
      </c>
      <c r="K279" s="290" t="s">
        <v>1</v>
      </c>
      <c r="L279" s="295"/>
      <c r="M279" s="296" t="s">
        <v>1</v>
      </c>
      <c r="N279" s="297" t="s">
        <v>38</v>
      </c>
      <c r="O279" s="92"/>
      <c r="P279" s="236">
        <f>O279*H279</f>
        <v>0</v>
      </c>
      <c r="Q279" s="236">
        <v>0</v>
      </c>
      <c r="R279" s="236">
        <f>Q279*H279</f>
        <v>0</v>
      </c>
      <c r="S279" s="236">
        <v>0</v>
      </c>
      <c r="T279" s="237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8" t="s">
        <v>273</v>
      </c>
      <c r="AT279" s="238" t="s">
        <v>282</v>
      </c>
      <c r="AU279" s="238" t="s">
        <v>81</v>
      </c>
      <c r="AY279" s="18" t="s">
        <v>194</v>
      </c>
      <c r="BE279" s="239">
        <f>IF(N279="základní",J279,0)</f>
        <v>0</v>
      </c>
      <c r="BF279" s="239">
        <f>IF(N279="snížená",J279,0)</f>
        <v>0</v>
      </c>
      <c r="BG279" s="239">
        <f>IF(N279="zákl. přenesená",J279,0)</f>
        <v>0</v>
      </c>
      <c r="BH279" s="239">
        <f>IF(N279="sníž. přenesená",J279,0)</f>
        <v>0</v>
      </c>
      <c r="BI279" s="239">
        <f>IF(N279="nulová",J279,0)</f>
        <v>0</v>
      </c>
      <c r="BJ279" s="18" t="s">
        <v>77</v>
      </c>
      <c r="BK279" s="239">
        <f>ROUND(I279*H279,2)</f>
        <v>0</v>
      </c>
      <c r="BL279" s="18" t="s">
        <v>239</v>
      </c>
      <c r="BM279" s="238" t="s">
        <v>3074</v>
      </c>
    </row>
    <row r="280" spans="1:47" s="2" customFormat="1" ht="12">
      <c r="A280" s="39"/>
      <c r="B280" s="40"/>
      <c r="C280" s="41"/>
      <c r="D280" s="240" t="s">
        <v>201</v>
      </c>
      <c r="E280" s="41"/>
      <c r="F280" s="241" t="s">
        <v>3073</v>
      </c>
      <c r="G280" s="41"/>
      <c r="H280" s="41"/>
      <c r="I280" s="242"/>
      <c r="J280" s="41"/>
      <c r="K280" s="41"/>
      <c r="L280" s="45"/>
      <c r="M280" s="243"/>
      <c r="N280" s="244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201</v>
      </c>
      <c r="AU280" s="18" t="s">
        <v>81</v>
      </c>
    </row>
    <row r="281" spans="1:65" s="2" customFormat="1" ht="33" customHeight="1">
      <c r="A281" s="39"/>
      <c r="B281" s="40"/>
      <c r="C281" s="288" t="s">
        <v>352</v>
      </c>
      <c r="D281" s="288" t="s">
        <v>282</v>
      </c>
      <c r="E281" s="289" t="s">
        <v>3075</v>
      </c>
      <c r="F281" s="290" t="s">
        <v>3076</v>
      </c>
      <c r="G281" s="291" t="s">
        <v>397</v>
      </c>
      <c r="H281" s="292">
        <v>4</v>
      </c>
      <c r="I281" s="293"/>
      <c r="J281" s="294">
        <f>ROUND(I281*H281,2)</f>
        <v>0</v>
      </c>
      <c r="K281" s="290" t="s">
        <v>1</v>
      </c>
      <c r="L281" s="295"/>
      <c r="M281" s="296" t="s">
        <v>1</v>
      </c>
      <c r="N281" s="297" t="s">
        <v>38</v>
      </c>
      <c r="O281" s="92"/>
      <c r="P281" s="236">
        <f>O281*H281</f>
        <v>0</v>
      </c>
      <c r="Q281" s="236">
        <v>0</v>
      </c>
      <c r="R281" s="236">
        <f>Q281*H281</f>
        <v>0</v>
      </c>
      <c r="S281" s="236">
        <v>0</v>
      </c>
      <c r="T281" s="237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8" t="s">
        <v>273</v>
      </c>
      <c r="AT281" s="238" t="s">
        <v>282</v>
      </c>
      <c r="AU281" s="238" t="s">
        <v>81</v>
      </c>
      <c r="AY281" s="18" t="s">
        <v>194</v>
      </c>
      <c r="BE281" s="239">
        <f>IF(N281="základní",J281,0)</f>
        <v>0</v>
      </c>
      <c r="BF281" s="239">
        <f>IF(N281="snížená",J281,0)</f>
        <v>0</v>
      </c>
      <c r="BG281" s="239">
        <f>IF(N281="zákl. přenesená",J281,0)</f>
        <v>0</v>
      </c>
      <c r="BH281" s="239">
        <f>IF(N281="sníž. přenesená",J281,0)</f>
        <v>0</v>
      </c>
      <c r="BI281" s="239">
        <f>IF(N281="nulová",J281,0)</f>
        <v>0</v>
      </c>
      <c r="BJ281" s="18" t="s">
        <v>77</v>
      </c>
      <c r="BK281" s="239">
        <f>ROUND(I281*H281,2)</f>
        <v>0</v>
      </c>
      <c r="BL281" s="18" t="s">
        <v>239</v>
      </c>
      <c r="BM281" s="238" t="s">
        <v>3077</v>
      </c>
    </row>
    <row r="282" spans="1:47" s="2" customFormat="1" ht="12">
      <c r="A282" s="39"/>
      <c r="B282" s="40"/>
      <c r="C282" s="41"/>
      <c r="D282" s="240" t="s">
        <v>201</v>
      </c>
      <c r="E282" s="41"/>
      <c r="F282" s="241" t="s">
        <v>3076</v>
      </c>
      <c r="G282" s="41"/>
      <c r="H282" s="41"/>
      <c r="I282" s="242"/>
      <c r="J282" s="41"/>
      <c r="K282" s="41"/>
      <c r="L282" s="45"/>
      <c r="M282" s="243"/>
      <c r="N282" s="244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201</v>
      </c>
      <c r="AU282" s="18" t="s">
        <v>81</v>
      </c>
    </row>
    <row r="283" spans="1:65" s="2" customFormat="1" ht="33" customHeight="1">
      <c r="A283" s="39"/>
      <c r="B283" s="40"/>
      <c r="C283" s="288" t="s">
        <v>503</v>
      </c>
      <c r="D283" s="288" t="s">
        <v>282</v>
      </c>
      <c r="E283" s="289" t="s">
        <v>3078</v>
      </c>
      <c r="F283" s="290" t="s">
        <v>3079</v>
      </c>
      <c r="G283" s="291" t="s">
        <v>397</v>
      </c>
      <c r="H283" s="292">
        <v>1</v>
      </c>
      <c r="I283" s="293"/>
      <c r="J283" s="294">
        <f>ROUND(I283*H283,2)</f>
        <v>0</v>
      </c>
      <c r="K283" s="290" t="s">
        <v>1</v>
      </c>
      <c r="L283" s="295"/>
      <c r="M283" s="296" t="s">
        <v>1</v>
      </c>
      <c r="N283" s="297" t="s">
        <v>38</v>
      </c>
      <c r="O283" s="92"/>
      <c r="P283" s="236">
        <f>O283*H283</f>
        <v>0</v>
      </c>
      <c r="Q283" s="236">
        <v>0</v>
      </c>
      <c r="R283" s="236">
        <f>Q283*H283</f>
        <v>0</v>
      </c>
      <c r="S283" s="236">
        <v>0</v>
      </c>
      <c r="T283" s="237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8" t="s">
        <v>273</v>
      </c>
      <c r="AT283" s="238" t="s">
        <v>282</v>
      </c>
      <c r="AU283" s="238" t="s">
        <v>81</v>
      </c>
      <c r="AY283" s="18" t="s">
        <v>194</v>
      </c>
      <c r="BE283" s="239">
        <f>IF(N283="základní",J283,0)</f>
        <v>0</v>
      </c>
      <c r="BF283" s="239">
        <f>IF(N283="snížená",J283,0)</f>
        <v>0</v>
      </c>
      <c r="BG283" s="239">
        <f>IF(N283="zákl. přenesená",J283,0)</f>
        <v>0</v>
      </c>
      <c r="BH283" s="239">
        <f>IF(N283="sníž. přenesená",J283,0)</f>
        <v>0</v>
      </c>
      <c r="BI283" s="239">
        <f>IF(N283="nulová",J283,0)</f>
        <v>0</v>
      </c>
      <c r="BJ283" s="18" t="s">
        <v>77</v>
      </c>
      <c r="BK283" s="239">
        <f>ROUND(I283*H283,2)</f>
        <v>0</v>
      </c>
      <c r="BL283" s="18" t="s">
        <v>239</v>
      </c>
      <c r="BM283" s="238" t="s">
        <v>3080</v>
      </c>
    </row>
    <row r="284" spans="1:47" s="2" customFormat="1" ht="12">
      <c r="A284" s="39"/>
      <c r="B284" s="40"/>
      <c r="C284" s="41"/>
      <c r="D284" s="240" t="s">
        <v>201</v>
      </c>
      <c r="E284" s="41"/>
      <c r="F284" s="241" t="s">
        <v>3079</v>
      </c>
      <c r="G284" s="41"/>
      <c r="H284" s="41"/>
      <c r="I284" s="242"/>
      <c r="J284" s="41"/>
      <c r="K284" s="41"/>
      <c r="L284" s="45"/>
      <c r="M284" s="243"/>
      <c r="N284" s="244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201</v>
      </c>
      <c r="AU284" s="18" t="s">
        <v>81</v>
      </c>
    </row>
    <row r="285" spans="1:65" s="2" customFormat="1" ht="33" customHeight="1">
      <c r="A285" s="39"/>
      <c r="B285" s="40"/>
      <c r="C285" s="288" t="s">
        <v>358</v>
      </c>
      <c r="D285" s="288" t="s">
        <v>282</v>
      </c>
      <c r="E285" s="289" t="s">
        <v>3081</v>
      </c>
      <c r="F285" s="290" t="s">
        <v>3082</v>
      </c>
      <c r="G285" s="291" t="s">
        <v>397</v>
      </c>
      <c r="H285" s="292">
        <v>1</v>
      </c>
      <c r="I285" s="293"/>
      <c r="J285" s="294">
        <f>ROUND(I285*H285,2)</f>
        <v>0</v>
      </c>
      <c r="K285" s="290" t="s">
        <v>1</v>
      </c>
      <c r="L285" s="295"/>
      <c r="M285" s="296" t="s">
        <v>1</v>
      </c>
      <c r="N285" s="297" t="s">
        <v>38</v>
      </c>
      <c r="O285" s="92"/>
      <c r="P285" s="236">
        <f>O285*H285</f>
        <v>0</v>
      </c>
      <c r="Q285" s="236">
        <v>0</v>
      </c>
      <c r="R285" s="236">
        <f>Q285*H285</f>
        <v>0</v>
      </c>
      <c r="S285" s="236">
        <v>0</v>
      </c>
      <c r="T285" s="237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8" t="s">
        <v>273</v>
      </c>
      <c r="AT285" s="238" t="s">
        <v>282</v>
      </c>
      <c r="AU285" s="238" t="s">
        <v>81</v>
      </c>
      <c r="AY285" s="18" t="s">
        <v>194</v>
      </c>
      <c r="BE285" s="239">
        <f>IF(N285="základní",J285,0)</f>
        <v>0</v>
      </c>
      <c r="BF285" s="239">
        <f>IF(N285="snížená",J285,0)</f>
        <v>0</v>
      </c>
      <c r="BG285" s="239">
        <f>IF(N285="zákl. přenesená",J285,0)</f>
        <v>0</v>
      </c>
      <c r="BH285" s="239">
        <f>IF(N285="sníž. přenesená",J285,0)</f>
        <v>0</v>
      </c>
      <c r="BI285" s="239">
        <f>IF(N285="nulová",J285,0)</f>
        <v>0</v>
      </c>
      <c r="BJ285" s="18" t="s">
        <v>77</v>
      </c>
      <c r="BK285" s="239">
        <f>ROUND(I285*H285,2)</f>
        <v>0</v>
      </c>
      <c r="BL285" s="18" t="s">
        <v>239</v>
      </c>
      <c r="BM285" s="238" t="s">
        <v>3083</v>
      </c>
    </row>
    <row r="286" spans="1:47" s="2" customFormat="1" ht="12">
      <c r="A286" s="39"/>
      <c r="B286" s="40"/>
      <c r="C286" s="41"/>
      <c r="D286" s="240" t="s">
        <v>201</v>
      </c>
      <c r="E286" s="41"/>
      <c r="F286" s="241" t="s">
        <v>3082</v>
      </c>
      <c r="G286" s="41"/>
      <c r="H286" s="41"/>
      <c r="I286" s="242"/>
      <c r="J286" s="41"/>
      <c r="K286" s="41"/>
      <c r="L286" s="45"/>
      <c r="M286" s="243"/>
      <c r="N286" s="244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201</v>
      </c>
      <c r="AU286" s="18" t="s">
        <v>81</v>
      </c>
    </row>
    <row r="287" spans="1:65" s="2" customFormat="1" ht="16.5" customHeight="1">
      <c r="A287" s="39"/>
      <c r="B287" s="40"/>
      <c r="C287" s="227" t="s">
        <v>512</v>
      </c>
      <c r="D287" s="227" t="s">
        <v>196</v>
      </c>
      <c r="E287" s="228" t="s">
        <v>3084</v>
      </c>
      <c r="F287" s="229" t="s">
        <v>3085</v>
      </c>
      <c r="G287" s="230" t="s">
        <v>397</v>
      </c>
      <c r="H287" s="231">
        <v>8</v>
      </c>
      <c r="I287" s="232"/>
      <c r="J287" s="233">
        <f>ROUND(I287*H287,2)</f>
        <v>0</v>
      </c>
      <c r="K287" s="229" t="s">
        <v>1</v>
      </c>
      <c r="L287" s="45"/>
      <c r="M287" s="234" t="s">
        <v>1</v>
      </c>
      <c r="N287" s="235" t="s">
        <v>38</v>
      </c>
      <c r="O287" s="92"/>
      <c r="P287" s="236">
        <f>O287*H287</f>
        <v>0</v>
      </c>
      <c r="Q287" s="236">
        <v>0</v>
      </c>
      <c r="R287" s="236">
        <f>Q287*H287</f>
        <v>0</v>
      </c>
      <c r="S287" s="236">
        <v>0</v>
      </c>
      <c r="T287" s="23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8" t="s">
        <v>239</v>
      </c>
      <c r="AT287" s="238" t="s">
        <v>196</v>
      </c>
      <c r="AU287" s="238" t="s">
        <v>81</v>
      </c>
      <c r="AY287" s="18" t="s">
        <v>194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8" t="s">
        <v>77</v>
      </c>
      <c r="BK287" s="239">
        <f>ROUND(I287*H287,2)</f>
        <v>0</v>
      </c>
      <c r="BL287" s="18" t="s">
        <v>239</v>
      </c>
      <c r="BM287" s="238" t="s">
        <v>3086</v>
      </c>
    </row>
    <row r="288" spans="1:47" s="2" customFormat="1" ht="12">
      <c r="A288" s="39"/>
      <c r="B288" s="40"/>
      <c r="C288" s="41"/>
      <c r="D288" s="240" t="s">
        <v>201</v>
      </c>
      <c r="E288" s="41"/>
      <c r="F288" s="241" t="s">
        <v>3085</v>
      </c>
      <c r="G288" s="41"/>
      <c r="H288" s="41"/>
      <c r="I288" s="242"/>
      <c r="J288" s="41"/>
      <c r="K288" s="41"/>
      <c r="L288" s="45"/>
      <c r="M288" s="243"/>
      <c r="N288" s="244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201</v>
      </c>
      <c r="AU288" s="18" t="s">
        <v>81</v>
      </c>
    </row>
    <row r="289" spans="1:51" s="14" customFormat="1" ht="12">
      <c r="A289" s="14"/>
      <c r="B289" s="255"/>
      <c r="C289" s="256"/>
      <c r="D289" s="240" t="s">
        <v>202</v>
      </c>
      <c r="E289" s="257" t="s">
        <v>1</v>
      </c>
      <c r="F289" s="258" t="s">
        <v>3087</v>
      </c>
      <c r="G289" s="256"/>
      <c r="H289" s="259">
        <v>8</v>
      </c>
      <c r="I289" s="260"/>
      <c r="J289" s="256"/>
      <c r="K289" s="256"/>
      <c r="L289" s="261"/>
      <c r="M289" s="262"/>
      <c r="N289" s="263"/>
      <c r="O289" s="263"/>
      <c r="P289" s="263"/>
      <c r="Q289" s="263"/>
      <c r="R289" s="263"/>
      <c r="S289" s="263"/>
      <c r="T289" s="26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5" t="s">
        <v>202</v>
      </c>
      <c r="AU289" s="265" t="s">
        <v>81</v>
      </c>
      <c r="AV289" s="14" t="s">
        <v>81</v>
      </c>
      <c r="AW289" s="14" t="s">
        <v>30</v>
      </c>
      <c r="AX289" s="14" t="s">
        <v>73</v>
      </c>
      <c r="AY289" s="265" t="s">
        <v>194</v>
      </c>
    </row>
    <row r="290" spans="1:51" s="15" customFormat="1" ht="12">
      <c r="A290" s="15"/>
      <c r="B290" s="266"/>
      <c r="C290" s="267"/>
      <c r="D290" s="240" t="s">
        <v>202</v>
      </c>
      <c r="E290" s="268" t="s">
        <v>1</v>
      </c>
      <c r="F290" s="269" t="s">
        <v>206</v>
      </c>
      <c r="G290" s="267"/>
      <c r="H290" s="270">
        <v>8</v>
      </c>
      <c r="I290" s="271"/>
      <c r="J290" s="267"/>
      <c r="K290" s="267"/>
      <c r="L290" s="272"/>
      <c r="M290" s="273"/>
      <c r="N290" s="274"/>
      <c r="O290" s="274"/>
      <c r="P290" s="274"/>
      <c r="Q290" s="274"/>
      <c r="R290" s="274"/>
      <c r="S290" s="274"/>
      <c r="T290" s="27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76" t="s">
        <v>202</v>
      </c>
      <c r="AU290" s="276" t="s">
        <v>81</v>
      </c>
      <c r="AV290" s="15" t="s">
        <v>115</v>
      </c>
      <c r="AW290" s="15" t="s">
        <v>30</v>
      </c>
      <c r="AX290" s="15" t="s">
        <v>77</v>
      </c>
      <c r="AY290" s="276" t="s">
        <v>194</v>
      </c>
    </row>
    <row r="291" spans="1:65" s="2" customFormat="1" ht="16.5" customHeight="1">
      <c r="A291" s="39"/>
      <c r="B291" s="40"/>
      <c r="C291" s="227" t="s">
        <v>363</v>
      </c>
      <c r="D291" s="227" t="s">
        <v>196</v>
      </c>
      <c r="E291" s="228" t="s">
        <v>3088</v>
      </c>
      <c r="F291" s="229" t="s">
        <v>3089</v>
      </c>
      <c r="G291" s="230" t="s">
        <v>294</v>
      </c>
      <c r="H291" s="231">
        <v>500</v>
      </c>
      <c r="I291" s="232"/>
      <c r="J291" s="233">
        <f>ROUND(I291*H291,2)</f>
        <v>0</v>
      </c>
      <c r="K291" s="229" t="s">
        <v>1</v>
      </c>
      <c r="L291" s="45"/>
      <c r="M291" s="234" t="s">
        <v>1</v>
      </c>
      <c r="N291" s="235" t="s">
        <v>38</v>
      </c>
      <c r="O291" s="92"/>
      <c r="P291" s="236">
        <f>O291*H291</f>
        <v>0</v>
      </c>
      <c r="Q291" s="236">
        <v>0</v>
      </c>
      <c r="R291" s="236">
        <f>Q291*H291</f>
        <v>0</v>
      </c>
      <c r="S291" s="236">
        <v>0</v>
      </c>
      <c r="T291" s="237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8" t="s">
        <v>239</v>
      </c>
      <c r="AT291" s="238" t="s">
        <v>196</v>
      </c>
      <c r="AU291" s="238" t="s">
        <v>81</v>
      </c>
      <c r="AY291" s="18" t="s">
        <v>194</v>
      </c>
      <c r="BE291" s="239">
        <f>IF(N291="základní",J291,0)</f>
        <v>0</v>
      </c>
      <c r="BF291" s="239">
        <f>IF(N291="snížená",J291,0)</f>
        <v>0</v>
      </c>
      <c r="BG291" s="239">
        <f>IF(N291="zákl. přenesená",J291,0)</f>
        <v>0</v>
      </c>
      <c r="BH291" s="239">
        <f>IF(N291="sníž. přenesená",J291,0)</f>
        <v>0</v>
      </c>
      <c r="BI291" s="239">
        <f>IF(N291="nulová",J291,0)</f>
        <v>0</v>
      </c>
      <c r="BJ291" s="18" t="s">
        <v>77</v>
      </c>
      <c r="BK291" s="239">
        <f>ROUND(I291*H291,2)</f>
        <v>0</v>
      </c>
      <c r="BL291" s="18" t="s">
        <v>239</v>
      </c>
      <c r="BM291" s="238" t="s">
        <v>3090</v>
      </c>
    </row>
    <row r="292" spans="1:47" s="2" customFormat="1" ht="12">
      <c r="A292" s="39"/>
      <c r="B292" s="40"/>
      <c r="C292" s="41"/>
      <c r="D292" s="240" t="s">
        <v>201</v>
      </c>
      <c r="E292" s="41"/>
      <c r="F292" s="241" t="s">
        <v>3089</v>
      </c>
      <c r="G292" s="41"/>
      <c r="H292" s="41"/>
      <c r="I292" s="242"/>
      <c r="J292" s="41"/>
      <c r="K292" s="41"/>
      <c r="L292" s="45"/>
      <c r="M292" s="243"/>
      <c r="N292" s="244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201</v>
      </c>
      <c r="AU292" s="18" t="s">
        <v>81</v>
      </c>
    </row>
    <row r="293" spans="1:65" s="2" customFormat="1" ht="12">
      <c r="A293" s="39"/>
      <c r="B293" s="40"/>
      <c r="C293" s="288" t="s">
        <v>522</v>
      </c>
      <c r="D293" s="288" t="s">
        <v>282</v>
      </c>
      <c r="E293" s="289" t="s">
        <v>3091</v>
      </c>
      <c r="F293" s="290" t="s">
        <v>3092</v>
      </c>
      <c r="G293" s="291" t="s">
        <v>397</v>
      </c>
      <c r="H293" s="292">
        <v>8</v>
      </c>
      <c r="I293" s="293"/>
      <c r="J293" s="294">
        <f>ROUND(I293*H293,2)</f>
        <v>0</v>
      </c>
      <c r="K293" s="290" t="s">
        <v>1</v>
      </c>
      <c r="L293" s="295"/>
      <c r="M293" s="296" t="s">
        <v>1</v>
      </c>
      <c r="N293" s="297" t="s">
        <v>38</v>
      </c>
      <c r="O293" s="92"/>
      <c r="P293" s="236">
        <f>O293*H293</f>
        <v>0</v>
      </c>
      <c r="Q293" s="236">
        <v>0</v>
      </c>
      <c r="R293" s="236">
        <f>Q293*H293</f>
        <v>0</v>
      </c>
      <c r="S293" s="236">
        <v>0</v>
      </c>
      <c r="T293" s="237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8" t="s">
        <v>273</v>
      </c>
      <c r="AT293" s="238" t="s">
        <v>282</v>
      </c>
      <c r="AU293" s="238" t="s">
        <v>81</v>
      </c>
      <c r="AY293" s="18" t="s">
        <v>194</v>
      </c>
      <c r="BE293" s="239">
        <f>IF(N293="základní",J293,0)</f>
        <v>0</v>
      </c>
      <c r="BF293" s="239">
        <f>IF(N293="snížená",J293,0)</f>
        <v>0</v>
      </c>
      <c r="BG293" s="239">
        <f>IF(N293="zákl. přenesená",J293,0)</f>
        <v>0</v>
      </c>
      <c r="BH293" s="239">
        <f>IF(N293="sníž. přenesená",J293,0)</f>
        <v>0</v>
      </c>
      <c r="BI293" s="239">
        <f>IF(N293="nulová",J293,0)</f>
        <v>0</v>
      </c>
      <c r="BJ293" s="18" t="s">
        <v>77</v>
      </c>
      <c r="BK293" s="239">
        <f>ROUND(I293*H293,2)</f>
        <v>0</v>
      </c>
      <c r="BL293" s="18" t="s">
        <v>239</v>
      </c>
      <c r="BM293" s="238" t="s">
        <v>3093</v>
      </c>
    </row>
    <row r="294" spans="1:47" s="2" customFormat="1" ht="12">
      <c r="A294" s="39"/>
      <c r="B294" s="40"/>
      <c r="C294" s="41"/>
      <c r="D294" s="240" t="s">
        <v>201</v>
      </c>
      <c r="E294" s="41"/>
      <c r="F294" s="241" t="s">
        <v>3092</v>
      </c>
      <c r="G294" s="41"/>
      <c r="H294" s="41"/>
      <c r="I294" s="242"/>
      <c r="J294" s="41"/>
      <c r="K294" s="41"/>
      <c r="L294" s="45"/>
      <c r="M294" s="243"/>
      <c r="N294" s="244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201</v>
      </c>
      <c r="AU294" s="18" t="s">
        <v>81</v>
      </c>
    </row>
    <row r="295" spans="1:65" s="2" customFormat="1" ht="12">
      <c r="A295" s="39"/>
      <c r="B295" s="40"/>
      <c r="C295" s="227" t="s">
        <v>373</v>
      </c>
      <c r="D295" s="227" t="s">
        <v>196</v>
      </c>
      <c r="E295" s="228" t="s">
        <v>3094</v>
      </c>
      <c r="F295" s="229" t="s">
        <v>3095</v>
      </c>
      <c r="G295" s="230" t="s">
        <v>268</v>
      </c>
      <c r="H295" s="231">
        <v>0.252</v>
      </c>
      <c r="I295" s="232"/>
      <c r="J295" s="233">
        <f>ROUND(I295*H295,2)</f>
        <v>0</v>
      </c>
      <c r="K295" s="229" t="s">
        <v>1</v>
      </c>
      <c r="L295" s="45"/>
      <c r="M295" s="234" t="s">
        <v>1</v>
      </c>
      <c r="N295" s="235" t="s">
        <v>38</v>
      </c>
      <c r="O295" s="92"/>
      <c r="P295" s="236">
        <f>O295*H295</f>
        <v>0</v>
      </c>
      <c r="Q295" s="236">
        <v>0</v>
      </c>
      <c r="R295" s="236">
        <f>Q295*H295</f>
        <v>0</v>
      </c>
      <c r="S295" s="236">
        <v>0</v>
      </c>
      <c r="T295" s="237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8" t="s">
        <v>239</v>
      </c>
      <c r="AT295" s="238" t="s">
        <v>196</v>
      </c>
      <c r="AU295" s="238" t="s">
        <v>81</v>
      </c>
      <c r="AY295" s="18" t="s">
        <v>194</v>
      </c>
      <c r="BE295" s="239">
        <f>IF(N295="základní",J295,0)</f>
        <v>0</v>
      </c>
      <c r="BF295" s="239">
        <f>IF(N295="snížená",J295,0)</f>
        <v>0</v>
      </c>
      <c r="BG295" s="239">
        <f>IF(N295="zákl. přenesená",J295,0)</f>
        <v>0</v>
      </c>
      <c r="BH295" s="239">
        <f>IF(N295="sníž. přenesená",J295,0)</f>
        <v>0</v>
      </c>
      <c r="BI295" s="239">
        <f>IF(N295="nulová",J295,0)</f>
        <v>0</v>
      </c>
      <c r="BJ295" s="18" t="s">
        <v>77</v>
      </c>
      <c r="BK295" s="239">
        <f>ROUND(I295*H295,2)</f>
        <v>0</v>
      </c>
      <c r="BL295" s="18" t="s">
        <v>239</v>
      </c>
      <c r="BM295" s="238" t="s">
        <v>3096</v>
      </c>
    </row>
    <row r="296" spans="1:47" s="2" customFormat="1" ht="12">
      <c r="A296" s="39"/>
      <c r="B296" s="40"/>
      <c r="C296" s="41"/>
      <c r="D296" s="240" t="s">
        <v>201</v>
      </c>
      <c r="E296" s="41"/>
      <c r="F296" s="241" t="s">
        <v>3095</v>
      </c>
      <c r="G296" s="41"/>
      <c r="H296" s="41"/>
      <c r="I296" s="242"/>
      <c r="J296" s="41"/>
      <c r="K296" s="41"/>
      <c r="L296" s="45"/>
      <c r="M296" s="243"/>
      <c r="N296" s="244"/>
      <c r="O296" s="92"/>
      <c r="P296" s="92"/>
      <c r="Q296" s="92"/>
      <c r="R296" s="92"/>
      <c r="S296" s="92"/>
      <c r="T296" s="93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201</v>
      </c>
      <c r="AU296" s="18" t="s">
        <v>81</v>
      </c>
    </row>
    <row r="297" spans="1:65" s="2" customFormat="1" ht="12">
      <c r="A297" s="39"/>
      <c r="B297" s="40"/>
      <c r="C297" s="227" t="s">
        <v>532</v>
      </c>
      <c r="D297" s="227" t="s">
        <v>196</v>
      </c>
      <c r="E297" s="228" t="s">
        <v>3097</v>
      </c>
      <c r="F297" s="229" t="s">
        <v>3098</v>
      </c>
      <c r="G297" s="230" t="s">
        <v>268</v>
      </c>
      <c r="H297" s="231">
        <v>0.252</v>
      </c>
      <c r="I297" s="232"/>
      <c r="J297" s="233">
        <f>ROUND(I297*H297,2)</f>
        <v>0</v>
      </c>
      <c r="K297" s="229" t="s">
        <v>1</v>
      </c>
      <c r="L297" s="45"/>
      <c r="M297" s="234" t="s">
        <v>1</v>
      </c>
      <c r="N297" s="235" t="s">
        <v>38</v>
      </c>
      <c r="O297" s="92"/>
      <c r="P297" s="236">
        <f>O297*H297</f>
        <v>0</v>
      </c>
      <c r="Q297" s="236">
        <v>0</v>
      </c>
      <c r="R297" s="236">
        <f>Q297*H297</f>
        <v>0</v>
      </c>
      <c r="S297" s="236">
        <v>0</v>
      </c>
      <c r="T297" s="237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8" t="s">
        <v>239</v>
      </c>
      <c r="AT297" s="238" t="s">
        <v>196</v>
      </c>
      <c r="AU297" s="238" t="s">
        <v>81</v>
      </c>
      <c r="AY297" s="18" t="s">
        <v>194</v>
      </c>
      <c r="BE297" s="239">
        <f>IF(N297="základní",J297,0)</f>
        <v>0</v>
      </c>
      <c r="BF297" s="239">
        <f>IF(N297="snížená",J297,0)</f>
        <v>0</v>
      </c>
      <c r="BG297" s="239">
        <f>IF(N297="zákl. přenesená",J297,0)</f>
        <v>0</v>
      </c>
      <c r="BH297" s="239">
        <f>IF(N297="sníž. přenesená",J297,0)</f>
        <v>0</v>
      </c>
      <c r="BI297" s="239">
        <f>IF(N297="nulová",J297,0)</f>
        <v>0</v>
      </c>
      <c r="BJ297" s="18" t="s">
        <v>77</v>
      </c>
      <c r="BK297" s="239">
        <f>ROUND(I297*H297,2)</f>
        <v>0</v>
      </c>
      <c r="BL297" s="18" t="s">
        <v>239</v>
      </c>
      <c r="BM297" s="238" t="s">
        <v>3099</v>
      </c>
    </row>
    <row r="298" spans="1:47" s="2" customFormat="1" ht="12">
      <c r="A298" s="39"/>
      <c r="B298" s="40"/>
      <c r="C298" s="41"/>
      <c r="D298" s="240" t="s">
        <v>201</v>
      </c>
      <c r="E298" s="41"/>
      <c r="F298" s="241" t="s">
        <v>3098</v>
      </c>
      <c r="G298" s="41"/>
      <c r="H298" s="41"/>
      <c r="I298" s="242"/>
      <c r="J298" s="41"/>
      <c r="K298" s="41"/>
      <c r="L298" s="45"/>
      <c r="M298" s="301"/>
      <c r="N298" s="302"/>
      <c r="O298" s="303"/>
      <c r="P298" s="303"/>
      <c r="Q298" s="303"/>
      <c r="R298" s="303"/>
      <c r="S298" s="303"/>
      <c r="T298" s="304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201</v>
      </c>
      <c r="AU298" s="18" t="s">
        <v>81</v>
      </c>
    </row>
    <row r="299" spans="1:31" s="2" customFormat="1" ht="6.95" customHeight="1">
      <c r="A299" s="39"/>
      <c r="B299" s="67"/>
      <c r="C299" s="68"/>
      <c r="D299" s="68"/>
      <c r="E299" s="68"/>
      <c r="F299" s="68"/>
      <c r="G299" s="68"/>
      <c r="H299" s="68"/>
      <c r="I299" s="68"/>
      <c r="J299" s="68"/>
      <c r="K299" s="68"/>
      <c r="L299" s="45"/>
      <c r="M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</row>
  </sheetData>
  <sheetProtection password="CC35" sheet="1" objects="1" scenarios="1" formatColumns="0" formatRows="0" autoFilter="0"/>
  <autoFilter ref="C126:K29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81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Mníšek u Liberce ON-DSP, DPS oprava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131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3100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17. 3. 2021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26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27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29</v>
      </c>
      <c r="E22" s="39"/>
      <c r="F22" s="39"/>
      <c r="G22" s="39"/>
      <c r="H22" s="39"/>
      <c r="I22" s="151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1" t="s">
        <v>26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31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26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32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33</v>
      </c>
      <c r="E32" s="39"/>
      <c r="F32" s="39"/>
      <c r="G32" s="39"/>
      <c r="H32" s="39"/>
      <c r="I32" s="39"/>
      <c r="J32" s="161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35</v>
      </c>
      <c r="G34" s="39"/>
      <c r="H34" s="39"/>
      <c r="I34" s="162" t="s">
        <v>34</v>
      </c>
      <c r="J34" s="162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37</v>
      </c>
      <c r="E35" s="151" t="s">
        <v>38</v>
      </c>
      <c r="F35" s="164">
        <f>ROUND((SUM(BE125:BE164)),2)</f>
        <v>0</v>
      </c>
      <c r="G35" s="39"/>
      <c r="H35" s="39"/>
      <c r="I35" s="165">
        <v>0.21</v>
      </c>
      <c r="J35" s="164">
        <f>ROUND(((SUM(BE125:BE164))*I35),2)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39</v>
      </c>
      <c r="F36" s="164">
        <f>ROUND((SUM(BF125:BF164)),2)</f>
        <v>0</v>
      </c>
      <c r="G36" s="39"/>
      <c r="H36" s="39"/>
      <c r="I36" s="165">
        <v>0.15</v>
      </c>
      <c r="J36" s="164">
        <f>ROUND(((SUM(BF125:BF164))*I36),2)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40</v>
      </c>
      <c r="F37" s="164">
        <f>ROUND((SUM(BG125:BG164)),2)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41</v>
      </c>
      <c r="F38" s="164">
        <f>ROUND((SUM(BH125:BH164)),2)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42</v>
      </c>
      <c r="F39" s="164">
        <f>ROUND((SUM(BI125:BI164)),2)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Mníšek u Liberce ON-DSP, DPS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131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1.5 - Vzduchotechnika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17. 3. 2021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29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152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3101</v>
      </c>
      <c r="E100" s="197"/>
      <c r="F100" s="197"/>
      <c r="G100" s="197"/>
      <c r="H100" s="197"/>
      <c r="I100" s="197"/>
      <c r="J100" s="198">
        <f>J127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95"/>
      <c r="C101" s="134"/>
      <c r="D101" s="196" t="s">
        <v>3102</v>
      </c>
      <c r="E101" s="197"/>
      <c r="F101" s="197"/>
      <c r="G101" s="197"/>
      <c r="H101" s="197"/>
      <c r="I101" s="197"/>
      <c r="J101" s="198">
        <f>J128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95"/>
      <c r="C102" s="134"/>
      <c r="D102" s="196" t="s">
        <v>3103</v>
      </c>
      <c r="E102" s="197"/>
      <c r="F102" s="197"/>
      <c r="G102" s="197"/>
      <c r="H102" s="197"/>
      <c r="I102" s="197"/>
      <c r="J102" s="198">
        <f>J143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9"/>
      <c r="C103" s="190"/>
      <c r="D103" s="191" t="s">
        <v>2307</v>
      </c>
      <c r="E103" s="192"/>
      <c r="F103" s="192"/>
      <c r="G103" s="192"/>
      <c r="H103" s="192"/>
      <c r="I103" s="192"/>
      <c r="J103" s="193">
        <f>J152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179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Mníšek u Liberce ON-DSP, DPS oprava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130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4" t="s">
        <v>131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132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1.5 - Vzduchotechnika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 xml:space="preserve"> </v>
      </c>
      <c r="G119" s="41"/>
      <c r="H119" s="41"/>
      <c r="I119" s="33" t="s">
        <v>22</v>
      </c>
      <c r="J119" s="80" t="str">
        <f>IF(J14="","",J14)</f>
        <v>17. 3. 2021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E17</f>
        <v xml:space="preserve"> </v>
      </c>
      <c r="G121" s="41"/>
      <c r="H121" s="41"/>
      <c r="I121" s="33" t="s">
        <v>29</v>
      </c>
      <c r="J121" s="37" t="str">
        <f>E23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27</v>
      </c>
      <c r="D122" s="41"/>
      <c r="E122" s="41"/>
      <c r="F122" s="28" t="str">
        <f>IF(E20="","",E20)</f>
        <v>Vyplň údaj</v>
      </c>
      <c r="G122" s="41"/>
      <c r="H122" s="41"/>
      <c r="I122" s="33" t="s">
        <v>31</v>
      </c>
      <c r="J122" s="37" t="str">
        <f>E26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180</v>
      </c>
      <c r="D124" s="203" t="s">
        <v>58</v>
      </c>
      <c r="E124" s="203" t="s">
        <v>54</v>
      </c>
      <c r="F124" s="203" t="s">
        <v>55</v>
      </c>
      <c r="G124" s="203" t="s">
        <v>181</v>
      </c>
      <c r="H124" s="203" t="s">
        <v>182</v>
      </c>
      <c r="I124" s="203" t="s">
        <v>183</v>
      </c>
      <c r="J124" s="203" t="s">
        <v>136</v>
      </c>
      <c r="K124" s="204" t="s">
        <v>184</v>
      </c>
      <c r="L124" s="205"/>
      <c r="M124" s="101" t="s">
        <v>1</v>
      </c>
      <c r="N124" s="102" t="s">
        <v>37</v>
      </c>
      <c r="O124" s="102" t="s">
        <v>185</v>
      </c>
      <c r="P124" s="102" t="s">
        <v>186</v>
      </c>
      <c r="Q124" s="102" t="s">
        <v>187</v>
      </c>
      <c r="R124" s="102" t="s">
        <v>188</v>
      </c>
      <c r="S124" s="102" t="s">
        <v>189</v>
      </c>
      <c r="T124" s="103" t="s">
        <v>190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191</v>
      </c>
      <c r="D125" s="41"/>
      <c r="E125" s="41"/>
      <c r="F125" s="41"/>
      <c r="G125" s="41"/>
      <c r="H125" s="41"/>
      <c r="I125" s="41"/>
      <c r="J125" s="206">
        <f>BK125</f>
        <v>0</v>
      </c>
      <c r="K125" s="41"/>
      <c r="L125" s="45"/>
      <c r="M125" s="104"/>
      <c r="N125" s="207"/>
      <c r="O125" s="105"/>
      <c r="P125" s="208">
        <f>P126+P152</f>
        <v>0</v>
      </c>
      <c r="Q125" s="105"/>
      <c r="R125" s="208">
        <f>R126+R152</f>
        <v>0</v>
      </c>
      <c r="S125" s="105"/>
      <c r="T125" s="209">
        <f>T126+T152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72</v>
      </c>
      <c r="AU125" s="18" t="s">
        <v>138</v>
      </c>
      <c r="BK125" s="210">
        <f>BK126+BK152</f>
        <v>0</v>
      </c>
    </row>
    <row r="126" spans="1:63" s="12" customFormat="1" ht="25.9" customHeight="1">
      <c r="A126" s="12"/>
      <c r="B126" s="211"/>
      <c r="C126" s="212"/>
      <c r="D126" s="213" t="s">
        <v>72</v>
      </c>
      <c r="E126" s="214" t="s">
        <v>1199</v>
      </c>
      <c r="F126" s="214" t="s">
        <v>1200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</f>
        <v>0</v>
      </c>
      <c r="Q126" s="219"/>
      <c r="R126" s="220">
        <f>R127</f>
        <v>0</v>
      </c>
      <c r="S126" s="219"/>
      <c r="T126" s="221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81</v>
      </c>
      <c r="AT126" s="223" t="s">
        <v>72</v>
      </c>
      <c r="AU126" s="223" t="s">
        <v>73</v>
      </c>
      <c r="AY126" s="222" t="s">
        <v>194</v>
      </c>
      <c r="BK126" s="224">
        <f>BK127</f>
        <v>0</v>
      </c>
    </row>
    <row r="127" spans="1:63" s="12" customFormat="1" ht="22.8" customHeight="1">
      <c r="A127" s="12"/>
      <c r="B127" s="211"/>
      <c r="C127" s="212"/>
      <c r="D127" s="213" t="s">
        <v>72</v>
      </c>
      <c r="E127" s="225" t="s">
        <v>3104</v>
      </c>
      <c r="F127" s="225" t="s">
        <v>97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P128+P143</f>
        <v>0</v>
      </c>
      <c r="Q127" s="219"/>
      <c r="R127" s="220">
        <f>R128+R143</f>
        <v>0</v>
      </c>
      <c r="S127" s="219"/>
      <c r="T127" s="221">
        <f>T128+T143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81</v>
      </c>
      <c r="AT127" s="223" t="s">
        <v>72</v>
      </c>
      <c r="AU127" s="223" t="s">
        <v>77</v>
      </c>
      <c r="AY127" s="222" t="s">
        <v>194</v>
      </c>
      <c r="BK127" s="224">
        <f>BK128+BK143</f>
        <v>0</v>
      </c>
    </row>
    <row r="128" spans="1:63" s="12" customFormat="1" ht="20.85" customHeight="1">
      <c r="A128" s="12"/>
      <c r="B128" s="211"/>
      <c r="C128" s="212"/>
      <c r="D128" s="213" t="s">
        <v>72</v>
      </c>
      <c r="E128" s="225" t="s">
        <v>3105</v>
      </c>
      <c r="F128" s="225" t="s">
        <v>3106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SUM(P129:P142)</f>
        <v>0</v>
      </c>
      <c r="Q128" s="219"/>
      <c r="R128" s="220">
        <f>SUM(R129:R142)</f>
        <v>0</v>
      </c>
      <c r="S128" s="219"/>
      <c r="T128" s="221">
        <f>SUM(T129:T142)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77</v>
      </c>
      <c r="AT128" s="223" t="s">
        <v>72</v>
      </c>
      <c r="AU128" s="223" t="s">
        <v>81</v>
      </c>
      <c r="AY128" s="222" t="s">
        <v>194</v>
      </c>
      <c r="BK128" s="224">
        <f>SUM(BK129:BK142)</f>
        <v>0</v>
      </c>
    </row>
    <row r="129" spans="1:65" s="2" customFormat="1" ht="12">
      <c r="A129" s="39"/>
      <c r="B129" s="40"/>
      <c r="C129" s="227" t="s">
        <v>231</v>
      </c>
      <c r="D129" s="227" t="s">
        <v>196</v>
      </c>
      <c r="E129" s="228" t="s">
        <v>2538</v>
      </c>
      <c r="F129" s="229" t="s">
        <v>3107</v>
      </c>
      <c r="G129" s="230" t="s">
        <v>397</v>
      </c>
      <c r="H129" s="231">
        <v>1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38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115</v>
      </c>
      <c r="AT129" s="238" t="s">
        <v>196</v>
      </c>
      <c r="AU129" s="238" t="s">
        <v>110</v>
      </c>
      <c r="AY129" s="18" t="s">
        <v>194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77</v>
      </c>
      <c r="BK129" s="239">
        <f>ROUND(I129*H129,2)</f>
        <v>0</v>
      </c>
      <c r="BL129" s="18" t="s">
        <v>115</v>
      </c>
      <c r="BM129" s="238" t="s">
        <v>3108</v>
      </c>
    </row>
    <row r="130" spans="1:47" s="2" customFormat="1" ht="12">
      <c r="A130" s="39"/>
      <c r="B130" s="40"/>
      <c r="C130" s="41"/>
      <c r="D130" s="240" t="s">
        <v>201</v>
      </c>
      <c r="E130" s="41"/>
      <c r="F130" s="241" t="s">
        <v>3107</v>
      </c>
      <c r="G130" s="41"/>
      <c r="H130" s="41"/>
      <c r="I130" s="242"/>
      <c r="J130" s="41"/>
      <c r="K130" s="41"/>
      <c r="L130" s="45"/>
      <c r="M130" s="243"/>
      <c r="N130" s="24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201</v>
      </c>
      <c r="AU130" s="18" t="s">
        <v>110</v>
      </c>
    </row>
    <row r="131" spans="1:65" s="2" customFormat="1" ht="12">
      <c r="A131" s="39"/>
      <c r="B131" s="40"/>
      <c r="C131" s="227" t="s">
        <v>219</v>
      </c>
      <c r="D131" s="227" t="s">
        <v>196</v>
      </c>
      <c r="E131" s="228" t="s">
        <v>2541</v>
      </c>
      <c r="F131" s="229" t="s">
        <v>3109</v>
      </c>
      <c r="G131" s="230" t="s">
        <v>397</v>
      </c>
      <c r="H131" s="231">
        <v>1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38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115</v>
      </c>
      <c r="AT131" s="238" t="s">
        <v>196</v>
      </c>
      <c r="AU131" s="238" t="s">
        <v>110</v>
      </c>
      <c r="AY131" s="18" t="s">
        <v>194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77</v>
      </c>
      <c r="BK131" s="239">
        <f>ROUND(I131*H131,2)</f>
        <v>0</v>
      </c>
      <c r="BL131" s="18" t="s">
        <v>115</v>
      </c>
      <c r="BM131" s="238" t="s">
        <v>3110</v>
      </c>
    </row>
    <row r="132" spans="1:47" s="2" customFormat="1" ht="12">
      <c r="A132" s="39"/>
      <c r="B132" s="40"/>
      <c r="C132" s="41"/>
      <c r="D132" s="240" t="s">
        <v>201</v>
      </c>
      <c r="E132" s="41"/>
      <c r="F132" s="241" t="s">
        <v>3109</v>
      </c>
      <c r="G132" s="41"/>
      <c r="H132" s="41"/>
      <c r="I132" s="242"/>
      <c r="J132" s="41"/>
      <c r="K132" s="41"/>
      <c r="L132" s="45"/>
      <c r="M132" s="243"/>
      <c r="N132" s="24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201</v>
      </c>
      <c r="AU132" s="18" t="s">
        <v>110</v>
      </c>
    </row>
    <row r="133" spans="1:65" s="2" customFormat="1" ht="16.5" customHeight="1">
      <c r="A133" s="39"/>
      <c r="B133" s="40"/>
      <c r="C133" s="227" t="s">
        <v>241</v>
      </c>
      <c r="D133" s="227" t="s">
        <v>196</v>
      </c>
      <c r="E133" s="228" t="s">
        <v>3111</v>
      </c>
      <c r="F133" s="229" t="s">
        <v>3112</v>
      </c>
      <c r="G133" s="230" t="s">
        <v>397</v>
      </c>
      <c r="H133" s="231">
        <v>1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38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115</v>
      </c>
      <c r="AT133" s="238" t="s">
        <v>196</v>
      </c>
      <c r="AU133" s="238" t="s">
        <v>110</v>
      </c>
      <c r="AY133" s="18" t="s">
        <v>194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77</v>
      </c>
      <c r="BK133" s="239">
        <f>ROUND(I133*H133,2)</f>
        <v>0</v>
      </c>
      <c r="BL133" s="18" t="s">
        <v>115</v>
      </c>
      <c r="BM133" s="238" t="s">
        <v>3113</v>
      </c>
    </row>
    <row r="134" spans="1:47" s="2" customFormat="1" ht="12">
      <c r="A134" s="39"/>
      <c r="B134" s="40"/>
      <c r="C134" s="41"/>
      <c r="D134" s="240" t="s">
        <v>201</v>
      </c>
      <c r="E134" s="41"/>
      <c r="F134" s="241" t="s">
        <v>3112</v>
      </c>
      <c r="G134" s="41"/>
      <c r="H134" s="41"/>
      <c r="I134" s="242"/>
      <c r="J134" s="41"/>
      <c r="K134" s="41"/>
      <c r="L134" s="45"/>
      <c r="M134" s="243"/>
      <c r="N134" s="244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201</v>
      </c>
      <c r="AU134" s="18" t="s">
        <v>110</v>
      </c>
    </row>
    <row r="135" spans="1:65" s="2" customFormat="1" ht="21.75" customHeight="1">
      <c r="A135" s="39"/>
      <c r="B135" s="40"/>
      <c r="C135" s="227" t="s">
        <v>223</v>
      </c>
      <c r="D135" s="227" t="s">
        <v>196</v>
      </c>
      <c r="E135" s="228" t="s">
        <v>3114</v>
      </c>
      <c r="F135" s="229" t="s">
        <v>3115</v>
      </c>
      <c r="G135" s="230" t="s">
        <v>357</v>
      </c>
      <c r="H135" s="231">
        <v>2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38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115</v>
      </c>
      <c r="AT135" s="238" t="s">
        <v>196</v>
      </c>
      <c r="AU135" s="238" t="s">
        <v>110</v>
      </c>
      <c r="AY135" s="18" t="s">
        <v>194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77</v>
      </c>
      <c r="BK135" s="239">
        <f>ROUND(I135*H135,2)</f>
        <v>0</v>
      </c>
      <c r="BL135" s="18" t="s">
        <v>115</v>
      </c>
      <c r="BM135" s="238" t="s">
        <v>3116</v>
      </c>
    </row>
    <row r="136" spans="1:47" s="2" customFormat="1" ht="12">
      <c r="A136" s="39"/>
      <c r="B136" s="40"/>
      <c r="C136" s="41"/>
      <c r="D136" s="240" t="s">
        <v>201</v>
      </c>
      <c r="E136" s="41"/>
      <c r="F136" s="241" t="s">
        <v>3115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201</v>
      </c>
      <c r="AU136" s="18" t="s">
        <v>110</v>
      </c>
    </row>
    <row r="137" spans="1:65" s="2" customFormat="1" ht="12">
      <c r="A137" s="39"/>
      <c r="B137" s="40"/>
      <c r="C137" s="227" t="s">
        <v>234</v>
      </c>
      <c r="D137" s="227" t="s">
        <v>196</v>
      </c>
      <c r="E137" s="228" t="s">
        <v>3117</v>
      </c>
      <c r="F137" s="229" t="s">
        <v>3118</v>
      </c>
      <c r="G137" s="230" t="s">
        <v>397</v>
      </c>
      <c r="H137" s="231">
        <v>1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38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115</v>
      </c>
      <c r="AT137" s="238" t="s">
        <v>196</v>
      </c>
      <c r="AU137" s="238" t="s">
        <v>110</v>
      </c>
      <c r="AY137" s="18" t="s">
        <v>194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77</v>
      </c>
      <c r="BK137" s="239">
        <f>ROUND(I137*H137,2)</f>
        <v>0</v>
      </c>
      <c r="BL137" s="18" t="s">
        <v>115</v>
      </c>
      <c r="BM137" s="238" t="s">
        <v>3119</v>
      </c>
    </row>
    <row r="138" spans="1:47" s="2" customFormat="1" ht="12">
      <c r="A138" s="39"/>
      <c r="B138" s="40"/>
      <c r="C138" s="41"/>
      <c r="D138" s="240" t="s">
        <v>201</v>
      </c>
      <c r="E138" s="41"/>
      <c r="F138" s="241" t="s">
        <v>3118</v>
      </c>
      <c r="G138" s="41"/>
      <c r="H138" s="41"/>
      <c r="I138" s="242"/>
      <c r="J138" s="41"/>
      <c r="K138" s="41"/>
      <c r="L138" s="45"/>
      <c r="M138" s="243"/>
      <c r="N138" s="244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201</v>
      </c>
      <c r="AU138" s="18" t="s">
        <v>110</v>
      </c>
    </row>
    <row r="139" spans="1:65" s="2" customFormat="1" ht="12">
      <c r="A139" s="39"/>
      <c r="B139" s="40"/>
      <c r="C139" s="227" t="s">
        <v>229</v>
      </c>
      <c r="D139" s="227" t="s">
        <v>196</v>
      </c>
      <c r="E139" s="228" t="s">
        <v>3120</v>
      </c>
      <c r="F139" s="229" t="s">
        <v>3121</v>
      </c>
      <c r="G139" s="230" t="s">
        <v>397</v>
      </c>
      <c r="H139" s="231">
        <v>7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38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115</v>
      </c>
      <c r="AT139" s="238" t="s">
        <v>196</v>
      </c>
      <c r="AU139" s="238" t="s">
        <v>110</v>
      </c>
      <c r="AY139" s="18" t="s">
        <v>194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77</v>
      </c>
      <c r="BK139" s="239">
        <f>ROUND(I139*H139,2)</f>
        <v>0</v>
      </c>
      <c r="BL139" s="18" t="s">
        <v>115</v>
      </c>
      <c r="BM139" s="238" t="s">
        <v>3122</v>
      </c>
    </row>
    <row r="140" spans="1:47" s="2" customFormat="1" ht="12">
      <c r="A140" s="39"/>
      <c r="B140" s="40"/>
      <c r="C140" s="41"/>
      <c r="D140" s="240" t="s">
        <v>201</v>
      </c>
      <c r="E140" s="41"/>
      <c r="F140" s="241" t="s">
        <v>3121</v>
      </c>
      <c r="G140" s="41"/>
      <c r="H140" s="41"/>
      <c r="I140" s="242"/>
      <c r="J140" s="41"/>
      <c r="K140" s="41"/>
      <c r="L140" s="45"/>
      <c r="M140" s="243"/>
      <c r="N140" s="244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201</v>
      </c>
      <c r="AU140" s="18" t="s">
        <v>110</v>
      </c>
    </row>
    <row r="141" spans="1:65" s="2" customFormat="1" ht="12">
      <c r="A141" s="39"/>
      <c r="B141" s="40"/>
      <c r="C141" s="227" t="s">
        <v>281</v>
      </c>
      <c r="D141" s="227" t="s">
        <v>196</v>
      </c>
      <c r="E141" s="228" t="s">
        <v>3123</v>
      </c>
      <c r="F141" s="229" t="s">
        <v>3124</v>
      </c>
      <c r="G141" s="230" t="s">
        <v>294</v>
      </c>
      <c r="H141" s="231">
        <v>1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38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115</v>
      </c>
      <c r="AT141" s="238" t="s">
        <v>196</v>
      </c>
      <c r="AU141" s="238" t="s">
        <v>110</v>
      </c>
      <c r="AY141" s="18" t="s">
        <v>194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77</v>
      </c>
      <c r="BK141" s="239">
        <f>ROUND(I141*H141,2)</f>
        <v>0</v>
      </c>
      <c r="BL141" s="18" t="s">
        <v>115</v>
      </c>
      <c r="BM141" s="238" t="s">
        <v>3125</v>
      </c>
    </row>
    <row r="142" spans="1:47" s="2" customFormat="1" ht="12">
      <c r="A142" s="39"/>
      <c r="B142" s="40"/>
      <c r="C142" s="41"/>
      <c r="D142" s="240" t="s">
        <v>201</v>
      </c>
      <c r="E142" s="41"/>
      <c r="F142" s="241" t="s">
        <v>3124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201</v>
      </c>
      <c r="AU142" s="18" t="s">
        <v>110</v>
      </c>
    </row>
    <row r="143" spans="1:63" s="12" customFormat="1" ht="20.85" customHeight="1">
      <c r="A143" s="12"/>
      <c r="B143" s="211"/>
      <c r="C143" s="212"/>
      <c r="D143" s="213" t="s">
        <v>72</v>
      </c>
      <c r="E143" s="225" t="s">
        <v>3126</v>
      </c>
      <c r="F143" s="225" t="s">
        <v>3127</v>
      </c>
      <c r="G143" s="212"/>
      <c r="H143" s="212"/>
      <c r="I143" s="215"/>
      <c r="J143" s="226">
        <f>BK143</f>
        <v>0</v>
      </c>
      <c r="K143" s="212"/>
      <c r="L143" s="217"/>
      <c r="M143" s="218"/>
      <c r="N143" s="219"/>
      <c r="O143" s="219"/>
      <c r="P143" s="220">
        <f>SUM(P144:P151)</f>
        <v>0</v>
      </c>
      <c r="Q143" s="219"/>
      <c r="R143" s="220">
        <f>SUM(R144:R151)</f>
        <v>0</v>
      </c>
      <c r="S143" s="219"/>
      <c r="T143" s="221">
        <f>SUM(T144:T151)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2" t="s">
        <v>77</v>
      </c>
      <c r="AT143" s="223" t="s">
        <v>72</v>
      </c>
      <c r="AU143" s="223" t="s">
        <v>81</v>
      </c>
      <c r="AY143" s="222" t="s">
        <v>194</v>
      </c>
      <c r="BK143" s="224">
        <f>SUM(BK144:BK151)</f>
        <v>0</v>
      </c>
    </row>
    <row r="144" spans="1:65" s="2" customFormat="1" ht="12">
      <c r="A144" s="39"/>
      <c r="B144" s="40"/>
      <c r="C144" s="227" t="s">
        <v>248</v>
      </c>
      <c r="D144" s="227" t="s">
        <v>196</v>
      </c>
      <c r="E144" s="228" t="s">
        <v>3128</v>
      </c>
      <c r="F144" s="229" t="s">
        <v>3129</v>
      </c>
      <c r="G144" s="230" t="s">
        <v>397</v>
      </c>
      <c r="H144" s="231">
        <v>1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38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115</v>
      </c>
      <c r="AT144" s="238" t="s">
        <v>196</v>
      </c>
      <c r="AU144" s="238" t="s">
        <v>110</v>
      </c>
      <c r="AY144" s="18" t="s">
        <v>194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77</v>
      </c>
      <c r="BK144" s="239">
        <f>ROUND(I144*H144,2)</f>
        <v>0</v>
      </c>
      <c r="BL144" s="18" t="s">
        <v>115</v>
      </c>
      <c r="BM144" s="238" t="s">
        <v>3130</v>
      </c>
    </row>
    <row r="145" spans="1:47" s="2" customFormat="1" ht="12">
      <c r="A145" s="39"/>
      <c r="B145" s="40"/>
      <c r="C145" s="41"/>
      <c r="D145" s="240" t="s">
        <v>201</v>
      </c>
      <c r="E145" s="41"/>
      <c r="F145" s="241" t="s">
        <v>3129</v>
      </c>
      <c r="G145" s="41"/>
      <c r="H145" s="41"/>
      <c r="I145" s="242"/>
      <c r="J145" s="41"/>
      <c r="K145" s="41"/>
      <c r="L145" s="45"/>
      <c r="M145" s="243"/>
      <c r="N145" s="244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201</v>
      </c>
      <c r="AU145" s="18" t="s">
        <v>110</v>
      </c>
    </row>
    <row r="146" spans="1:65" s="2" customFormat="1" ht="16.5" customHeight="1">
      <c r="A146" s="39"/>
      <c r="B146" s="40"/>
      <c r="C146" s="227" t="s">
        <v>8</v>
      </c>
      <c r="D146" s="227" t="s">
        <v>196</v>
      </c>
      <c r="E146" s="228" t="s">
        <v>3131</v>
      </c>
      <c r="F146" s="229" t="s">
        <v>3132</v>
      </c>
      <c r="G146" s="230" t="s">
        <v>397</v>
      </c>
      <c r="H146" s="231">
        <v>1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38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115</v>
      </c>
      <c r="AT146" s="238" t="s">
        <v>196</v>
      </c>
      <c r="AU146" s="238" t="s">
        <v>110</v>
      </c>
      <c r="AY146" s="18" t="s">
        <v>194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77</v>
      </c>
      <c r="BK146" s="239">
        <f>ROUND(I146*H146,2)</f>
        <v>0</v>
      </c>
      <c r="BL146" s="18" t="s">
        <v>115</v>
      </c>
      <c r="BM146" s="238" t="s">
        <v>3133</v>
      </c>
    </row>
    <row r="147" spans="1:47" s="2" customFormat="1" ht="12">
      <c r="A147" s="39"/>
      <c r="B147" s="40"/>
      <c r="C147" s="41"/>
      <c r="D147" s="240" t="s">
        <v>201</v>
      </c>
      <c r="E147" s="41"/>
      <c r="F147" s="241" t="s">
        <v>3132</v>
      </c>
      <c r="G147" s="41"/>
      <c r="H147" s="41"/>
      <c r="I147" s="242"/>
      <c r="J147" s="41"/>
      <c r="K147" s="41"/>
      <c r="L147" s="45"/>
      <c r="M147" s="243"/>
      <c r="N147" s="244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201</v>
      </c>
      <c r="AU147" s="18" t="s">
        <v>110</v>
      </c>
    </row>
    <row r="148" spans="1:65" s="2" customFormat="1" ht="12">
      <c r="A148" s="39"/>
      <c r="B148" s="40"/>
      <c r="C148" s="227" t="s">
        <v>239</v>
      </c>
      <c r="D148" s="227" t="s">
        <v>196</v>
      </c>
      <c r="E148" s="228" t="s">
        <v>3134</v>
      </c>
      <c r="F148" s="229" t="s">
        <v>3118</v>
      </c>
      <c r="G148" s="230" t="s">
        <v>357</v>
      </c>
      <c r="H148" s="231">
        <v>1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38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115</v>
      </c>
      <c r="AT148" s="238" t="s">
        <v>196</v>
      </c>
      <c r="AU148" s="238" t="s">
        <v>110</v>
      </c>
      <c r="AY148" s="18" t="s">
        <v>194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77</v>
      </c>
      <c r="BK148" s="239">
        <f>ROUND(I148*H148,2)</f>
        <v>0</v>
      </c>
      <c r="BL148" s="18" t="s">
        <v>115</v>
      </c>
      <c r="BM148" s="238" t="s">
        <v>3135</v>
      </c>
    </row>
    <row r="149" spans="1:47" s="2" customFormat="1" ht="12">
      <c r="A149" s="39"/>
      <c r="B149" s="40"/>
      <c r="C149" s="41"/>
      <c r="D149" s="240" t="s">
        <v>201</v>
      </c>
      <c r="E149" s="41"/>
      <c r="F149" s="241" t="s">
        <v>3118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201</v>
      </c>
      <c r="AU149" s="18" t="s">
        <v>110</v>
      </c>
    </row>
    <row r="150" spans="1:65" s="2" customFormat="1" ht="12">
      <c r="A150" s="39"/>
      <c r="B150" s="40"/>
      <c r="C150" s="227" t="s">
        <v>257</v>
      </c>
      <c r="D150" s="227" t="s">
        <v>196</v>
      </c>
      <c r="E150" s="228" t="s">
        <v>3123</v>
      </c>
      <c r="F150" s="229" t="s">
        <v>3124</v>
      </c>
      <c r="G150" s="230" t="s">
        <v>294</v>
      </c>
      <c r="H150" s="231">
        <v>1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38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115</v>
      </c>
      <c r="AT150" s="238" t="s">
        <v>196</v>
      </c>
      <c r="AU150" s="238" t="s">
        <v>110</v>
      </c>
      <c r="AY150" s="18" t="s">
        <v>194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77</v>
      </c>
      <c r="BK150" s="239">
        <f>ROUND(I150*H150,2)</f>
        <v>0</v>
      </c>
      <c r="BL150" s="18" t="s">
        <v>115</v>
      </c>
      <c r="BM150" s="238" t="s">
        <v>3136</v>
      </c>
    </row>
    <row r="151" spans="1:47" s="2" customFormat="1" ht="12">
      <c r="A151" s="39"/>
      <c r="B151" s="40"/>
      <c r="C151" s="41"/>
      <c r="D151" s="240" t="s">
        <v>201</v>
      </c>
      <c r="E151" s="41"/>
      <c r="F151" s="241" t="s">
        <v>3124</v>
      </c>
      <c r="G151" s="41"/>
      <c r="H151" s="41"/>
      <c r="I151" s="242"/>
      <c r="J151" s="41"/>
      <c r="K151" s="41"/>
      <c r="L151" s="45"/>
      <c r="M151" s="243"/>
      <c r="N151" s="244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201</v>
      </c>
      <c r="AU151" s="18" t="s">
        <v>110</v>
      </c>
    </row>
    <row r="152" spans="1:63" s="12" customFormat="1" ht="25.9" customHeight="1">
      <c r="A152" s="12"/>
      <c r="B152" s="211"/>
      <c r="C152" s="212"/>
      <c r="D152" s="213" t="s">
        <v>72</v>
      </c>
      <c r="E152" s="214" t="s">
        <v>126</v>
      </c>
      <c r="F152" s="214" t="s">
        <v>2544</v>
      </c>
      <c r="G152" s="212"/>
      <c r="H152" s="212"/>
      <c r="I152" s="215"/>
      <c r="J152" s="216">
        <f>BK152</f>
        <v>0</v>
      </c>
      <c r="K152" s="212"/>
      <c r="L152" s="217"/>
      <c r="M152" s="218"/>
      <c r="N152" s="219"/>
      <c r="O152" s="219"/>
      <c r="P152" s="220">
        <f>SUM(P153:P164)</f>
        <v>0</v>
      </c>
      <c r="Q152" s="219"/>
      <c r="R152" s="220">
        <f>SUM(R153:R164)</f>
        <v>0</v>
      </c>
      <c r="S152" s="219"/>
      <c r="T152" s="221">
        <f>SUM(T153:T164)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2" t="s">
        <v>123</v>
      </c>
      <c r="AT152" s="223" t="s">
        <v>72</v>
      </c>
      <c r="AU152" s="223" t="s">
        <v>73</v>
      </c>
      <c r="AY152" s="222" t="s">
        <v>194</v>
      </c>
      <c r="BK152" s="224">
        <f>SUM(BK153:BK164)</f>
        <v>0</v>
      </c>
    </row>
    <row r="153" spans="1:65" s="2" customFormat="1" ht="16.5" customHeight="1">
      <c r="A153" s="39"/>
      <c r="B153" s="40"/>
      <c r="C153" s="227" t="s">
        <v>77</v>
      </c>
      <c r="D153" s="227" t="s">
        <v>196</v>
      </c>
      <c r="E153" s="228" t="s">
        <v>2520</v>
      </c>
      <c r="F153" s="229" t="s">
        <v>3137</v>
      </c>
      <c r="G153" s="230" t="s">
        <v>397</v>
      </c>
      <c r="H153" s="231">
        <v>1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38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115</v>
      </c>
      <c r="AT153" s="238" t="s">
        <v>196</v>
      </c>
      <c r="AU153" s="238" t="s">
        <v>77</v>
      </c>
      <c r="AY153" s="18" t="s">
        <v>194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77</v>
      </c>
      <c r="BK153" s="239">
        <f>ROUND(I153*H153,2)</f>
        <v>0</v>
      </c>
      <c r="BL153" s="18" t="s">
        <v>115</v>
      </c>
      <c r="BM153" s="238" t="s">
        <v>3138</v>
      </c>
    </row>
    <row r="154" spans="1:47" s="2" customFormat="1" ht="12">
      <c r="A154" s="39"/>
      <c r="B154" s="40"/>
      <c r="C154" s="41"/>
      <c r="D154" s="240" t="s">
        <v>201</v>
      </c>
      <c r="E154" s="41"/>
      <c r="F154" s="241" t="s">
        <v>3137</v>
      </c>
      <c r="G154" s="41"/>
      <c r="H154" s="41"/>
      <c r="I154" s="242"/>
      <c r="J154" s="41"/>
      <c r="K154" s="41"/>
      <c r="L154" s="45"/>
      <c r="M154" s="243"/>
      <c r="N154" s="244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201</v>
      </c>
      <c r="AU154" s="18" t="s">
        <v>77</v>
      </c>
    </row>
    <row r="155" spans="1:65" s="2" customFormat="1" ht="21.75" customHeight="1">
      <c r="A155" s="39"/>
      <c r="B155" s="40"/>
      <c r="C155" s="227" t="s">
        <v>81</v>
      </c>
      <c r="D155" s="227" t="s">
        <v>196</v>
      </c>
      <c r="E155" s="228" t="s">
        <v>2523</v>
      </c>
      <c r="F155" s="229" t="s">
        <v>3139</v>
      </c>
      <c r="G155" s="230" t="s">
        <v>397</v>
      </c>
      <c r="H155" s="231">
        <v>1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38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115</v>
      </c>
      <c r="AT155" s="238" t="s">
        <v>196</v>
      </c>
      <c r="AU155" s="238" t="s">
        <v>77</v>
      </c>
      <c r="AY155" s="18" t="s">
        <v>194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77</v>
      </c>
      <c r="BK155" s="239">
        <f>ROUND(I155*H155,2)</f>
        <v>0</v>
      </c>
      <c r="BL155" s="18" t="s">
        <v>115</v>
      </c>
      <c r="BM155" s="238" t="s">
        <v>3140</v>
      </c>
    </row>
    <row r="156" spans="1:47" s="2" customFormat="1" ht="12">
      <c r="A156" s="39"/>
      <c r="B156" s="40"/>
      <c r="C156" s="41"/>
      <c r="D156" s="240" t="s">
        <v>201</v>
      </c>
      <c r="E156" s="41"/>
      <c r="F156" s="241" t="s">
        <v>3139</v>
      </c>
      <c r="G156" s="41"/>
      <c r="H156" s="41"/>
      <c r="I156" s="242"/>
      <c r="J156" s="41"/>
      <c r="K156" s="41"/>
      <c r="L156" s="45"/>
      <c r="M156" s="243"/>
      <c r="N156" s="244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201</v>
      </c>
      <c r="AU156" s="18" t="s">
        <v>77</v>
      </c>
    </row>
    <row r="157" spans="1:65" s="2" customFormat="1" ht="12">
      <c r="A157" s="39"/>
      <c r="B157" s="40"/>
      <c r="C157" s="227" t="s">
        <v>110</v>
      </c>
      <c r="D157" s="227" t="s">
        <v>196</v>
      </c>
      <c r="E157" s="228" t="s">
        <v>2526</v>
      </c>
      <c r="F157" s="229" t="s">
        <v>3141</v>
      </c>
      <c r="G157" s="230" t="s">
        <v>397</v>
      </c>
      <c r="H157" s="231">
        <v>3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38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115</v>
      </c>
      <c r="AT157" s="238" t="s">
        <v>196</v>
      </c>
      <c r="AU157" s="238" t="s">
        <v>77</v>
      </c>
      <c r="AY157" s="18" t="s">
        <v>194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77</v>
      </c>
      <c r="BK157" s="239">
        <f>ROUND(I157*H157,2)</f>
        <v>0</v>
      </c>
      <c r="BL157" s="18" t="s">
        <v>115</v>
      </c>
      <c r="BM157" s="238" t="s">
        <v>3142</v>
      </c>
    </row>
    <row r="158" spans="1:47" s="2" customFormat="1" ht="12">
      <c r="A158" s="39"/>
      <c r="B158" s="40"/>
      <c r="C158" s="41"/>
      <c r="D158" s="240" t="s">
        <v>201</v>
      </c>
      <c r="E158" s="41"/>
      <c r="F158" s="241" t="s">
        <v>3141</v>
      </c>
      <c r="G158" s="41"/>
      <c r="H158" s="41"/>
      <c r="I158" s="242"/>
      <c r="J158" s="41"/>
      <c r="K158" s="41"/>
      <c r="L158" s="45"/>
      <c r="M158" s="243"/>
      <c r="N158" s="244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201</v>
      </c>
      <c r="AU158" s="18" t="s">
        <v>77</v>
      </c>
    </row>
    <row r="159" spans="1:65" s="2" customFormat="1" ht="16.5" customHeight="1">
      <c r="A159" s="39"/>
      <c r="B159" s="40"/>
      <c r="C159" s="227" t="s">
        <v>115</v>
      </c>
      <c r="D159" s="227" t="s">
        <v>196</v>
      </c>
      <c r="E159" s="228" t="s">
        <v>2529</v>
      </c>
      <c r="F159" s="229" t="s">
        <v>3143</v>
      </c>
      <c r="G159" s="230" t="s">
        <v>397</v>
      </c>
      <c r="H159" s="231">
        <v>1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38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115</v>
      </c>
      <c r="AT159" s="238" t="s">
        <v>196</v>
      </c>
      <c r="AU159" s="238" t="s">
        <v>77</v>
      </c>
      <c r="AY159" s="18" t="s">
        <v>194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77</v>
      </c>
      <c r="BK159" s="239">
        <f>ROUND(I159*H159,2)</f>
        <v>0</v>
      </c>
      <c r="BL159" s="18" t="s">
        <v>115</v>
      </c>
      <c r="BM159" s="238" t="s">
        <v>3144</v>
      </c>
    </row>
    <row r="160" spans="1:47" s="2" customFormat="1" ht="12">
      <c r="A160" s="39"/>
      <c r="B160" s="40"/>
      <c r="C160" s="41"/>
      <c r="D160" s="240" t="s">
        <v>201</v>
      </c>
      <c r="E160" s="41"/>
      <c r="F160" s="241" t="s">
        <v>3143</v>
      </c>
      <c r="G160" s="41"/>
      <c r="H160" s="41"/>
      <c r="I160" s="242"/>
      <c r="J160" s="41"/>
      <c r="K160" s="41"/>
      <c r="L160" s="45"/>
      <c r="M160" s="243"/>
      <c r="N160" s="244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201</v>
      </c>
      <c r="AU160" s="18" t="s">
        <v>77</v>
      </c>
    </row>
    <row r="161" spans="1:65" s="2" customFormat="1" ht="16.5" customHeight="1">
      <c r="A161" s="39"/>
      <c r="B161" s="40"/>
      <c r="C161" s="227" t="s">
        <v>123</v>
      </c>
      <c r="D161" s="227" t="s">
        <v>196</v>
      </c>
      <c r="E161" s="228" t="s">
        <v>2532</v>
      </c>
      <c r="F161" s="229" t="s">
        <v>3145</v>
      </c>
      <c r="G161" s="230" t="s">
        <v>3146</v>
      </c>
      <c r="H161" s="231">
        <v>4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38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115</v>
      </c>
      <c r="AT161" s="238" t="s">
        <v>196</v>
      </c>
      <c r="AU161" s="238" t="s">
        <v>77</v>
      </c>
      <c r="AY161" s="18" t="s">
        <v>194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77</v>
      </c>
      <c r="BK161" s="239">
        <f>ROUND(I161*H161,2)</f>
        <v>0</v>
      </c>
      <c r="BL161" s="18" t="s">
        <v>115</v>
      </c>
      <c r="BM161" s="238" t="s">
        <v>3147</v>
      </c>
    </row>
    <row r="162" spans="1:47" s="2" customFormat="1" ht="12">
      <c r="A162" s="39"/>
      <c r="B162" s="40"/>
      <c r="C162" s="41"/>
      <c r="D162" s="240" t="s">
        <v>201</v>
      </c>
      <c r="E162" s="41"/>
      <c r="F162" s="241" t="s">
        <v>3145</v>
      </c>
      <c r="G162" s="41"/>
      <c r="H162" s="41"/>
      <c r="I162" s="242"/>
      <c r="J162" s="41"/>
      <c r="K162" s="41"/>
      <c r="L162" s="45"/>
      <c r="M162" s="243"/>
      <c r="N162" s="244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201</v>
      </c>
      <c r="AU162" s="18" t="s">
        <v>77</v>
      </c>
    </row>
    <row r="163" spans="1:65" s="2" customFormat="1" ht="16.5" customHeight="1">
      <c r="A163" s="39"/>
      <c r="B163" s="40"/>
      <c r="C163" s="227" t="s">
        <v>213</v>
      </c>
      <c r="D163" s="227" t="s">
        <v>196</v>
      </c>
      <c r="E163" s="228" t="s">
        <v>2535</v>
      </c>
      <c r="F163" s="229" t="s">
        <v>3148</v>
      </c>
      <c r="G163" s="230" t="s">
        <v>397</v>
      </c>
      <c r="H163" s="231">
        <v>1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38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115</v>
      </c>
      <c r="AT163" s="238" t="s">
        <v>196</v>
      </c>
      <c r="AU163" s="238" t="s">
        <v>77</v>
      </c>
      <c r="AY163" s="18" t="s">
        <v>194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77</v>
      </c>
      <c r="BK163" s="239">
        <f>ROUND(I163*H163,2)</f>
        <v>0</v>
      </c>
      <c r="BL163" s="18" t="s">
        <v>115</v>
      </c>
      <c r="BM163" s="238" t="s">
        <v>3149</v>
      </c>
    </row>
    <row r="164" spans="1:47" s="2" customFormat="1" ht="12">
      <c r="A164" s="39"/>
      <c r="B164" s="40"/>
      <c r="C164" s="41"/>
      <c r="D164" s="240" t="s">
        <v>201</v>
      </c>
      <c r="E164" s="41"/>
      <c r="F164" s="241" t="s">
        <v>3148</v>
      </c>
      <c r="G164" s="41"/>
      <c r="H164" s="41"/>
      <c r="I164" s="242"/>
      <c r="J164" s="41"/>
      <c r="K164" s="41"/>
      <c r="L164" s="45"/>
      <c r="M164" s="301"/>
      <c r="N164" s="302"/>
      <c r="O164" s="303"/>
      <c r="P164" s="303"/>
      <c r="Q164" s="303"/>
      <c r="R164" s="303"/>
      <c r="S164" s="303"/>
      <c r="T164" s="304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201</v>
      </c>
      <c r="AU164" s="18" t="s">
        <v>77</v>
      </c>
    </row>
    <row r="165" spans="1:31" s="2" customFormat="1" ht="6.95" customHeight="1">
      <c r="A165" s="39"/>
      <c r="B165" s="67"/>
      <c r="C165" s="68"/>
      <c r="D165" s="68"/>
      <c r="E165" s="68"/>
      <c r="F165" s="68"/>
      <c r="G165" s="68"/>
      <c r="H165" s="68"/>
      <c r="I165" s="68"/>
      <c r="J165" s="68"/>
      <c r="K165" s="68"/>
      <c r="L165" s="45"/>
      <c r="M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</row>
  </sheetData>
  <sheetProtection password="CC35" sheet="1" objects="1" scenarios="1" formatColumns="0" formatRows="0" autoFilter="0"/>
  <autoFilter ref="C124:K16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81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Mníšek u Liberce ON-DSP, DPS oprava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131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3150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17. 3. 2021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26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27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29</v>
      </c>
      <c r="E22" s="39"/>
      <c r="F22" s="39"/>
      <c r="G22" s="39"/>
      <c r="H22" s="39"/>
      <c r="I22" s="151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1" t="s">
        <v>26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31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26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32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33</v>
      </c>
      <c r="E32" s="39"/>
      <c r="F32" s="39"/>
      <c r="G32" s="39"/>
      <c r="H32" s="39"/>
      <c r="I32" s="39"/>
      <c r="J32" s="161">
        <f>ROUND(J128,2)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35</v>
      </c>
      <c r="G34" s="39"/>
      <c r="H34" s="39"/>
      <c r="I34" s="162" t="s">
        <v>34</v>
      </c>
      <c r="J34" s="162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37</v>
      </c>
      <c r="E35" s="151" t="s">
        <v>38</v>
      </c>
      <c r="F35" s="164">
        <f>ROUND((SUM(BE128:BE196)),2)</f>
        <v>0</v>
      </c>
      <c r="G35" s="39"/>
      <c r="H35" s="39"/>
      <c r="I35" s="165">
        <v>0.21</v>
      </c>
      <c r="J35" s="164">
        <f>ROUND(((SUM(BE128:BE196))*I35),2)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39</v>
      </c>
      <c r="F36" s="164">
        <f>ROUND((SUM(BF128:BF196)),2)</f>
        <v>0</v>
      </c>
      <c r="G36" s="39"/>
      <c r="H36" s="39"/>
      <c r="I36" s="165">
        <v>0.15</v>
      </c>
      <c r="J36" s="164">
        <f>ROUND(((SUM(BF128:BF196))*I36),2)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40</v>
      </c>
      <c r="F37" s="164">
        <f>ROUND((SUM(BG128:BG196)),2)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41</v>
      </c>
      <c r="F38" s="164">
        <f>ROUND((SUM(BH128:BH196)),2)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42</v>
      </c>
      <c r="F39" s="164">
        <f>ROUND((SUM(BI128:BI196)),2)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Mníšek u Liberce ON-DSP, DPS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131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1.6 - Kanalizační přípojka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17. 3. 2021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29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J128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3151</v>
      </c>
      <c r="E99" s="192"/>
      <c r="F99" s="192"/>
      <c r="G99" s="192"/>
      <c r="H99" s="192"/>
      <c r="I99" s="192"/>
      <c r="J99" s="193">
        <f>J129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139</v>
      </c>
      <c r="E100" s="192"/>
      <c r="F100" s="192"/>
      <c r="G100" s="192"/>
      <c r="H100" s="192"/>
      <c r="I100" s="192"/>
      <c r="J100" s="193">
        <f>J134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95"/>
      <c r="C101" s="134"/>
      <c r="D101" s="196" t="s">
        <v>140</v>
      </c>
      <c r="E101" s="197"/>
      <c r="F101" s="197"/>
      <c r="G101" s="197"/>
      <c r="H101" s="197"/>
      <c r="I101" s="197"/>
      <c r="J101" s="198">
        <f>J135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141</v>
      </c>
      <c r="E102" s="197"/>
      <c r="F102" s="197"/>
      <c r="G102" s="197"/>
      <c r="H102" s="197"/>
      <c r="I102" s="197"/>
      <c r="J102" s="198">
        <f>J168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143</v>
      </c>
      <c r="E103" s="197"/>
      <c r="F103" s="197"/>
      <c r="G103" s="197"/>
      <c r="H103" s="197"/>
      <c r="I103" s="197"/>
      <c r="J103" s="198">
        <f>J173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144</v>
      </c>
      <c r="E104" s="197"/>
      <c r="F104" s="197"/>
      <c r="G104" s="197"/>
      <c r="H104" s="197"/>
      <c r="I104" s="197"/>
      <c r="J104" s="198">
        <f>J178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3152</v>
      </c>
      <c r="E105" s="197"/>
      <c r="F105" s="197"/>
      <c r="G105" s="197"/>
      <c r="H105" s="197"/>
      <c r="I105" s="197"/>
      <c r="J105" s="198">
        <f>J189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9"/>
      <c r="C106" s="190"/>
      <c r="D106" s="191" t="s">
        <v>2549</v>
      </c>
      <c r="E106" s="192"/>
      <c r="F106" s="192"/>
      <c r="G106" s="192"/>
      <c r="H106" s="192"/>
      <c r="I106" s="192"/>
      <c r="J106" s="193">
        <f>J194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179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84" t="str">
        <f>E7</f>
        <v>Mníšek u Liberce ON-DSP, DPS oprava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2:12" s="1" customFormat="1" ht="12" customHeight="1">
      <c r="B117" s="22"/>
      <c r="C117" s="33" t="s">
        <v>130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39"/>
      <c r="B118" s="40"/>
      <c r="C118" s="41"/>
      <c r="D118" s="41"/>
      <c r="E118" s="184" t="s">
        <v>131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132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E11</f>
        <v>1.6 - Kanalizační přípojka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F14</f>
        <v xml:space="preserve"> </v>
      </c>
      <c r="G122" s="41"/>
      <c r="H122" s="41"/>
      <c r="I122" s="33" t="s">
        <v>22</v>
      </c>
      <c r="J122" s="80" t="str">
        <f>IF(J14="","",J14)</f>
        <v>17. 3. 2021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E17</f>
        <v xml:space="preserve"> </v>
      </c>
      <c r="G124" s="41"/>
      <c r="H124" s="41"/>
      <c r="I124" s="33" t="s">
        <v>29</v>
      </c>
      <c r="J124" s="37" t="str">
        <f>E23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27</v>
      </c>
      <c r="D125" s="41"/>
      <c r="E125" s="41"/>
      <c r="F125" s="28" t="str">
        <f>IF(E20="","",E20)</f>
        <v>Vyplň údaj</v>
      </c>
      <c r="G125" s="41"/>
      <c r="H125" s="41"/>
      <c r="I125" s="33" t="s">
        <v>31</v>
      </c>
      <c r="J125" s="37" t="str">
        <f>E26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00"/>
      <c r="B127" s="201"/>
      <c r="C127" s="202" t="s">
        <v>180</v>
      </c>
      <c r="D127" s="203" t="s">
        <v>58</v>
      </c>
      <c r="E127" s="203" t="s">
        <v>54</v>
      </c>
      <c r="F127" s="203" t="s">
        <v>55</v>
      </c>
      <c r="G127" s="203" t="s">
        <v>181</v>
      </c>
      <c r="H127" s="203" t="s">
        <v>182</v>
      </c>
      <c r="I127" s="203" t="s">
        <v>183</v>
      </c>
      <c r="J127" s="203" t="s">
        <v>136</v>
      </c>
      <c r="K127" s="204" t="s">
        <v>184</v>
      </c>
      <c r="L127" s="205"/>
      <c r="M127" s="101" t="s">
        <v>1</v>
      </c>
      <c r="N127" s="102" t="s">
        <v>37</v>
      </c>
      <c r="O127" s="102" t="s">
        <v>185</v>
      </c>
      <c r="P127" s="102" t="s">
        <v>186</v>
      </c>
      <c r="Q127" s="102" t="s">
        <v>187</v>
      </c>
      <c r="R127" s="102" t="s">
        <v>188</v>
      </c>
      <c r="S127" s="102" t="s">
        <v>189</v>
      </c>
      <c r="T127" s="103" t="s">
        <v>190</v>
      </c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</row>
    <row r="128" spans="1:63" s="2" customFormat="1" ht="22.8" customHeight="1">
      <c r="A128" s="39"/>
      <c r="B128" s="40"/>
      <c r="C128" s="108" t="s">
        <v>191</v>
      </c>
      <c r="D128" s="41"/>
      <c r="E128" s="41"/>
      <c r="F128" s="41"/>
      <c r="G128" s="41"/>
      <c r="H128" s="41"/>
      <c r="I128" s="41"/>
      <c r="J128" s="206">
        <f>BK128</f>
        <v>0</v>
      </c>
      <c r="K128" s="41"/>
      <c r="L128" s="45"/>
      <c r="M128" s="104"/>
      <c r="N128" s="207"/>
      <c r="O128" s="105"/>
      <c r="P128" s="208">
        <f>P129+P134+P194</f>
        <v>0</v>
      </c>
      <c r="Q128" s="105"/>
      <c r="R128" s="208">
        <f>R129+R134+R194</f>
        <v>0</v>
      </c>
      <c r="S128" s="105"/>
      <c r="T128" s="209">
        <f>T129+T134+T194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72</v>
      </c>
      <c r="AU128" s="18" t="s">
        <v>138</v>
      </c>
      <c r="BK128" s="210">
        <f>BK129+BK134+BK194</f>
        <v>0</v>
      </c>
    </row>
    <row r="129" spans="1:63" s="12" customFormat="1" ht="25.9" customHeight="1">
      <c r="A129" s="12"/>
      <c r="B129" s="211"/>
      <c r="C129" s="212"/>
      <c r="D129" s="213" t="s">
        <v>72</v>
      </c>
      <c r="E129" s="214" t="s">
        <v>219</v>
      </c>
      <c r="F129" s="214" t="s">
        <v>854</v>
      </c>
      <c r="G129" s="212"/>
      <c r="H129" s="212"/>
      <c r="I129" s="215"/>
      <c r="J129" s="216">
        <f>BK129</f>
        <v>0</v>
      </c>
      <c r="K129" s="212"/>
      <c r="L129" s="217"/>
      <c r="M129" s="218"/>
      <c r="N129" s="219"/>
      <c r="O129" s="219"/>
      <c r="P129" s="220">
        <f>SUM(P130:P133)</f>
        <v>0</v>
      </c>
      <c r="Q129" s="219"/>
      <c r="R129" s="220">
        <f>SUM(R130:R133)</f>
        <v>0</v>
      </c>
      <c r="S129" s="219"/>
      <c r="T129" s="221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77</v>
      </c>
      <c r="AT129" s="223" t="s">
        <v>72</v>
      </c>
      <c r="AU129" s="223" t="s">
        <v>73</v>
      </c>
      <c r="AY129" s="222" t="s">
        <v>194</v>
      </c>
      <c r="BK129" s="224">
        <f>SUM(BK130:BK133)</f>
        <v>0</v>
      </c>
    </row>
    <row r="130" spans="1:65" s="2" customFormat="1" ht="66.75" customHeight="1">
      <c r="A130" s="39"/>
      <c r="B130" s="40"/>
      <c r="C130" s="227" t="s">
        <v>291</v>
      </c>
      <c r="D130" s="227" t="s">
        <v>196</v>
      </c>
      <c r="E130" s="228" t="s">
        <v>3153</v>
      </c>
      <c r="F130" s="229" t="s">
        <v>3154</v>
      </c>
      <c r="G130" s="230" t="s">
        <v>397</v>
      </c>
      <c r="H130" s="231">
        <v>1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38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115</v>
      </c>
      <c r="AT130" s="238" t="s">
        <v>196</v>
      </c>
      <c r="AU130" s="238" t="s">
        <v>77</v>
      </c>
      <c r="AY130" s="18" t="s">
        <v>194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77</v>
      </c>
      <c r="BK130" s="239">
        <f>ROUND(I130*H130,2)</f>
        <v>0</v>
      </c>
      <c r="BL130" s="18" t="s">
        <v>115</v>
      </c>
      <c r="BM130" s="238" t="s">
        <v>3155</v>
      </c>
    </row>
    <row r="131" spans="1:47" s="2" customFormat="1" ht="12">
      <c r="A131" s="39"/>
      <c r="B131" s="40"/>
      <c r="C131" s="41"/>
      <c r="D131" s="240" t="s">
        <v>201</v>
      </c>
      <c r="E131" s="41"/>
      <c r="F131" s="241" t="s">
        <v>3154</v>
      </c>
      <c r="G131" s="41"/>
      <c r="H131" s="41"/>
      <c r="I131" s="242"/>
      <c r="J131" s="41"/>
      <c r="K131" s="41"/>
      <c r="L131" s="45"/>
      <c r="M131" s="243"/>
      <c r="N131" s="244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201</v>
      </c>
      <c r="AU131" s="18" t="s">
        <v>77</v>
      </c>
    </row>
    <row r="132" spans="1:65" s="2" customFormat="1" ht="12">
      <c r="A132" s="39"/>
      <c r="B132" s="40"/>
      <c r="C132" s="227" t="s">
        <v>247</v>
      </c>
      <c r="D132" s="227" t="s">
        <v>196</v>
      </c>
      <c r="E132" s="228" t="s">
        <v>3156</v>
      </c>
      <c r="F132" s="229" t="s">
        <v>3157</v>
      </c>
      <c r="G132" s="230" t="s">
        <v>397</v>
      </c>
      <c r="H132" s="231">
        <v>1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38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115</v>
      </c>
      <c r="AT132" s="238" t="s">
        <v>196</v>
      </c>
      <c r="AU132" s="238" t="s">
        <v>77</v>
      </c>
      <c r="AY132" s="18" t="s">
        <v>194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77</v>
      </c>
      <c r="BK132" s="239">
        <f>ROUND(I132*H132,2)</f>
        <v>0</v>
      </c>
      <c r="BL132" s="18" t="s">
        <v>115</v>
      </c>
      <c r="BM132" s="238" t="s">
        <v>3158</v>
      </c>
    </row>
    <row r="133" spans="1:47" s="2" customFormat="1" ht="12">
      <c r="A133" s="39"/>
      <c r="B133" s="40"/>
      <c r="C133" s="41"/>
      <c r="D133" s="240" t="s">
        <v>201</v>
      </c>
      <c r="E133" s="41"/>
      <c r="F133" s="241" t="s">
        <v>3157</v>
      </c>
      <c r="G133" s="41"/>
      <c r="H133" s="41"/>
      <c r="I133" s="242"/>
      <c r="J133" s="41"/>
      <c r="K133" s="41"/>
      <c r="L133" s="45"/>
      <c r="M133" s="243"/>
      <c r="N133" s="244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201</v>
      </c>
      <c r="AU133" s="18" t="s">
        <v>77</v>
      </c>
    </row>
    <row r="134" spans="1:63" s="12" customFormat="1" ht="25.9" customHeight="1">
      <c r="A134" s="12"/>
      <c r="B134" s="211"/>
      <c r="C134" s="212"/>
      <c r="D134" s="213" t="s">
        <v>72</v>
      </c>
      <c r="E134" s="214" t="s">
        <v>192</v>
      </c>
      <c r="F134" s="214" t="s">
        <v>193</v>
      </c>
      <c r="G134" s="212"/>
      <c r="H134" s="212"/>
      <c r="I134" s="215"/>
      <c r="J134" s="216">
        <f>BK134</f>
        <v>0</v>
      </c>
      <c r="K134" s="212"/>
      <c r="L134" s="217"/>
      <c r="M134" s="218"/>
      <c r="N134" s="219"/>
      <c r="O134" s="219"/>
      <c r="P134" s="220">
        <f>P135+P168+P173+P178+P189</f>
        <v>0</v>
      </c>
      <c r="Q134" s="219"/>
      <c r="R134" s="220">
        <f>R135+R168+R173+R178+R189</f>
        <v>0</v>
      </c>
      <c r="S134" s="219"/>
      <c r="T134" s="221">
        <f>T135+T168+T173+T178+T189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77</v>
      </c>
      <c r="AT134" s="223" t="s">
        <v>72</v>
      </c>
      <c r="AU134" s="223" t="s">
        <v>73</v>
      </c>
      <c r="AY134" s="222" t="s">
        <v>194</v>
      </c>
      <c r="BK134" s="224">
        <f>BK135+BK168+BK173+BK178+BK189</f>
        <v>0</v>
      </c>
    </row>
    <row r="135" spans="1:63" s="12" customFormat="1" ht="22.8" customHeight="1">
      <c r="A135" s="12"/>
      <c r="B135" s="211"/>
      <c r="C135" s="212"/>
      <c r="D135" s="213" t="s">
        <v>72</v>
      </c>
      <c r="E135" s="225" t="s">
        <v>77</v>
      </c>
      <c r="F135" s="225" t="s">
        <v>195</v>
      </c>
      <c r="G135" s="212"/>
      <c r="H135" s="212"/>
      <c r="I135" s="215"/>
      <c r="J135" s="226">
        <f>BK135</f>
        <v>0</v>
      </c>
      <c r="K135" s="212"/>
      <c r="L135" s="217"/>
      <c r="M135" s="218"/>
      <c r="N135" s="219"/>
      <c r="O135" s="219"/>
      <c r="P135" s="220">
        <f>SUM(P136:P167)</f>
        <v>0</v>
      </c>
      <c r="Q135" s="219"/>
      <c r="R135" s="220">
        <f>SUM(R136:R167)</f>
        <v>0</v>
      </c>
      <c r="S135" s="219"/>
      <c r="T135" s="221">
        <f>SUM(T136:T167)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2" t="s">
        <v>77</v>
      </c>
      <c r="AT135" s="223" t="s">
        <v>72</v>
      </c>
      <c r="AU135" s="223" t="s">
        <v>77</v>
      </c>
      <c r="AY135" s="222" t="s">
        <v>194</v>
      </c>
      <c r="BK135" s="224">
        <f>SUM(BK136:BK167)</f>
        <v>0</v>
      </c>
    </row>
    <row r="136" spans="1:65" s="2" customFormat="1" ht="12">
      <c r="A136" s="39"/>
      <c r="B136" s="40"/>
      <c r="C136" s="227" t="s">
        <v>77</v>
      </c>
      <c r="D136" s="227" t="s">
        <v>196</v>
      </c>
      <c r="E136" s="228" t="s">
        <v>3159</v>
      </c>
      <c r="F136" s="229" t="s">
        <v>3160</v>
      </c>
      <c r="G136" s="230" t="s">
        <v>294</v>
      </c>
      <c r="H136" s="231">
        <v>6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38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115</v>
      </c>
      <c r="AT136" s="238" t="s">
        <v>196</v>
      </c>
      <c r="AU136" s="238" t="s">
        <v>81</v>
      </c>
      <c r="AY136" s="18" t="s">
        <v>194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77</v>
      </c>
      <c r="BK136" s="239">
        <f>ROUND(I136*H136,2)</f>
        <v>0</v>
      </c>
      <c r="BL136" s="18" t="s">
        <v>115</v>
      </c>
      <c r="BM136" s="238" t="s">
        <v>3161</v>
      </c>
    </row>
    <row r="137" spans="1:47" s="2" customFormat="1" ht="12">
      <c r="A137" s="39"/>
      <c r="B137" s="40"/>
      <c r="C137" s="41"/>
      <c r="D137" s="240" t="s">
        <v>201</v>
      </c>
      <c r="E137" s="41"/>
      <c r="F137" s="241" t="s">
        <v>3160</v>
      </c>
      <c r="G137" s="41"/>
      <c r="H137" s="41"/>
      <c r="I137" s="242"/>
      <c r="J137" s="41"/>
      <c r="K137" s="41"/>
      <c r="L137" s="45"/>
      <c r="M137" s="243"/>
      <c r="N137" s="244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201</v>
      </c>
      <c r="AU137" s="18" t="s">
        <v>81</v>
      </c>
    </row>
    <row r="138" spans="1:65" s="2" customFormat="1" ht="33" customHeight="1">
      <c r="A138" s="39"/>
      <c r="B138" s="40"/>
      <c r="C138" s="227" t="s">
        <v>81</v>
      </c>
      <c r="D138" s="227" t="s">
        <v>196</v>
      </c>
      <c r="E138" s="228" t="s">
        <v>2556</v>
      </c>
      <c r="F138" s="229" t="s">
        <v>2557</v>
      </c>
      <c r="G138" s="230" t="s">
        <v>199</v>
      </c>
      <c r="H138" s="231">
        <v>10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38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115</v>
      </c>
      <c r="AT138" s="238" t="s">
        <v>196</v>
      </c>
      <c r="AU138" s="238" t="s">
        <v>81</v>
      </c>
      <c r="AY138" s="18" t="s">
        <v>194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77</v>
      </c>
      <c r="BK138" s="239">
        <f>ROUND(I138*H138,2)</f>
        <v>0</v>
      </c>
      <c r="BL138" s="18" t="s">
        <v>115</v>
      </c>
      <c r="BM138" s="238" t="s">
        <v>3162</v>
      </c>
    </row>
    <row r="139" spans="1:47" s="2" customFormat="1" ht="12">
      <c r="A139" s="39"/>
      <c r="B139" s="40"/>
      <c r="C139" s="41"/>
      <c r="D139" s="240" t="s">
        <v>201</v>
      </c>
      <c r="E139" s="41"/>
      <c r="F139" s="241" t="s">
        <v>2557</v>
      </c>
      <c r="G139" s="41"/>
      <c r="H139" s="41"/>
      <c r="I139" s="242"/>
      <c r="J139" s="41"/>
      <c r="K139" s="41"/>
      <c r="L139" s="45"/>
      <c r="M139" s="243"/>
      <c r="N139" s="244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201</v>
      </c>
      <c r="AU139" s="18" t="s">
        <v>81</v>
      </c>
    </row>
    <row r="140" spans="1:65" s="2" customFormat="1" ht="12">
      <c r="A140" s="39"/>
      <c r="B140" s="40"/>
      <c r="C140" s="227" t="s">
        <v>110</v>
      </c>
      <c r="D140" s="227" t="s">
        <v>196</v>
      </c>
      <c r="E140" s="228" t="s">
        <v>2559</v>
      </c>
      <c r="F140" s="229" t="s">
        <v>2560</v>
      </c>
      <c r="G140" s="230" t="s">
        <v>199</v>
      </c>
      <c r="H140" s="231">
        <v>4.5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38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115</v>
      </c>
      <c r="AT140" s="238" t="s">
        <v>196</v>
      </c>
      <c r="AU140" s="238" t="s">
        <v>81</v>
      </c>
      <c r="AY140" s="18" t="s">
        <v>194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77</v>
      </c>
      <c r="BK140" s="239">
        <f>ROUND(I140*H140,2)</f>
        <v>0</v>
      </c>
      <c r="BL140" s="18" t="s">
        <v>115</v>
      </c>
      <c r="BM140" s="238" t="s">
        <v>3163</v>
      </c>
    </row>
    <row r="141" spans="1:47" s="2" customFormat="1" ht="12">
      <c r="A141" s="39"/>
      <c r="B141" s="40"/>
      <c r="C141" s="41"/>
      <c r="D141" s="240" t="s">
        <v>201</v>
      </c>
      <c r="E141" s="41"/>
      <c r="F141" s="241" t="s">
        <v>2560</v>
      </c>
      <c r="G141" s="41"/>
      <c r="H141" s="41"/>
      <c r="I141" s="242"/>
      <c r="J141" s="41"/>
      <c r="K141" s="41"/>
      <c r="L141" s="45"/>
      <c r="M141" s="243"/>
      <c r="N141" s="244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201</v>
      </c>
      <c r="AU141" s="18" t="s">
        <v>81</v>
      </c>
    </row>
    <row r="142" spans="1:51" s="14" customFormat="1" ht="12">
      <c r="A142" s="14"/>
      <c r="B142" s="255"/>
      <c r="C142" s="256"/>
      <c r="D142" s="240" t="s">
        <v>202</v>
      </c>
      <c r="E142" s="257" t="s">
        <v>1</v>
      </c>
      <c r="F142" s="258" t="s">
        <v>3164</v>
      </c>
      <c r="G142" s="256"/>
      <c r="H142" s="259">
        <v>4.5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5" t="s">
        <v>202</v>
      </c>
      <c r="AU142" s="265" t="s">
        <v>81</v>
      </c>
      <c r="AV142" s="14" t="s">
        <v>81</v>
      </c>
      <c r="AW142" s="14" t="s">
        <v>30</v>
      </c>
      <c r="AX142" s="14" t="s">
        <v>73</v>
      </c>
      <c r="AY142" s="265" t="s">
        <v>194</v>
      </c>
    </row>
    <row r="143" spans="1:51" s="15" customFormat="1" ht="12">
      <c r="A143" s="15"/>
      <c r="B143" s="266"/>
      <c r="C143" s="267"/>
      <c r="D143" s="240" t="s">
        <v>202</v>
      </c>
      <c r="E143" s="268" t="s">
        <v>1</v>
      </c>
      <c r="F143" s="269" t="s">
        <v>206</v>
      </c>
      <c r="G143" s="267"/>
      <c r="H143" s="270">
        <v>4.5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6" t="s">
        <v>202</v>
      </c>
      <c r="AU143" s="276" t="s">
        <v>81</v>
      </c>
      <c r="AV143" s="15" t="s">
        <v>115</v>
      </c>
      <c r="AW143" s="15" t="s">
        <v>30</v>
      </c>
      <c r="AX143" s="15" t="s">
        <v>77</v>
      </c>
      <c r="AY143" s="276" t="s">
        <v>194</v>
      </c>
    </row>
    <row r="144" spans="1:65" s="2" customFormat="1" ht="12">
      <c r="A144" s="39"/>
      <c r="B144" s="40"/>
      <c r="C144" s="227" t="s">
        <v>115</v>
      </c>
      <c r="D144" s="227" t="s">
        <v>196</v>
      </c>
      <c r="E144" s="228" t="s">
        <v>2563</v>
      </c>
      <c r="F144" s="229" t="s">
        <v>2564</v>
      </c>
      <c r="G144" s="230" t="s">
        <v>199</v>
      </c>
      <c r="H144" s="231">
        <v>14.5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38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115</v>
      </c>
      <c r="AT144" s="238" t="s">
        <v>196</v>
      </c>
      <c r="AU144" s="238" t="s">
        <v>81</v>
      </c>
      <c r="AY144" s="18" t="s">
        <v>194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77</v>
      </c>
      <c r="BK144" s="239">
        <f>ROUND(I144*H144,2)</f>
        <v>0</v>
      </c>
      <c r="BL144" s="18" t="s">
        <v>115</v>
      </c>
      <c r="BM144" s="238" t="s">
        <v>3165</v>
      </c>
    </row>
    <row r="145" spans="1:47" s="2" customFormat="1" ht="12">
      <c r="A145" s="39"/>
      <c r="B145" s="40"/>
      <c r="C145" s="41"/>
      <c r="D145" s="240" t="s">
        <v>201</v>
      </c>
      <c r="E145" s="41"/>
      <c r="F145" s="241" t="s">
        <v>2564</v>
      </c>
      <c r="G145" s="41"/>
      <c r="H145" s="41"/>
      <c r="I145" s="242"/>
      <c r="J145" s="41"/>
      <c r="K145" s="41"/>
      <c r="L145" s="45"/>
      <c r="M145" s="243"/>
      <c r="N145" s="244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201</v>
      </c>
      <c r="AU145" s="18" t="s">
        <v>81</v>
      </c>
    </row>
    <row r="146" spans="1:65" s="2" customFormat="1" ht="12">
      <c r="A146" s="39"/>
      <c r="B146" s="40"/>
      <c r="C146" s="227" t="s">
        <v>123</v>
      </c>
      <c r="D146" s="227" t="s">
        <v>196</v>
      </c>
      <c r="E146" s="228" t="s">
        <v>2566</v>
      </c>
      <c r="F146" s="229" t="s">
        <v>3166</v>
      </c>
      <c r="G146" s="230" t="s">
        <v>199</v>
      </c>
      <c r="H146" s="231">
        <v>14.5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38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115</v>
      </c>
      <c r="AT146" s="238" t="s">
        <v>196</v>
      </c>
      <c r="AU146" s="238" t="s">
        <v>81</v>
      </c>
      <c r="AY146" s="18" t="s">
        <v>194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77</v>
      </c>
      <c r="BK146" s="239">
        <f>ROUND(I146*H146,2)</f>
        <v>0</v>
      </c>
      <c r="BL146" s="18" t="s">
        <v>115</v>
      </c>
      <c r="BM146" s="238" t="s">
        <v>3167</v>
      </c>
    </row>
    <row r="147" spans="1:47" s="2" customFormat="1" ht="12">
      <c r="A147" s="39"/>
      <c r="B147" s="40"/>
      <c r="C147" s="41"/>
      <c r="D147" s="240" t="s">
        <v>201</v>
      </c>
      <c r="E147" s="41"/>
      <c r="F147" s="241" t="s">
        <v>3166</v>
      </c>
      <c r="G147" s="41"/>
      <c r="H147" s="41"/>
      <c r="I147" s="242"/>
      <c r="J147" s="41"/>
      <c r="K147" s="41"/>
      <c r="L147" s="45"/>
      <c r="M147" s="243"/>
      <c r="N147" s="244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201</v>
      </c>
      <c r="AU147" s="18" t="s">
        <v>81</v>
      </c>
    </row>
    <row r="148" spans="1:65" s="2" customFormat="1" ht="16.5" customHeight="1">
      <c r="A148" s="39"/>
      <c r="B148" s="40"/>
      <c r="C148" s="227" t="s">
        <v>213</v>
      </c>
      <c r="D148" s="227" t="s">
        <v>196</v>
      </c>
      <c r="E148" s="228" t="s">
        <v>2569</v>
      </c>
      <c r="F148" s="229" t="s">
        <v>2570</v>
      </c>
      <c r="G148" s="230" t="s">
        <v>199</v>
      </c>
      <c r="H148" s="231">
        <v>14.5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38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115</v>
      </c>
      <c r="AT148" s="238" t="s">
        <v>196</v>
      </c>
      <c r="AU148" s="238" t="s">
        <v>81</v>
      </c>
      <c r="AY148" s="18" t="s">
        <v>194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77</v>
      </c>
      <c r="BK148" s="239">
        <f>ROUND(I148*H148,2)</f>
        <v>0</v>
      </c>
      <c r="BL148" s="18" t="s">
        <v>115</v>
      </c>
      <c r="BM148" s="238" t="s">
        <v>3168</v>
      </c>
    </row>
    <row r="149" spans="1:47" s="2" customFormat="1" ht="12">
      <c r="A149" s="39"/>
      <c r="B149" s="40"/>
      <c r="C149" s="41"/>
      <c r="D149" s="240" t="s">
        <v>201</v>
      </c>
      <c r="E149" s="41"/>
      <c r="F149" s="241" t="s">
        <v>2570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201</v>
      </c>
      <c r="AU149" s="18" t="s">
        <v>81</v>
      </c>
    </row>
    <row r="150" spans="1:65" s="2" customFormat="1" ht="16.5" customHeight="1">
      <c r="A150" s="39"/>
      <c r="B150" s="40"/>
      <c r="C150" s="227" t="s">
        <v>231</v>
      </c>
      <c r="D150" s="227" t="s">
        <v>196</v>
      </c>
      <c r="E150" s="228" t="s">
        <v>2573</v>
      </c>
      <c r="F150" s="229" t="s">
        <v>2574</v>
      </c>
      <c r="G150" s="230" t="s">
        <v>199</v>
      </c>
      <c r="H150" s="231">
        <v>14.5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38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115</v>
      </c>
      <c r="AT150" s="238" t="s">
        <v>196</v>
      </c>
      <c r="AU150" s="238" t="s">
        <v>81</v>
      </c>
      <c r="AY150" s="18" t="s">
        <v>194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77</v>
      </c>
      <c r="BK150" s="239">
        <f>ROUND(I150*H150,2)</f>
        <v>0</v>
      </c>
      <c r="BL150" s="18" t="s">
        <v>115</v>
      </c>
      <c r="BM150" s="238" t="s">
        <v>3169</v>
      </c>
    </row>
    <row r="151" spans="1:47" s="2" customFormat="1" ht="12">
      <c r="A151" s="39"/>
      <c r="B151" s="40"/>
      <c r="C151" s="41"/>
      <c r="D151" s="240" t="s">
        <v>201</v>
      </c>
      <c r="E151" s="41"/>
      <c r="F151" s="241" t="s">
        <v>2574</v>
      </c>
      <c r="G151" s="41"/>
      <c r="H151" s="41"/>
      <c r="I151" s="242"/>
      <c r="J151" s="41"/>
      <c r="K151" s="41"/>
      <c r="L151" s="45"/>
      <c r="M151" s="243"/>
      <c r="N151" s="244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201</v>
      </c>
      <c r="AU151" s="18" t="s">
        <v>81</v>
      </c>
    </row>
    <row r="152" spans="1:65" s="2" customFormat="1" ht="12">
      <c r="A152" s="39"/>
      <c r="B152" s="40"/>
      <c r="C152" s="227" t="s">
        <v>219</v>
      </c>
      <c r="D152" s="227" t="s">
        <v>196</v>
      </c>
      <c r="E152" s="228" t="s">
        <v>271</v>
      </c>
      <c r="F152" s="229" t="s">
        <v>3170</v>
      </c>
      <c r="G152" s="230" t="s">
        <v>199</v>
      </c>
      <c r="H152" s="231">
        <v>12.2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38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115</v>
      </c>
      <c r="AT152" s="238" t="s">
        <v>196</v>
      </c>
      <c r="AU152" s="238" t="s">
        <v>81</v>
      </c>
      <c r="AY152" s="18" t="s">
        <v>194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77</v>
      </c>
      <c r="BK152" s="239">
        <f>ROUND(I152*H152,2)</f>
        <v>0</v>
      </c>
      <c r="BL152" s="18" t="s">
        <v>115</v>
      </c>
      <c r="BM152" s="238" t="s">
        <v>3171</v>
      </c>
    </row>
    <row r="153" spans="1:47" s="2" customFormat="1" ht="12">
      <c r="A153" s="39"/>
      <c r="B153" s="40"/>
      <c r="C153" s="41"/>
      <c r="D153" s="240" t="s">
        <v>201</v>
      </c>
      <c r="E153" s="41"/>
      <c r="F153" s="241" t="s">
        <v>3170</v>
      </c>
      <c r="G153" s="41"/>
      <c r="H153" s="41"/>
      <c r="I153" s="242"/>
      <c r="J153" s="41"/>
      <c r="K153" s="41"/>
      <c r="L153" s="45"/>
      <c r="M153" s="243"/>
      <c r="N153" s="24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201</v>
      </c>
      <c r="AU153" s="18" t="s">
        <v>81</v>
      </c>
    </row>
    <row r="154" spans="1:51" s="14" customFormat="1" ht="12">
      <c r="A154" s="14"/>
      <c r="B154" s="255"/>
      <c r="C154" s="256"/>
      <c r="D154" s="240" t="s">
        <v>202</v>
      </c>
      <c r="E154" s="257" t="s">
        <v>1</v>
      </c>
      <c r="F154" s="258" t="s">
        <v>3172</v>
      </c>
      <c r="G154" s="256"/>
      <c r="H154" s="259">
        <v>12.2</v>
      </c>
      <c r="I154" s="260"/>
      <c r="J154" s="256"/>
      <c r="K154" s="256"/>
      <c r="L154" s="261"/>
      <c r="M154" s="262"/>
      <c r="N154" s="263"/>
      <c r="O154" s="263"/>
      <c r="P154" s="263"/>
      <c r="Q154" s="263"/>
      <c r="R154" s="263"/>
      <c r="S154" s="263"/>
      <c r="T154" s="26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5" t="s">
        <v>202</v>
      </c>
      <c r="AU154" s="265" t="s">
        <v>81</v>
      </c>
      <c r="AV154" s="14" t="s">
        <v>81</v>
      </c>
      <c r="AW154" s="14" t="s">
        <v>30</v>
      </c>
      <c r="AX154" s="14" t="s">
        <v>73</v>
      </c>
      <c r="AY154" s="265" t="s">
        <v>194</v>
      </c>
    </row>
    <row r="155" spans="1:51" s="15" customFormat="1" ht="12">
      <c r="A155" s="15"/>
      <c r="B155" s="266"/>
      <c r="C155" s="267"/>
      <c r="D155" s="240" t="s">
        <v>202</v>
      </c>
      <c r="E155" s="268" t="s">
        <v>1</v>
      </c>
      <c r="F155" s="269" t="s">
        <v>206</v>
      </c>
      <c r="G155" s="267"/>
      <c r="H155" s="270">
        <v>12.2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6" t="s">
        <v>202</v>
      </c>
      <c r="AU155" s="276" t="s">
        <v>81</v>
      </c>
      <c r="AV155" s="15" t="s">
        <v>115</v>
      </c>
      <c r="AW155" s="15" t="s">
        <v>30</v>
      </c>
      <c r="AX155" s="15" t="s">
        <v>77</v>
      </c>
      <c r="AY155" s="276" t="s">
        <v>194</v>
      </c>
    </row>
    <row r="156" spans="1:65" s="2" customFormat="1" ht="12">
      <c r="A156" s="39"/>
      <c r="B156" s="40"/>
      <c r="C156" s="227" t="s">
        <v>241</v>
      </c>
      <c r="D156" s="227" t="s">
        <v>196</v>
      </c>
      <c r="E156" s="228" t="s">
        <v>2583</v>
      </c>
      <c r="F156" s="229" t="s">
        <v>2584</v>
      </c>
      <c r="G156" s="230" t="s">
        <v>199</v>
      </c>
      <c r="H156" s="231">
        <v>1.2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38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115</v>
      </c>
      <c r="AT156" s="238" t="s">
        <v>196</v>
      </c>
      <c r="AU156" s="238" t="s">
        <v>81</v>
      </c>
      <c r="AY156" s="18" t="s">
        <v>194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77</v>
      </c>
      <c r="BK156" s="239">
        <f>ROUND(I156*H156,2)</f>
        <v>0</v>
      </c>
      <c r="BL156" s="18" t="s">
        <v>115</v>
      </c>
      <c r="BM156" s="238" t="s">
        <v>3173</v>
      </c>
    </row>
    <row r="157" spans="1:47" s="2" customFormat="1" ht="12">
      <c r="A157" s="39"/>
      <c r="B157" s="40"/>
      <c r="C157" s="41"/>
      <c r="D157" s="240" t="s">
        <v>201</v>
      </c>
      <c r="E157" s="41"/>
      <c r="F157" s="241" t="s">
        <v>2584</v>
      </c>
      <c r="G157" s="41"/>
      <c r="H157" s="41"/>
      <c r="I157" s="242"/>
      <c r="J157" s="41"/>
      <c r="K157" s="41"/>
      <c r="L157" s="45"/>
      <c r="M157" s="243"/>
      <c r="N157" s="244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201</v>
      </c>
      <c r="AU157" s="18" t="s">
        <v>81</v>
      </c>
    </row>
    <row r="158" spans="1:51" s="14" customFormat="1" ht="12">
      <c r="A158" s="14"/>
      <c r="B158" s="255"/>
      <c r="C158" s="256"/>
      <c r="D158" s="240" t="s">
        <v>202</v>
      </c>
      <c r="E158" s="257" t="s">
        <v>1</v>
      </c>
      <c r="F158" s="258" t="s">
        <v>3174</v>
      </c>
      <c r="G158" s="256"/>
      <c r="H158" s="259">
        <v>1.2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5" t="s">
        <v>202</v>
      </c>
      <c r="AU158" s="265" t="s">
        <v>81</v>
      </c>
      <c r="AV158" s="14" t="s">
        <v>81</v>
      </c>
      <c r="AW158" s="14" t="s">
        <v>30</v>
      </c>
      <c r="AX158" s="14" t="s">
        <v>73</v>
      </c>
      <c r="AY158" s="265" t="s">
        <v>194</v>
      </c>
    </row>
    <row r="159" spans="1:51" s="15" customFormat="1" ht="12">
      <c r="A159" s="15"/>
      <c r="B159" s="266"/>
      <c r="C159" s="267"/>
      <c r="D159" s="240" t="s">
        <v>202</v>
      </c>
      <c r="E159" s="268" t="s">
        <v>1</v>
      </c>
      <c r="F159" s="269" t="s">
        <v>206</v>
      </c>
      <c r="G159" s="267"/>
      <c r="H159" s="270">
        <v>1.2</v>
      </c>
      <c r="I159" s="271"/>
      <c r="J159" s="267"/>
      <c r="K159" s="267"/>
      <c r="L159" s="272"/>
      <c r="M159" s="273"/>
      <c r="N159" s="274"/>
      <c r="O159" s="274"/>
      <c r="P159" s="274"/>
      <c r="Q159" s="274"/>
      <c r="R159" s="274"/>
      <c r="S159" s="274"/>
      <c r="T159" s="27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6" t="s">
        <v>202</v>
      </c>
      <c r="AU159" s="276" t="s">
        <v>81</v>
      </c>
      <c r="AV159" s="15" t="s">
        <v>115</v>
      </c>
      <c r="AW159" s="15" t="s">
        <v>30</v>
      </c>
      <c r="AX159" s="15" t="s">
        <v>77</v>
      </c>
      <c r="AY159" s="276" t="s">
        <v>194</v>
      </c>
    </row>
    <row r="160" spans="1:65" s="2" customFormat="1" ht="16.5" customHeight="1">
      <c r="A160" s="39"/>
      <c r="B160" s="40"/>
      <c r="C160" s="288" t="s">
        <v>223</v>
      </c>
      <c r="D160" s="288" t="s">
        <v>282</v>
      </c>
      <c r="E160" s="289" t="s">
        <v>2591</v>
      </c>
      <c r="F160" s="290" t="s">
        <v>2592</v>
      </c>
      <c r="G160" s="291" t="s">
        <v>268</v>
      </c>
      <c r="H160" s="292">
        <v>26.1</v>
      </c>
      <c r="I160" s="293"/>
      <c r="J160" s="294">
        <f>ROUND(I160*H160,2)</f>
        <v>0</v>
      </c>
      <c r="K160" s="290" t="s">
        <v>1</v>
      </c>
      <c r="L160" s="295"/>
      <c r="M160" s="296" t="s">
        <v>1</v>
      </c>
      <c r="N160" s="297" t="s">
        <v>38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219</v>
      </c>
      <c r="AT160" s="238" t="s">
        <v>282</v>
      </c>
      <c r="AU160" s="238" t="s">
        <v>81</v>
      </c>
      <c r="AY160" s="18" t="s">
        <v>194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77</v>
      </c>
      <c r="BK160" s="239">
        <f>ROUND(I160*H160,2)</f>
        <v>0</v>
      </c>
      <c r="BL160" s="18" t="s">
        <v>115</v>
      </c>
      <c r="BM160" s="238" t="s">
        <v>3175</v>
      </c>
    </row>
    <row r="161" spans="1:47" s="2" customFormat="1" ht="12">
      <c r="A161" s="39"/>
      <c r="B161" s="40"/>
      <c r="C161" s="41"/>
      <c r="D161" s="240" t="s">
        <v>201</v>
      </c>
      <c r="E161" s="41"/>
      <c r="F161" s="241" t="s">
        <v>2592</v>
      </c>
      <c r="G161" s="41"/>
      <c r="H161" s="41"/>
      <c r="I161" s="242"/>
      <c r="J161" s="41"/>
      <c r="K161" s="41"/>
      <c r="L161" s="45"/>
      <c r="M161" s="243"/>
      <c r="N161" s="244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201</v>
      </c>
      <c r="AU161" s="18" t="s">
        <v>81</v>
      </c>
    </row>
    <row r="162" spans="1:51" s="14" customFormat="1" ht="12">
      <c r="A162" s="14"/>
      <c r="B162" s="255"/>
      <c r="C162" s="256"/>
      <c r="D162" s="240" t="s">
        <v>202</v>
      </c>
      <c r="E162" s="257" t="s">
        <v>1</v>
      </c>
      <c r="F162" s="258" t="s">
        <v>3176</v>
      </c>
      <c r="G162" s="256"/>
      <c r="H162" s="259">
        <v>26.1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5" t="s">
        <v>202</v>
      </c>
      <c r="AU162" s="265" t="s">
        <v>81</v>
      </c>
      <c r="AV162" s="14" t="s">
        <v>81</v>
      </c>
      <c r="AW162" s="14" t="s">
        <v>30</v>
      </c>
      <c r="AX162" s="14" t="s">
        <v>73</v>
      </c>
      <c r="AY162" s="265" t="s">
        <v>194</v>
      </c>
    </row>
    <row r="163" spans="1:51" s="15" customFormat="1" ht="12">
      <c r="A163" s="15"/>
      <c r="B163" s="266"/>
      <c r="C163" s="267"/>
      <c r="D163" s="240" t="s">
        <v>202</v>
      </c>
      <c r="E163" s="268" t="s">
        <v>1</v>
      </c>
      <c r="F163" s="269" t="s">
        <v>206</v>
      </c>
      <c r="G163" s="267"/>
      <c r="H163" s="270">
        <v>26.1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6" t="s">
        <v>202</v>
      </c>
      <c r="AU163" s="276" t="s">
        <v>81</v>
      </c>
      <c r="AV163" s="15" t="s">
        <v>115</v>
      </c>
      <c r="AW163" s="15" t="s">
        <v>30</v>
      </c>
      <c r="AX163" s="15" t="s">
        <v>77</v>
      </c>
      <c r="AY163" s="276" t="s">
        <v>194</v>
      </c>
    </row>
    <row r="164" spans="1:65" s="2" customFormat="1" ht="16.5" customHeight="1">
      <c r="A164" s="39"/>
      <c r="B164" s="40"/>
      <c r="C164" s="288" t="s">
        <v>248</v>
      </c>
      <c r="D164" s="288" t="s">
        <v>282</v>
      </c>
      <c r="E164" s="289" t="s">
        <v>2587</v>
      </c>
      <c r="F164" s="290" t="s">
        <v>2588</v>
      </c>
      <c r="G164" s="291" t="s">
        <v>268</v>
      </c>
      <c r="H164" s="292">
        <v>26.1</v>
      </c>
      <c r="I164" s="293"/>
      <c r="J164" s="294">
        <f>ROUND(I164*H164,2)</f>
        <v>0</v>
      </c>
      <c r="K164" s="290" t="s">
        <v>1</v>
      </c>
      <c r="L164" s="295"/>
      <c r="M164" s="296" t="s">
        <v>1</v>
      </c>
      <c r="N164" s="297" t="s">
        <v>38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219</v>
      </c>
      <c r="AT164" s="238" t="s">
        <v>282</v>
      </c>
      <c r="AU164" s="238" t="s">
        <v>81</v>
      </c>
      <c r="AY164" s="18" t="s">
        <v>194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77</v>
      </c>
      <c r="BK164" s="239">
        <f>ROUND(I164*H164,2)</f>
        <v>0</v>
      </c>
      <c r="BL164" s="18" t="s">
        <v>115</v>
      </c>
      <c r="BM164" s="238" t="s">
        <v>3177</v>
      </c>
    </row>
    <row r="165" spans="1:47" s="2" customFormat="1" ht="12">
      <c r="A165" s="39"/>
      <c r="B165" s="40"/>
      <c r="C165" s="41"/>
      <c r="D165" s="240" t="s">
        <v>201</v>
      </c>
      <c r="E165" s="41"/>
      <c r="F165" s="241" t="s">
        <v>2588</v>
      </c>
      <c r="G165" s="41"/>
      <c r="H165" s="41"/>
      <c r="I165" s="242"/>
      <c r="J165" s="41"/>
      <c r="K165" s="41"/>
      <c r="L165" s="45"/>
      <c r="M165" s="243"/>
      <c r="N165" s="244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201</v>
      </c>
      <c r="AU165" s="18" t="s">
        <v>81</v>
      </c>
    </row>
    <row r="166" spans="1:51" s="14" customFormat="1" ht="12">
      <c r="A166" s="14"/>
      <c r="B166" s="255"/>
      <c r="C166" s="256"/>
      <c r="D166" s="240" t="s">
        <v>202</v>
      </c>
      <c r="E166" s="257" t="s">
        <v>1</v>
      </c>
      <c r="F166" s="258" t="s">
        <v>3176</v>
      </c>
      <c r="G166" s="256"/>
      <c r="H166" s="259">
        <v>26.1</v>
      </c>
      <c r="I166" s="260"/>
      <c r="J166" s="256"/>
      <c r="K166" s="256"/>
      <c r="L166" s="261"/>
      <c r="M166" s="262"/>
      <c r="N166" s="263"/>
      <c r="O166" s="263"/>
      <c r="P166" s="263"/>
      <c r="Q166" s="263"/>
      <c r="R166" s="263"/>
      <c r="S166" s="263"/>
      <c r="T166" s="26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5" t="s">
        <v>202</v>
      </c>
      <c r="AU166" s="265" t="s">
        <v>81</v>
      </c>
      <c r="AV166" s="14" t="s">
        <v>81</v>
      </c>
      <c r="AW166" s="14" t="s">
        <v>30</v>
      </c>
      <c r="AX166" s="14" t="s">
        <v>73</v>
      </c>
      <c r="AY166" s="265" t="s">
        <v>194</v>
      </c>
    </row>
    <row r="167" spans="1:51" s="15" customFormat="1" ht="12">
      <c r="A167" s="15"/>
      <c r="B167" s="266"/>
      <c r="C167" s="267"/>
      <c r="D167" s="240" t="s">
        <v>202</v>
      </c>
      <c r="E167" s="268" t="s">
        <v>1</v>
      </c>
      <c r="F167" s="269" t="s">
        <v>206</v>
      </c>
      <c r="G167" s="267"/>
      <c r="H167" s="270">
        <v>26.1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6" t="s">
        <v>202</v>
      </c>
      <c r="AU167" s="276" t="s">
        <v>81</v>
      </c>
      <c r="AV167" s="15" t="s">
        <v>115</v>
      </c>
      <c r="AW167" s="15" t="s">
        <v>30</v>
      </c>
      <c r="AX167" s="15" t="s">
        <v>77</v>
      </c>
      <c r="AY167" s="276" t="s">
        <v>194</v>
      </c>
    </row>
    <row r="168" spans="1:63" s="12" customFormat="1" ht="22.8" customHeight="1">
      <c r="A168" s="12"/>
      <c r="B168" s="211"/>
      <c r="C168" s="212"/>
      <c r="D168" s="213" t="s">
        <v>72</v>
      </c>
      <c r="E168" s="225" t="s">
        <v>81</v>
      </c>
      <c r="F168" s="225" t="s">
        <v>335</v>
      </c>
      <c r="G168" s="212"/>
      <c r="H168" s="212"/>
      <c r="I168" s="215"/>
      <c r="J168" s="226">
        <f>BK168</f>
        <v>0</v>
      </c>
      <c r="K168" s="212"/>
      <c r="L168" s="217"/>
      <c r="M168" s="218"/>
      <c r="N168" s="219"/>
      <c r="O168" s="219"/>
      <c r="P168" s="220">
        <f>SUM(P169:P172)</f>
        <v>0</v>
      </c>
      <c r="Q168" s="219"/>
      <c r="R168" s="220">
        <f>SUM(R169:R172)</f>
        <v>0</v>
      </c>
      <c r="S168" s="219"/>
      <c r="T168" s="221">
        <f>SUM(T169:T172)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2" t="s">
        <v>77</v>
      </c>
      <c r="AT168" s="223" t="s">
        <v>72</v>
      </c>
      <c r="AU168" s="223" t="s">
        <v>77</v>
      </c>
      <c r="AY168" s="222" t="s">
        <v>194</v>
      </c>
      <c r="BK168" s="224">
        <f>SUM(BK169:BK172)</f>
        <v>0</v>
      </c>
    </row>
    <row r="169" spans="1:65" s="2" customFormat="1" ht="12">
      <c r="A169" s="39"/>
      <c r="B169" s="40"/>
      <c r="C169" s="227" t="s">
        <v>229</v>
      </c>
      <c r="D169" s="227" t="s">
        <v>196</v>
      </c>
      <c r="E169" s="228" t="s">
        <v>3178</v>
      </c>
      <c r="F169" s="229" t="s">
        <v>3179</v>
      </c>
      <c r="G169" s="230" t="s">
        <v>294</v>
      </c>
      <c r="H169" s="231">
        <v>360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38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115</v>
      </c>
      <c r="AT169" s="238" t="s">
        <v>196</v>
      </c>
      <c r="AU169" s="238" t="s">
        <v>81</v>
      </c>
      <c r="AY169" s="18" t="s">
        <v>194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77</v>
      </c>
      <c r="BK169" s="239">
        <f>ROUND(I169*H169,2)</f>
        <v>0</v>
      </c>
      <c r="BL169" s="18" t="s">
        <v>115</v>
      </c>
      <c r="BM169" s="238" t="s">
        <v>3180</v>
      </c>
    </row>
    <row r="170" spans="1:47" s="2" customFormat="1" ht="12">
      <c r="A170" s="39"/>
      <c r="B170" s="40"/>
      <c r="C170" s="41"/>
      <c r="D170" s="240" t="s">
        <v>201</v>
      </c>
      <c r="E170" s="41"/>
      <c r="F170" s="241" t="s">
        <v>3179</v>
      </c>
      <c r="G170" s="41"/>
      <c r="H170" s="41"/>
      <c r="I170" s="242"/>
      <c r="J170" s="41"/>
      <c r="K170" s="41"/>
      <c r="L170" s="45"/>
      <c r="M170" s="243"/>
      <c r="N170" s="244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201</v>
      </c>
      <c r="AU170" s="18" t="s">
        <v>81</v>
      </c>
    </row>
    <row r="171" spans="1:51" s="14" customFormat="1" ht="12">
      <c r="A171" s="14"/>
      <c r="B171" s="255"/>
      <c r="C171" s="256"/>
      <c r="D171" s="240" t="s">
        <v>202</v>
      </c>
      <c r="E171" s="257" t="s">
        <v>1</v>
      </c>
      <c r="F171" s="258" t="s">
        <v>3181</v>
      </c>
      <c r="G171" s="256"/>
      <c r="H171" s="259">
        <v>360</v>
      </c>
      <c r="I171" s="260"/>
      <c r="J171" s="256"/>
      <c r="K171" s="256"/>
      <c r="L171" s="261"/>
      <c r="M171" s="262"/>
      <c r="N171" s="263"/>
      <c r="O171" s="263"/>
      <c r="P171" s="263"/>
      <c r="Q171" s="263"/>
      <c r="R171" s="263"/>
      <c r="S171" s="263"/>
      <c r="T171" s="26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5" t="s">
        <v>202</v>
      </c>
      <c r="AU171" s="265" t="s">
        <v>81</v>
      </c>
      <c r="AV171" s="14" t="s">
        <v>81</v>
      </c>
      <c r="AW171" s="14" t="s">
        <v>30</v>
      </c>
      <c r="AX171" s="14" t="s">
        <v>73</v>
      </c>
      <c r="AY171" s="265" t="s">
        <v>194</v>
      </c>
    </row>
    <row r="172" spans="1:51" s="15" customFormat="1" ht="12">
      <c r="A172" s="15"/>
      <c r="B172" s="266"/>
      <c r="C172" s="267"/>
      <c r="D172" s="240" t="s">
        <v>202</v>
      </c>
      <c r="E172" s="268" t="s">
        <v>1</v>
      </c>
      <c r="F172" s="269" t="s">
        <v>206</v>
      </c>
      <c r="G172" s="267"/>
      <c r="H172" s="270">
        <v>360</v>
      </c>
      <c r="I172" s="271"/>
      <c r="J172" s="267"/>
      <c r="K172" s="267"/>
      <c r="L172" s="272"/>
      <c r="M172" s="273"/>
      <c r="N172" s="274"/>
      <c r="O172" s="274"/>
      <c r="P172" s="274"/>
      <c r="Q172" s="274"/>
      <c r="R172" s="274"/>
      <c r="S172" s="274"/>
      <c r="T172" s="27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6" t="s">
        <v>202</v>
      </c>
      <c r="AU172" s="276" t="s">
        <v>81</v>
      </c>
      <c r="AV172" s="15" t="s">
        <v>115</v>
      </c>
      <c r="AW172" s="15" t="s">
        <v>30</v>
      </c>
      <c r="AX172" s="15" t="s">
        <v>77</v>
      </c>
      <c r="AY172" s="276" t="s">
        <v>194</v>
      </c>
    </row>
    <row r="173" spans="1:63" s="12" customFormat="1" ht="22.8" customHeight="1">
      <c r="A173" s="12"/>
      <c r="B173" s="211"/>
      <c r="C173" s="212"/>
      <c r="D173" s="213" t="s">
        <v>72</v>
      </c>
      <c r="E173" s="225" t="s">
        <v>115</v>
      </c>
      <c r="F173" s="225" t="s">
        <v>502</v>
      </c>
      <c r="G173" s="212"/>
      <c r="H173" s="212"/>
      <c r="I173" s="215"/>
      <c r="J173" s="226">
        <f>BK173</f>
        <v>0</v>
      </c>
      <c r="K173" s="212"/>
      <c r="L173" s="217"/>
      <c r="M173" s="218"/>
      <c r="N173" s="219"/>
      <c r="O173" s="219"/>
      <c r="P173" s="220">
        <f>SUM(P174:P177)</f>
        <v>0</v>
      </c>
      <c r="Q173" s="219"/>
      <c r="R173" s="220">
        <f>SUM(R174:R177)</f>
        <v>0</v>
      </c>
      <c r="S173" s="219"/>
      <c r="T173" s="221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2" t="s">
        <v>77</v>
      </c>
      <c r="AT173" s="223" t="s">
        <v>72</v>
      </c>
      <c r="AU173" s="223" t="s">
        <v>77</v>
      </c>
      <c r="AY173" s="222" t="s">
        <v>194</v>
      </c>
      <c r="BK173" s="224">
        <f>SUM(BK174:BK177)</f>
        <v>0</v>
      </c>
    </row>
    <row r="174" spans="1:65" s="2" customFormat="1" ht="12">
      <c r="A174" s="39"/>
      <c r="B174" s="40"/>
      <c r="C174" s="227" t="s">
        <v>257</v>
      </c>
      <c r="D174" s="227" t="s">
        <v>196</v>
      </c>
      <c r="E174" s="228" t="s">
        <v>3182</v>
      </c>
      <c r="F174" s="229" t="s">
        <v>3183</v>
      </c>
      <c r="G174" s="230" t="s">
        <v>199</v>
      </c>
      <c r="H174" s="231">
        <v>1.1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38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115</v>
      </c>
      <c r="AT174" s="238" t="s">
        <v>196</v>
      </c>
      <c r="AU174" s="238" t="s">
        <v>81</v>
      </c>
      <c r="AY174" s="18" t="s">
        <v>194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77</v>
      </c>
      <c r="BK174" s="239">
        <f>ROUND(I174*H174,2)</f>
        <v>0</v>
      </c>
      <c r="BL174" s="18" t="s">
        <v>115</v>
      </c>
      <c r="BM174" s="238" t="s">
        <v>3184</v>
      </c>
    </row>
    <row r="175" spans="1:47" s="2" customFormat="1" ht="12">
      <c r="A175" s="39"/>
      <c r="B175" s="40"/>
      <c r="C175" s="41"/>
      <c r="D175" s="240" t="s">
        <v>201</v>
      </c>
      <c r="E175" s="41"/>
      <c r="F175" s="241" t="s">
        <v>3183</v>
      </c>
      <c r="G175" s="41"/>
      <c r="H175" s="41"/>
      <c r="I175" s="242"/>
      <c r="J175" s="41"/>
      <c r="K175" s="41"/>
      <c r="L175" s="45"/>
      <c r="M175" s="243"/>
      <c r="N175" s="244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201</v>
      </c>
      <c r="AU175" s="18" t="s">
        <v>81</v>
      </c>
    </row>
    <row r="176" spans="1:51" s="14" customFormat="1" ht="12">
      <c r="A176" s="14"/>
      <c r="B176" s="255"/>
      <c r="C176" s="256"/>
      <c r="D176" s="240" t="s">
        <v>202</v>
      </c>
      <c r="E176" s="257" t="s">
        <v>1</v>
      </c>
      <c r="F176" s="258" t="s">
        <v>3185</v>
      </c>
      <c r="G176" s="256"/>
      <c r="H176" s="259">
        <v>1.1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5" t="s">
        <v>202</v>
      </c>
      <c r="AU176" s="265" t="s">
        <v>81</v>
      </c>
      <c r="AV176" s="14" t="s">
        <v>81</v>
      </c>
      <c r="AW176" s="14" t="s">
        <v>30</v>
      </c>
      <c r="AX176" s="14" t="s">
        <v>73</v>
      </c>
      <c r="AY176" s="265" t="s">
        <v>194</v>
      </c>
    </row>
    <row r="177" spans="1:51" s="15" customFormat="1" ht="12">
      <c r="A177" s="15"/>
      <c r="B177" s="266"/>
      <c r="C177" s="267"/>
      <c r="D177" s="240" t="s">
        <v>202</v>
      </c>
      <c r="E177" s="268" t="s">
        <v>1</v>
      </c>
      <c r="F177" s="269" t="s">
        <v>206</v>
      </c>
      <c r="G177" s="267"/>
      <c r="H177" s="270">
        <v>1.1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6" t="s">
        <v>202</v>
      </c>
      <c r="AU177" s="276" t="s">
        <v>81</v>
      </c>
      <c r="AV177" s="15" t="s">
        <v>115</v>
      </c>
      <c r="AW177" s="15" t="s">
        <v>30</v>
      </c>
      <c r="AX177" s="15" t="s">
        <v>77</v>
      </c>
      <c r="AY177" s="276" t="s">
        <v>194</v>
      </c>
    </row>
    <row r="178" spans="1:63" s="12" customFormat="1" ht="22.8" customHeight="1">
      <c r="A178" s="12"/>
      <c r="B178" s="211"/>
      <c r="C178" s="212"/>
      <c r="D178" s="213" t="s">
        <v>72</v>
      </c>
      <c r="E178" s="225" t="s">
        <v>123</v>
      </c>
      <c r="F178" s="225" t="s">
        <v>531</v>
      </c>
      <c r="G178" s="212"/>
      <c r="H178" s="212"/>
      <c r="I178" s="215"/>
      <c r="J178" s="226">
        <f>BK178</f>
        <v>0</v>
      </c>
      <c r="K178" s="212"/>
      <c r="L178" s="217"/>
      <c r="M178" s="218"/>
      <c r="N178" s="219"/>
      <c r="O178" s="219"/>
      <c r="P178" s="220">
        <f>SUM(P179:P188)</f>
        <v>0</v>
      </c>
      <c r="Q178" s="219"/>
      <c r="R178" s="220">
        <f>SUM(R179:R188)</f>
        <v>0</v>
      </c>
      <c r="S178" s="219"/>
      <c r="T178" s="221">
        <f>SUM(T179:T188)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2" t="s">
        <v>77</v>
      </c>
      <c r="AT178" s="223" t="s">
        <v>72</v>
      </c>
      <c r="AU178" s="223" t="s">
        <v>77</v>
      </c>
      <c r="AY178" s="222" t="s">
        <v>194</v>
      </c>
      <c r="BK178" s="224">
        <f>SUM(BK179:BK188)</f>
        <v>0</v>
      </c>
    </row>
    <row r="179" spans="1:65" s="2" customFormat="1" ht="12">
      <c r="A179" s="39"/>
      <c r="B179" s="40"/>
      <c r="C179" s="227" t="s">
        <v>8</v>
      </c>
      <c r="D179" s="227" t="s">
        <v>196</v>
      </c>
      <c r="E179" s="228" t="s">
        <v>3186</v>
      </c>
      <c r="F179" s="229" t="s">
        <v>3187</v>
      </c>
      <c r="G179" s="230" t="s">
        <v>294</v>
      </c>
      <c r="H179" s="231">
        <v>12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38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115</v>
      </c>
      <c r="AT179" s="238" t="s">
        <v>196</v>
      </c>
      <c r="AU179" s="238" t="s">
        <v>81</v>
      </c>
      <c r="AY179" s="18" t="s">
        <v>194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77</v>
      </c>
      <c r="BK179" s="239">
        <f>ROUND(I179*H179,2)</f>
        <v>0</v>
      </c>
      <c r="BL179" s="18" t="s">
        <v>115</v>
      </c>
      <c r="BM179" s="238" t="s">
        <v>3188</v>
      </c>
    </row>
    <row r="180" spans="1:47" s="2" customFormat="1" ht="12">
      <c r="A180" s="39"/>
      <c r="B180" s="40"/>
      <c r="C180" s="41"/>
      <c r="D180" s="240" t="s">
        <v>201</v>
      </c>
      <c r="E180" s="41"/>
      <c r="F180" s="241" t="s">
        <v>3187</v>
      </c>
      <c r="G180" s="41"/>
      <c r="H180" s="41"/>
      <c r="I180" s="242"/>
      <c r="J180" s="41"/>
      <c r="K180" s="41"/>
      <c r="L180" s="45"/>
      <c r="M180" s="243"/>
      <c r="N180" s="244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201</v>
      </c>
      <c r="AU180" s="18" t="s">
        <v>81</v>
      </c>
    </row>
    <row r="181" spans="1:51" s="14" customFormat="1" ht="12">
      <c r="A181" s="14"/>
      <c r="B181" s="255"/>
      <c r="C181" s="256"/>
      <c r="D181" s="240" t="s">
        <v>202</v>
      </c>
      <c r="E181" s="257" t="s">
        <v>1</v>
      </c>
      <c r="F181" s="258" t="s">
        <v>3189</v>
      </c>
      <c r="G181" s="256"/>
      <c r="H181" s="259">
        <v>12</v>
      </c>
      <c r="I181" s="260"/>
      <c r="J181" s="256"/>
      <c r="K181" s="256"/>
      <c r="L181" s="261"/>
      <c r="M181" s="262"/>
      <c r="N181" s="263"/>
      <c r="O181" s="263"/>
      <c r="P181" s="263"/>
      <c r="Q181" s="263"/>
      <c r="R181" s="263"/>
      <c r="S181" s="263"/>
      <c r="T181" s="26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5" t="s">
        <v>202</v>
      </c>
      <c r="AU181" s="265" t="s">
        <v>81</v>
      </c>
      <c r="AV181" s="14" t="s">
        <v>81</v>
      </c>
      <c r="AW181" s="14" t="s">
        <v>30</v>
      </c>
      <c r="AX181" s="14" t="s">
        <v>73</v>
      </c>
      <c r="AY181" s="265" t="s">
        <v>194</v>
      </c>
    </row>
    <row r="182" spans="1:51" s="15" customFormat="1" ht="12">
      <c r="A182" s="15"/>
      <c r="B182" s="266"/>
      <c r="C182" s="267"/>
      <c r="D182" s="240" t="s">
        <v>202</v>
      </c>
      <c r="E182" s="268" t="s">
        <v>1</v>
      </c>
      <c r="F182" s="269" t="s">
        <v>206</v>
      </c>
      <c r="G182" s="267"/>
      <c r="H182" s="270">
        <v>12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6" t="s">
        <v>202</v>
      </c>
      <c r="AU182" s="276" t="s">
        <v>81</v>
      </c>
      <c r="AV182" s="15" t="s">
        <v>115</v>
      </c>
      <c r="AW182" s="15" t="s">
        <v>30</v>
      </c>
      <c r="AX182" s="15" t="s">
        <v>77</v>
      </c>
      <c r="AY182" s="276" t="s">
        <v>194</v>
      </c>
    </row>
    <row r="183" spans="1:65" s="2" customFormat="1" ht="12">
      <c r="A183" s="39"/>
      <c r="B183" s="40"/>
      <c r="C183" s="227" t="s">
        <v>239</v>
      </c>
      <c r="D183" s="227" t="s">
        <v>196</v>
      </c>
      <c r="E183" s="228" t="s">
        <v>3190</v>
      </c>
      <c r="F183" s="229" t="s">
        <v>3191</v>
      </c>
      <c r="G183" s="230" t="s">
        <v>294</v>
      </c>
      <c r="H183" s="231">
        <v>6</v>
      </c>
      <c r="I183" s="232"/>
      <c r="J183" s="233">
        <f>ROUND(I183*H183,2)</f>
        <v>0</v>
      </c>
      <c r="K183" s="229" t="s">
        <v>1</v>
      </c>
      <c r="L183" s="45"/>
      <c r="M183" s="234" t="s">
        <v>1</v>
      </c>
      <c r="N183" s="235" t="s">
        <v>38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115</v>
      </c>
      <c r="AT183" s="238" t="s">
        <v>196</v>
      </c>
      <c r="AU183" s="238" t="s">
        <v>81</v>
      </c>
      <c r="AY183" s="18" t="s">
        <v>194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77</v>
      </c>
      <c r="BK183" s="239">
        <f>ROUND(I183*H183,2)</f>
        <v>0</v>
      </c>
      <c r="BL183" s="18" t="s">
        <v>115</v>
      </c>
      <c r="BM183" s="238" t="s">
        <v>3192</v>
      </c>
    </row>
    <row r="184" spans="1:47" s="2" customFormat="1" ht="12">
      <c r="A184" s="39"/>
      <c r="B184" s="40"/>
      <c r="C184" s="41"/>
      <c r="D184" s="240" t="s">
        <v>201</v>
      </c>
      <c r="E184" s="41"/>
      <c r="F184" s="241" t="s">
        <v>3191</v>
      </c>
      <c r="G184" s="41"/>
      <c r="H184" s="41"/>
      <c r="I184" s="242"/>
      <c r="J184" s="41"/>
      <c r="K184" s="41"/>
      <c r="L184" s="45"/>
      <c r="M184" s="243"/>
      <c r="N184" s="244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201</v>
      </c>
      <c r="AU184" s="18" t="s">
        <v>81</v>
      </c>
    </row>
    <row r="185" spans="1:65" s="2" customFormat="1" ht="21.75" customHeight="1">
      <c r="A185" s="39"/>
      <c r="B185" s="40"/>
      <c r="C185" s="227" t="s">
        <v>281</v>
      </c>
      <c r="D185" s="227" t="s">
        <v>196</v>
      </c>
      <c r="E185" s="228" t="s">
        <v>3193</v>
      </c>
      <c r="F185" s="229" t="s">
        <v>3194</v>
      </c>
      <c r="G185" s="230" t="s">
        <v>294</v>
      </c>
      <c r="H185" s="231">
        <v>6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38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115</v>
      </c>
      <c r="AT185" s="238" t="s">
        <v>196</v>
      </c>
      <c r="AU185" s="238" t="s">
        <v>81</v>
      </c>
      <c r="AY185" s="18" t="s">
        <v>194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77</v>
      </c>
      <c r="BK185" s="239">
        <f>ROUND(I185*H185,2)</f>
        <v>0</v>
      </c>
      <c r="BL185" s="18" t="s">
        <v>115</v>
      </c>
      <c r="BM185" s="238" t="s">
        <v>3195</v>
      </c>
    </row>
    <row r="186" spans="1:47" s="2" customFormat="1" ht="12">
      <c r="A186" s="39"/>
      <c r="B186" s="40"/>
      <c r="C186" s="41"/>
      <c r="D186" s="240" t="s">
        <v>201</v>
      </c>
      <c r="E186" s="41"/>
      <c r="F186" s="241" t="s">
        <v>3194</v>
      </c>
      <c r="G186" s="41"/>
      <c r="H186" s="41"/>
      <c r="I186" s="242"/>
      <c r="J186" s="41"/>
      <c r="K186" s="41"/>
      <c r="L186" s="45"/>
      <c r="M186" s="243"/>
      <c r="N186" s="244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201</v>
      </c>
      <c r="AU186" s="18" t="s">
        <v>81</v>
      </c>
    </row>
    <row r="187" spans="1:65" s="2" customFormat="1" ht="12">
      <c r="A187" s="39"/>
      <c r="B187" s="40"/>
      <c r="C187" s="227" t="s">
        <v>244</v>
      </c>
      <c r="D187" s="227" t="s">
        <v>196</v>
      </c>
      <c r="E187" s="228" t="s">
        <v>3196</v>
      </c>
      <c r="F187" s="229" t="s">
        <v>3197</v>
      </c>
      <c r="G187" s="230" t="s">
        <v>294</v>
      </c>
      <c r="H187" s="231">
        <v>6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38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115</v>
      </c>
      <c r="AT187" s="238" t="s">
        <v>196</v>
      </c>
      <c r="AU187" s="238" t="s">
        <v>81</v>
      </c>
      <c r="AY187" s="18" t="s">
        <v>194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77</v>
      </c>
      <c r="BK187" s="239">
        <f>ROUND(I187*H187,2)</f>
        <v>0</v>
      </c>
      <c r="BL187" s="18" t="s">
        <v>115</v>
      </c>
      <c r="BM187" s="238" t="s">
        <v>3198</v>
      </c>
    </row>
    <row r="188" spans="1:47" s="2" customFormat="1" ht="12">
      <c r="A188" s="39"/>
      <c r="B188" s="40"/>
      <c r="C188" s="41"/>
      <c r="D188" s="240" t="s">
        <v>201</v>
      </c>
      <c r="E188" s="41"/>
      <c r="F188" s="241" t="s">
        <v>3197</v>
      </c>
      <c r="G188" s="41"/>
      <c r="H188" s="41"/>
      <c r="I188" s="242"/>
      <c r="J188" s="41"/>
      <c r="K188" s="41"/>
      <c r="L188" s="45"/>
      <c r="M188" s="243"/>
      <c r="N188" s="244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201</v>
      </c>
      <c r="AU188" s="18" t="s">
        <v>81</v>
      </c>
    </row>
    <row r="189" spans="1:63" s="12" customFormat="1" ht="22.8" customHeight="1">
      <c r="A189" s="12"/>
      <c r="B189" s="211"/>
      <c r="C189" s="212"/>
      <c r="D189" s="213" t="s">
        <v>72</v>
      </c>
      <c r="E189" s="225" t="s">
        <v>700</v>
      </c>
      <c r="F189" s="225" t="s">
        <v>3199</v>
      </c>
      <c r="G189" s="212"/>
      <c r="H189" s="212"/>
      <c r="I189" s="215"/>
      <c r="J189" s="226">
        <f>BK189</f>
        <v>0</v>
      </c>
      <c r="K189" s="212"/>
      <c r="L189" s="217"/>
      <c r="M189" s="218"/>
      <c r="N189" s="219"/>
      <c r="O189" s="219"/>
      <c r="P189" s="220">
        <f>SUM(P190:P193)</f>
        <v>0</v>
      </c>
      <c r="Q189" s="219"/>
      <c r="R189" s="220">
        <f>SUM(R190:R193)</f>
        <v>0</v>
      </c>
      <c r="S189" s="219"/>
      <c r="T189" s="221">
        <f>SUM(T190:T193)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2" t="s">
        <v>77</v>
      </c>
      <c r="AT189" s="223" t="s">
        <v>72</v>
      </c>
      <c r="AU189" s="223" t="s">
        <v>77</v>
      </c>
      <c r="AY189" s="222" t="s">
        <v>194</v>
      </c>
      <c r="BK189" s="224">
        <f>SUM(BK190:BK193)</f>
        <v>0</v>
      </c>
    </row>
    <row r="190" spans="1:65" s="2" customFormat="1" ht="12">
      <c r="A190" s="39"/>
      <c r="B190" s="40"/>
      <c r="C190" s="227" t="s">
        <v>234</v>
      </c>
      <c r="D190" s="227" t="s">
        <v>196</v>
      </c>
      <c r="E190" s="228" t="s">
        <v>3200</v>
      </c>
      <c r="F190" s="229" t="s">
        <v>3201</v>
      </c>
      <c r="G190" s="230" t="s">
        <v>268</v>
      </c>
      <c r="H190" s="231">
        <v>2.285</v>
      </c>
      <c r="I190" s="232"/>
      <c r="J190" s="233">
        <f>ROUND(I190*H190,2)</f>
        <v>0</v>
      </c>
      <c r="K190" s="229" t="s">
        <v>1</v>
      </c>
      <c r="L190" s="45"/>
      <c r="M190" s="234" t="s">
        <v>1</v>
      </c>
      <c r="N190" s="235" t="s">
        <v>38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115</v>
      </c>
      <c r="AT190" s="238" t="s">
        <v>196</v>
      </c>
      <c r="AU190" s="238" t="s">
        <v>81</v>
      </c>
      <c r="AY190" s="18" t="s">
        <v>194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77</v>
      </c>
      <c r="BK190" s="239">
        <f>ROUND(I190*H190,2)</f>
        <v>0</v>
      </c>
      <c r="BL190" s="18" t="s">
        <v>115</v>
      </c>
      <c r="BM190" s="238" t="s">
        <v>3202</v>
      </c>
    </row>
    <row r="191" spans="1:47" s="2" customFormat="1" ht="12">
      <c r="A191" s="39"/>
      <c r="B191" s="40"/>
      <c r="C191" s="41"/>
      <c r="D191" s="240" t="s">
        <v>201</v>
      </c>
      <c r="E191" s="41"/>
      <c r="F191" s="241" t="s">
        <v>3201</v>
      </c>
      <c r="G191" s="41"/>
      <c r="H191" s="41"/>
      <c r="I191" s="242"/>
      <c r="J191" s="41"/>
      <c r="K191" s="41"/>
      <c r="L191" s="45"/>
      <c r="M191" s="243"/>
      <c r="N191" s="244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201</v>
      </c>
      <c r="AU191" s="18" t="s">
        <v>81</v>
      </c>
    </row>
    <row r="192" spans="1:51" s="14" customFormat="1" ht="12">
      <c r="A192" s="14"/>
      <c r="B192" s="255"/>
      <c r="C192" s="256"/>
      <c r="D192" s="240" t="s">
        <v>202</v>
      </c>
      <c r="E192" s="257" t="s">
        <v>1</v>
      </c>
      <c r="F192" s="258" t="s">
        <v>3203</v>
      </c>
      <c r="G192" s="256"/>
      <c r="H192" s="259">
        <v>2.285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5" t="s">
        <v>202</v>
      </c>
      <c r="AU192" s="265" t="s">
        <v>81</v>
      </c>
      <c r="AV192" s="14" t="s">
        <v>81</v>
      </c>
      <c r="AW192" s="14" t="s">
        <v>30</v>
      </c>
      <c r="AX192" s="14" t="s">
        <v>73</v>
      </c>
      <c r="AY192" s="265" t="s">
        <v>194</v>
      </c>
    </row>
    <row r="193" spans="1:51" s="15" customFormat="1" ht="12">
      <c r="A193" s="15"/>
      <c r="B193" s="266"/>
      <c r="C193" s="267"/>
      <c r="D193" s="240" t="s">
        <v>202</v>
      </c>
      <c r="E193" s="268" t="s">
        <v>1</v>
      </c>
      <c r="F193" s="269" t="s">
        <v>206</v>
      </c>
      <c r="G193" s="267"/>
      <c r="H193" s="270">
        <v>2.285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6" t="s">
        <v>202</v>
      </c>
      <c r="AU193" s="276" t="s">
        <v>81</v>
      </c>
      <c r="AV193" s="15" t="s">
        <v>115</v>
      </c>
      <c r="AW193" s="15" t="s">
        <v>30</v>
      </c>
      <c r="AX193" s="15" t="s">
        <v>77</v>
      </c>
      <c r="AY193" s="276" t="s">
        <v>194</v>
      </c>
    </row>
    <row r="194" spans="1:63" s="12" customFormat="1" ht="25.9" customHeight="1">
      <c r="A194" s="12"/>
      <c r="B194" s="211"/>
      <c r="C194" s="212"/>
      <c r="D194" s="213" t="s">
        <v>72</v>
      </c>
      <c r="E194" s="214" t="s">
        <v>1379</v>
      </c>
      <c r="F194" s="214" t="s">
        <v>1380</v>
      </c>
      <c r="G194" s="212"/>
      <c r="H194" s="212"/>
      <c r="I194" s="215"/>
      <c r="J194" s="216">
        <f>BK194</f>
        <v>0</v>
      </c>
      <c r="K194" s="212"/>
      <c r="L194" s="217"/>
      <c r="M194" s="218"/>
      <c r="N194" s="219"/>
      <c r="O194" s="219"/>
      <c r="P194" s="220">
        <f>SUM(P195:P196)</f>
        <v>0</v>
      </c>
      <c r="Q194" s="219"/>
      <c r="R194" s="220">
        <f>SUM(R195:R196)</f>
        <v>0</v>
      </c>
      <c r="S194" s="219"/>
      <c r="T194" s="221">
        <f>SUM(T195:T196)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2" t="s">
        <v>81</v>
      </c>
      <c r="AT194" s="223" t="s">
        <v>72</v>
      </c>
      <c r="AU194" s="223" t="s">
        <v>73</v>
      </c>
      <c r="AY194" s="222" t="s">
        <v>194</v>
      </c>
      <c r="BK194" s="224">
        <f>SUM(BK195:BK196)</f>
        <v>0</v>
      </c>
    </row>
    <row r="195" spans="1:65" s="2" customFormat="1" ht="12">
      <c r="A195" s="39"/>
      <c r="B195" s="40"/>
      <c r="C195" s="227" t="s">
        <v>7</v>
      </c>
      <c r="D195" s="227" t="s">
        <v>196</v>
      </c>
      <c r="E195" s="228" t="s">
        <v>3204</v>
      </c>
      <c r="F195" s="229" t="s">
        <v>3205</v>
      </c>
      <c r="G195" s="230" t="s">
        <v>357</v>
      </c>
      <c r="H195" s="231">
        <v>6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38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239</v>
      </c>
      <c r="AT195" s="238" t="s">
        <v>196</v>
      </c>
      <c r="AU195" s="238" t="s">
        <v>77</v>
      </c>
      <c r="AY195" s="18" t="s">
        <v>194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77</v>
      </c>
      <c r="BK195" s="239">
        <f>ROUND(I195*H195,2)</f>
        <v>0</v>
      </c>
      <c r="BL195" s="18" t="s">
        <v>239</v>
      </c>
      <c r="BM195" s="238" t="s">
        <v>3206</v>
      </c>
    </row>
    <row r="196" spans="1:47" s="2" customFormat="1" ht="12">
      <c r="A196" s="39"/>
      <c r="B196" s="40"/>
      <c r="C196" s="41"/>
      <c r="D196" s="240" t="s">
        <v>201</v>
      </c>
      <c r="E196" s="41"/>
      <c r="F196" s="241" t="s">
        <v>3205</v>
      </c>
      <c r="G196" s="41"/>
      <c r="H196" s="41"/>
      <c r="I196" s="242"/>
      <c r="J196" s="41"/>
      <c r="K196" s="41"/>
      <c r="L196" s="45"/>
      <c r="M196" s="301"/>
      <c r="N196" s="302"/>
      <c r="O196" s="303"/>
      <c r="P196" s="303"/>
      <c r="Q196" s="303"/>
      <c r="R196" s="303"/>
      <c r="S196" s="303"/>
      <c r="T196" s="304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201</v>
      </c>
      <c r="AU196" s="18" t="s">
        <v>77</v>
      </c>
    </row>
    <row r="197" spans="1:31" s="2" customFormat="1" ht="6.95" customHeight="1">
      <c r="A197" s="39"/>
      <c r="B197" s="67"/>
      <c r="C197" s="68"/>
      <c r="D197" s="68"/>
      <c r="E197" s="68"/>
      <c r="F197" s="68"/>
      <c r="G197" s="68"/>
      <c r="H197" s="68"/>
      <c r="I197" s="68"/>
      <c r="J197" s="68"/>
      <c r="K197" s="68"/>
      <c r="L197" s="45"/>
      <c r="M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</row>
  </sheetData>
  <sheetProtection password="CC35" sheet="1" objects="1" scenarios="1" formatColumns="0" formatRows="0" autoFilter="0"/>
  <autoFilter ref="C127:K1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81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Mníšek u Liberce ON-DSP, DPS oprava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3207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3208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17. 3. 2021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26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27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29</v>
      </c>
      <c r="E22" s="39"/>
      <c r="F22" s="39"/>
      <c r="G22" s="39"/>
      <c r="H22" s="39"/>
      <c r="I22" s="151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1" t="s">
        <v>26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31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26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32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33</v>
      </c>
      <c r="E32" s="39"/>
      <c r="F32" s="39"/>
      <c r="G32" s="39"/>
      <c r="H32" s="39"/>
      <c r="I32" s="39"/>
      <c r="J32" s="161">
        <f>ROUND(J137,2)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35</v>
      </c>
      <c r="G34" s="39"/>
      <c r="H34" s="39"/>
      <c r="I34" s="162" t="s">
        <v>34</v>
      </c>
      <c r="J34" s="162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37</v>
      </c>
      <c r="E35" s="151" t="s">
        <v>38</v>
      </c>
      <c r="F35" s="164">
        <f>ROUND((SUM(BE137:BE580)),2)</f>
        <v>0</v>
      </c>
      <c r="G35" s="39"/>
      <c r="H35" s="39"/>
      <c r="I35" s="165">
        <v>0.21</v>
      </c>
      <c r="J35" s="164">
        <f>ROUND(((SUM(BE137:BE580))*I35),2)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39</v>
      </c>
      <c r="F36" s="164">
        <f>ROUND((SUM(BF137:BF580)),2)</f>
        <v>0</v>
      </c>
      <c r="G36" s="39"/>
      <c r="H36" s="39"/>
      <c r="I36" s="165">
        <v>0.15</v>
      </c>
      <c r="J36" s="164">
        <f>ROUND(((SUM(BF137:BF580))*I36),2)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40</v>
      </c>
      <c r="F37" s="164">
        <f>ROUND((SUM(BG137:BG580)),2)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41</v>
      </c>
      <c r="F38" s="164">
        <f>ROUND((SUM(BH137:BH580)),2)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42</v>
      </c>
      <c r="F39" s="164">
        <f>ROUND((SUM(BI137:BI580)),2)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Mníšek u Liberce ON-DSP, DPS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3207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2.1 - Stavební část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17. 3. 2021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29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J137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139</v>
      </c>
      <c r="E99" s="192"/>
      <c r="F99" s="192"/>
      <c r="G99" s="192"/>
      <c r="H99" s="192"/>
      <c r="I99" s="192"/>
      <c r="J99" s="193">
        <f>J138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142</v>
      </c>
      <c r="E100" s="197"/>
      <c r="F100" s="197"/>
      <c r="G100" s="197"/>
      <c r="H100" s="197"/>
      <c r="I100" s="197"/>
      <c r="J100" s="198">
        <f>J139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146</v>
      </c>
      <c r="E101" s="197"/>
      <c r="F101" s="197"/>
      <c r="G101" s="197"/>
      <c r="H101" s="197"/>
      <c r="I101" s="197"/>
      <c r="J101" s="198">
        <f>J144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148</v>
      </c>
      <c r="E102" s="197"/>
      <c r="F102" s="197"/>
      <c r="G102" s="197"/>
      <c r="H102" s="197"/>
      <c r="I102" s="197"/>
      <c r="J102" s="198">
        <f>J198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149</v>
      </c>
      <c r="E103" s="197"/>
      <c r="F103" s="197"/>
      <c r="G103" s="197"/>
      <c r="H103" s="197"/>
      <c r="I103" s="197"/>
      <c r="J103" s="198">
        <f>J205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150</v>
      </c>
      <c r="E104" s="197"/>
      <c r="F104" s="197"/>
      <c r="G104" s="197"/>
      <c r="H104" s="197"/>
      <c r="I104" s="197"/>
      <c r="J104" s="198">
        <f>J210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151</v>
      </c>
      <c r="E105" s="197"/>
      <c r="F105" s="197"/>
      <c r="G105" s="197"/>
      <c r="H105" s="197"/>
      <c r="I105" s="197"/>
      <c r="J105" s="198">
        <f>J279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9"/>
      <c r="C106" s="190"/>
      <c r="D106" s="191" t="s">
        <v>152</v>
      </c>
      <c r="E106" s="192"/>
      <c r="F106" s="192"/>
      <c r="G106" s="192"/>
      <c r="H106" s="192"/>
      <c r="I106" s="192"/>
      <c r="J106" s="193">
        <f>J282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5"/>
      <c r="C107" s="134"/>
      <c r="D107" s="196" t="s">
        <v>156</v>
      </c>
      <c r="E107" s="197"/>
      <c r="F107" s="197"/>
      <c r="G107" s="197"/>
      <c r="H107" s="197"/>
      <c r="I107" s="197"/>
      <c r="J107" s="198">
        <f>J283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4"/>
      <c r="D108" s="196" t="s">
        <v>160</v>
      </c>
      <c r="E108" s="197"/>
      <c r="F108" s="197"/>
      <c r="G108" s="197"/>
      <c r="H108" s="197"/>
      <c r="I108" s="197"/>
      <c r="J108" s="198">
        <f>J304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161</v>
      </c>
      <c r="E109" s="197"/>
      <c r="F109" s="197"/>
      <c r="G109" s="197"/>
      <c r="H109" s="197"/>
      <c r="I109" s="197"/>
      <c r="J109" s="198">
        <f>J340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162</v>
      </c>
      <c r="E110" s="197"/>
      <c r="F110" s="197"/>
      <c r="G110" s="197"/>
      <c r="H110" s="197"/>
      <c r="I110" s="197"/>
      <c r="J110" s="198">
        <f>J350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4"/>
      <c r="D111" s="196" t="s">
        <v>3209</v>
      </c>
      <c r="E111" s="197"/>
      <c r="F111" s="197"/>
      <c r="G111" s="197"/>
      <c r="H111" s="197"/>
      <c r="I111" s="197"/>
      <c r="J111" s="198">
        <f>J377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4"/>
      <c r="D112" s="196" t="s">
        <v>165</v>
      </c>
      <c r="E112" s="197"/>
      <c r="F112" s="197"/>
      <c r="G112" s="197"/>
      <c r="H112" s="197"/>
      <c r="I112" s="197"/>
      <c r="J112" s="198">
        <f>J386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4"/>
      <c r="D113" s="196" t="s">
        <v>169</v>
      </c>
      <c r="E113" s="197"/>
      <c r="F113" s="197"/>
      <c r="G113" s="197"/>
      <c r="H113" s="197"/>
      <c r="I113" s="197"/>
      <c r="J113" s="198">
        <f>J414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34"/>
      <c r="D114" s="196" t="s">
        <v>172</v>
      </c>
      <c r="E114" s="197"/>
      <c r="F114" s="197"/>
      <c r="G114" s="197"/>
      <c r="H114" s="197"/>
      <c r="I114" s="197"/>
      <c r="J114" s="198">
        <f>J463</f>
        <v>0</v>
      </c>
      <c r="K114" s="13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5"/>
      <c r="C115" s="134"/>
      <c r="D115" s="196" t="s">
        <v>174</v>
      </c>
      <c r="E115" s="197"/>
      <c r="F115" s="197"/>
      <c r="G115" s="197"/>
      <c r="H115" s="197"/>
      <c r="I115" s="197"/>
      <c r="J115" s="198">
        <f>J521</f>
        <v>0</v>
      </c>
      <c r="K115" s="13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179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184" t="str">
        <f>E7</f>
        <v>Mníšek u Liberce ON-DSP, DPS oprava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2:12" s="1" customFormat="1" ht="12" customHeight="1">
      <c r="B126" s="22"/>
      <c r="C126" s="33" t="s">
        <v>130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1:31" s="2" customFormat="1" ht="16.5" customHeight="1">
      <c r="A127" s="39"/>
      <c r="B127" s="40"/>
      <c r="C127" s="41"/>
      <c r="D127" s="41"/>
      <c r="E127" s="184" t="s">
        <v>3207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132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6.5" customHeight="1">
      <c r="A129" s="39"/>
      <c r="B129" s="40"/>
      <c r="C129" s="41"/>
      <c r="D129" s="41"/>
      <c r="E129" s="77" t="str">
        <f>E11</f>
        <v>2.1 - Stavební část</v>
      </c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20</v>
      </c>
      <c r="D131" s="41"/>
      <c r="E131" s="41"/>
      <c r="F131" s="28" t="str">
        <f>F14</f>
        <v xml:space="preserve"> </v>
      </c>
      <c r="G131" s="41"/>
      <c r="H131" s="41"/>
      <c r="I131" s="33" t="s">
        <v>22</v>
      </c>
      <c r="J131" s="80" t="str">
        <f>IF(J14="","",J14)</f>
        <v>17. 3. 2021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24</v>
      </c>
      <c r="D133" s="41"/>
      <c r="E133" s="41"/>
      <c r="F133" s="28" t="str">
        <f>E17</f>
        <v xml:space="preserve"> </v>
      </c>
      <c r="G133" s="41"/>
      <c r="H133" s="41"/>
      <c r="I133" s="33" t="s">
        <v>29</v>
      </c>
      <c r="J133" s="37" t="str">
        <f>E23</f>
        <v xml:space="preserve"> 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5.15" customHeight="1">
      <c r="A134" s="39"/>
      <c r="B134" s="40"/>
      <c r="C134" s="33" t="s">
        <v>27</v>
      </c>
      <c r="D134" s="41"/>
      <c r="E134" s="41"/>
      <c r="F134" s="28" t="str">
        <f>IF(E20="","",E20)</f>
        <v>Vyplň údaj</v>
      </c>
      <c r="G134" s="41"/>
      <c r="H134" s="41"/>
      <c r="I134" s="33" t="s">
        <v>31</v>
      </c>
      <c r="J134" s="37" t="str">
        <f>E26</f>
        <v xml:space="preserve"> 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0.3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11" customFormat="1" ht="29.25" customHeight="1">
      <c r="A136" s="200"/>
      <c r="B136" s="201"/>
      <c r="C136" s="202" t="s">
        <v>180</v>
      </c>
      <c r="D136" s="203" t="s">
        <v>58</v>
      </c>
      <c r="E136" s="203" t="s">
        <v>54</v>
      </c>
      <c r="F136" s="203" t="s">
        <v>55</v>
      </c>
      <c r="G136" s="203" t="s">
        <v>181</v>
      </c>
      <c r="H136" s="203" t="s">
        <v>182</v>
      </c>
      <c r="I136" s="203" t="s">
        <v>183</v>
      </c>
      <c r="J136" s="203" t="s">
        <v>136</v>
      </c>
      <c r="K136" s="204" t="s">
        <v>184</v>
      </c>
      <c r="L136" s="205"/>
      <c r="M136" s="101" t="s">
        <v>1</v>
      </c>
      <c r="N136" s="102" t="s">
        <v>37</v>
      </c>
      <c r="O136" s="102" t="s">
        <v>185</v>
      </c>
      <c r="P136" s="102" t="s">
        <v>186</v>
      </c>
      <c r="Q136" s="102" t="s">
        <v>187</v>
      </c>
      <c r="R136" s="102" t="s">
        <v>188</v>
      </c>
      <c r="S136" s="102" t="s">
        <v>189</v>
      </c>
      <c r="T136" s="103" t="s">
        <v>190</v>
      </c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</row>
    <row r="137" spans="1:63" s="2" customFormat="1" ht="22.8" customHeight="1">
      <c r="A137" s="39"/>
      <c r="B137" s="40"/>
      <c r="C137" s="108" t="s">
        <v>191</v>
      </c>
      <c r="D137" s="41"/>
      <c r="E137" s="41"/>
      <c r="F137" s="41"/>
      <c r="G137" s="41"/>
      <c r="H137" s="41"/>
      <c r="I137" s="41"/>
      <c r="J137" s="206">
        <f>BK137</f>
        <v>0</v>
      </c>
      <c r="K137" s="41"/>
      <c r="L137" s="45"/>
      <c r="M137" s="104"/>
      <c r="N137" s="207"/>
      <c r="O137" s="105"/>
      <c r="P137" s="208">
        <f>P138+P282</f>
        <v>0</v>
      </c>
      <c r="Q137" s="105"/>
      <c r="R137" s="208">
        <f>R138+R282</f>
        <v>0</v>
      </c>
      <c r="S137" s="105"/>
      <c r="T137" s="209">
        <f>T138+T282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72</v>
      </c>
      <c r="AU137" s="18" t="s">
        <v>138</v>
      </c>
      <c r="BK137" s="210">
        <f>BK138+BK282</f>
        <v>0</v>
      </c>
    </row>
    <row r="138" spans="1:63" s="12" customFormat="1" ht="25.9" customHeight="1">
      <c r="A138" s="12"/>
      <c r="B138" s="211"/>
      <c r="C138" s="212"/>
      <c r="D138" s="213" t="s">
        <v>72</v>
      </c>
      <c r="E138" s="214" t="s">
        <v>192</v>
      </c>
      <c r="F138" s="214" t="s">
        <v>193</v>
      </c>
      <c r="G138" s="212"/>
      <c r="H138" s="212"/>
      <c r="I138" s="215"/>
      <c r="J138" s="216">
        <f>BK138</f>
        <v>0</v>
      </c>
      <c r="K138" s="212"/>
      <c r="L138" s="217"/>
      <c r="M138" s="218"/>
      <c r="N138" s="219"/>
      <c r="O138" s="219"/>
      <c r="P138" s="220">
        <f>P139+P144+P198+P205+P210+P279</f>
        <v>0</v>
      </c>
      <c r="Q138" s="219"/>
      <c r="R138" s="220">
        <f>R139+R144+R198+R205+R210+R279</f>
        <v>0</v>
      </c>
      <c r="S138" s="219"/>
      <c r="T138" s="221">
        <f>T139+T144+T198+T205+T210+T279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2" t="s">
        <v>77</v>
      </c>
      <c r="AT138" s="223" t="s">
        <v>72</v>
      </c>
      <c r="AU138" s="223" t="s">
        <v>73</v>
      </c>
      <c r="AY138" s="222" t="s">
        <v>194</v>
      </c>
      <c r="BK138" s="224">
        <f>BK139+BK144+BK198+BK205+BK210+BK279</f>
        <v>0</v>
      </c>
    </row>
    <row r="139" spans="1:63" s="12" customFormat="1" ht="22.8" customHeight="1">
      <c r="A139" s="12"/>
      <c r="B139" s="211"/>
      <c r="C139" s="212"/>
      <c r="D139" s="213" t="s">
        <v>72</v>
      </c>
      <c r="E139" s="225" t="s">
        <v>110</v>
      </c>
      <c r="F139" s="225" t="s">
        <v>424</v>
      </c>
      <c r="G139" s="212"/>
      <c r="H139" s="212"/>
      <c r="I139" s="215"/>
      <c r="J139" s="226">
        <f>BK139</f>
        <v>0</v>
      </c>
      <c r="K139" s="212"/>
      <c r="L139" s="217"/>
      <c r="M139" s="218"/>
      <c r="N139" s="219"/>
      <c r="O139" s="219"/>
      <c r="P139" s="220">
        <f>SUM(P140:P143)</f>
        <v>0</v>
      </c>
      <c r="Q139" s="219"/>
      <c r="R139" s="220">
        <f>SUM(R140:R143)</f>
        <v>0</v>
      </c>
      <c r="S139" s="219"/>
      <c r="T139" s="221">
        <f>SUM(T140:T143)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2" t="s">
        <v>77</v>
      </c>
      <c r="AT139" s="223" t="s">
        <v>72</v>
      </c>
      <c r="AU139" s="223" t="s">
        <v>77</v>
      </c>
      <c r="AY139" s="222" t="s">
        <v>194</v>
      </c>
      <c r="BK139" s="224">
        <f>SUM(BK140:BK143)</f>
        <v>0</v>
      </c>
    </row>
    <row r="140" spans="1:65" s="2" customFormat="1" ht="12">
      <c r="A140" s="39"/>
      <c r="B140" s="40"/>
      <c r="C140" s="227" t="s">
        <v>77</v>
      </c>
      <c r="D140" s="227" t="s">
        <v>196</v>
      </c>
      <c r="E140" s="228" t="s">
        <v>3210</v>
      </c>
      <c r="F140" s="229" t="s">
        <v>3211</v>
      </c>
      <c r="G140" s="230" t="s">
        <v>294</v>
      </c>
      <c r="H140" s="231">
        <v>2.2</v>
      </c>
      <c r="I140" s="232"/>
      <c r="J140" s="233">
        <f>ROUND(I140*H140,2)</f>
        <v>0</v>
      </c>
      <c r="K140" s="229" t="s">
        <v>200</v>
      </c>
      <c r="L140" s="45"/>
      <c r="M140" s="234" t="s">
        <v>1</v>
      </c>
      <c r="N140" s="235" t="s">
        <v>38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115</v>
      </c>
      <c r="AT140" s="238" t="s">
        <v>196</v>
      </c>
      <c r="AU140" s="238" t="s">
        <v>81</v>
      </c>
      <c r="AY140" s="18" t="s">
        <v>194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77</v>
      </c>
      <c r="BK140" s="239">
        <f>ROUND(I140*H140,2)</f>
        <v>0</v>
      </c>
      <c r="BL140" s="18" t="s">
        <v>115</v>
      </c>
      <c r="BM140" s="238" t="s">
        <v>81</v>
      </c>
    </row>
    <row r="141" spans="1:47" s="2" customFormat="1" ht="12">
      <c r="A141" s="39"/>
      <c r="B141" s="40"/>
      <c r="C141" s="41"/>
      <c r="D141" s="240" t="s">
        <v>201</v>
      </c>
      <c r="E141" s="41"/>
      <c r="F141" s="241" t="s">
        <v>3211</v>
      </c>
      <c r="G141" s="41"/>
      <c r="H141" s="41"/>
      <c r="I141" s="242"/>
      <c r="J141" s="41"/>
      <c r="K141" s="41"/>
      <c r="L141" s="45"/>
      <c r="M141" s="243"/>
      <c r="N141" s="244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201</v>
      </c>
      <c r="AU141" s="18" t="s">
        <v>81</v>
      </c>
    </row>
    <row r="142" spans="1:51" s="14" customFormat="1" ht="12">
      <c r="A142" s="14"/>
      <c r="B142" s="255"/>
      <c r="C142" s="256"/>
      <c r="D142" s="240" t="s">
        <v>202</v>
      </c>
      <c r="E142" s="257" t="s">
        <v>1</v>
      </c>
      <c r="F142" s="258" t="s">
        <v>3212</v>
      </c>
      <c r="G142" s="256"/>
      <c r="H142" s="259">
        <v>2.2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5" t="s">
        <v>202</v>
      </c>
      <c r="AU142" s="265" t="s">
        <v>81</v>
      </c>
      <c r="AV142" s="14" t="s">
        <v>81</v>
      </c>
      <c r="AW142" s="14" t="s">
        <v>30</v>
      </c>
      <c r="AX142" s="14" t="s">
        <v>73</v>
      </c>
      <c r="AY142" s="265" t="s">
        <v>194</v>
      </c>
    </row>
    <row r="143" spans="1:51" s="15" customFormat="1" ht="12">
      <c r="A143" s="15"/>
      <c r="B143" s="266"/>
      <c r="C143" s="267"/>
      <c r="D143" s="240" t="s">
        <v>202</v>
      </c>
      <c r="E143" s="268" t="s">
        <v>1</v>
      </c>
      <c r="F143" s="269" t="s">
        <v>206</v>
      </c>
      <c r="G143" s="267"/>
      <c r="H143" s="270">
        <v>2.2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6" t="s">
        <v>202</v>
      </c>
      <c r="AU143" s="276" t="s">
        <v>81</v>
      </c>
      <c r="AV143" s="15" t="s">
        <v>115</v>
      </c>
      <c r="AW143" s="15" t="s">
        <v>30</v>
      </c>
      <c r="AX143" s="15" t="s">
        <v>77</v>
      </c>
      <c r="AY143" s="276" t="s">
        <v>194</v>
      </c>
    </row>
    <row r="144" spans="1:63" s="12" customFormat="1" ht="22.8" customHeight="1">
      <c r="A144" s="12"/>
      <c r="B144" s="211"/>
      <c r="C144" s="212"/>
      <c r="D144" s="213" t="s">
        <v>72</v>
      </c>
      <c r="E144" s="225" t="s">
        <v>213</v>
      </c>
      <c r="F144" s="225" t="s">
        <v>623</v>
      </c>
      <c r="G144" s="212"/>
      <c r="H144" s="212"/>
      <c r="I144" s="215"/>
      <c r="J144" s="226">
        <f>BK144</f>
        <v>0</v>
      </c>
      <c r="K144" s="212"/>
      <c r="L144" s="217"/>
      <c r="M144" s="218"/>
      <c r="N144" s="219"/>
      <c r="O144" s="219"/>
      <c r="P144" s="220">
        <f>SUM(P145:P197)</f>
        <v>0</v>
      </c>
      <c r="Q144" s="219"/>
      <c r="R144" s="220">
        <f>SUM(R145:R197)</f>
        <v>0</v>
      </c>
      <c r="S144" s="219"/>
      <c r="T144" s="221">
        <f>SUM(T145:T197)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2" t="s">
        <v>77</v>
      </c>
      <c r="AT144" s="223" t="s">
        <v>72</v>
      </c>
      <c r="AU144" s="223" t="s">
        <v>77</v>
      </c>
      <c r="AY144" s="222" t="s">
        <v>194</v>
      </c>
      <c r="BK144" s="224">
        <f>SUM(BK145:BK197)</f>
        <v>0</v>
      </c>
    </row>
    <row r="145" spans="1:65" s="2" customFormat="1" ht="33" customHeight="1">
      <c r="A145" s="39"/>
      <c r="B145" s="40"/>
      <c r="C145" s="227" t="s">
        <v>81</v>
      </c>
      <c r="D145" s="227" t="s">
        <v>196</v>
      </c>
      <c r="E145" s="228" t="s">
        <v>3213</v>
      </c>
      <c r="F145" s="229" t="s">
        <v>3214</v>
      </c>
      <c r="G145" s="230" t="s">
        <v>294</v>
      </c>
      <c r="H145" s="231">
        <v>3.5</v>
      </c>
      <c r="I145" s="232"/>
      <c r="J145" s="233">
        <f>ROUND(I145*H145,2)</f>
        <v>0</v>
      </c>
      <c r="K145" s="229" t="s">
        <v>200</v>
      </c>
      <c r="L145" s="45"/>
      <c r="M145" s="234" t="s">
        <v>1</v>
      </c>
      <c r="N145" s="235" t="s">
        <v>38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115</v>
      </c>
      <c r="AT145" s="238" t="s">
        <v>196</v>
      </c>
      <c r="AU145" s="238" t="s">
        <v>81</v>
      </c>
      <c r="AY145" s="18" t="s">
        <v>194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77</v>
      </c>
      <c r="BK145" s="239">
        <f>ROUND(I145*H145,2)</f>
        <v>0</v>
      </c>
      <c r="BL145" s="18" t="s">
        <v>115</v>
      </c>
      <c r="BM145" s="238" t="s">
        <v>115</v>
      </c>
    </row>
    <row r="146" spans="1:47" s="2" customFormat="1" ht="12">
      <c r="A146" s="39"/>
      <c r="B146" s="40"/>
      <c r="C146" s="41"/>
      <c r="D146" s="240" t="s">
        <v>201</v>
      </c>
      <c r="E146" s="41"/>
      <c r="F146" s="241" t="s">
        <v>3214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201</v>
      </c>
      <c r="AU146" s="18" t="s">
        <v>81</v>
      </c>
    </row>
    <row r="147" spans="1:65" s="2" customFormat="1" ht="12">
      <c r="A147" s="39"/>
      <c r="B147" s="40"/>
      <c r="C147" s="227" t="s">
        <v>110</v>
      </c>
      <c r="D147" s="227" t="s">
        <v>196</v>
      </c>
      <c r="E147" s="228" t="s">
        <v>629</v>
      </c>
      <c r="F147" s="229" t="s">
        <v>630</v>
      </c>
      <c r="G147" s="230" t="s">
        <v>294</v>
      </c>
      <c r="H147" s="231">
        <v>7</v>
      </c>
      <c r="I147" s="232"/>
      <c r="J147" s="233">
        <f>ROUND(I147*H147,2)</f>
        <v>0</v>
      </c>
      <c r="K147" s="229" t="s">
        <v>200</v>
      </c>
      <c r="L147" s="45"/>
      <c r="M147" s="234" t="s">
        <v>1</v>
      </c>
      <c r="N147" s="235" t="s">
        <v>38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115</v>
      </c>
      <c r="AT147" s="238" t="s">
        <v>196</v>
      </c>
      <c r="AU147" s="238" t="s">
        <v>81</v>
      </c>
      <c r="AY147" s="18" t="s">
        <v>194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77</v>
      </c>
      <c r="BK147" s="239">
        <f>ROUND(I147*H147,2)</f>
        <v>0</v>
      </c>
      <c r="BL147" s="18" t="s">
        <v>115</v>
      </c>
      <c r="BM147" s="238" t="s">
        <v>213</v>
      </c>
    </row>
    <row r="148" spans="1:47" s="2" customFormat="1" ht="12">
      <c r="A148" s="39"/>
      <c r="B148" s="40"/>
      <c r="C148" s="41"/>
      <c r="D148" s="240" t="s">
        <v>201</v>
      </c>
      <c r="E148" s="41"/>
      <c r="F148" s="241" t="s">
        <v>630</v>
      </c>
      <c r="G148" s="41"/>
      <c r="H148" s="41"/>
      <c r="I148" s="242"/>
      <c r="J148" s="41"/>
      <c r="K148" s="41"/>
      <c r="L148" s="45"/>
      <c r="M148" s="243"/>
      <c r="N148" s="244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201</v>
      </c>
      <c r="AU148" s="18" t="s">
        <v>81</v>
      </c>
    </row>
    <row r="149" spans="1:51" s="13" customFormat="1" ht="12">
      <c r="A149" s="13"/>
      <c r="B149" s="245"/>
      <c r="C149" s="246"/>
      <c r="D149" s="240" t="s">
        <v>202</v>
      </c>
      <c r="E149" s="247" t="s">
        <v>1</v>
      </c>
      <c r="F149" s="248" t="s">
        <v>632</v>
      </c>
      <c r="G149" s="246"/>
      <c r="H149" s="247" t="s">
        <v>1</v>
      </c>
      <c r="I149" s="249"/>
      <c r="J149" s="246"/>
      <c r="K149" s="246"/>
      <c r="L149" s="250"/>
      <c r="M149" s="251"/>
      <c r="N149" s="252"/>
      <c r="O149" s="252"/>
      <c r="P149" s="252"/>
      <c r="Q149" s="252"/>
      <c r="R149" s="252"/>
      <c r="S149" s="252"/>
      <c r="T149" s="25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4" t="s">
        <v>202</v>
      </c>
      <c r="AU149" s="254" t="s">
        <v>81</v>
      </c>
      <c r="AV149" s="13" t="s">
        <v>77</v>
      </c>
      <c r="AW149" s="13" t="s">
        <v>30</v>
      </c>
      <c r="AX149" s="13" t="s">
        <v>73</v>
      </c>
      <c r="AY149" s="254" t="s">
        <v>194</v>
      </c>
    </row>
    <row r="150" spans="1:51" s="14" customFormat="1" ht="12">
      <c r="A150" s="14"/>
      <c r="B150" s="255"/>
      <c r="C150" s="256"/>
      <c r="D150" s="240" t="s">
        <v>202</v>
      </c>
      <c r="E150" s="257" t="s">
        <v>1</v>
      </c>
      <c r="F150" s="258" t="s">
        <v>3215</v>
      </c>
      <c r="G150" s="256"/>
      <c r="H150" s="259">
        <v>7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5" t="s">
        <v>202</v>
      </c>
      <c r="AU150" s="265" t="s">
        <v>81</v>
      </c>
      <c r="AV150" s="14" t="s">
        <v>81</v>
      </c>
      <c r="AW150" s="14" t="s">
        <v>30</v>
      </c>
      <c r="AX150" s="14" t="s">
        <v>73</v>
      </c>
      <c r="AY150" s="265" t="s">
        <v>194</v>
      </c>
    </row>
    <row r="151" spans="1:51" s="15" customFormat="1" ht="12">
      <c r="A151" s="15"/>
      <c r="B151" s="266"/>
      <c r="C151" s="267"/>
      <c r="D151" s="240" t="s">
        <v>202</v>
      </c>
      <c r="E151" s="268" t="s">
        <v>1</v>
      </c>
      <c r="F151" s="269" t="s">
        <v>206</v>
      </c>
      <c r="G151" s="267"/>
      <c r="H151" s="270">
        <v>7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6" t="s">
        <v>202</v>
      </c>
      <c r="AU151" s="276" t="s">
        <v>81</v>
      </c>
      <c r="AV151" s="15" t="s">
        <v>115</v>
      </c>
      <c r="AW151" s="15" t="s">
        <v>30</v>
      </c>
      <c r="AX151" s="15" t="s">
        <v>77</v>
      </c>
      <c r="AY151" s="276" t="s">
        <v>194</v>
      </c>
    </row>
    <row r="152" spans="1:65" s="2" customFormat="1" ht="55.5" customHeight="1">
      <c r="A152" s="39"/>
      <c r="B152" s="40"/>
      <c r="C152" s="227" t="s">
        <v>115</v>
      </c>
      <c r="D152" s="227" t="s">
        <v>196</v>
      </c>
      <c r="E152" s="228" t="s">
        <v>3216</v>
      </c>
      <c r="F152" s="229" t="s">
        <v>3217</v>
      </c>
      <c r="G152" s="230" t="s">
        <v>294</v>
      </c>
      <c r="H152" s="231">
        <v>3.5</v>
      </c>
      <c r="I152" s="232"/>
      <c r="J152" s="233">
        <f>ROUND(I152*H152,2)</f>
        <v>0</v>
      </c>
      <c r="K152" s="229" t="s">
        <v>200</v>
      </c>
      <c r="L152" s="45"/>
      <c r="M152" s="234" t="s">
        <v>1</v>
      </c>
      <c r="N152" s="235" t="s">
        <v>38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115</v>
      </c>
      <c r="AT152" s="238" t="s">
        <v>196</v>
      </c>
      <c r="AU152" s="238" t="s">
        <v>81</v>
      </c>
      <c r="AY152" s="18" t="s">
        <v>194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77</v>
      </c>
      <c r="BK152" s="239">
        <f>ROUND(I152*H152,2)</f>
        <v>0</v>
      </c>
      <c r="BL152" s="18" t="s">
        <v>115</v>
      </c>
      <c r="BM152" s="238" t="s">
        <v>219</v>
      </c>
    </row>
    <row r="153" spans="1:47" s="2" customFormat="1" ht="12">
      <c r="A153" s="39"/>
      <c r="B153" s="40"/>
      <c r="C153" s="41"/>
      <c r="D153" s="240" t="s">
        <v>201</v>
      </c>
      <c r="E153" s="41"/>
      <c r="F153" s="241" t="s">
        <v>3217</v>
      </c>
      <c r="G153" s="41"/>
      <c r="H153" s="41"/>
      <c r="I153" s="242"/>
      <c r="J153" s="41"/>
      <c r="K153" s="41"/>
      <c r="L153" s="45"/>
      <c r="M153" s="243"/>
      <c r="N153" s="24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201</v>
      </c>
      <c r="AU153" s="18" t="s">
        <v>81</v>
      </c>
    </row>
    <row r="154" spans="1:51" s="14" customFormat="1" ht="12">
      <c r="A154" s="14"/>
      <c r="B154" s="255"/>
      <c r="C154" s="256"/>
      <c r="D154" s="240" t="s">
        <v>202</v>
      </c>
      <c r="E154" s="257" t="s">
        <v>1</v>
      </c>
      <c r="F154" s="258" t="s">
        <v>3218</v>
      </c>
      <c r="G154" s="256"/>
      <c r="H154" s="259">
        <v>3.5</v>
      </c>
      <c r="I154" s="260"/>
      <c r="J154" s="256"/>
      <c r="K154" s="256"/>
      <c r="L154" s="261"/>
      <c r="M154" s="262"/>
      <c r="N154" s="263"/>
      <c r="O154" s="263"/>
      <c r="P154" s="263"/>
      <c r="Q154" s="263"/>
      <c r="R154" s="263"/>
      <c r="S154" s="263"/>
      <c r="T154" s="26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5" t="s">
        <v>202</v>
      </c>
      <c r="AU154" s="265" t="s">
        <v>81</v>
      </c>
      <c r="AV154" s="14" t="s">
        <v>81</v>
      </c>
      <c r="AW154" s="14" t="s">
        <v>30</v>
      </c>
      <c r="AX154" s="14" t="s">
        <v>73</v>
      </c>
      <c r="AY154" s="265" t="s">
        <v>194</v>
      </c>
    </row>
    <row r="155" spans="1:51" s="15" customFormat="1" ht="12">
      <c r="A155" s="15"/>
      <c r="B155" s="266"/>
      <c r="C155" s="267"/>
      <c r="D155" s="240" t="s">
        <v>202</v>
      </c>
      <c r="E155" s="268" t="s">
        <v>1</v>
      </c>
      <c r="F155" s="269" t="s">
        <v>206</v>
      </c>
      <c r="G155" s="267"/>
      <c r="H155" s="270">
        <v>3.5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6" t="s">
        <v>202</v>
      </c>
      <c r="AU155" s="276" t="s">
        <v>81</v>
      </c>
      <c r="AV155" s="15" t="s">
        <v>115</v>
      </c>
      <c r="AW155" s="15" t="s">
        <v>30</v>
      </c>
      <c r="AX155" s="15" t="s">
        <v>77</v>
      </c>
      <c r="AY155" s="276" t="s">
        <v>194</v>
      </c>
    </row>
    <row r="156" spans="1:65" s="2" customFormat="1" ht="44.25" customHeight="1">
      <c r="A156" s="39"/>
      <c r="B156" s="40"/>
      <c r="C156" s="227" t="s">
        <v>123</v>
      </c>
      <c r="D156" s="227" t="s">
        <v>196</v>
      </c>
      <c r="E156" s="228" t="s">
        <v>3219</v>
      </c>
      <c r="F156" s="229" t="s">
        <v>3220</v>
      </c>
      <c r="G156" s="230" t="s">
        <v>294</v>
      </c>
      <c r="H156" s="231">
        <v>10.5</v>
      </c>
      <c r="I156" s="232"/>
      <c r="J156" s="233">
        <f>ROUND(I156*H156,2)</f>
        <v>0</v>
      </c>
      <c r="K156" s="229" t="s">
        <v>200</v>
      </c>
      <c r="L156" s="45"/>
      <c r="M156" s="234" t="s">
        <v>1</v>
      </c>
      <c r="N156" s="235" t="s">
        <v>38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115</v>
      </c>
      <c r="AT156" s="238" t="s">
        <v>196</v>
      </c>
      <c r="AU156" s="238" t="s">
        <v>81</v>
      </c>
      <c r="AY156" s="18" t="s">
        <v>194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77</v>
      </c>
      <c r="BK156" s="239">
        <f>ROUND(I156*H156,2)</f>
        <v>0</v>
      </c>
      <c r="BL156" s="18" t="s">
        <v>115</v>
      </c>
      <c r="BM156" s="238" t="s">
        <v>223</v>
      </c>
    </row>
    <row r="157" spans="1:47" s="2" customFormat="1" ht="12">
      <c r="A157" s="39"/>
      <c r="B157" s="40"/>
      <c r="C157" s="41"/>
      <c r="D157" s="240" t="s">
        <v>201</v>
      </c>
      <c r="E157" s="41"/>
      <c r="F157" s="241" t="s">
        <v>3220</v>
      </c>
      <c r="G157" s="41"/>
      <c r="H157" s="41"/>
      <c r="I157" s="242"/>
      <c r="J157" s="41"/>
      <c r="K157" s="41"/>
      <c r="L157" s="45"/>
      <c r="M157" s="243"/>
      <c r="N157" s="244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201</v>
      </c>
      <c r="AU157" s="18" t="s">
        <v>81</v>
      </c>
    </row>
    <row r="158" spans="1:51" s="14" customFormat="1" ht="12">
      <c r="A158" s="14"/>
      <c r="B158" s="255"/>
      <c r="C158" s="256"/>
      <c r="D158" s="240" t="s">
        <v>202</v>
      </c>
      <c r="E158" s="257" t="s">
        <v>1</v>
      </c>
      <c r="F158" s="258" t="s">
        <v>3221</v>
      </c>
      <c r="G158" s="256"/>
      <c r="H158" s="259">
        <v>10.5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5" t="s">
        <v>202</v>
      </c>
      <c r="AU158" s="265" t="s">
        <v>81</v>
      </c>
      <c r="AV158" s="14" t="s">
        <v>81</v>
      </c>
      <c r="AW158" s="14" t="s">
        <v>30</v>
      </c>
      <c r="AX158" s="14" t="s">
        <v>73</v>
      </c>
      <c r="AY158" s="265" t="s">
        <v>194</v>
      </c>
    </row>
    <row r="159" spans="1:51" s="15" customFormat="1" ht="12">
      <c r="A159" s="15"/>
      <c r="B159" s="266"/>
      <c r="C159" s="267"/>
      <c r="D159" s="240" t="s">
        <v>202</v>
      </c>
      <c r="E159" s="268" t="s">
        <v>1</v>
      </c>
      <c r="F159" s="269" t="s">
        <v>206</v>
      </c>
      <c r="G159" s="267"/>
      <c r="H159" s="270">
        <v>10.5</v>
      </c>
      <c r="I159" s="271"/>
      <c r="J159" s="267"/>
      <c r="K159" s="267"/>
      <c r="L159" s="272"/>
      <c r="M159" s="273"/>
      <c r="N159" s="274"/>
      <c r="O159" s="274"/>
      <c r="P159" s="274"/>
      <c r="Q159" s="274"/>
      <c r="R159" s="274"/>
      <c r="S159" s="274"/>
      <c r="T159" s="27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6" t="s">
        <v>202</v>
      </c>
      <c r="AU159" s="276" t="s">
        <v>81</v>
      </c>
      <c r="AV159" s="15" t="s">
        <v>115</v>
      </c>
      <c r="AW159" s="15" t="s">
        <v>30</v>
      </c>
      <c r="AX159" s="15" t="s">
        <v>77</v>
      </c>
      <c r="AY159" s="276" t="s">
        <v>194</v>
      </c>
    </row>
    <row r="160" spans="1:65" s="2" customFormat="1" ht="33" customHeight="1">
      <c r="A160" s="39"/>
      <c r="B160" s="40"/>
      <c r="C160" s="227" t="s">
        <v>213</v>
      </c>
      <c r="D160" s="227" t="s">
        <v>196</v>
      </c>
      <c r="E160" s="228" t="s">
        <v>660</v>
      </c>
      <c r="F160" s="229" t="s">
        <v>661</v>
      </c>
      <c r="G160" s="230" t="s">
        <v>294</v>
      </c>
      <c r="H160" s="231">
        <v>21.13</v>
      </c>
      <c r="I160" s="232"/>
      <c r="J160" s="233">
        <f>ROUND(I160*H160,2)</f>
        <v>0</v>
      </c>
      <c r="K160" s="229" t="s">
        <v>200</v>
      </c>
      <c r="L160" s="45"/>
      <c r="M160" s="234" t="s">
        <v>1</v>
      </c>
      <c r="N160" s="235" t="s">
        <v>38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115</v>
      </c>
      <c r="AT160" s="238" t="s">
        <v>196</v>
      </c>
      <c r="AU160" s="238" t="s">
        <v>81</v>
      </c>
      <c r="AY160" s="18" t="s">
        <v>194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77</v>
      </c>
      <c r="BK160" s="239">
        <f>ROUND(I160*H160,2)</f>
        <v>0</v>
      </c>
      <c r="BL160" s="18" t="s">
        <v>115</v>
      </c>
      <c r="BM160" s="238" t="s">
        <v>229</v>
      </c>
    </row>
    <row r="161" spans="1:47" s="2" customFormat="1" ht="12">
      <c r="A161" s="39"/>
      <c r="B161" s="40"/>
      <c r="C161" s="41"/>
      <c r="D161" s="240" t="s">
        <v>201</v>
      </c>
      <c r="E161" s="41"/>
      <c r="F161" s="241" t="s">
        <v>661</v>
      </c>
      <c r="G161" s="41"/>
      <c r="H161" s="41"/>
      <c r="I161" s="242"/>
      <c r="J161" s="41"/>
      <c r="K161" s="41"/>
      <c r="L161" s="45"/>
      <c r="M161" s="243"/>
      <c r="N161" s="244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201</v>
      </c>
      <c r="AU161" s="18" t="s">
        <v>81</v>
      </c>
    </row>
    <row r="162" spans="1:51" s="14" customFormat="1" ht="12">
      <c r="A162" s="14"/>
      <c r="B162" s="255"/>
      <c r="C162" s="256"/>
      <c r="D162" s="240" t="s">
        <v>202</v>
      </c>
      <c r="E162" s="257" t="s">
        <v>1</v>
      </c>
      <c r="F162" s="258" t="s">
        <v>3222</v>
      </c>
      <c r="G162" s="256"/>
      <c r="H162" s="259">
        <v>21.13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5" t="s">
        <v>202</v>
      </c>
      <c r="AU162" s="265" t="s">
        <v>81</v>
      </c>
      <c r="AV162" s="14" t="s">
        <v>81</v>
      </c>
      <c r="AW162" s="14" t="s">
        <v>30</v>
      </c>
      <c r="AX162" s="14" t="s">
        <v>73</v>
      </c>
      <c r="AY162" s="265" t="s">
        <v>194</v>
      </c>
    </row>
    <row r="163" spans="1:51" s="15" customFormat="1" ht="12">
      <c r="A163" s="15"/>
      <c r="B163" s="266"/>
      <c r="C163" s="267"/>
      <c r="D163" s="240" t="s">
        <v>202</v>
      </c>
      <c r="E163" s="268" t="s">
        <v>1</v>
      </c>
      <c r="F163" s="269" t="s">
        <v>206</v>
      </c>
      <c r="G163" s="267"/>
      <c r="H163" s="270">
        <v>21.13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6" t="s">
        <v>202</v>
      </c>
      <c r="AU163" s="276" t="s">
        <v>81</v>
      </c>
      <c r="AV163" s="15" t="s">
        <v>115</v>
      </c>
      <c r="AW163" s="15" t="s">
        <v>30</v>
      </c>
      <c r="AX163" s="15" t="s">
        <v>77</v>
      </c>
      <c r="AY163" s="276" t="s">
        <v>194</v>
      </c>
    </row>
    <row r="164" spans="1:65" s="2" customFormat="1" ht="44.25" customHeight="1">
      <c r="A164" s="39"/>
      <c r="B164" s="40"/>
      <c r="C164" s="227" t="s">
        <v>231</v>
      </c>
      <c r="D164" s="227" t="s">
        <v>196</v>
      </c>
      <c r="E164" s="228" t="s">
        <v>3223</v>
      </c>
      <c r="F164" s="229" t="s">
        <v>3224</v>
      </c>
      <c r="G164" s="230" t="s">
        <v>294</v>
      </c>
      <c r="H164" s="231">
        <v>7.896</v>
      </c>
      <c r="I164" s="232"/>
      <c r="J164" s="233">
        <f>ROUND(I164*H164,2)</f>
        <v>0</v>
      </c>
      <c r="K164" s="229" t="s">
        <v>200</v>
      </c>
      <c r="L164" s="45"/>
      <c r="M164" s="234" t="s">
        <v>1</v>
      </c>
      <c r="N164" s="235" t="s">
        <v>38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115</v>
      </c>
      <c r="AT164" s="238" t="s">
        <v>196</v>
      </c>
      <c r="AU164" s="238" t="s">
        <v>81</v>
      </c>
      <c r="AY164" s="18" t="s">
        <v>194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77</v>
      </c>
      <c r="BK164" s="239">
        <f>ROUND(I164*H164,2)</f>
        <v>0</v>
      </c>
      <c r="BL164" s="18" t="s">
        <v>115</v>
      </c>
      <c r="BM164" s="238" t="s">
        <v>234</v>
      </c>
    </row>
    <row r="165" spans="1:47" s="2" customFormat="1" ht="12">
      <c r="A165" s="39"/>
      <c r="B165" s="40"/>
      <c r="C165" s="41"/>
      <c r="D165" s="240" t="s">
        <v>201</v>
      </c>
      <c r="E165" s="41"/>
      <c r="F165" s="241" t="s">
        <v>3224</v>
      </c>
      <c r="G165" s="41"/>
      <c r="H165" s="41"/>
      <c r="I165" s="242"/>
      <c r="J165" s="41"/>
      <c r="K165" s="41"/>
      <c r="L165" s="45"/>
      <c r="M165" s="243"/>
      <c r="N165" s="244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201</v>
      </c>
      <c r="AU165" s="18" t="s">
        <v>81</v>
      </c>
    </row>
    <row r="166" spans="1:51" s="14" customFormat="1" ht="12">
      <c r="A166" s="14"/>
      <c r="B166" s="255"/>
      <c r="C166" s="256"/>
      <c r="D166" s="240" t="s">
        <v>202</v>
      </c>
      <c r="E166" s="257" t="s">
        <v>1</v>
      </c>
      <c r="F166" s="258" t="s">
        <v>3225</v>
      </c>
      <c r="G166" s="256"/>
      <c r="H166" s="259">
        <v>7.896</v>
      </c>
      <c r="I166" s="260"/>
      <c r="J166" s="256"/>
      <c r="K166" s="256"/>
      <c r="L166" s="261"/>
      <c r="M166" s="262"/>
      <c r="N166" s="263"/>
      <c r="O166" s="263"/>
      <c r="P166" s="263"/>
      <c r="Q166" s="263"/>
      <c r="R166" s="263"/>
      <c r="S166" s="263"/>
      <c r="T166" s="26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5" t="s">
        <v>202</v>
      </c>
      <c r="AU166" s="265" t="s">
        <v>81</v>
      </c>
      <c r="AV166" s="14" t="s">
        <v>81</v>
      </c>
      <c r="AW166" s="14" t="s">
        <v>30</v>
      </c>
      <c r="AX166" s="14" t="s">
        <v>73</v>
      </c>
      <c r="AY166" s="265" t="s">
        <v>194</v>
      </c>
    </row>
    <row r="167" spans="1:51" s="15" customFormat="1" ht="12">
      <c r="A167" s="15"/>
      <c r="B167" s="266"/>
      <c r="C167" s="267"/>
      <c r="D167" s="240" t="s">
        <v>202</v>
      </c>
      <c r="E167" s="268" t="s">
        <v>1</v>
      </c>
      <c r="F167" s="269" t="s">
        <v>206</v>
      </c>
      <c r="G167" s="267"/>
      <c r="H167" s="270">
        <v>7.896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6" t="s">
        <v>202</v>
      </c>
      <c r="AU167" s="276" t="s">
        <v>81</v>
      </c>
      <c r="AV167" s="15" t="s">
        <v>115</v>
      </c>
      <c r="AW167" s="15" t="s">
        <v>30</v>
      </c>
      <c r="AX167" s="15" t="s">
        <v>77</v>
      </c>
      <c r="AY167" s="276" t="s">
        <v>194</v>
      </c>
    </row>
    <row r="168" spans="1:65" s="2" customFormat="1" ht="44.25" customHeight="1">
      <c r="A168" s="39"/>
      <c r="B168" s="40"/>
      <c r="C168" s="227" t="s">
        <v>219</v>
      </c>
      <c r="D168" s="227" t="s">
        <v>196</v>
      </c>
      <c r="E168" s="228" t="s">
        <v>3226</v>
      </c>
      <c r="F168" s="229" t="s">
        <v>3227</v>
      </c>
      <c r="G168" s="230" t="s">
        <v>294</v>
      </c>
      <c r="H168" s="231">
        <v>23.688</v>
      </c>
      <c r="I168" s="232"/>
      <c r="J168" s="233">
        <f>ROUND(I168*H168,2)</f>
        <v>0</v>
      </c>
      <c r="K168" s="229" t="s">
        <v>200</v>
      </c>
      <c r="L168" s="45"/>
      <c r="M168" s="234" t="s">
        <v>1</v>
      </c>
      <c r="N168" s="235" t="s">
        <v>38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115</v>
      </c>
      <c r="AT168" s="238" t="s">
        <v>196</v>
      </c>
      <c r="AU168" s="238" t="s">
        <v>81</v>
      </c>
      <c r="AY168" s="18" t="s">
        <v>194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77</v>
      </c>
      <c r="BK168" s="239">
        <f>ROUND(I168*H168,2)</f>
        <v>0</v>
      </c>
      <c r="BL168" s="18" t="s">
        <v>115</v>
      </c>
      <c r="BM168" s="238" t="s">
        <v>239</v>
      </c>
    </row>
    <row r="169" spans="1:47" s="2" customFormat="1" ht="12">
      <c r="A169" s="39"/>
      <c r="B169" s="40"/>
      <c r="C169" s="41"/>
      <c r="D169" s="240" t="s">
        <v>201</v>
      </c>
      <c r="E169" s="41"/>
      <c r="F169" s="241" t="s">
        <v>3227</v>
      </c>
      <c r="G169" s="41"/>
      <c r="H169" s="41"/>
      <c r="I169" s="242"/>
      <c r="J169" s="41"/>
      <c r="K169" s="41"/>
      <c r="L169" s="45"/>
      <c r="M169" s="243"/>
      <c r="N169" s="244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201</v>
      </c>
      <c r="AU169" s="18" t="s">
        <v>81</v>
      </c>
    </row>
    <row r="170" spans="1:51" s="14" customFormat="1" ht="12">
      <c r="A170" s="14"/>
      <c r="B170" s="255"/>
      <c r="C170" s="256"/>
      <c r="D170" s="240" t="s">
        <v>202</v>
      </c>
      <c r="E170" s="257" t="s">
        <v>1</v>
      </c>
      <c r="F170" s="258" t="s">
        <v>3228</v>
      </c>
      <c r="G170" s="256"/>
      <c r="H170" s="259">
        <v>23.688</v>
      </c>
      <c r="I170" s="260"/>
      <c r="J170" s="256"/>
      <c r="K170" s="256"/>
      <c r="L170" s="261"/>
      <c r="M170" s="262"/>
      <c r="N170" s="263"/>
      <c r="O170" s="263"/>
      <c r="P170" s="263"/>
      <c r="Q170" s="263"/>
      <c r="R170" s="263"/>
      <c r="S170" s="263"/>
      <c r="T170" s="26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5" t="s">
        <v>202</v>
      </c>
      <c r="AU170" s="265" t="s">
        <v>81</v>
      </c>
      <c r="AV170" s="14" t="s">
        <v>81</v>
      </c>
      <c r="AW170" s="14" t="s">
        <v>30</v>
      </c>
      <c r="AX170" s="14" t="s">
        <v>73</v>
      </c>
      <c r="AY170" s="265" t="s">
        <v>194</v>
      </c>
    </row>
    <row r="171" spans="1:51" s="15" customFormat="1" ht="12">
      <c r="A171" s="15"/>
      <c r="B171" s="266"/>
      <c r="C171" s="267"/>
      <c r="D171" s="240" t="s">
        <v>202</v>
      </c>
      <c r="E171" s="268" t="s">
        <v>1</v>
      </c>
      <c r="F171" s="269" t="s">
        <v>206</v>
      </c>
      <c r="G171" s="267"/>
      <c r="H171" s="270">
        <v>23.688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6" t="s">
        <v>202</v>
      </c>
      <c r="AU171" s="276" t="s">
        <v>81</v>
      </c>
      <c r="AV171" s="15" t="s">
        <v>115</v>
      </c>
      <c r="AW171" s="15" t="s">
        <v>30</v>
      </c>
      <c r="AX171" s="15" t="s">
        <v>77</v>
      </c>
      <c r="AY171" s="276" t="s">
        <v>194</v>
      </c>
    </row>
    <row r="172" spans="1:65" s="2" customFormat="1" ht="33" customHeight="1">
      <c r="A172" s="39"/>
      <c r="B172" s="40"/>
      <c r="C172" s="227" t="s">
        <v>241</v>
      </c>
      <c r="D172" s="227" t="s">
        <v>196</v>
      </c>
      <c r="E172" s="228" t="s">
        <v>679</v>
      </c>
      <c r="F172" s="229" t="s">
        <v>680</v>
      </c>
      <c r="G172" s="230" t="s">
        <v>397</v>
      </c>
      <c r="H172" s="231">
        <v>3</v>
      </c>
      <c r="I172" s="232"/>
      <c r="J172" s="233">
        <f>ROUND(I172*H172,2)</f>
        <v>0</v>
      </c>
      <c r="K172" s="229" t="s">
        <v>200</v>
      </c>
      <c r="L172" s="45"/>
      <c r="M172" s="234" t="s">
        <v>1</v>
      </c>
      <c r="N172" s="235" t="s">
        <v>38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115</v>
      </c>
      <c r="AT172" s="238" t="s">
        <v>196</v>
      </c>
      <c r="AU172" s="238" t="s">
        <v>81</v>
      </c>
      <c r="AY172" s="18" t="s">
        <v>194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77</v>
      </c>
      <c r="BK172" s="239">
        <f>ROUND(I172*H172,2)</f>
        <v>0</v>
      </c>
      <c r="BL172" s="18" t="s">
        <v>115</v>
      </c>
      <c r="BM172" s="238" t="s">
        <v>244</v>
      </c>
    </row>
    <row r="173" spans="1:47" s="2" customFormat="1" ht="12">
      <c r="A173" s="39"/>
      <c r="B173" s="40"/>
      <c r="C173" s="41"/>
      <c r="D173" s="240" t="s">
        <v>201</v>
      </c>
      <c r="E173" s="41"/>
      <c r="F173" s="241" t="s">
        <v>680</v>
      </c>
      <c r="G173" s="41"/>
      <c r="H173" s="41"/>
      <c r="I173" s="242"/>
      <c r="J173" s="41"/>
      <c r="K173" s="41"/>
      <c r="L173" s="45"/>
      <c r="M173" s="243"/>
      <c r="N173" s="244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201</v>
      </c>
      <c r="AU173" s="18" t="s">
        <v>81</v>
      </c>
    </row>
    <row r="174" spans="1:51" s="14" customFormat="1" ht="12">
      <c r="A174" s="14"/>
      <c r="B174" s="255"/>
      <c r="C174" s="256"/>
      <c r="D174" s="240" t="s">
        <v>202</v>
      </c>
      <c r="E174" s="257" t="s">
        <v>1</v>
      </c>
      <c r="F174" s="258" t="s">
        <v>3229</v>
      </c>
      <c r="G174" s="256"/>
      <c r="H174" s="259">
        <v>1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5" t="s">
        <v>202</v>
      </c>
      <c r="AU174" s="265" t="s">
        <v>81</v>
      </c>
      <c r="AV174" s="14" t="s">
        <v>81</v>
      </c>
      <c r="AW174" s="14" t="s">
        <v>30</v>
      </c>
      <c r="AX174" s="14" t="s">
        <v>73</v>
      </c>
      <c r="AY174" s="265" t="s">
        <v>194</v>
      </c>
    </row>
    <row r="175" spans="1:51" s="14" customFormat="1" ht="12">
      <c r="A175" s="14"/>
      <c r="B175" s="255"/>
      <c r="C175" s="256"/>
      <c r="D175" s="240" t="s">
        <v>202</v>
      </c>
      <c r="E175" s="257" t="s">
        <v>1</v>
      </c>
      <c r="F175" s="258" t="s">
        <v>3230</v>
      </c>
      <c r="G175" s="256"/>
      <c r="H175" s="259">
        <v>2</v>
      </c>
      <c r="I175" s="260"/>
      <c r="J175" s="256"/>
      <c r="K175" s="256"/>
      <c r="L175" s="261"/>
      <c r="M175" s="262"/>
      <c r="N175" s="263"/>
      <c r="O175" s="263"/>
      <c r="P175" s="263"/>
      <c r="Q175" s="263"/>
      <c r="R175" s="263"/>
      <c r="S175" s="263"/>
      <c r="T175" s="26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5" t="s">
        <v>202</v>
      </c>
      <c r="AU175" s="265" t="s">
        <v>81</v>
      </c>
      <c r="AV175" s="14" t="s">
        <v>81</v>
      </c>
      <c r="AW175" s="14" t="s">
        <v>30</v>
      </c>
      <c r="AX175" s="14" t="s">
        <v>73</v>
      </c>
      <c r="AY175" s="265" t="s">
        <v>194</v>
      </c>
    </row>
    <row r="176" spans="1:51" s="15" customFormat="1" ht="12">
      <c r="A176" s="15"/>
      <c r="B176" s="266"/>
      <c r="C176" s="267"/>
      <c r="D176" s="240" t="s">
        <v>202</v>
      </c>
      <c r="E176" s="268" t="s">
        <v>1</v>
      </c>
      <c r="F176" s="269" t="s">
        <v>206</v>
      </c>
      <c r="G176" s="267"/>
      <c r="H176" s="270">
        <v>3</v>
      </c>
      <c r="I176" s="271"/>
      <c r="J176" s="267"/>
      <c r="K176" s="267"/>
      <c r="L176" s="272"/>
      <c r="M176" s="273"/>
      <c r="N176" s="274"/>
      <c r="O176" s="274"/>
      <c r="P176" s="274"/>
      <c r="Q176" s="274"/>
      <c r="R176" s="274"/>
      <c r="S176" s="274"/>
      <c r="T176" s="27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6" t="s">
        <v>202</v>
      </c>
      <c r="AU176" s="276" t="s">
        <v>81</v>
      </c>
      <c r="AV176" s="15" t="s">
        <v>115</v>
      </c>
      <c r="AW176" s="15" t="s">
        <v>30</v>
      </c>
      <c r="AX176" s="15" t="s">
        <v>77</v>
      </c>
      <c r="AY176" s="276" t="s">
        <v>194</v>
      </c>
    </row>
    <row r="177" spans="1:65" s="2" customFormat="1" ht="12">
      <c r="A177" s="39"/>
      <c r="B177" s="40"/>
      <c r="C177" s="227" t="s">
        <v>223</v>
      </c>
      <c r="D177" s="227" t="s">
        <v>196</v>
      </c>
      <c r="E177" s="228" t="s">
        <v>705</v>
      </c>
      <c r="F177" s="229" t="s">
        <v>706</v>
      </c>
      <c r="G177" s="230" t="s">
        <v>294</v>
      </c>
      <c r="H177" s="231">
        <v>13.234</v>
      </c>
      <c r="I177" s="232"/>
      <c r="J177" s="233">
        <f>ROUND(I177*H177,2)</f>
        <v>0</v>
      </c>
      <c r="K177" s="229" t="s">
        <v>200</v>
      </c>
      <c r="L177" s="45"/>
      <c r="M177" s="234" t="s">
        <v>1</v>
      </c>
      <c r="N177" s="235" t="s">
        <v>38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115</v>
      </c>
      <c r="AT177" s="238" t="s">
        <v>196</v>
      </c>
      <c r="AU177" s="238" t="s">
        <v>81</v>
      </c>
      <c r="AY177" s="18" t="s">
        <v>194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77</v>
      </c>
      <c r="BK177" s="239">
        <f>ROUND(I177*H177,2)</f>
        <v>0</v>
      </c>
      <c r="BL177" s="18" t="s">
        <v>115</v>
      </c>
      <c r="BM177" s="238" t="s">
        <v>247</v>
      </c>
    </row>
    <row r="178" spans="1:47" s="2" customFormat="1" ht="12">
      <c r="A178" s="39"/>
      <c r="B178" s="40"/>
      <c r="C178" s="41"/>
      <c r="D178" s="240" t="s">
        <v>201</v>
      </c>
      <c r="E178" s="41"/>
      <c r="F178" s="241" t="s">
        <v>706</v>
      </c>
      <c r="G178" s="41"/>
      <c r="H178" s="41"/>
      <c r="I178" s="242"/>
      <c r="J178" s="41"/>
      <c r="K178" s="41"/>
      <c r="L178" s="45"/>
      <c r="M178" s="243"/>
      <c r="N178" s="244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201</v>
      </c>
      <c r="AU178" s="18" t="s">
        <v>81</v>
      </c>
    </row>
    <row r="179" spans="1:51" s="13" customFormat="1" ht="12">
      <c r="A179" s="13"/>
      <c r="B179" s="245"/>
      <c r="C179" s="246"/>
      <c r="D179" s="240" t="s">
        <v>202</v>
      </c>
      <c r="E179" s="247" t="s">
        <v>1</v>
      </c>
      <c r="F179" s="248" t="s">
        <v>708</v>
      </c>
      <c r="G179" s="246"/>
      <c r="H179" s="247" t="s">
        <v>1</v>
      </c>
      <c r="I179" s="249"/>
      <c r="J179" s="246"/>
      <c r="K179" s="246"/>
      <c r="L179" s="250"/>
      <c r="M179" s="251"/>
      <c r="N179" s="252"/>
      <c r="O179" s="252"/>
      <c r="P179" s="252"/>
      <c r="Q179" s="252"/>
      <c r="R179" s="252"/>
      <c r="S179" s="252"/>
      <c r="T179" s="25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4" t="s">
        <v>202</v>
      </c>
      <c r="AU179" s="254" t="s">
        <v>81</v>
      </c>
      <c r="AV179" s="13" t="s">
        <v>77</v>
      </c>
      <c r="AW179" s="13" t="s">
        <v>30</v>
      </c>
      <c r="AX179" s="13" t="s">
        <v>73</v>
      </c>
      <c r="AY179" s="254" t="s">
        <v>194</v>
      </c>
    </row>
    <row r="180" spans="1:51" s="14" customFormat="1" ht="12">
      <c r="A180" s="14"/>
      <c r="B180" s="255"/>
      <c r="C180" s="256"/>
      <c r="D180" s="240" t="s">
        <v>202</v>
      </c>
      <c r="E180" s="257" t="s">
        <v>1</v>
      </c>
      <c r="F180" s="258" t="s">
        <v>3231</v>
      </c>
      <c r="G180" s="256"/>
      <c r="H180" s="259">
        <v>13.234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5" t="s">
        <v>202</v>
      </c>
      <c r="AU180" s="265" t="s">
        <v>81</v>
      </c>
      <c r="AV180" s="14" t="s">
        <v>81</v>
      </c>
      <c r="AW180" s="14" t="s">
        <v>30</v>
      </c>
      <c r="AX180" s="14" t="s">
        <v>73</v>
      </c>
      <c r="AY180" s="265" t="s">
        <v>194</v>
      </c>
    </row>
    <row r="181" spans="1:51" s="15" customFormat="1" ht="12">
      <c r="A181" s="15"/>
      <c r="B181" s="266"/>
      <c r="C181" s="267"/>
      <c r="D181" s="240" t="s">
        <v>202</v>
      </c>
      <c r="E181" s="268" t="s">
        <v>1</v>
      </c>
      <c r="F181" s="269" t="s">
        <v>206</v>
      </c>
      <c r="G181" s="267"/>
      <c r="H181" s="270">
        <v>13.234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6" t="s">
        <v>202</v>
      </c>
      <c r="AU181" s="276" t="s">
        <v>81</v>
      </c>
      <c r="AV181" s="15" t="s">
        <v>115</v>
      </c>
      <c r="AW181" s="15" t="s">
        <v>30</v>
      </c>
      <c r="AX181" s="15" t="s">
        <v>77</v>
      </c>
      <c r="AY181" s="276" t="s">
        <v>194</v>
      </c>
    </row>
    <row r="182" spans="1:65" s="2" customFormat="1" ht="44.25" customHeight="1">
      <c r="A182" s="39"/>
      <c r="B182" s="40"/>
      <c r="C182" s="227" t="s">
        <v>248</v>
      </c>
      <c r="D182" s="227" t="s">
        <v>196</v>
      </c>
      <c r="E182" s="228" t="s">
        <v>712</v>
      </c>
      <c r="F182" s="229" t="s">
        <v>713</v>
      </c>
      <c r="G182" s="230" t="s">
        <v>294</v>
      </c>
      <c r="H182" s="231">
        <v>39.702</v>
      </c>
      <c r="I182" s="232"/>
      <c r="J182" s="233">
        <f>ROUND(I182*H182,2)</f>
        <v>0</v>
      </c>
      <c r="K182" s="229" t="s">
        <v>200</v>
      </c>
      <c r="L182" s="45"/>
      <c r="M182" s="234" t="s">
        <v>1</v>
      </c>
      <c r="N182" s="235" t="s">
        <v>38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115</v>
      </c>
      <c r="AT182" s="238" t="s">
        <v>196</v>
      </c>
      <c r="AU182" s="238" t="s">
        <v>81</v>
      </c>
      <c r="AY182" s="18" t="s">
        <v>194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77</v>
      </c>
      <c r="BK182" s="239">
        <f>ROUND(I182*H182,2)</f>
        <v>0</v>
      </c>
      <c r="BL182" s="18" t="s">
        <v>115</v>
      </c>
      <c r="BM182" s="238" t="s">
        <v>251</v>
      </c>
    </row>
    <row r="183" spans="1:47" s="2" customFormat="1" ht="12">
      <c r="A183" s="39"/>
      <c r="B183" s="40"/>
      <c r="C183" s="41"/>
      <c r="D183" s="240" t="s">
        <v>201</v>
      </c>
      <c r="E183" s="41"/>
      <c r="F183" s="241" t="s">
        <v>713</v>
      </c>
      <c r="G183" s="41"/>
      <c r="H183" s="41"/>
      <c r="I183" s="242"/>
      <c r="J183" s="41"/>
      <c r="K183" s="41"/>
      <c r="L183" s="45"/>
      <c r="M183" s="243"/>
      <c r="N183" s="244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201</v>
      </c>
      <c r="AU183" s="18" t="s">
        <v>81</v>
      </c>
    </row>
    <row r="184" spans="1:51" s="14" customFormat="1" ht="12">
      <c r="A184" s="14"/>
      <c r="B184" s="255"/>
      <c r="C184" s="256"/>
      <c r="D184" s="240" t="s">
        <v>202</v>
      </c>
      <c r="E184" s="257" t="s">
        <v>1</v>
      </c>
      <c r="F184" s="258" t="s">
        <v>3232</v>
      </c>
      <c r="G184" s="256"/>
      <c r="H184" s="259">
        <v>39.702</v>
      </c>
      <c r="I184" s="260"/>
      <c r="J184" s="256"/>
      <c r="K184" s="256"/>
      <c r="L184" s="261"/>
      <c r="M184" s="262"/>
      <c r="N184" s="263"/>
      <c r="O184" s="263"/>
      <c r="P184" s="263"/>
      <c r="Q184" s="263"/>
      <c r="R184" s="263"/>
      <c r="S184" s="263"/>
      <c r="T184" s="26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5" t="s">
        <v>202</v>
      </c>
      <c r="AU184" s="265" t="s">
        <v>81</v>
      </c>
      <c r="AV184" s="14" t="s">
        <v>81</v>
      </c>
      <c r="AW184" s="14" t="s">
        <v>30</v>
      </c>
      <c r="AX184" s="14" t="s">
        <v>73</v>
      </c>
      <c r="AY184" s="265" t="s">
        <v>194</v>
      </c>
    </row>
    <row r="185" spans="1:51" s="15" customFormat="1" ht="12">
      <c r="A185" s="15"/>
      <c r="B185" s="266"/>
      <c r="C185" s="267"/>
      <c r="D185" s="240" t="s">
        <v>202</v>
      </c>
      <c r="E185" s="268" t="s">
        <v>1</v>
      </c>
      <c r="F185" s="269" t="s">
        <v>206</v>
      </c>
      <c r="G185" s="267"/>
      <c r="H185" s="270">
        <v>39.702</v>
      </c>
      <c r="I185" s="271"/>
      <c r="J185" s="267"/>
      <c r="K185" s="267"/>
      <c r="L185" s="272"/>
      <c r="M185" s="273"/>
      <c r="N185" s="274"/>
      <c r="O185" s="274"/>
      <c r="P185" s="274"/>
      <c r="Q185" s="274"/>
      <c r="R185" s="274"/>
      <c r="S185" s="274"/>
      <c r="T185" s="27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6" t="s">
        <v>202</v>
      </c>
      <c r="AU185" s="276" t="s">
        <v>81</v>
      </c>
      <c r="AV185" s="15" t="s">
        <v>115</v>
      </c>
      <c r="AW185" s="15" t="s">
        <v>30</v>
      </c>
      <c r="AX185" s="15" t="s">
        <v>77</v>
      </c>
      <c r="AY185" s="276" t="s">
        <v>194</v>
      </c>
    </row>
    <row r="186" spans="1:65" s="2" customFormat="1" ht="12">
      <c r="A186" s="39"/>
      <c r="B186" s="40"/>
      <c r="C186" s="227" t="s">
        <v>229</v>
      </c>
      <c r="D186" s="227" t="s">
        <v>196</v>
      </c>
      <c r="E186" s="228" t="s">
        <v>738</v>
      </c>
      <c r="F186" s="229" t="s">
        <v>739</v>
      </c>
      <c r="G186" s="230" t="s">
        <v>357</v>
      </c>
      <c r="H186" s="231">
        <v>6.52</v>
      </c>
      <c r="I186" s="232"/>
      <c r="J186" s="233">
        <f>ROUND(I186*H186,2)</f>
        <v>0</v>
      </c>
      <c r="K186" s="229" t="s">
        <v>200</v>
      </c>
      <c r="L186" s="45"/>
      <c r="M186" s="234" t="s">
        <v>1</v>
      </c>
      <c r="N186" s="235" t="s">
        <v>38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115</v>
      </c>
      <c r="AT186" s="238" t="s">
        <v>196</v>
      </c>
      <c r="AU186" s="238" t="s">
        <v>81</v>
      </c>
      <c r="AY186" s="18" t="s">
        <v>194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77</v>
      </c>
      <c r="BK186" s="239">
        <f>ROUND(I186*H186,2)</f>
        <v>0</v>
      </c>
      <c r="BL186" s="18" t="s">
        <v>115</v>
      </c>
      <c r="BM186" s="238" t="s">
        <v>255</v>
      </c>
    </row>
    <row r="187" spans="1:47" s="2" customFormat="1" ht="12">
      <c r="A187" s="39"/>
      <c r="B187" s="40"/>
      <c r="C187" s="41"/>
      <c r="D187" s="240" t="s">
        <v>201</v>
      </c>
      <c r="E187" s="41"/>
      <c r="F187" s="241" t="s">
        <v>739</v>
      </c>
      <c r="G187" s="41"/>
      <c r="H187" s="41"/>
      <c r="I187" s="242"/>
      <c r="J187" s="41"/>
      <c r="K187" s="41"/>
      <c r="L187" s="45"/>
      <c r="M187" s="243"/>
      <c r="N187" s="244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201</v>
      </c>
      <c r="AU187" s="18" t="s">
        <v>81</v>
      </c>
    </row>
    <row r="188" spans="1:51" s="14" customFormat="1" ht="12">
      <c r="A188" s="14"/>
      <c r="B188" s="255"/>
      <c r="C188" s="256"/>
      <c r="D188" s="240" t="s">
        <v>202</v>
      </c>
      <c r="E188" s="257" t="s">
        <v>1</v>
      </c>
      <c r="F188" s="258" t="s">
        <v>3233</v>
      </c>
      <c r="G188" s="256"/>
      <c r="H188" s="259">
        <v>6.52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202</v>
      </c>
      <c r="AU188" s="265" t="s">
        <v>81</v>
      </c>
      <c r="AV188" s="14" t="s">
        <v>81</v>
      </c>
      <c r="AW188" s="14" t="s">
        <v>30</v>
      </c>
      <c r="AX188" s="14" t="s">
        <v>73</v>
      </c>
      <c r="AY188" s="265" t="s">
        <v>194</v>
      </c>
    </row>
    <row r="189" spans="1:51" s="15" customFormat="1" ht="12">
      <c r="A189" s="15"/>
      <c r="B189" s="266"/>
      <c r="C189" s="267"/>
      <c r="D189" s="240" t="s">
        <v>202</v>
      </c>
      <c r="E189" s="268" t="s">
        <v>1</v>
      </c>
      <c r="F189" s="269" t="s">
        <v>206</v>
      </c>
      <c r="G189" s="267"/>
      <c r="H189" s="270">
        <v>6.52</v>
      </c>
      <c r="I189" s="271"/>
      <c r="J189" s="267"/>
      <c r="K189" s="267"/>
      <c r="L189" s="272"/>
      <c r="M189" s="273"/>
      <c r="N189" s="274"/>
      <c r="O189" s="274"/>
      <c r="P189" s="274"/>
      <c r="Q189" s="274"/>
      <c r="R189" s="274"/>
      <c r="S189" s="274"/>
      <c r="T189" s="27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76" t="s">
        <v>202</v>
      </c>
      <c r="AU189" s="276" t="s">
        <v>81</v>
      </c>
      <c r="AV189" s="15" t="s">
        <v>115</v>
      </c>
      <c r="AW189" s="15" t="s">
        <v>30</v>
      </c>
      <c r="AX189" s="15" t="s">
        <v>77</v>
      </c>
      <c r="AY189" s="276" t="s">
        <v>194</v>
      </c>
    </row>
    <row r="190" spans="1:65" s="2" customFormat="1" ht="33" customHeight="1">
      <c r="A190" s="39"/>
      <c r="B190" s="40"/>
      <c r="C190" s="227" t="s">
        <v>257</v>
      </c>
      <c r="D190" s="227" t="s">
        <v>196</v>
      </c>
      <c r="E190" s="228" t="s">
        <v>814</v>
      </c>
      <c r="F190" s="229" t="s">
        <v>815</v>
      </c>
      <c r="G190" s="230" t="s">
        <v>294</v>
      </c>
      <c r="H190" s="231">
        <v>2.395</v>
      </c>
      <c r="I190" s="232"/>
      <c r="J190" s="233">
        <f>ROUND(I190*H190,2)</f>
        <v>0</v>
      </c>
      <c r="K190" s="229" t="s">
        <v>200</v>
      </c>
      <c r="L190" s="45"/>
      <c r="M190" s="234" t="s">
        <v>1</v>
      </c>
      <c r="N190" s="235" t="s">
        <v>38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115</v>
      </c>
      <c r="AT190" s="238" t="s">
        <v>196</v>
      </c>
      <c r="AU190" s="238" t="s">
        <v>81</v>
      </c>
      <c r="AY190" s="18" t="s">
        <v>194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77</v>
      </c>
      <c r="BK190" s="239">
        <f>ROUND(I190*H190,2)</f>
        <v>0</v>
      </c>
      <c r="BL190" s="18" t="s">
        <v>115</v>
      </c>
      <c r="BM190" s="238" t="s">
        <v>260</v>
      </c>
    </row>
    <row r="191" spans="1:47" s="2" customFormat="1" ht="12">
      <c r="A191" s="39"/>
      <c r="B191" s="40"/>
      <c r="C191" s="41"/>
      <c r="D191" s="240" t="s">
        <v>201</v>
      </c>
      <c r="E191" s="41"/>
      <c r="F191" s="241" t="s">
        <v>815</v>
      </c>
      <c r="G191" s="41"/>
      <c r="H191" s="41"/>
      <c r="I191" s="242"/>
      <c r="J191" s="41"/>
      <c r="K191" s="41"/>
      <c r="L191" s="45"/>
      <c r="M191" s="243"/>
      <c r="N191" s="244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201</v>
      </c>
      <c r="AU191" s="18" t="s">
        <v>81</v>
      </c>
    </row>
    <row r="192" spans="1:51" s="14" customFormat="1" ht="12">
      <c r="A192" s="14"/>
      <c r="B192" s="255"/>
      <c r="C192" s="256"/>
      <c r="D192" s="240" t="s">
        <v>202</v>
      </c>
      <c r="E192" s="257" t="s">
        <v>1</v>
      </c>
      <c r="F192" s="258" t="s">
        <v>3234</v>
      </c>
      <c r="G192" s="256"/>
      <c r="H192" s="259">
        <v>2.395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5" t="s">
        <v>202</v>
      </c>
      <c r="AU192" s="265" t="s">
        <v>81</v>
      </c>
      <c r="AV192" s="14" t="s">
        <v>81</v>
      </c>
      <c r="AW192" s="14" t="s">
        <v>30</v>
      </c>
      <c r="AX192" s="14" t="s">
        <v>73</v>
      </c>
      <c r="AY192" s="265" t="s">
        <v>194</v>
      </c>
    </row>
    <row r="193" spans="1:51" s="15" customFormat="1" ht="12">
      <c r="A193" s="15"/>
      <c r="B193" s="266"/>
      <c r="C193" s="267"/>
      <c r="D193" s="240" t="s">
        <v>202</v>
      </c>
      <c r="E193" s="268" t="s">
        <v>1</v>
      </c>
      <c r="F193" s="269" t="s">
        <v>206</v>
      </c>
      <c r="G193" s="267"/>
      <c r="H193" s="270">
        <v>2.395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6" t="s">
        <v>202</v>
      </c>
      <c r="AU193" s="276" t="s">
        <v>81</v>
      </c>
      <c r="AV193" s="15" t="s">
        <v>115</v>
      </c>
      <c r="AW193" s="15" t="s">
        <v>30</v>
      </c>
      <c r="AX193" s="15" t="s">
        <v>77</v>
      </c>
      <c r="AY193" s="276" t="s">
        <v>194</v>
      </c>
    </row>
    <row r="194" spans="1:65" s="2" customFormat="1" ht="12">
      <c r="A194" s="39"/>
      <c r="B194" s="40"/>
      <c r="C194" s="227" t="s">
        <v>234</v>
      </c>
      <c r="D194" s="227" t="s">
        <v>196</v>
      </c>
      <c r="E194" s="228" t="s">
        <v>3235</v>
      </c>
      <c r="F194" s="229" t="s">
        <v>3236</v>
      </c>
      <c r="G194" s="230" t="s">
        <v>199</v>
      </c>
      <c r="H194" s="231">
        <v>0.49</v>
      </c>
      <c r="I194" s="232"/>
      <c r="J194" s="233">
        <f>ROUND(I194*H194,2)</f>
        <v>0</v>
      </c>
      <c r="K194" s="229" t="s">
        <v>200</v>
      </c>
      <c r="L194" s="45"/>
      <c r="M194" s="234" t="s">
        <v>1</v>
      </c>
      <c r="N194" s="235" t="s">
        <v>38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115</v>
      </c>
      <c r="AT194" s="238" t="s">
        <v>196</v>
      </c>
      <c r="AU194" s="238" t="s">
        <v>81</v>
      </c>
      <c r="AY194" s="18" t="s">
        <v>194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77</v>
      </c>
      <c r="BK194" s="239">
        <f>ROUND(I194*H194,2)</f>
        <v>0</v>
      </c>
      <c r="BL194" s="18" t="s">
        <v>115</v>
      </c>
      <c r="BM194" s="238" t="s">
        <v>265</v>
      </c>
    </row>
    <row r="195" spans="1:47" s="2" customFormat="1" ht="12">
      <c r="A195" s="39"/>
      <c r="B195" s="40"/>
      <c r="C195" s="41"/>
      <c r="D195" s="240" t="s">
        <v>201</v>
      </c>
      <c r="E195" s="41"/>
      <c r="F195" s="241" t="s">
        <v>3236</v>
      </c>
      <c r="G195" s="41"/>
      <c r="H195" s="41"/>
      <c r="I195" s="242"/>
      <c r="J195" s="41"/>
      <c r="K195" s="41"/>
      <c r="L195" s="45"/>
      <c r="M195" s="243"/>
      <c r="N195" s="244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201</v>
      </c>
      <c r="AU195" s="18" t="s">
        <v>81</v>
      </c>
    </row>
    <row r="196" spans="1:51" s="14" customFormat="1" ht="12">
      <c r="A196" s="14"/>
      <c r="B196" s="255"/>
      <c r="C196" s="256"/>
      <c r="D196" s="240" t="s">
        <v>202</v>
      </c>
      <c r="E196" s="257" t="s">
        <v>1</v>
      </c>
      <c r="F196" s="258" t="s">
        <v>3237</v>
      </c>
      <c r="G196" s="256"/>
      <c r="H196" s="259">
        <v>0.49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5" t="s">
        <v>202</v>
      </c>
      <c r="AU196" s="265" t="s">
        <v>81</v>
      </c>
      <c r="AV196" s="14" t="s">
        <v>81</v>
      </c>
      <c r="AW196" s="14" t="s">
        <v>30</v>
      </c>
      <c r="AX196" s="14" t="s">
        <v>73</v>
      </c>
      <c r="AY196" s="265" t="s">
        <v>194</v>
      </c>
    </row>
    <row r="197" spans="1:51" s="15" customFormat="1" ht="12">
      <c r="A197" s="15"/>
      <c r="B197" s="266"/>
      <c r="C197" s="267"/>
      <c r="D197" s="240" t="s">
        <v>202</v>
      </c>
      <c r="E197" s="268" t="s">
        <v>1</v>
      </c>
      <c r="F197" s="269" t="s">
        <v>206</v>
      </c>
      <c r="G197" s="267"/>
      <c r="H197" s="270">
        <v>0.49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6" t="s">
        <v>202</v>
      </c>
      <c r="AU197" s="276" t="s">
        <v>81</v>
      </c>
      <c r="AV197" s="15" t="s">
        <v>115</v>
      </c>
      <c r="AW197" s="15" t="s">
        <v>30</v>
      </c>
      <c r="AX197" s="15" t="s">
        <v>77</v>
      </c>
      <c r="AY197" s="276" t="s">
        <v>194</v>
      </c>
    </row>
    <row r="198" spans="1:63" s="12" customFormat="1" ht="22.8" customHeight="1">
      <c r="A198" s="12"/>
      <c r="B198" s="211"/>
      <c r="C198" s="212"/>
      <c r="D198" s="213" t="s">
        <v>72</v>
      </c>
      <c r="E198" s="225" t="s">
        <v>241</v>
      </c>
      <c r="F198" s="225" t="s">
        <v>863</v>
      </c>
      <c r="G198" s="212"/>
      <c r="H198" s="212"/>
      <c r="I198" s="215"/>
      <c r="J198" s="226">
        <f>BK198</f>
        <v>0</v>
      </c>
      <c r="K198" s="212"/>
      <c r="L198" s="217"/>
      <c r="M198" s="218"/>
      <c r="N198" s="219"/>
      <c r="O198" s="219"/>
      <c r="P198" s="220">
        <f>SUM(P199:P204)</f>
        <v>0</v>
      </c>
      <c r="Q198" s="219"/>
      <c r="R198" s="220">
        <f>SUM(R199:R204)</f>
        <v>0</v>
      </c>
      <c r="S198" s="219"/>
      <c r="T198" s="221">
        <f>SUM(T199:T204)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2" t="s">
        <v>77</v>
      </c>
      <c r="AT198" s="223" t="s">
        <v>72</v>
      </c>
      <c r="AU198" s="223" t="s">
        <v>77</v>
      </c>
      <c r="AY198" s="222" t="s">
        <v>194</v>
      </c>
      <c r="BK198" s="224">
        <f>SUM(BK199:BK204)</f>
        <v>0</v>
      </c>
    </row>
    <row r="199" spans="1:65" s="2" customFormat="1" ht="12">
      <c r="A199" s="39"/>
      <c r="B199" s="40"/>
      <c r="C199" s="227" t="s">
        <v>8</v>
      </c>
      <c r="D199" s="227" t="s">
        <v>196</v>
      </c>
      <c r="E199" s="228" t="s">
        <v>924</v>
      </c>
      <c r="F199" s="229" t="s">
        <v>925</v>
      </c>
      <c r="G199" s="230" t="s">
        <v>294</v>
      </c>
      <c r="H199" s="231">
        <v>52.87</v>
      </c>
      <c r="I199" s="232"/>
      <c r="J199" s="233">
        <f>ROUND(I199*H199,2)</f>
        <v>0</v>
      </c>
      <c r="K199" s="229" t="s">
        <v>200</v>
      </c>
      <c r="L199" s="45"/>
      <c r="M199" s="234" t="s">
        <v>1</v>
      </c>
      <c r="N199" s="235" t="s">
        <v>38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115</v>
      </c>
      <c r="AT199" s="238" t="s">
        <v>196</v>
      </c>
      <c r="AU199" s="238" t="s">
        <v>81</v>
      </c>
      <c r="AY199" s="18" t="s">
        <v>194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77</v>
      </c>
      <c r="BK199" s="239">
        <f>ROUND(I199*H199,2)</f>
        <v>0</v>
      </c>
      <c r="BL199" s="18" t="s">
        <v>115</v>
      </c>
      <c r="BM199" s="238" t="s">
        <v>269</v>
      </c>
    </row>
    <row r="200" spans="1:47" s="2" customFormat="1" ht="12">
      <c r="A200" s="39"/>
      <c r="B200" s="40"/>
      <c r="C200" s="41"/>
      <c r="D200" s="240" t="s">
        <v>201</v>
      </c>
      <c r="E200" s="41"/>
      <c r="F200" s="241" t="s">
        <v>925</v>
      </c>
      <c r="G200" s="41"/>
      <c r="H200" s="41"/>
      <c r="I200" s="242"/>
      <c r="J200" s="41"/>
      <c r="K200" s="41"/>
      <c r="L200" s="45"/>
      <c r="M200" s="243"/>
      <c r="N200" s="244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201</v>
      </c>
      <c r="AU200" s="18" t="s">
        <v>81</v>
      </c>
    </row>
    <row r="201" spans="1:51" s="14" customFormat="1" ht="12">
      <c r="A201" s="14"/>
      <c r="B201" s="255"/>
      <c r="C201" s="256"/>
      <c r="D201" s="240" t="s">
        <v>202</v>
      </c>
      <c r="E201" s="257" t="s">
        <v>1</v>
      </c>
      <c r="F201" s="258" t="s">
        <v>3238</v>
      </c>
      <c r="G201" s="256"/>
      <c r="H201" s="259">
        <v>52.87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5" t="s">
        <v>202</v>
      </c>
      <c r="AU201" s="265" t="s">
        <v>81</v>
      </c>
      <c r="AV201" s="14" t="s">
        <v>81</v>
      </c>
      <c r="AW201" s="14" t="s">
        <v>30</v>
      </c>
      <c r="AX201" s="14" t="s">
        <v>73</v>
      </c>
      <c r="AY201" s="265" t="s">
        <v>194</v>
      </c>
    </row>
    <row r="202" spans="1:51" s="15" customFormat="1" ht="12">
      <c r="A202" s="15"/>
      <c r="B202" s="266"/>
      <c r="C202" s="267"/>
      <c r="D202" s="240" t="s">
        <v>202</v>
      </c>
      <c r="E202" s="268" t="s">
        <v>1</v>
      </c>
      <c r="F202" s="269" t="s">
        <v>206</v>
      </c>
      <c r="G202" s="267"/>
      <c r="H202" s="270">
        <v>52.87</v>
      </c>
      <c r="I202" s="271"/>
      <c r="J202" s="267"/>
      <c r="K202" s="267"/>
      <c r="L202" s="272"/>
      <c r="M202" s="273"/>
      <c r="N202" s="274"/>
      <c r="O202" s="274"/>
      <c r="P202" s="274"/>
      <c r="Q202" s="274"/>
      <c r="R202" s="274"/>
      <c r="S202" s="274"/>
      <c r="T202" s="27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6" t="s">
        <v>202</v>
      </c>
      <c r="AU202" s="276" t="s">
        <v>81</v>
      </c>
      <c r="AV202" s="15" t="s">
        <v>115</v>
      </c>
      <c r="AW202" s="15" t="s">
        <v>30</v>
      </c>
      <c r="AX202" s="15" t="s">
        <v>77</v>
      </c>
      <c r="AY202" s="276" t="s">
        <v>194</v>
      </c>
    </row>
    <row r="203" spans="1:65" s="2" customFormat="1" ht="16.5" customHeight="1">
      <c r="A203" s="39"/>
      <c r="B203" s="40"/>
      <c r="C203" s="227" t="s">
        <v>239</v>
      </c>
      <c r="D203" s="227" t="s">
        <v>196</v>
      </c>
      <c r="E203" s="228" t="s">
        <v>1006</v>
      </c>
      <c r="F203" s="229" t="s">
        <v>1007</v>
      </c>
      <c r="G203" s="230" t="s">
        <v>919</v>
      </c>
      <c r="H203" s="231">
        <v>1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38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115</v>
      </c>
      <c r="AT203" s="238" t="s">
        <v>196</v>
      </c>
      <c r="AU203" s="238" t="s">
        <v>81</v>
      </c>
      <c r="AY203" s="18" t="s">
        <v>194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77</v>
      </c>
      <c r="BK203" s="239">
        <f>ROUND(I203*H203,2)</f>
        <v>0</v>
      </c>
      <c r="BL203" s="18" t="s">
        <v>115</v>
      </c>
      <c r="BM203" s="238" t="s">
        <v>273</v>
      </c>
    </row>
    <row r="204" spans="1:47" s="2" customFormat="1" ht="12">
      <c r="A204" s="39"/>
      <c r="B204" s="40"/>
      <c r="C204" s="41"/>
      <c r="D204" s="240" t="s">
        <v>201</v>
      </c>
      <c r="E204" s="41"/>
      <c r="F204" s="241" t="s">
        <v>1007</v>
      </c>
      <c r="G204" s="41"/>
      <c r="H204" s="41"/>
      <c r="I204" s="242"/>
      <c r="J204" s="41"/>
      <c r="K204" s="41"/>
      <c r="L204" s="45"/>
      <c r="M204" s="243"/>
      <c r="N204" s="244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201</v>
      </c>
      <c r="AU204" s="18" t="s">
        <v>81</v>
      </c>
    </row>
    <row r="205" spans="1:63" s="12" customFormat="1" ht="22.8" customHeight="1">
      <c r="A205" s="12"/>
      <c r="B205" s="211"/>
      <c r="C205" s="212"/>
      <c r="D205" s="213" t="s">
        <v>72</v>
      </c>
      <c r="E205" s="225" t="s">
        <v>444</v>
      </c>
      <c r="F205" s="225" t="s">
        <v>1029</v>
      </c>
      <c r="G205" s="212"/>
      <c r="H205" s="212"/>
      <c r="I205" s="215"/>
      <c r="J205" s="226">
        <f>BK205</f>
        <v>0</v>
      </c>
      <c r="K205" s="212"/>
      <c r="L205" s="217"/>
      <c r="M205" s="218"/>
      <c r="N205" s="219"/>
      <c r="O205" s="219"/>
      <c r="P205" s="220">
        <f>SUM(P206:P209)</f>
        <v>0</v>
      </c>
      <c r="Q205" s="219"/>
      <c r="R205" s="220">
        <f>SUM(R206:R209)</f>
        <v>0</v>
      </c>
      <c r="S205" s="219"/>
      <c r="T205" s="221">
        <f>SUM(T206:T209)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2" t="s">
        <v>77</v>
      </c>
      <c r="AT205" s="223" t="s">
        <v>72</v>
      </c>
      <c r="AU205" s="223" t="s">
        <v>77</v>
      </c>
      <c r="AY205" s="222" t="s">
        <v>194</v>
      </c>
      <c r="BK205" s="224">
        <f>SUM(BK206:BK209)</f>
        <v>0</v>
      </c>
    </row>
    <row r="206" spans="1:65" s="2" customFormat="1" ht="12">
      <c r="A206" s="39"/>
      <c r="B206" s="40"/>
      <c r="C206" s="227" t="s">
        <v>281</v>
      </c>
      <c r="D206" s="227" t="s">
        <v>196</v>
      </c>
      <c r="E206" s="228" t="s">
        <v>3239</v>
      </c>
      <c r="F206" s="229" t="s">
        <v>3240</v>
      </c>
      <c r="G206" s="230" t="s">
        <v>294</v>
      </c>
      <c r="H206" s="231">
        <v>10.25</v>
      </c>
      <c r="I206" s="232"/>
      <c r="J206" s="233">
        <f>ROUND(I206*H206,2)</f>
        <v>0</v>
      </c>
      <c r="K206" s="229" t="s">
        <v>200</v>
      </c>
      <c r="L206" s="45"/>
      <c r="M206" s="234" t="s">
        <v>1</v>
      </c>
      <c r="N206" s="235" t="s">
        <v>38</v>
      </c>
      <c r="O206" s="92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115</v>
      </c>
      <c r="AT206" s="238" t="s">
        <v>196</v>
      </c>
      <c r="AU206" s="238" t="s">
        <v>81</v>
      </c>
      <c r="AY206" s="18" t="s">
        <v>194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77</v>
      </c>
      <c r="BK206" s="239">
        <f>ROUND(I206*H206,2)</f>
        <v>0</v>
      </c>
      <c r="BL206" s="18" t="s">
        <v>115</v>
      </c>
      <c r="BM206" s="238" t="s">
        <v>285</v>
      </c>
    </row>
    <row r="207" spans="1:47" s="2" customFormat="1" ht="12">
      <c r="A207" s="39"/>
      <c r="B207" s="40"/>
      <c r="C207" s="41"/>
      <c r="D207" s="240" t="s">
        <v>201</v>
      </c>
      <c r="E207" s="41"/>
      <c r="F207" s="241" t="s">
        <v>3240</v>
      </c>
      <c r="G207" s="41"/>
      <c r="H207" s="41"/>
      <c r="I207" s="242"/>
      <c r="J207" s="41"/>
      <c r="K207" s="41"/>
      <c r="L207" s="45"/>
      <c r="M207" s="243"/>
      <c r="N207" s="244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201</v>
      </c>
      <c r="AU207" s="18" t="s">
        <v>81</v>
      </c>
    </row>
    <row r="208" spans="1:51" s="14" customFormat="1" ht="12">
      <c r="A208" s="14"/>
      <c r="B208" s="255"/>
      <c r="C208" s="256"/>
      <c r="D208" s="240" t="s">
        <v>202</v>
      </c>
      <c r="E208" s="257" t="s">
        <v>1</v>
      </c>
      <c r="F208" s="258" t="s">
        <v>3241</v>
      </c>
      <c r="G208" s="256"/>
      <c r="H208" s="259">
        <v>10.25</v>
      </c>
      <c r="I208" s="260"/>
      <c r="J208" s="256"/>
      <c r="K208" s="256"/>
      <c r="L208" s="261"/>
      <c r="M208" s="262"/>
      <c r="N208" s="263"/>
      <c r="O208" s="263"/>
      <c r="P208" s="263"/>
      <c r="Q208" s="263"/>
      <c r="R208" s="263"/>
      <c r="S208" s="263"/>
      <c r="T208" s="26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5" t="s">
        <v>202</v>
      </c>
      <c r="AU208" s="265" t="s">
        <v>81</v>
      </c>
      <c r="AV208" s="14" t="s">
        <v>81</v>
      </c>
      <c r="AW208" s="14" t="s">
        <v>30</v>
      </c>
      <c r="AX208" s="14" t="s">
        <v>73</v>
      </c>
      <c r="AY208" s="265" t="s">
        <v>194</v>
      </c>
    </row>
    <row r="209" spans="1:51" s="15" customFormat="1" ht="12">
      <c r="A209" s="15"/>
      <c r="B209" s="266"/>
      <c r="C209" s="267"/>
      <c r="D209" s="240" t="s">
        <v>202</v>
      </c>
      <c r="E209" s="268" t="s">
        <v>1</v>
      </c>
      <c r="F209" s="269" t="s">
        <v>206</v>
      </c>
      <c r="G209" s="267"/>
      <c r="H209" s="270">
        <v>10.25</v>
      </c>
      <c r="I209" s="271"/>
      <c r="J209" s="267"/>
      <c r="K209" s="267"/>
      <c r="L209" s="272"/>
      <c r="M209" s="273"/>
      <c r="N209" s="274"/>
      <c r="O209" s="274"/>
      <c r="P209" s="274"/>
      <c r="Q209" s="274"/>
      <c r="R209" s="274"/>
      <c r="S209" s="274"/>
      <c r="T209" s="27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76" t="s">
        <v>202</v>
      </c>
      <c r="AU209" s="276" t="s">
        <v>81</v>
      </c>
      <c r="AV209" s="15" t="s">
        <v>115</v>
      </c>
      <c r="AW209" s="15" t="s">
        <v>30</v>
      </c>
      <c r="AX209" s="15" t="s">
        <v>77</v>
      </c>
      <c r="AY209" s="276" t="s">
        <v>194</v>
      </c>
    </row>
    <row r="210" spans="1:63" s="12" customFormat="1" ht="22.8" customHeight="1">
      <c r="A210" s="12"/>
      <c r="B210" s="211"/>
      <c r="C210" s="212"/>
      <c r="D210" s="213" t="s">
        <v>72</v>
      </c>
      <c r="E210" s="225" t="s">
        <v>448</v>
      </c>
      <c r="F210" s="225" t="s">
        <v>1036</v>
      </c>
      <c r="G210" s="212"/>
      <c r="H210" s="212"/>
      <c r="I210" s="215"/>
      <c r="J210" s="226">
        <f>BK210</f>
        <v>0</v>
      </c>
      <c r="K210" s="212"/>
      <c r="L210" s="217"/>
      <c r="M210" s="218"/>
      <c r="N210" s="219"/>
      <c r="O210" s="219"/>
      <c r="P210" s="220">
        <f>SUM(P211:P278)</f>
        <v>0</v>
      </c>
      <c r="Q210" s="219"/>
      <c r="R210" s="220">
        <f>SUM(R211:R278)</f>
        <v>0</v>
      </c>
      <c r="S210" s="219"/>
      <c r="T210" s="221">
        <f>SUM(T211:T278)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2" t="s">
        <v>77</v>
      </c>
      <c r="AT210" s="223" t="s">
        <v>72</v>
      </c>
      <c r="AU210" s="223" t="s">
        <v>77</v>
      </c>
      <c r="AY210" s="222" t="s">
        <v>194</v>
      </c>
      <c r="BK210" s="224">
        <f>SUM(BK211:BK278)</f>
        <v>0</v>
      </c>
    </row>
    <row r="211" spans="1:65" s="2" customFormat="1" ht="12">
      <c r="A211" s="39"/>
      <c r="B211" s="40"/>
      <c r="C211" s="227" t="s">
        <v>244</v>
      </c>
      <c r="D211" s="227" t="s">
        <v>196</v>
      </c>
      <c r="E211" s="228" t="s">
        <v>3242</v>
      </c>
      <c r="F211" s="229" t="s">
        <v>3243</v>
      </c>
      <c r="G211" s="230" t="s">
        <v>294</v>
      </c>
      <c r="H211" s="231">
        <v>3.5</v>
      </c>
      <c r="I211" s="232"/>
      <c r="J211" s="233">
        <f>ROUND(I211*H211,2)</f>
        <v>0</v>
      </c>
      <c r="K211" s="229" t="s">
        <v>200</v>
      </c>
      <c r="L211" s="45"/>
      <c r="M211" s="234" t="s">
        <v>1</v>
      </c>
      <c r="N211" s="235" t="s">
        <v>38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115</v>
      </c>
      <c r="AT211" s="238" t="s">
        <v>196</v>
      </c>
      <c r="AU211" s="238" t="s">
        <v>81</v>
      </c>
      <c r="AY211" s="18" t="s">
        <v>194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77</v>
      </c>
      <c r="BK211" s="239">
        <f>ROUND(I211*H211,2)</f>
        <v>0</v>
      </c>
      <c r="BL211" s="18" t="s">
        <v>115</v>
      </c>
      <c r="BM211" s="238" t="s">
        <v>289</v>
      </c>
    </row>
    <row r="212" spans="1:47" s="2" customFormat="1" ht="12">
      <c r="A212" s="39"/>
      <c r="B212" s="40"/>
      <c r="C212" s="41"/>
      <c r="D212" s="240" t="s">
        <v>201</v>
      </c>
      <c r="E212" s="41"/>
      <c r="F212" s="241" t="s">
        <v>3243</v>
      </c>
      <c r="G212" s="41"/>
      <c r="H212" s="41"/>
      <c r="I212" s="242"/>
      <c r="J212" s="41"/>
      <c r="K212" s="41"/>
      <c r="L212" s="45"/>
      <c r="M212" s="243"/>
      <c r="N212" s="244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201</v>
      </c>
      <c r="AU212" s="18" t="s">
        <v>81</v>
      </c>
    </row>
    <row r="213" spans="1:51" s="14" customFormat="1" ht="12">
      <c r="A213" s="14"/>
      <c r="B213" s="255"/>
      <c r="C213" s="256"/>
      <c r="D213" s="240" t="s">
        <v>202</v>
      </c>
      <c r="E213" s="257" t="s">
        <v>1</v>
      </c>
      <c r="F213" s="258" t="s">
        <v>3244</v>
      </c>
      <c r="G213" s="256"/>
      <c r="H213" s="259">
        <v>3.5</v>
      </c>
      <c r="I213" s="260"/>
      <c r="J213" s="256"/>
      <c r="K213" s="256"/>
      <c r="L213" s="261"/>
      <c r="M213" s="262"/>
      <c r="N213" s="263"/>
      <c r="O213" s="263"/>
      <c r="P213" s="263"/>
      <c r="Q213" s="263"/>
      <c r="R213" s="263"/>
      <c r="S213" s="263"/>
      <c r="T213" s="26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5" t="s">
        <v>202</v>
      </c>
      <c r="AU213" s="265" t="s">
        <v>81</v>
      </c>
      <c r="AV213" s="14" t="s">
        <v>81</v>
      </c>
      <c r="AW213" s="14" t="s">
        <v>30</v>
      </c>
      <c r="AX213" s="14" t="s">
        <v>73</v>
      </c>
      <c r="AY213" s="265" t="s">
        <v>194</v>
      </c>
    </row>
    <row r="214" spans="1:51" s="15" customFormat="1" ht="12">
      <c r="A214" s="15"/>
      <c r="B214" s="266"/>
      <c r="C214" s="267"/>
      <c r="D214" s="240" t="s">
        <v>202</v>
      </c>
      <c r="E214" s="268" t="s">
        <v>1</v>
      </c>
      <c r="F214" s="269" t="s">
        <v>206</v>
      </c>
      <c r="G214" s="267"/>
      <c r="H214" s="270">
        <v>3.5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6" t="s">
        <v>202</v>
      </c>
      <c r="AU214" s="276" t="s">
        <v>81</v>
      </c>
      <c r="AV214" s="15" t="s">
        <v>115</v>
      </c>
      <c r="AW214" s="15" t="s">
        <v>30</v>
      </c>
      <c r="AX214" s="15" t="s">
        <v>77</v>
      </c>
      <c r="AY214" s="276" t="s">
        <v>194</v>
      </c>
    </row>
    <row r="215" spans="1:65" s="2" customFormat="1" ht="44.25" customHeight="1">
      <c r="A215" s="39"/>
      <c r="B215" s="40"/>
      <c r="C215" s="227" t="s">
        <v>291</v>
      </c>
      <c r="D215" s="227" t="s">
        <v>196</v>
      </c>
      <c r="E215" s="228" t="s">
        <v>3245</v>
      </c>
      <c r="F215" s="229" t="s">
        <v>3246</v>
      </c>
      <c r="G215" s="230" t="s">
        <v>294</v>
      </c>
      <c r="H215" s="231">
        <v>3</v>
      </c>
      <c r="I215" s="232"/>
      <c r="J215" s="233">
        <f>ROUND(I215*H215,2)</f>
        <v>0</v>
      </c>
      <c r="K215" s="229" t="s">
        <v>200</v>
      </c>
      <c r="L215" s="45"/>
      <c r="M215" s="234" t="s">
        <v>1</v>
      </c>
      <c r="N215" s="235" t="s">
        <v>38</v>
      </c>
      <c r="O215" s="92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115</v>
      </c>
      <c r="AT215" s="238" t="s">
        <v>196</v>
      </c>
      <c r="AU215" s="238" t="s">
        <v>81</v>
      </c>
      <c r="AY215" s="18" t="s">
        <v>194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77</v>
      </c>
      <c r="BK215" s="239">
        <f>ROUND(I215*H215,2)</f>
        <v>0</v>
      </c>
      <c r="BL215" s="18" t="s">
        <v>115</v>
      </c>
      <c r="BM215" s="238" t="s">
        <v>295</v>
      </c>
    </row>
    <row r="216" spans="1:47" s="2" customFormat="1" ht="12">
      <c r="A216" s="39"/>
      <c r="B216" s="40"/>
      <c r="C216" s="41"/>
      <c r="D216" s="240" t="s">
        <v>201</v>
      </c>
      <c r="E216" s="41"/>
      <c r="F216" s="241" t="s">
        <v>3246</v>
      </c>
      <c r="G216" s="41"/>
      <c r="H216" s="41"/>
      <c r="I216" s="242"/>
      <c r="J216" s="41"/>
      <c r="K216" s="41"/>
      <c r="L216" s="45"/>
      <c r="M216" s="243"/>
      <c r="N216" s="244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201</v>
      </c>
      <c r="AU216" s="18" t="s">
        <v>81</v>
      </c>
    </row>
    <row r="217" spans="1:51" s="14" customFormat="1" ht="12">
      <c r="A217" s="14"/>
      <c r="B217" s="255"/>
      <c r="C217" s="256"/>
      <c r="D217" s="240" t="s">
        <v>202</v>
      </c>
      <c r="E217" s="257" t="s">
        <v>1</v>
      </c>
      <c r="F217" s="258" t="s">
        <v>3247</v>
      </c>
      <c r="G217" s="256"/>
      <c r="H217" s="259">
        <v>3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5" t="s">
        <v>202</v>
      </c>
      <c r="AU217" s="265" t="s">
        <v>81</v>
      </c>
      <c r="AV217" s="14" t="s">
        <v>81</v>
      </c>
      <c r="AW217" s="14" t="s">
        <v>30</v>
      </c>
      <c r="AX217" s="14" t="s">
        <v>73</v>
      </c>
      <c r="AY217" s="265" t="s">
        <v>194</v>
      </c>
    </row>
    <row r="218" spans="1:51" s="15" customFormat="1" ht="12">
      <c r="A218" s="15"/>
      <c r="B218" s="266"/>
      <c r="C218" s="267"/>
      <c r="D218" s="240" t="s">
        <v>202</v>
      </c>
      <c r="E218" s="268" t="s">
        <v>1</v>
      </c>
      <c r="F218" s="269" t="s">
        <v>206</v>
      </c>
      <c r="G218" s="267"/>
      <c r="H218" s="270">
        <v>3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6" t="s">
        <v>202</v>
      </c>
      <c r="AU218" s="276" t="s">
        <v>81</v>
      </c>
      <c r="AV218" s="15" t="s">
        <v>115</v>
      </c>
      <c r="AW218" s="15" t="s">
        <v>30</v>
      </c>
      <c r="AX218" s="15" t="s">
        <v>77</v>
      </c>
      <c r="AY218" s="276" t="s">
        <v>194</v>
      </c>
    </row>
    <row r="219" spans="1:65" s="2" customFormat="1" ht="12">
      <c r="A219" s="39"/>
      <c r="B219" s="40"/>
      <c r="C219" s="227" t="s">
        <v>247</v>
      </c>
      <c r="D219" s="227" t="s">
        <v>196</v>
      </c>
      <c r="E219" s="228" t="s">
        <v>3248</v>
      </c>
      <c r="F219" s="229" t="s">
        <v>3249</v>
      </c>
      <c r="G219" s="230" t="s">
        <v>199</v>
      </c>
      <c r="H219" s="231">
        <v>0.56</v>
      </c>
      <c r="I219" s="232"/>
      <c r="J219" s="233">
        <f>ROUND(I219*H219,2)</f>
        <v>0</v>
      </c>
      <c r="K219" s="229" t="s">
        <v>200</v>
      </c>
      <c r="L219" s="45"/>
      <c r="M219" s="234" t="s">
        <v>1</v>
      </c>
      <c r="N219" s="235" t="s">
        <v>38</v>
      </c>
      <c r="O219" s="92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115</v>
      </c>
      <c r="AT219" s="238" t="s">
        <v>196</v>
      </c>
      <c r="AU219" s="238" t="s">
        <v>81</v>
      </c>
      <c r="AY219" s="18" t="s">
        <v>194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77</v>
      </c>
      <c r="BK219" s="239">
        <f>ROUND(I219*H219,2)</f>
        <v>0</v>
      </c>
      <c r="BL219" s="18" t="s">
        <v>115</v>
      </c>
      <c r="BM219" s="238" t="s">
        <v>299</v>
      </c>
    </row>
    <row r="220" spans="1:47" s="2" customFormat="1" ht="12">
      <c r="A220" s="39"/>
      <c r="B220" s="40"/>
      <c r="C220" s="41"/>
      <c r="D220" s="240" t="s">
        <v>201</v>
      </c>
      <c r="E220" s="41"/>
      <c r="F220" s="241" t="s">
        <v>3249</v>
      </c>
      <c r="G220" s="41"/>
      <c r="H220" s="41"/>
      <c r="I220" s="242"/>
      <c r="J220" s="41"/>
      <c r="K220" s="41"/>
      <c r="L220" s="45"/>
      <c r="M220" s="243"/>
      <c r="N220" s="244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201</v>
      </c>
      <c r="AU220" s="18" t="s">
        <v>81</v>
      </c>
    </row>
    <row r="221" spans="1:51" s="13" customFormat="1" ht="12">
      <c r="A221" s="13"/>
      <c r="B221" s="245"/>
      <c r="C221" s="246"/>
      <c r="D221" s="240" t="s">
        <v>202</v>
      </c>
      <c r="E221" s="247" t="s">
        <v>1</v>
      </c>
      <c r="F221" s="248" t="s">
        <v>1080</v>
      </c>
      <c r="G221" s="246"/>
      <c r="H221" s="247" t="s">
        <v>1</v>
      </c>
      <c r="I221" s="249"/>
      <c r="J221" s="246"/>
      <c r="K221" s="246"/>
      <c r="L221" s="250"/>
      <c r="M221" s="251"/>
      <c r="N221" s="252"/>
      <c r="O221" s="252"/>
      <c r="P221" s="252"/>
      <c r="Q221" s="252"/>
      <c r="R221" s="252"/>
      <c r="S221" s="252"/>
      <c r="T221" s="25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4" t="s">
        <v>202</v>
      </c>
      <c r="AU221" s="254" t="s">
        <v>81</v>
      </c>
      <c r="AV221" s="13" t="s">
        <v>77</v>
      </c>
      <c r="AW221" s="13" t="s">
        <v>30</v>
      </c>
      <c r="AX221" s="13" t="s">
        <v>73</v>
      </c>
      <c r="AY221" s="254" t="s">
        <v>194</v>
      </c>
    </row>
    <row r="222" spans="1:51" s="14" customFormat="1" ht="12">
      <c r="A222" s="14"/>
      <c r="B222" s="255"/>
      <c r="C222" s="256"/>
      <c r="D222" s="240" t="s">
        <v>202</v>
      </c>
      <c r="E222" s="257" t="s">
        <v>1</v>
      </c>
      <c r="F222" s="258" t="s">
        <v>3250</v>
      </c>
      <c r="G222" s="256"/>
      <c r="H222" s="259">
        <v>0.56</v>
      </c>
      <c r="I222" s="260"/>
      <c r="J222" s="256"/>
      <c r="K222" s="256"/>
      <c r="L222" s="261"/>
      <c r="M222" s="262"/>
      <c r="N222" s="263"/>
      <c r="O222" s="263"/>
      <c r="P222" s="263"/>
      <c r="Q222" s="263"/>
      <c r="R222" s="263"/>
      <c r="S222" s="263"/>
      <c r="T222" s="26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5" t="s">
        <v>202</v>
      </c>
      <c r="AU222" s="265" t="s">
        <v>81</v>
      </c>
      <c r="AV222" s="14" t="s">
        <v>81</v>
      </c>
      <c r="AW222" s="14" t="s">
        <v>30</v>
      </c>
      <c r="AX222" s="14" t="s">
        <v>73</v>
      </c>
      <c r="AY222" s="265" t="s">
        <v>194</v>
      </c>
    </row>
    <row r="223" spans="1:51" s="15" customFormat="1" ht="12">
      <c r="A223" s="15"/>
      <c r="B223" s="266"/>
      <c r="C223" s="267"/>
      <c r="D223" s="240" t="s">
        <v>202</v>
      </c>
      <c r="E223" s="268" t="s">
        <v>1</v>
      </c>
      <c r="F223" s="269" t="s">
        <v>206</v>
      </c>
      <c r="G223" s="267"/>
      <c r="H223" s="270">
        <v>0.56</v>
      </c>
      <c r="I223" s="271"/>
      <c r="J223" s="267"/>
      <c r="K223" s="267"/>
      <c r="L223" s="272"/>
      <c r="M223" s="273"/>
      <c r="N223" s="274"/>
      <c r="O223" s="274"/>
      <c r="P223" s="274"/>
      <c r="Q223" s="274"/>
      <c r="R223" s="274"/>
      <c r="S223" s="274"/>
      <c r="T223" s="27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6" t="s">
        <v>202</v>
      </c>
      <c r="AU223" s="276" t="s">
        <v>81</v>
      </c>
      <c r="AV223" s="15" t="s">
        <v>115</v>
      </c>
      <c r="AW223" s="15" t="s">
        <v>30</v>
      </c>
      <c r="AX223" s="15" t="s">
        <v>77</v>
      </c>
      <c r="AY223" s="276" t="s">
        <v>194</v>
      </c>
    </row>
    <row r="224" spans="1:65" s="2" customFormat="1" ht="12">
      <c r="A224" s="39"/>
      <c r="B224" s="40"/>
      <c r="C224" s="227" t="s">
        <v>7</v>
      </c>
      <c r="D224" s="227" t="s">
        <v>196</v>
      </c>
      <c r="E224" s="228" t="s">
        <v>3251</v>
      </c>
      <c r="F224" s="229" t="s">
        <v>3252</v>
      </c>
      <c r="G224" s="230" t="s">
        <v>294</v>
      </c>
      <c r="H224" s="231">
        <v>2.916</v>
      </c>
      <c r="I224" s="232"/>
      <c r="J224" s="233">
        <f>ROUND(I224*H224,2)</f>
        <v>0</v>
      </c>
      <c r="K224" s="229" t="s">
        <v>200</v>
      </c>
      <c r="L224" s="45"/>
      <c r="M224" s="234" t="s">
        <v>1</v>
      </c>
      <c r="N224" s="235" t="s">
        <v>38</v>
      </c>
      <c r="O224" s="92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115</v>
      </c>
      <c r="AT224" s="238" t="s">
        <v>196</v>
      </c>
      <c r="AU224" s="238" t="s">
        <v>81</v>
      </c>
      <c r="AY224" s="18" t="s">
        <v>194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77</v>
      </c>
      <c r="BK224" s="239">
        <f>ROUND(I224*H224,2)</f>
        <v>0</v>
      </c>
      <c r="BL224" s="18" t="s">
        <v>115</v>
      </c>
      <c r="BM224" s="238" t="s">
        <v>302</v>
      </c>
    </row>
    <row r="225" spans="1:47" s="2" customFormat="1" ht="12">
      <c r="A225" s="39"/>
      <c r="B225" s="40"/>
      <c r="C225" s="41"/>
      <c r="D225" s="240" t="s">
        <v>201</v>
      </c>
      <c r="E225" s="41"/>
      <c r="F225" s="241" t="s">
        <v>3252</v>
      </c>
      <c r="G225" s="41"/>
      <c r="H225" s="41"/>
      <c r="I225" s="242"/>
      <c r="J225" s="41"/>
      <c r="K225" s="41"/>
      <c r="L225" s="45"/>
      <c r="M225" s="243"/>
      <c r="N225" s="244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201</v>
      </c>
      <c r="AU225" s="18" t="s">
        <v>81</v>
      </c>
    </row>
    <row r="226" spans="1:51" s="14" customFormat="1" ht="12">
      <c r="A226" s="14"/>
      <c r="B226" s="255"/>
      <c r="C226" s="256"/>
      <c r="D226" s="240" t="s">
        <v>202</v>
      </c>
      <c r="E226" s="257" t="s">
        <v>1</v>
      </c>
      <c r="F226" s="258" t="s">
        <v>3253</v>
      </c>
      <c r="G226" s="256"/>
      <c r="H226" s="259">
        <v>0.72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5" t="s">
        <v>202</v>
      </c>
      <c r="AU226" s="265" t="s">
        <v>81</v>
      </c>
      <c r="AV226" s="14" t="s">
        <v>81</v>
      </c>
      <c r="AW226" s="14" t="s">
        <v>30</v>
      </c>
      <c r="AX226" s="14" t="s">
        <v>73</v>
      </c>
      <c r="AY226" s="265" t="s">
        <v>194</v>
      </c>
    </row>
    <row r="227" spans="1:51" s="14" customFormat="1" ht="12">
      <c r="A227" s="14"/>
      <c r="B227" s="255"/>
      <c r="C227" s="256"/>
      <c r="D227" s="240" t="s">
        <v>202</v>
      </c>
      <c r="E227" s="257" t="s">
        <v>1</v>
      </c>
      <c r="F227" s="258" t="s">
        <v>3254</v>
      </c>
      <c r="G227" s="256"/>
      <c r="H227" s="259">
        <v>2.196</v>
      </c>
      <c r="I227" s="260"/>
      <c r="J227" s="256"/>
      <c r="K227" s="256"/>
      <c r="L227" s="261"/>
      <c r="M227" s="262"/>
      <c r="N227" s="263"/>
      <c r="O227" s="263"/>
      <c r="P227" s="263"/>
      <c r="Q227" s="263"/>
      <c r="R227" s="263"/>
      <c r="S227" s="263"/>
      <c r="T227" s="26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5" t="s">
        <v>202</v>
      </c>
      <c r="AU227" s="265" t="s">
        <v>81</v>
      </c>
      <c r="AV227" s="14" t="s">
        <v>81</v>
      </c>
      <c r="AW227" s="14" t="s">
        <v>30</v>
      </c>
      <c r="AX227" s="14" t="s">
        <v>73</v>
      </c>
      <c r="AY227" s="265" t="s">
        <v>194</v>
      </c>
    </row>
    <row r="228" spans="1:51" s="15" customFormat="1" ht="12">
      <c r="A228" s="15"/>
      <c r="B228" s="266"/>
      <c r="C228" s="267"/>
      <c r="D228" s="240" t="s">
        <v>202</v>
      </c>
      <c r="E228" s="268" t="s">
        <v>1</v>
      </c>
      <c r="F228" s="269" t="s">
        <v>206</v>
      </c>
      <c r="G228" s="267"/>
      <c r="H228" s="270">
        <v>2.9160000000000004</v>
      </c>
      <c r="I228" s="271"/>
      <c r="J228" s="267"/>
      <c r="K228" s="267"/>
      <c r="L228" s="272"/>
      <c r="M228" s="273"/>
      <c r="N228" s="274"/>
      <c r="O228" s="274"/>
      <c r="P228" s="274"/>
      <c r="Q228" s="274"/>
      <c r="R228" s="274"/>
      <c r="S228" s="274"/>
      <c r="T228" s="27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6" t="s">
        <v>202</v>
      </c>
      <c r="AU228" s="276" t="s">
        <v>81</v>
      </c>
      <c r="AV228" s="15" t="s">
        <v>115</v>
      </c>
      <c r="AW228" s="15" t="s">
        <v>30</v>
      </c>
      <c r="AX228" s="15" t="s">
        <v>77</v>
      </c>
      <c r="AY228" s="276" t="s">
        <v>194</v>
      </c>
    </row>
    <row r="229" spans="1:65" s="2" customFormat="1" ht="44.25" customHeight="1">
      <c r="A229" s="39"/>
      <c r="B229" s="40"/>
      <c r="C229" s="227" t="s">
        <v>251</v>
      </c>
      <c r="D229" s="227" t="s">
        <v>196</v>
      </c>
      <c r="E229" s="228" t="s">
        <v>3255</v>
      </c>
      <c r="F229" s="229" t="s">
        <v>3256</v>
      </c>
      <c r="G229" s="230" t="s">
        <v>294</v>
      </c>
      <c r="H229" s="231">
        <v>1.063</v>
      </c>
      <c r="I229" s="232"/>
      <c r="J229" s="233">
        <f>ROUND(I229*H229,2)</f>
        <v>0</v>
      </c>
      <c r="K229" s="229" t="s">
        <v>200</v>
      </c>
      <c r="L229" s="45"/>
      <c r="M229" s="234" t="s">
        <v>1</v>
      </c>
      <c r="N229" s="235" t="s">
        <v>38</v>
      </c>
      <c r="O229" s="92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8" t="s">
        <v>115</v>
      </c>
      <c r="AT229" s="238" t="s">
        <v>196</v>
      </c>
      <c r="AU229" s="238" t="s">
        <v>81</v>
      </c>
      <c r="AY229" s="18" t="s">
        <v>194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8" t="s">
        <v>77</v>
      </c>
      <c r="BK229" s="239">
        <f>ROUND(I229*H229,2)</f>
        <v>0</v>
      </c>
      <c r="BL229" s="18" t="s">
        <v>115</v>
      </c>
      <c r="BM229" s="238" t="s">
        <v>306</v>
      </c>
    </row>
    <row r="230" spans="1:47" s="2" customFormat="1" ht="12">
      <c r="A230" s="39"/>
      <c r="B230" s="40"/>
      <c r="C230" s="41"/>
      <c r="D230" s="240" t="s">
        <v>201</v>
      </c>
      <c r="E230" s="41"/>
      <c r="F230" s="241" t="s">
        <v>3256</v>
      </c>
      <c r="G230" s="41"/>
      <c r="H230" s="41"/>
      <c r="I230" s="242"/>
      <c r="J230" s="41"/>
      <c r="K230" s="41"/>
      <c r="L230" s="45"/>
      <c r="M230" s="243"/>
      <c r="N230" s="244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201</v>
      </c>
      <c r="AU230" s="18" t="s">
        <v>81</v>
      </c>
    </row>
    <row r="231" spans="1:51" s="14" customFormat="1" ht="12">
      <c r="A231" s="14"/>
      <c r="B231" s="255"/>
      <c r="C231" s="256"/>
      <c r="D231" s="240" t="s">
        <v>202</v>
      </c>
      <c r="E231" s="257" t="s">
        <v>1</v>
      </c>
      <c r="F231" s="258" t="s">
        <v>3257</v>
      </c>
      <c r="G231" s="256"/>
      <c r="H231" s="259">
        <v>1.063</v>
      </c>
      <c r="I231" s="260"/>
      <c r="J231" s="256"/>
      <c r="K231" s="256"/>
      <c r="L231" s="261"/>
      <c r="M231" s="262"/>
      <c r="N231" s="263"/>
      <c r="O231" s="263"/>
      <c r="P231" s="263"/>
      <c r="Q231" s="263"/>
      <c r="R231" s="263"/>
      <c r="S231" s="263"/>
      <c r="T231" s="26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5" t="s">
        <v>202</v>
      </c>
      <c r="AU231" s="265" t="s">
        <v>81</v>
      </c>
      <c r="AV231" s="14" t="s">
        <v>81</v>
      </c>
      <c r="AW231" s="14" t="s">
        <v>30</v>
      </c>
      <c r="AX231" s="14" t="s">
        <v>73</v>
      </c>
      <c r="AY231" s="265" t="s">
        <v>194</v>
      </c>
    </row>
    <row r="232" spans="1:51" s="15" customFormat="1" ht="12">
      <c r="A232" s="15"/>
      <c r="B232" s="266"/>
      <c r="C232" s="267"/>
      <c r="D232" s="240" t="s">
        <v>202</v>
      </c>
      <c r="E232" s="268" t="s">
        <v>1</v>
      </c>
      <c r="F232" s="269" t="s">
        <v>206</v>
      </c>
      <c r="G232" s="267"/>
      <c r="H232" s="270">
        <v>1.063</v>
      </c>
      <c r="I232" s="271"/>
      <c r="J232" s="267"/>
      <c r="K232" s="267"/>
      <c r="L232" s="272"/>
      <c r="M232" s="273"/>
      <c r="N232" s="274"/>
      <c r="O232" s="274"/>
      <c r="P232" s="274"/>
      <c r="Q232" s="274"/>
      <c r="R232" s="274"/>
      <c r="S232" s="274"/>
      <c r="T232" s="27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76" t="s">
        <v>202</v>
      </c>
      <c r="AU232" s="276" t="s">
        <v>81</v>
      </c>
      <c r="AV232" s="15" t="s">
        <v>115</v>
      </c>
      <c r="AW232" s="15" t="s">
        <v>30</v>
      </c>
      <c r="AX232" s="15" t="s">
        <v>77</v>
      </c>
      <c r="AY232" s="276" t="s">
        <v>194</v>
      </c>
    </row>
    <row r="233" spans="1:65" s="2" customFormat="1" ht="12">
      <c r="A233" s="39"/>
      <c r="B233" s="40"/>
      <c r="C233" s="227" t="s">
        <v>308</v>
      </c>
      <c r="D233" s="227" t="s">
        <v>196</v>
      </c>
      <c r="E233" s="228" t="s">
        <v>1097</v>
      </c>
      <c r="F233" s="229" t="s">
        <v>1098</v>
      </c>
      <c r="G233" s="230" t="s">
        <v>294</v>
      </c>
      <c r="H233" s="231">
        <v>1.848</v>
      </c>
      <c r="I233" s="232"/>
      <c r="J233" s="233">
        <f>ROUND(I233*H233,2)</f>
        <v>0</v>
      </c>
      <c r="K233" s="229" t="s">
        <v>200</v>
      </c>
      <c r="L233" s="45"/>
      <c r="M233" s="234" t="s">
        <v>1</v>
      </c>
      <c r="N233" s="235" t="s">
        <v>38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115</v>
      </c>
      <c r="AT233" s="238" t="s">
        <v>196</v>
      </c>
      <c r="AU233" s="238" t="s">
        <v>81</v>
      </c>
      <c r="AY233" s="18" t="s">
        <v>194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77</v>
      </c>
      <c r="BK233" s="239">
        <f>ROUND(I233*H233,2)</f>
        <v>0</v>
      </c>
      <c r="BL233" s="18" t="s">
        <v>115</v>
      </c>
      <c r="BM233" s="238" t="s">
        <v>312</v>
      </c>
    </row>
    <row r="234" spans="1:47" s="2" customFormat="1" ht="12">
      <c r="A234" s="39"/>
      <c r="B234" s="40"/>
      <c r="C234" s="41"/>
      <c r="D234" s="240" t="s">
        <v>201</v>
      </c>
      <c r="E234" s="41"/>
      <c r="F234" s="241" t="s">
        <v>1098</v>
      </c>
      <c r="G234" s="41"/>
      <c r="H234" s="41"/>
      <c r="I234" s="242"/>
      <c r="J234" s="41"/>
      <c r="K234" s="41"/>
      <c r="L234" s="45"/>
      <c r="M234" s="243"/>
      <c r="N234" s="244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201</v>
      </c>
      <c r="AU234" s="18" t="s">
        <v>81</v>
      </c>
    </row>
    <row r="235" spans="1:51" s="14" customFormat="1" ht="12">
      <c r="A235" s="14"/>
      <c r="B235" s="255"/>
      <c r="C235" s="256"/>
      <c r="D235" s="240" t="s">
        <v>202</v>
      </c>
      <c r="E235" s="257" t="s">
        <v>1</v>
      </c>
      <c r="F235" s="258" t="s">
        <v>3258</v>
      </c>
      <c r="G235" s="256"/>
      <c r="H235" s="259">
        <v>1.848</v>
      </c>
      <c r="I235" s="260"/>
      <c r="J235" s="256"/>
      <c r="K235" s="256"/>
      <c r="L235" s="261"/>
      <c r="M235" s="262"/>
      <c r="N235" s="263"/>
      <c r="O235" s="263"/>
      <c r="P235" s="263"/>
      <c r="Q235" s="263"/>
      <c r="R235" s="263"/>
      <c r="S235" s="263"/>
      <c r="T235" s="26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5" t="s">
        <v>202</v>
      </c>
      <c r="AU235" s="265" t="s">
        <v>81</v>
      </c>
      <c r="AV235" s="14" t="s">
        <v>81</v>
      </c>
      <c r="AW235" s="14" t="s">
        <v>30</v>
      </c>
      <c r="AX235" s="14" t="s">
        <v>73</v>
      </c>
      <c r="AY235" s="265" t="s">
        <v>194</v>
      </c>
    </row>
    <row r="236" spans="1:51" s="15" customFormat="1" ht="12">
      <c r="A236" s="15"/>
      <c r="B236" s="266"/>
      <c r="C236" s="267"/>
      <c r="D236" s="240" t="s">
        <v>202</v>
      </c>
      <c r="E236" s="268" t="s">
        <v>1</v>
      </c>
      <c r="F236" s="269" t="s">
        <v>206</v>
      </c>
      <c r="G236" s="267"/>
      <c r="H236" s="270">
        <v>1.848</v>
      </c>
      <c r="I236" s="271"/>
      <c r="J236" s="267"/>
      <c r="K236" s="267"/>
      <c r="L236" s="272"/>
      <c r="M236" s="273"/>
      <c r="N236" s="274"/>
      <c r="O236" s="274"/>
      <c r="P236" s="274"/>
      <c r="Q236" s="274"/>
      <c r="R236" s="274"/>
      <c r="S236" s="274"/>
      <c r="T236" s="27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6" t="s">
        <v>202</v>
      </c>
      <c r="AU236" s="276" t="s">
        <v>81</v>
      </c>
      <c r="AV236" s="15" t="s">
        <v>115</v>
      </c>
      <c r="AW236" s="15" t="s">
        <v>30</v>
      </c>
      <c r="AX236" s="15" t="s">
        <v>77</v>
      </c>
      <c r="AY236" s="276" t="s">
        <v>194</v>
      </c>
    </row>
    <row r="237" spans="1:65" s="2" customFormat="1" ht="33" customHeight="1">
      <c r="A237" s="39"/>
      <c r="B237" s="40"/>
      <c r="C237" s="227" t="s">
        <v>255</v>
      </c>
      <c r="D237" s="227" t="s">
        <v>196</v>
      </c>
      <c r="E237" s="228" t="s">
        <v>3259</v>
      </c>
      <c r="F237" s="229" t="s">
        <v>3260</v>
      </c>
      <c r="G237" s="230" t="s">
        <v>294</v>
      </c>
      <c r="H237" s="231">
        <v>2.159</v>
      </c>
      <c r="I237" s="232"/>
      <c r="J237" s="233">
        <f>ROUND(I237*H237,2)</f>
        <v>0</v>
      </c>
      <c r="K237" s="229" t="s">
        <v>200</v>
      </c>
      <c r="L237" s="45"/>
      <c r="M237" s="234" t="s">
        <v>1</v>
      </c>
      <c r="N237" s="235" t="s">
        <v>38</v>
      </c>
      <c r="O237" s="92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8" t="s">
        <v>115</v>
      </c>
      <c r="AT237" s="238" t="s">
        <v>196</v>
      </c>
      <c r="AU237" s="238" t="s">
        <v>81</v>
      </c>
      <c r="AY237" s="18" t="s">
        <v>194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8" t="s">
        <v>77</v>
      </c>
      <c r="BK237" s="239">
        <f>ROUND(I237*H237,2)</f>
        <v>0</v>
      </c>
      <c r="BL237" s="18" t="s">
        <v>115</v>
      </c>
      <c r="BM237" s="238" t="s">
        <v>316</v>
      </c>
    </row>
    <row r="238" spans="1:47" s="2" customFormat="1" ht="12">
      <c r="A238" s="39"/>
      <c r="B238" s="40"/>
      <c r="C238" s="41"/>
      <c r="D238" s="240" t="s">
        <v>201</v>
      </c>
      <c r="E238" s="41"/>
      <c r="F238" s="241" t="s">
        <v>3260</v>
      </c>
      <c r="G238" s="41"/>
      <c r="H238" s="41"/>
      <c r="I238" s="242"/>
      <c r="J238" s="41"/>
      <c r="K238" s="41"/>
      <c r="L238" s="45"/>
      <c r="M238" s="243"/>
      <c r="N238" s="244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201</v>
      </c>
      <c r="AU238" s="18" t="s">
        <v>81</v>
      </c>
    </row>
    <row r="239" spans="1:51" s="14" customFormat="1" ht="12">
      <c r="A239" s="14"/>
      <c r="B239" s="255"/>
      <c r="C239" s="256"/>
      <c r="D239" s="240" t="s">
        <v>202</v>
      </c>
      <c r="E239" s="257" t="s">
        <v>1</v>
      </c>
      <c r="F239" s="258" t="s">
        <v>3261</v>
      </c>
      <c r="G239" s="256"/>
      <c r="H239" s="259">
        <v>2.159</v>
      </c>
      <c r="I239" s="260"/>
      <c r="J239" s="256"/>
      <c r="K239" s="256"/>
      <c r="L239" s="261"/>
      <c r="M239" s="262"/>
      <c r="N239" s="263"/>
      <c r="O239" s="263"/>
      <c r="P239" s="263"/>
      <c r="Q239" s="263"/>
      <c r="R239" s="263"/>
      <c r="S239" s="263"/>
      <c r="T239" s="26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5" t="s">
        <v>202</v>
      </c>
      <c r="AU239" s="265" t="s">
        <v>81</v>
      </c>
      <c r="AV239" s="14" t="s">
        <v>81</v>
      </c>
      <c r="AW239" s="14" t="s">
        <v>30</v>
      </c>
      <c r="AX239" s="14" t="s">
        <v>73</v>
      </c>
      <c r="AY239" s="265" t="s">
        <v>194</v>
      </c>
    </row>
    <row r="240" spans="1:51" s="15" customFormat="1" ht="12">
      <c r="A240" s="15"/>
      <c r="B240" s="266"/>
      <c r="C240" s="267"/>
      <c r="D240" s="240" t="s">
        <v>202</v>
      </c>
      <c r="E240" s="268" t="s">
        <v>1</v>
      </c>
      <c r="F240" s="269" t="s">
        <v>206</v>
      </c>
      <c r="G240" s="267"/>
      <c r="H240" s="270">
        <v>2.159</v>
      </c>
      <c r="I240" s="271"/>
      <c r="J240" s="267"/>
      <c r="K240" s="267"/>
      <c r="L240" s="272"/>
      <c r="M240" s="273"/>
      <c r="N240" s="274"/>
      <c r="O240" s="274"/>
      <c r="P240" s="274"/>
      <c r="Q240" s="274"/>
      <c r="R240" s="274"/>
      <c r="S240" s="274"/>
      <c r="T240" s="27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6" t="s">
        <v>202</v>
      </c>
      <c r="AU240" s="276" t="s">
        <v>81</v>
      </c>
      <c r="AV240" s="15" t="s">
        <v>115</v>
      </c>
      <c r="AW240" s="15" t="s">
        <v>30</v>
      </c>
      <c r="AX240" s="15" t="s">
        <v>77</v>
      </c>
      <c r="AY240" s="276" t="s">
        <v>194</v>
      </c>
    </row>
    <row r="241" spans="1:65" s="2" customFormat="1" ht="55.5" customHeight="1">
      <c r="A241" s="39"/>
      <c r="B241" s="40"/>
      <c r="C241" s="227" t="s">
        <v>323</v>
      </c>
      <c r="D241" s="227" t="s">
        <v>196</v>
      </c>
      <c r="E241" s="228" t="s">
        <v>3262</v>
      </c>
      <c r="F241" s="229" t="s">
        <v>3263</v>
      </c>
      <c r="G241" s="230" t="s">
        <v>199</v>
      </c>
      <c r="H241" s="231">
        <v>0.45</v>
      </c>
      <c r="I241" s="232"/>
      <c r="J241" s="233">
        <f>ROUND(I241*H241,2)</f>
        <v>0</v>
      </c>
      <c r="K241" s="229" t="s">
        <v>200</v>
      </c>
      <c r="L241" s="45"/>
      <c r="M241" s="234" t="s">
        <v>1</v>
      </c>
      <c r="N241" s="235" t="s">
        <v>38</v>
      </c>
      <c r="O241" s="92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115</v>
      </c>
      <c r="AT241" s="238" t="s">
        <v>196</v>
      </c>
      <c r="AU241" s="238" t="s">
        <v>81</v>
      </c>
      <c r="AY241" s="18" t="s">
        <v>194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77</v>
      </c>
      <c r="BK241" s="239">
        <f>ROUND(I241*H241,2)</f>
        <v>0</v>
      </c>
      <c r="BL241" s="18" t="s">
        <v>115</v>
      </c>
      <c r="BM241" s="238" t="s">
        <v>326</v>
      </c>
    </row>
    <row r="242" spans="1:47" s="2" customFormat="1" ht="12">
      <c r="A242" s="39"/>
      <c r="B242" s="40"/>
      <c r="C242" s="41"/>
      <c r="D242" s="240" t="s">
        <v>201</v>
      </c>
      <c r="E242" s="41"/>
      <c r="F242" s="241" t="s">
        <v>3263</v>
      </c>
      <c r="G242" s="41"/>
      <c r="H242" s="41"/>
      <c r="I242" s="242"/>
      <c r="J242" s="41"/>
      <c r="K242" s="41"/>
      <c r="L242" s="45"/>
      <c r="M242" s="243"/>
      <c r="N242" s="244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201</v>
      </c>
      <c r="AU242" s="18" t="s">
        <v>81</v>
      </c>
    </row>
    <row r="243" spans="1:51" s="14" customFormat="1" ht="12">
      <c r="A243" s="14"/>
      <c r="B243" s="255"/>
      <c r="C243" s="256"/>
      <c r="D243" s="240" t="s">
        <v>202</v>
      </c>
      <c r="E243" s="257" t="s">
        <v>1</v>
      </c>
      <c r="F243" s="258" t="s">
        <v>3264</v>
      </c>
      <c r="G243" s="256"/>
      <c r="H243" s="259">
        <v>0.45</v>
      </c>
      <c r="I243" s="260"/>
      <c r="J243" s="256"/>
      <c r="K243" s="256"/>
      <c r="L243" s="261"/>
      <c r="M243" s="262"/>
      <c r="N243" s="263"/>
      <c r="O243" s="263"/>
      <c r="P243" s="263"/>
      <c r="Q243" s="263"/>
      <c r="R243" s="263"/>
      <c r="S243" s="263"/>
      <c r="T243" s="26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5" t="s">
        <v>202</v>
      </c>
      <c r="AU243" s="265" t="s">
        <v>81</v>
      </c>
      <c r="AV243" s="14" t="s">
        <v>81</v>
      </c>
      <c r="AW243" s="14" t="s">
        <v>30</v>
      </c>
      <c r="AX243" s="14" t="s">
        <v>73</v>
      </c>
      <c r="AY243" s="265" t="s">
        <v>194</v>
      </c>
    </row>
    <row r="244" spans="1:51" s="15" customFormat="1" ht="12">
      <c r="A244" s="15"/>
      <c r="B244" s="266"/>
      <c r="C244" s="267"/>
      <c r="D244" s="240" t="s">
        <v>202</v>
      </c>
      <c r="E244" s="268" t="s">
        <v>1</v>
      </c>
      <c r="F244" s="269" t="s">
        <v>206</v>
      </c>
      <c r="G244" s="267"/>
      <c r="H244" s="270">
        <v>0.45</v>
      </c>
      <c r="I244" s="271"/>
      <c r="J244" s="267"/>
      <c r="K244" s="267"/>
      <c r="L244" s="272"/>
      <c r="M244" s="273"/>
      <c r="N244" s="274"/>
      <c r="O244" s="274"/>
      <c r="P244" s="274"/>
      <c r="Q244" s="274"/>
      <c r="R244" s="274"/>
      <c r="S244" s="274"/>
      <c r="T244" s="27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76" t="s">
        <v>202</v>
      </c>
      <c r="AU244" s="276" t="s">
        <v>81</v>
      </c>
      <c r="AV244" s="15" t="s">
        <v>115</v>
      </c>
      <c r="AW244" s="15" t="s">
        <v>30</v>
      </c>
      <c r="AX244" s="15" t="s">
        <v>77</v>
      </c>
      <c r="AY244" s="276" t="s">
        <v>194</v>
      </c>
    </row>
    <row r="245" spans="1:65" s="2" customFormat="1" ht="55.5" customHeight="1">
      <c r="A245" s="39"/>
      <c r="B245" s="40"/>
      <c r="C245" s="227" t="s">
        <v>260</v>
      </c>
      <c r="D245" s="227" t="s">
        <v>196</v>
      </c>
      <c r="E245" s="228" t="s">
        <v>3265</v>
      </c>
      <c r="F245" s="229" t="s">
        <v>3266</v>
      </c>
      <c r="G245" s="230" t="s">
        <v>199</v>
      </c>
      <c r="H245" s="231">
        <v>1.296</v>
      </c>
      <c r="I245" s="232"/>
      <c r="J245" s="233">
        <f>ROUND(I245*H245,2)</f>
        <v>0</v>
      </c>
      <c r="K245" s="229" t="s">
        <v>200</v>
      </c>
      <c r="L245" s="45"/>
      <c r="M245" s="234" t="s">
        <v>1</v>
      </c>
      <c r="N245" s="235" t="s">
        <v>38</v>
      </c>
      <c r="O245" s="92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115</v>
      </c>
      <c r="AT245" s="238" t="s">
        <v>196</v>
      </c>
      <c r="AU245" s="238" t="s">
        <v>81</v>
      </c>
      <c r="AY245" s="18" t="s">
        <v>194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77</v>
      </c>
      <c r="BK245" s="239">
        <f>ROUND(I245*H245,2)</f>
        <v>0</v>
      </c>
      <c r="BL245" s="18" t="s">
        <v>115</v>
      </c>
      <c r="BM245" s="238" t="s">
        <v>329</v>
      </c>
    </row>
    <row r="246" spans="1:47" s="2" customFormat="1" ht="12">
      <c r="A246" s="39"/>
      <c r="B246" s="40"/>
      <c r="C246" s="41"/>
      <c r="D246" s="240" t="s">
        <v>201</v>
      </c>
      <c r="E246" s="41"/>
      <c r="F246" s="241" t="s">
        <v>3266</v>
      </c>
      <c r="G246" s="41"/>
      <c r="H246" s="41"/>
      <c r="I246" s="242"/>
      <c r="J246" s="41"/>
      <c r="K246" s="41"/>
      <c r="L246" s="45"/>
      <c r="M246" s="243"/>
      <c r="N246" s="244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201</v>
      </c>
      <c r="AU246" s="18" t="s">
        <v>81</v>
      </c>
    </row>
    <row r="247" spans="1:51" s="14" customFormat="1" ht="12">
      <c r="A247" s="14"/>
      <c r="B247" s="255"/>
      <c r="C247" s="256"/>
      <c r="D247" s="240" t="s">
        <v>202</v>
      </c>
      <c r="E247" s="257" t="s">
        <v>1</v>
      </c>
      <c r="F247" s="258" t="s">
        <v>3267</v>
      </c>
      <c r="G247" s="256"/>
      <c r="H247" s="259">
        <v>1.296</v>
      </c>
      <c r="I247" s="260"/>
      <c r="J247" s="256"/>
      <c r="K247" s="256"/>
      <c r="L247" s="261"/>
      <c r="M247" s="262"/>
      <c r="N247" s="263"/>
      <c r="O247" s="263"/>
      <c r="P247" s="263"/>
      <c r="Q247" s="263"/>
      <c r="R247" s="263"/>
      <c r="S247" s="263"/>
      <c r="T247" s="26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5" t="s">
        <v>202</v>
      </c>
      <c r="AU247" s="265" t="s">
        <v>81</v>
      </c>
      <c r="AV247" s="14" t="s">
        <v>81</v>
      </c>
      <c r="AW247" s="14" t="s">
        <v>30</v>
      </c>
      <c r="AX247" s="14" t="s">
        <v>73</v>
      </c>
      <c r="AY247" s="265" t="s">
        <v>194</v>
      </c>
    </row>
    <row r="248" spans="1:51" s="15" customFormat="1" ht="12">
      <c r="A248" s="15"/>
      <c r="B248" s="266"/>
      <c r="C248" s="267"/>
      <c r="D248" s="240" t="s">
        <v>202</v>
      </c>
      <c r="E248" s="268" t="s">
        <v>1</v>
      </c>
      <c r="F248" s="269" t="s">
        <v>206</v>
      </c>
      <c r="G248" s="267"/>
      <c r="H248" s="270">
        <v>1.296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76" t="s">
        <v>202</v>
      </c>
      <c r="AU248" s="276" t="s">
        <v>81</v>
      </c>
      <c r="AV248" s="15" t="s">
        <v>115</v>
      </c>
      <c r="AW248" s="15" t="s">
        <v>30</v>
      </c>
      <c r="AX248" s="15" t="s">
        <v>77</v>
      </c>
      <c r="AY248" s="276" t="s">
        <v>194</v>
      </c>
    </row>
    <row r="249" spans="1:65" s="2" customFormat="1" ht="12">
      <c r="A249" s="39"/>
      <c r="B249" s="40"/>
      <c r="C249" s="227" t="s">
        <v>330</v>
      </c>
      <c r="D249" s="227" t="s">
        <v>196</v>
      </c>
      <c r="E249" s="228" t="s">
        <v>3268</v>
      </c>
      <c r="F249" s="229" t="s">
        <v>3269</v>
      </c>
      <c r="G249" s="230" t="s">
        <v>294</v>
      </c>
      <c r="H249" s="231">
        <v>3.5</v>
      </c>
      <c r="I249" s="232"/>
      <c r="J249" s="233">
        <f>ROUND(I249*H249,2)</f>
        <v>0</v>
      </c>
      <c r="K249" s="229" t="s">
        <v>200</v>
      </c>
      <c r="L249" s="45"/>
      <c r="M249" s="234" t="s">
        <v>1</v>
      </c>
      <c r="N249" s="235" t="s">
        <v>38</v>
      </c>
      <c r="O249" s="92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8" t="s">
        <v>115</v>
      </c>
      <c r="AT249" s="238" t="s">
        <v>196</v>
      </c>
      <c r="AU249" s="238" t="s">
        <v>81</v>
      </c>
      <c r="AY249" s="18" t="s">
        <v>194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8" t="s">
        <v>77</v>
      </c>
      <c r="BK249" s="239">
        <f>ROUND(I249*H249,2)</f>
        <v>0</v>
      </c>
      <c r="BL249" s="18" t="s">
        <v>115</v>
      </c>
      <c r="BM249" s="238" t="s">
        <v>333</v>
      </c>
    </row>
    <row r="250" spans="1:47" s="2" customFormat="1" ht="12">
      <c r="A250" s="39"/>
      <c r="B250" s="40"/>
      <c r="C250" s="41"/>
      <c r="D250" s="240" t="s">
        <v>201</v>
      </c>
      <c r="E250" s="41"/>
      <c r="F250" s="241" t="s">
        <v>3269</v>
      </c>
      <c r="G250" s="41"/>
      <c r="H250" s="41"/>
      <c r="I250" s="242"/>
      <c r="J250" s="41"/>
      <c r="K250" s="41"/>
      <c r="L250" s="45"/>
      <c r="M250" s="243"/>
      <c r="N250" s="244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201</v>
      </c>
      <c r="AU250" s="18" t="s">
        <v>81</v>
      </c>
    </row>
    <row r="251" spans="1:51" s="13" customFormat="1" ht="12">
      <c r="A251" s="13"/>
      <c r="B251" s="245"/>
      <c r="C251" s="246"/>
      <c r="D251" s="240" t="s">
        <v>202</v>
      </c>
      <c r="E251" s="247" t="s">
        <v>1</v>
      </c>
      <c r="F251" s="248" t="s">
        <v>632</v>
      </c>
      <c r="G251" s="246"/>
      <c r="H251" s="247" t="s">
        <v>1</v>
      </c>
      <c r="I251" s="249"/>
      <c r="J251" s="246"/>
      <c r="K251" s="246"/>
      <c r="L251" s="250"/>
      <c r="M251" s="251"/>
      <c r="N251" s="252"/>
      <c r="O251" s="252"/>
      <c r="P251" s="252"/>
      <c r="Q251" s="252"/>
      <c r="R251" s="252"/>
      <c r="S251" s="252"/>
      <c r="T251" s="25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4" t="s">
        <v>202</v>
      </c>
      <c r="AU251" s="254" t="s">
        <v>81</v>
      </c>
      <c r="AV251" s="13" t="s">
        <v>77</v>
      </c>
      <c r="AW251" s="13" t="s">
        <v>30</v>
      </c>
      <c r="AX251" s="13" t="s">
        <v>73</v>
      </c>
      <c r="AY251" s="254" t="s">
        <v>194</v>
      </c>
    </row>
    <row r="252" spans="1:51" s="14" customFormat="1" ht="12">
      <c r="A252" s="14"/>
      <c r="B252" s="255"/>
      <c r="C252" s="256"/>
      <c r="D252" s="240" t="s">
        <v>202</v>
      </c>
      <c r="E252" s="257" t="s">
        <v>1</v>
      </c>
      <c r="F252" s="258" t="s">
        <v>3270</v>
      </c>
      <c r="G252" s="256"/>
      <c r="H252" s="259">
        <v>3.5</v>
      </c>
      <c r="I252" s="260"/>
      <c r="J252" s="256"/>
      <c r="K252" s="256"/>
      <c r="L252" s="261"/>
      <c r="M252" s="262"/>
      <c r="N252" s="263"/>
      <c r="O252" s="263"/>
      <c r="P252" s="263"/>
      <c r="Q252" s="263"/>
      <c r="R252" s="263"/>
      <c r="S252" s="263"/>
      <c r="T252" s="26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5" t="s">
        <v>202</v>
      </c>
      <c r="AU252" s="265" t="s">
        <v>81</v>
      </c>
      <c r="AV252" s="14" t="s">
        <v>81</v>
      </c>
      <c r="AW252" s="14" t="s">
        <v>30</v>
      </c>
      <c r="AX252" s="14" t="s">
        <v>73</v>
      </c>
      <c r="AY252" s="265" t="s">
        <v>194</v>
      </c>
    </row>
    <row r="253" spans="1:51" s="15" customFormat="1" ht="12">
      <c r="A253" s="15"/>
      <c r="B253" s="266"/>
      <c r="C253" s="267"/>
      <c r="D253" s="240" t="s">
        <v>202</v>
      </c>
      <c r="E253" s="268" t="s">
        <v>1</v>
      </c>
      <c r="F253" s="269" t="s">
        <v>206</v>
      </c>
      <c r="G253" s="267"/>
      <c r="H253" s="270">
        <v>3.5</v>
      </c>
      <c r="I253" s="271"/>
      <c r="J253" s="267"/>
      <c r="K253" s="267"/>
      <c r="L253" s="272"/>
      <c r="M253" s="273"/>
      <c r="N253" s="274"/>
      <c r="O253" s="274"/>
      <c r="P253" s="274"/>
      <c r="Q253" s="274"/>
      <c r="R253" s="274"/>
      <c r="S253" s="274"/>
      <c r="T253" s="27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6" t="s">
        <v>202</v>
      </c>
      <c r="AU253" s="276" t="s">
        <v>81</v>
      </c>
      <c r="AV253" s="15" t="s">
        <v>115</v>
      </c>
      <c r="AW253" s="15" t="s">
        <v>30</v>
      </c>
      <c r="AX253" s="15" t="s">
        <v>77</v>
      </c>
      <c r="AY253" s="276" t="s">
        <v>194</v>
      </c>
    </row>
    <row r="254" spans="1:65" s="2" customFormat="1" ht="12">
      <c r="A254" s="39"/>
      <c r="B254" s="40"/>
      <c r="C254" s="227" t="s">
        <v>265</v>
      </c>
      <c r="D254" s="227" t="s">
        <v>196</v>
      </c>
      <c r="E254" s="228" t="s">
        <v>1161</v>
      </c>
      <c r="F254" s="229" t="s">
        <v>1162</v>
      </c>
      <c r="G254" s="230" t="s">
        <v>294</v>
      </c>
      <c r="H254" s="231">
        <v>20.755</v>
      </c>
      <c r="I254" s="232"/>
      <c r="J254" s="233">
        <f>ROUND(I254*H254,2)</f>
        <v>0</v>
      </c>
      <c r="K254" s="229" t="s">
        <v>200</v>
      </c>
      <c r="L254" s="45"/>
      <c r="M254" s="234" t="s">
        <v>1</v>
      </c>
      <c r="N254" s="235" t="s">
        <v>38</v>
      </c>
      <c r="O254" s="92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8" t="s">
        <v>115</v>
      </c>
      <c r="AT254" s="238" t="s">
        <v>196</v>
      </c>
      <c r="AU254" s="238" t="s">
        <v>81</v>
      </c>
      <c r="AY254" s="18" t="s">
        <v>194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8" t="s">
        <v>77</v>
      </c>
      <c r="BK254" s="239">
        <f>ROUND(I254*H254,2)</f>
        <v>0</v>
      </c>
      <c r="BL254" s="18" t="s">
        <v>115</v>
      </c>
      <c r="BM254" s="238" t="s">
        <v>338</v>
      </c>
    </row>
    <row r="255" spans="1:47" s="2" customFormat="1" ht="12">
      <c r="A255" s="39"/>
      <c r="B255" s="40"/>
      <c r="C255" s="41"/>
      <c r="D255" s="240" t="s">
        <v>201</v>
      </c>
      <c r="E255" s="41"/>
      <c r="F255" s="241" t="s">
        <v>1162</v>
      </c>
      <c r="G255" s="41"/>
      <c r="H255" s="41"/>
      <c r="I255" s="242"/>
      <c r="J255" s="41"/>
      <c r="K255" s="41"/>
      <c r="L255" s="45"/>
      <c r="M255" s="243"/>
      <c r="N255" s="244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201</v>
      </c>
      <c r="AU255" s="18" t="s">
        <v>81</v>
      </c>
    </row>
    <row r="256" spans="1:51" s="13" customFormat="1" ht="12">
      <c r="A256" s="13"/>
      <c r="B256" s="245"/>
      <c r="C256" s="246"/>
      <c r="D256" s="240" t="s">
        <v>202</v>
      </c>
      <c r="E256" s="247" t="s">
        <v>1</v>
      </c>
      <c r="F256" s="248" t="s">
        <v>3271</v>
      </c>
      <c r="G256" s="246"/>
      <c r="H256" s="247" t="s">
        <v>1</v>
      </c>
      <c r="I256" s="249"/>
      <c r="J256" s="246"/>
      <c r="K256" s="246"/>
      <c r="L256" s="250"/>
      <c r="M256" s="251"/>
      <c r="N256" s="252"/>
      <c r="O256" s="252"/>
      <c r="P256" s="252"/>
      <c r="Q256" s="252"/>
      <c r="R256" s="252"/>
      <c r="S256" s="252"/>
      <c r="T256" s="25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4" t="s">
        <v>202</v>
      </c>
      <c r="AU256" s="254" t="s">
        <v>81</v>
      </c>
      <c r="AV256" s="13" t="s">
        <v>77</v>
      </c>
      <c r="AW256" s="13" t="s">
        <v>30</v>
      </c>
      <c r="AX256" s="13" t="s">
        <v>73</v>
      </c>
      <c r="AY256" s="254" t="s">
        <v>194</v>
      </c>
    </row>
    <row r="257" spans="1:51" s="14" customFormat="1" ht="12">
      <c r="A257" s="14"/>
      <c r="B257" s="255"/>
      <c r="C257" s="256"/>
      <c r="D257" s="240" t="s">
        <v>202</v>
      </c>
      <c r="E257" s="257" t="s">
        <v>1</v>
      </c>
      <c r="F257" s="258" t="s">
        <v>3272</v>
      </c>
      <c r="G257" s="256"/>
      <c r="H257" s="259">
        <v>20.755</v>
      </c>
      <c r="I257" s="260"/>
      <c r="J257" s="256"/>
      <c r="K257" s="256"/>
      <c r="L257" s="261"/>
      <c r="M257" s="262"/>
      <c r="N257" s="263"/>
      <c r="O257" s="263"/>
      <c r="P257" s="263"/>
      <c r="Q257" s="263"/>
      <c r="R257" s="263"/>
      <c r="S257" s="263"/>
      <c r="T257" s="26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5" t="s">
        <v>202</v>
      </c>
      <c r="AU257" s="265" t="s">
        <v>81</v>
      </c>
      <c r="AV257" s="14" t="s">
        <v>81</v>
      </c>
      <c r="AW257" s="14" t="s">
        <v>30</v>
      </c>
      <c r="AX257" s="14" t="s">
        <v>73</v>
      </c>
      <c r="AY257" s="265" t="s">
        <v>194</v>
      </c>
    </row>
    <row r="258" spans="1:51" s="15" customFormat="1" ht="12">
      <c r="A258" s="15"/>
      <c r="B258" s="266"/>
      <c r="C258" s="267"/>
      <c r="D258" s="240" t="s">
        <v>202</v>
      </c>
      <c r="E258" s="268" t="s">
        <v>1</v>
      </c>
      <c r="F258" s="269" t="s">
        <v>206</v>
      </c>
      <c r="G258" s="267"/>
      <c r="H258" s="270">
        <v>20.755</v>
      </c>
      <c r="I258" s="271"/>
      <c r="J258" s="267"/>
      <c r="K258" s="267"/>
      <c r="L258" s="272"/>
      <c r="M258" s="273"/>
      <c r="N258" s="274"/>
      <c r="O258" s="274"/>
      <c r="P258" s="274"/>
      <c r="Q258" s="274"/>
      <c r="R258" s="274"/>
      <c r="S258" s="274"/>
      <c r="T258" s="27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76" t="s">
        <v>202</v>
      </c>
      <c r="AU258" s="276" t="s">
        <v>81</v>
      </c>
      <c r="AV258" s="15" t="s">
        <v>115</v>
      </c>
      <c r="AW258" s="15" t="s">
        <v>30</v>
      </c>
      <c r="AX258" s="15" t="s">
        <v>77</v>
      </c>
      <c r="AY258" s="276" t="s">
        <v>194</v>
      </c>
    </row>
    <row r="259" spans="1:65" s="2" customFormat="1" ht="12">
      <c r="A259" s="39"/>
      <c r="B259" s="40"/>
      <c r="C259" s="227" t="s">
        <v>342</v>
      </c>
      <c r="D259" s="227" t="s">
        <v>196</v>
      </c>
      <c r="E259" s="228" t="s">
        <v>1170</v>
      </c>
      <c r="F259" s="229" t="s">
        <v>1171</v>
      </c>
      <c r="G259" s="230" t="s">
        <v>268</v>
      </c>
      <c r="H259" s="231">
        <v>6.502</v>
      </c>
      <c r="I259" s="232"/>
      <c r="J259" s="233">
        <f>ROUND(I259*H259,2)</f>
        <v>0</v>
      </c>
      <c r="K259" s="229" t="s">
        <v>200</v>
      </c>
      <c r="L259" s="45"/>
      <c r="M259" s="234" t="s">
        <v>1</v>
      </c>
      <c r="N259" s="235" t="s">
        <v>38</v>
      </c>
      <c r="O259" s="92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8" t="s">
        <v>115</v>
      </c>
      <c r="AT259" s="238" t="s">
        <v>196</v>
      </c>
      <c r="AU259" s="238" t="s">
        <v>81</v>
      </c>
      <c r="AY259" s="18" t="s">
        <v>194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8" t="s">
        <v>77</v>
      </c>
      <c r="BK259" s="239">
        <f>ROUND(I259*H259,2)</f>
        <v>0</v>
      </c>
      <c r="BL259" s="18" t="s">
        <v>115</v>
      </c>
      <c r="BM259" s="238" t="s">
        <v>345</v>
      </c>
    </row>
    <row r="260" spans="1:47" s="2" customFormat="1" ht="12">
      <c r="A260" s="39"/>
      <c r="B260" s="40"/>
      <c r="C260" s="41"/>
      <c r="D260" s="240" t="s">
        <v>201</v>
      </c>
      <c r="E260" s="41"/>
      <c r="F260" s="241" t="s">
        <v>1171</v>
      </c>
      <c r="G260" s="41"/>
      <c r="H260" s="41"/>
      <c r="I260" s="242"/>
      <c r="J260" s="41"/>
      <c r="K260" s="41"/>
      <c r="L260" s="45"/>
      <c r="M260" s="243"/>
      <c r="N260" s="244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201</v>
      </c>
      <c r="AU260" s="18" t="s">
        <v>81</v>
      </c>
    </row>
    <row r="261" spans="1:51" s="14" customFormat="1" ht="12">
      <c r="A261" s="14"/>
      <c r="B261" s="255"/>
      <c r="C261" s="256"/>
      <c r="D261" s="240" t="s">
        <v>202</v>
      </c>
      <c r="E261" s="257" t="s">
        <v>1</v>
      </c>
      <c r="F261" s="258" t="s">
        <v>3273</v>
      </c>
      <c r="G261" s="256"/>
      <c r="H261" s="259">
        <v>6.502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5" t="s">
        <v>202</v>
      </c>
      <c r="AU261" s="265" t="s">
        <v>81</v>
      </c>
      <c r="AV261" s="14" t="s">
        <v>81</v>
      </c>
      <c r="AW261" s="14" t="s">
        <v>30</v>
      </c>
      <c r="AX261" s="14" t="s">
        <v>73</v>
      </c>
      <c r="AY261" s="265" t="s">
        <v>194</v>
      </c>
    </row>
    <row r="262" spans="1:51" s="15" customFormat="1" ht="12">
      <c r="A262" s="15"/>
      <c r="B262" s="266"/>
      <c r="C262" s="267"/>
      <c r="D262" s="240" t="s">
        <v>202</v>
      </c>
      <c r="E262" s="268" t="s">
        <v>1</v>
      </c>
      <c r="F262" s="269" t="s">
        <v>206</v>
      </c>
      <c r="G262" s="267"/>
      <c r="H262" s="270">
        <v>6.502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6" t="s">
        <v>202</v>
      </c>
      <c r="AU262" s="276" t="s">
        <v>81</v>
      </c>
      <c r="AV262" s="15" t="s">
        <v>115</v>
      </c>
      <c r="AW262" s="15" t="s">
        <v>30</v>
      </c>
      <c r="AX262" s="15" t="s">
        <v>77</v>
      </c>
      <c r="AY262" s="276" t="s">
        <v>194</v>
      </c>
    </row>
    <row r="263" spans="1:65" s="2" customFormat="1" ht="33" customHeight="1">
      <c r="A263" s="39"/>
      <c r="B263" s="40"/>
      <c r="C263" s="227" t="s">
        <v>269</v>
      </c>
      <c r="D263" s="227" t="s">
        <v>196</v>
      </c>
      <c r="E263" s="228" t="s">
        <v>1174</v>
      </c>
      <c r="F263" s="229" t="s">
        <v>1175</v>
      </c>
      <c r="G263" s="230" t="s">
        <v>268</v>
      </c>
      <c r="H263" s="231">
        <v>6.502</v>
      </c>
      <c r="I263" s="232"/>
      <c r="J263" s="233">
        <f>ROUND(I263*H263,2)</f>
        <v>0</v>
      </c>
      <c r="K263" s="229" t="s">
        <v>200</v>
      </c>
      <c r="L263" s="45"/>
      <c r="M263" s="234" t="s">
        <v>1</v>
      </c>
      <c r="N263" s="235" t="s">
        <v>38</v>
      </c>
      <c r="O263" s="92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8" t="s">
        <v>115</v>
      </c>
      <c r="AT263" s="238" t="s">
        <v>196</v>
      </c>
      <c r="AU263" s="238" t="s">
        <v>81</v>
      </c>
      <c r="AY263" s="18" t="s">
        <v>194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8" t="s">
        <v>77</v>
      </c>
      <c r="BK263" s="239">
        <f>ROUND(I263*H263,2)</f>
        <v>0</v>
      </c>
      <c r="BL263" s="18" t="s">
        <v>115</v>
      </c>
      <c r="BM263" s="238" t="s">
        <v>352</v>
      </c>
    </row>
    <row r="264" spans="1:47" s="2" customFormat="1" ht="12">
      <c r="A264" s="39"/>
      <c r="B264" s="40"/>
      <c r="C264" s="41"/>
      <c r="D264" s="240" t="s">
        <v>201</v>
      </c>
      <c r="E264" s="41"/>
      <c r="F264" s="241" t="s">
        <v>1175</v>
      </c>
      <c r="G264" s="41"/>
      <c r="H264" s="41"/>
      <c r="I264" s="242"/>
      <c r="J264" s="41"/>
      <c r="K264" s="41"/>
      <c r="L264" s="45"/>
      <c r="M264" s="243"/>
      <c r="N264" s="244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201</v>
      </c>
      <c r="AU264" s="18" t="s">
        <v>81</v>
      </c>
    </row>
    <row r="265" spans="1:51" s="14" customFormat="1" ht="12">
      <c r="A265" s="14"/>
      <c r="B265" s="255"/>
      <c r="C265" s="256"/>
      <c r="D265" s="240" t="s">
        <v>202</v>
      </c>
      <c r="E265" s="257" t="s">
        <v>1</v>
      </c>
      <c r="F265" s="258" t="s">
        <v>3273</v>
      </c>
      <c r="G265" s="256"/>
      <c r="H265" s="259">
        <v>6.502</v>
      </c>
      <c r="I265" s="260"/>
      <c r="J265" s="256"/>
      <c r="K265" s="256"/>
      <c r="L265" s="261"/>
      <c r="M265" s="262"/>
      <c r="N265" s="263"/>
      <c r="O265" s="263"/>
      <c r="P265" s="263"/>
      <c r="Q265" s="263"/>
      <c r="R265" s="263"/>
      <c r="S265" s="263"/>
      <c r="T265" s="26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5" t="s">
        <v>202</v>
      </c>
      <c r="AU265" s="265" t="s">
        <v>81</v>
      </c>
      <c r="AV265" s="14" t="s">
        <v>81</v>
      </c>
      <c r="AW265" s="14" t="s">
        <v>30</v>
      </c>
      <c r="AX265" s="14" t="s">
        <v>73</v>
      </c>
      <c r="AY265" s="265" t="s">
        <v>194</v>
      </c>
    </row>
    <row r="266" spans="1:51" s="15" customFormat="1" ht="12">
      <c r="A266" s="15"/>
      <c r="B266" s="266"/>
      <c r="C266" s="267"/>
      <c r="D266" s="240" t="s">
        <v>202</v>
      </c>
      <c r="E266" s="268" t="s">
        <v>1</v>
      </c>
      <c r="F266" s="269" t="s">
        <v>206</v>
      </c>
      <c r="G266" s="267"/>
      <c r="H266" s="270">
        <v>6.502</v>
      </c>
      <c r="I266" s="271"/>
      <c r="J266" s="267"/>
      <c r="K266" s="267"/>
      <c r="L266" s="272"/>
      <c r="M266" s="273"/>
      <c r="N266" s="274"/>
      <c r="O266" s="274"/>
      <c r="P266" s="274"/>
      <c r="Q266" s="274"/>
      <c r="R266" s="274"/>
      <c r="S266" s="274"/>
      <c r="T266" s="27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76" t="s">
        <v>202</v>
      </c>
      <c r="AU266" s="276" t="s">
        <v>81</v>
      </c>
      <c r="AV266" s="15" t="s">
        <v>115</v>
      </c>
      <c r="AW266" s="15" t="s">
        <v>30</v>
      </c>
      <c r="AX266" s="15" t="s">
        <v>77</v>
      </c>
      <c r="AY266" s="276" t="s">
        <v>194</v>
      </c>
    </row>
    <row r="267" spans="1:65" s="2" customFormat="1" ht="44.25" customHeight="1">
      <c r="A267" s="39"/>
      <c r="B267" s="40"/>
      <c r="C267" s="227" t="s">
        <v>354</v>
      </c>
      <c r="D267" s="227" t="s">
        <v>196</v>
      </c>
      <c r="E267" s="228" t="s">
        <v>1178</v>
      </c>
      <c r="F267" s="229" t="s">
        <v>1179</v>
      </c>
      <c r="G267" s="230" t="s">
        <v>268</v>
      </c>
      <c r="H267" s="231">
        <v>156.048</v>
      </c>
      <c r="I267" s="232"/>
      <c r="J267" s="233">
        <f>ROUND(I267*H267,2)</f>
        <v>0</v>
      </c>
      <c r="K267" s="229" t="s">
        <v>200</v>
      </c>
      <c r="L267" s="45"/>
      <c r="M267" s="234" t="s">
        <v>1</v>
      </c>
      <c r="N267" s="235" t="s">
        <v>38</v>
      </c>
      <c r="O267" s="92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8" t="s">
        <v>115</v>
      </c>
      <c r="AT267" s="238" t="s">
        <v>196</v>
      </c>
      <c r="AU267" s="238" t="s">
        <v>81</v>
      </c>
      <c r="AY267" s="18" t="s">
        <v>194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8" t="s">
        <v>77</v>
      </c>
      <c r="BK267" s="239">
        <f>ROUND(I267*H267,2)</f>
        <v>0</v>
      </c>
      <c r="BL267" s="18" t="s">
        <v>115</v>
      </c>
      <c r="BM267" s="238" t="s">
        <v>358</v>
      </c>
    </row>
    <row r="268" spans="1:47" s="2" customFormat="1" ht="12">
      <c r="A268" s="39"/>
      <c r="B268" s="40"/>
      <c r="C268" s="41"/>
      <c r="D268" s="240" t="s">
        <v>201</v>
      </c>
      <c r="E268" s="41"/>
      <c r="F268" s="241" t="s">
        <v>1179</v>
      </c>
      <c r="G268" s="41"/>
      <c r="H268" s="41"/>
      <c r="I268" s="242"/>
      <c r="J268" s="41"/>
      <c r="K268" s="41"/>
      <c r="L268" s="45"/>
      <c r="M268" s="243"/>
      <c r="N268" s="244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201</v>
      </c>
      <c r="AU268" s="18" t="s">
        <v>81</v>
      </c>
    </row>
    <row r="269" spans="1:51" s="14" customFormat="1" ht="12">
      <c r="A269" s="14"/>
      <c r="B269" s="255"/>
      <c r="C269" s="256"/>
      <c r="D269" s="240" t="s">
        <v>202</v>
      </c>
      <c r="E269" s="257" t="s">
        <v>1</v>
      </c>
      <c r="F269" s="258" t="s">
        <v>3274</v>
      </c>
      <c r="G269" s="256"/>
      <c r="H269" s="259">
        <v>156.048</v>
      </c>
      <c r="I269" s="260"/>
      <c r="J269" s="256"/>
      <c r="K269" s="256"/>
      <c r="L269" s="261"/>
      <c r="M269" s="262"/>
      <c r="N269" s="263"/>
      <c r="O269" s="263"/>
      <c r="P269" s="263"/>
      <c r="Q269" s="263"/>
      <c r="R269" s="263"/>
      <c r="S269" s="263"/>
      <c r="T269" s="26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5" t="s">
        <v>202</v>
      </c>
      <c r="AU269" s="265" t="s">
        <v>81</v>
      </c>
      <c r="AV269" s="14" t="s">
        <v>81</v>
      </c>
      <c r="AW269" s="14" t="s">
        <v>30</v>
      </c>
      <c r="AX269" s="14" t="s">
        <v>73</v>
      </c>
      <c r="AY269" s="265" t="s">
        <v>194</v>
      </c>
    </row>
    <row r="270" spans="1:51" s="15" customFormat="1" ht="12">
      <c r="A270" s="15"/>
      <c r="B270" s="266"/>
      <c r="C270" s="267"/>
      <c r="D270" s="240" t="s">
        <v>202</v>
      </c>
      <c r="E270" s="268" t="s">
        <v>1</v>
      </c>
      <c r="F270" s="269" t="s">
        <v>206</v>
      </c>
      <c r="G270" s="267"/>
      <c r="H270" s="270">
        <v>156.048</v>
      </c>
      <c r="I270" s="271"/>
      <c r="J270" s="267"/>
      <c r="K270" s="267"/>
      <c r="L270" s="272"/>
      <c r="M270" s="273"/>
      <c r="N270" s="274"/>
      <c r="O270" s="274"/>
      <c r="P270" s="274"/>
      <c r="Q270" s="274"/>
      <c r="R270" s="274"/>
      <c r="S270" s="274"/>
      <c r="T270" s="27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76" t="s">
        <v>202</v>
      </c>
      <c r="AU270" s="276" t="s">
        <v>81</v>
      </c>
      <c r="AV270" s="15" t="s">
        <v>115</v>
      </c>
      <c r="AW270" s="15" t="s">
        <v>30</v>
      </c>
      <c r="AX270" s="15" t="s">
        <v>77</v>
      </c>
      <c r="AY270" s="276" t="s">
        <v>194</v>
      </c>
    </row>
    <row r="271" spans="1:65" s="2" customFormat="1" ht="44.25" customHeight="1">
      <c r="A271" s="39"/>
      <c r="B271" s="40"/>
      <c r="C271" s="227" t="s">
        <v>273</v>
      </c>
      <c r="D271" s="227" t="s">
        <v>196</v>
      </c>
      <c r="E271" s="228" t="s">
        <v>1182</v>
      </c>
      <c r="F271" s="229" t="s">
        <v>1183</v>
      </c>
      <c r="G271" s="230" t="s">
        <v>268</v>
      </c>
      <c r="H271" s="231">
        <v>0.856</v>
      </c>
      <c r="I271" s="232"/>
      <c r="J271" s="233">
        <f>ROUND(I271*H271,2)</f>
        <v>0</v>
      </c>
      <c r="K271" s="229" t="s">
        <v>200</v>
      </c>
      <c r="L271" s="45"/>
      <c r="M271" s="234" t="s">
        <v>1</v>
      </c>
      <c r="N271" s="235" t="s">
        <v>38</v>
      </c>
      <c r="O271" s="92"/>
      <c r="P271" s="236">
        <f>O271*H271</f>
        <v>0</v>
      </c>
      <c r="Q271" s="236">
        <v>0</v>
      </c>
      <c r="R271" s="236">
        <f>Q271*H271</f>
        <v>0</v>
      </c>
      <c r="S271" s="236">
        <v>0</v>
      </c>
      <c r="T271" s="237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8" t="s">
        <v>115</v>
      </c>
      <c r="AT271" s="238" t="s">
        <v>196</v>
      </c>
      <c r="AU271" s="238" t="s">
        <v>81</v>
      </c>
      <c r="AY271" s="18" t="s">
        <v>194</v>
      </c>
      <c r="BE271" s="239">
        <f>IF(N271="základní",J271,0)</f>
        <v>0</v>
      </c>
      <c r="BF271" s="239">
        <f>IF(N271="snížená",J271,0)</f>
        <v>0</v>
      </c>
      <c r="BG271" s="239">
        <f>IF(N271="zákl. přenesená",J271,0)</f>
        <v>0</v>
      </c>
      <c r="BH271" s="239">
        <f>IF(N271="sníž. přenesená",J271,0)</f>
        <v>0</v>
      </c>
      <c r="BI271" s="239">
        <f>IF(N271="nulová",J271,0)</f>
        <v>0</v>
      </c>
      <c r="BJ271" s="18" t="s">
        <v>77</v>
      </c>
      <c r="BK271" s="239">
        <f>ROUND(I271*H271,2)</f>
        <v>0</v>
      </c>
      <c r="BL271" s="18" t="s">
        <v>115</v>
      </c>
      <c r="BM271" s="238" t="s">
        <v>363</v>
      </c>
    </row>
    <row r="272" spans="1:47" s="2" customFormat="1" ht="12">
      <c r="A272" s="39"/>
      <c r="B272" s="40"/>
      <c r="C272" s="41"/>
      <c r="D272" s="240" t="s">
        <v>201</v>
      </c>
      <c r="E272" s="41"/>
      <c r="F272" s="241" t="s">
        <v>1183</v>
      </c>
      <c r="G272" s="41"/>
      <c r="H272" s="41"/>
      <c r="I272" s="242"/>
      <c r="J272" s="41"/>
      <c r="K272" s="41"/>
      <c r="L272" s="45"/>
      <c r="M272" s="243"/>
      <c r="N272" s="244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201</v>
      </c>
      <c r="AU272" s="18" t="s">
        <v>81</v>
      </c>
    </row>
    <row r="273" spans="1:51" s="14" customFormat="1" ht="12">
      <c r="A273" s="14"/>
      <c r="B273" s="255"/>
      <c r="C273" s="256"/>
      <c r="D273" s="240" t="s">
        <v>202</v>
      </c>
      <c r="E273" s="257" t="s">
        <v>1</v>
      </c>
      <c r="F273" s="258" t="s">
        <v>3275</v>
      </c>
      <c r="G273" s="256"/>
      <c r="H273" s="259">
        <v>0.856</v>
      </c>
      <c r="I273" s="260"/>
      <c r="J273" s="256"/>
      <c r="K273" s="256"/>
      <c r="L273" s="261"/>
      <c r="M273" s="262"/>
      <c r="N273" s="263"/>
      <c r="O273" s="263"/>
      <c r="P273" s="263"/>
      <c r="Q273" s="263"/>
      <c r="R273" s="263"/>
      <c r="S273" s="263"/>
      <c r="T273" s="26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5" t="s">
        <v>202</v>
      </c>
      <c r="AU273" s="265" t="s">
        <v>81</v>
      </c>
      <c r="AV273" s="14" t="s">
        <v>81</v>
      </c>
      <c r="AW273" s="14" t="s">
        <v>30</v>
      </c>
      <c r="AX273" s="14" t="s">
        <v>73</v>
      </c>
      <c r="AY273" s="265" t="s">
        <v>194</v>
      </c>
    </row>
    <row r="274" spans="1:51" s="15" customFormat="1" ht="12">
      <c r="A274" s="15"/>
      <c r="B274" s="266"/>
      <c r="C274" s="267"/>
      <c r="D274" s="240" t="s">
        <v>202</v>
      </c>
      <c r="E274" s="268" t="s">
        <v>1</v>
      </c>
      <c r="F274" s="269" t="s">
        <v>206</v>
      </c>
      <c r="G274" s="267"/>
      <c r="H274" s="270">
        <v>0.856</v>
      </c>
      <c r="I274" s="271"/>
      <c r="J274" s="267"/>
      <c r="K274" s="267"/>
      <c r="L274" s="272"/>
      <c r="M274" s="273"/>
      <c r="N274" s="274"/>
      <c r="O274" s="274"/>
      <c r="P274" s="274"/>
      <c r="Q274" s="274"/>
      <c r="R274" s="274"/>
      <c r="S274" s="274"/>
      <c r="T274" s="27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76" t="s">
        <v>202</v>
      </c>
      <c r="AU274" s="276" t="s">
        <v>81</v>
      </c>
      <c r="AV274" s="15" t="s">
        <v>115</v>
      </c>
      <c r="AW274" s="15" t="s">
        <v>30</v>
      </c>
      <c r="AX274" s="15" t="s">
        <v>77</v>
      </c>
      <c r="AY274" s="276" t="s">
        <v>194</v>
      </c>
    </row>
    <row r="275" spans="1:65" s="2" customFormat="1" ht="44.25" customHeight="1">
      <c r="A275" s="39"/>
      <c r="B275" s="40"/>
      <c r="C275" s="227" t="s">
        <v>370</v>
      </c>
      <c r="D275" s="227" t="s">
        <v>196</v>
      </c>
      <c r="E275" s="228" t="s">
        <v>1190</v>
      </c>
      <c r="F275" s="229" t="s">
        <v>1191</v>
      </c>
      <c r="G275" s="230" t="s">
        <v>268</v>
      </c>
      <c r="H275" s="231">
        <v>5.646</v>
      </c>
      <c r="I275" s="232"/>
      <c r="J275" s="233">
        <f>ROUND(I275*H275,2)</f>
        <v>0</v>
      </c>
      <c r="K275" s="229" t="s">
        <v>200</v>
      </c>
      <c r="L275" s="45"/>
      <c r="M275" s="234" t="s">
        <v>1</v>
      </c>
      <c r="N275" s="235" t="s">
        <v>38</v>
      </c>
      <c r="O275" s="92"/>
      <c r="P275" s="236">
        <f>O275*H275</f>
        <v>0</v>
      </c>
      <c r="Q275" s="236">
        <v>0</v>
      </c>
      <c r="R275" s="236">
        <f>Q275*H275</f>
        <v>0</v>
      </c>
      <c r="S275" s="236">
        <v>0</v>
      </c>
      <c r="T275" s="23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8" t="s">
        <v>115</v>
      </c>
      <c r="AT275" s="238" t="s">
        <v>196</v>
      </c>
      <c r="AU275" s="238" t="s">
        <v>81</v>
      </c>
      <c r="AY275" s="18" t="s">
        <v>194</v>
      </c>
      <c r="BE275" s="239">
        <f>IF(N275="základní",J275,0)</f>
        <v>0</v>
      </c>
      <c r="BF275" s="239">
        <f>IF(N275="snížená",J275,0)</f>
        <v>0</v>
      </c>
      <c r="BG275" s="239">
        <f>IF(N275="zákl. přenesená",J275,0)</f>
        <v>0</v>
      </c>
      <c r="BH275" s="239">
        <f>IF(N275="sníž. přenesená",J275,0)</f>
        <v>0</v>
      </c>
      <c r="BI275" s="239">
        <f>IF(N275="nulová",J275,0)</f>
        <v>0</v>
      </c>
      <c r="BJ275" s="18" t="s">
        <v>77</v>
      </c>
      <c r="BK275" s="239">
        <f>ROUND(I275*H275,2)</f>
        <v>0</v>
      </c>
      <c r="BL275" s="18" t="s">
        <v>115</v>
      </c>
      <c r="BM275" s="238" t="s">
        <v>373</v>
      </c>
    </row>
    <row r="276" spans="1:47" s="2" customFormat="1" ht="12">
      <c r="A276" s="39"/>
      <c r="B276" s="40"/>
      <c r="C276" s="41"/>
      <c r="D276" s="240" t="s">
        <v>201</v>
      </c>
      <c r="E276" s="41"/>
      <c r="F276" s="241" t="s">
        <v>1191</v>
      </c>
      <c r="G276" s="41"/>
      <c r="H276" s="41"/>
      <c r="I276" s="242"/>
      <c r="J276" s="41"/>
      <c r="K276" s="41"/>
      <c r="L276" s="45"/>
      <c r="M276" s="243"/>
      <c r="N276" s="244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201</v>
      </c>
      <c r="AU276" s="18" t="s">
        <v>81</v>
      </c>
    </row>
    <row r="277" spans="1:51" s="14" customFormat="1" ht="12">
      <c r="A277" s="14"/>
      <c r="B277" s="255"/>
      <c r="C277" s="256"/>
      <c r="D277" s="240" t="s">
        <v>202</v>
      </c>
      <c r="E277" s="257" t="s">
        <v>1</v>
      </c>
      <c r="F277" s="258" t="s">
        <v>3276</v>
      </c>
      <c r="G277" s="256"/>
      <c r="H277" s="259">
        <v>5.646</v>
      </c>
      <c r="I277" s="260"/>
      <c r="J277" s="256"/>
      <c r="K277" s="256"/>
      <c r="L277" s="261"/>
      <c r="M277" s="262"/>
      <c r="N277" s="263"/>
      <c r="O277" s="263"/>
      <c r="P277" s="263"/>
      <c r="Q277" s="263"/>
      <c r="R277" s="263"/>
      <c r="S277" s="263"/>
      <c r="T277" s="26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5" t="s">
        <v>202</v>
      </c>
      <c r="AU277" s="265" t="s">
        <v>81</v>
      </c>
      <c r="AV277" s="14" t="s">
        <v>81</v>
      </c>
      <c r="AW277" s="14" t="s">
        <v>30</v>
      </c>
      <c r="AX277" s="14" t="s">
        <v>73</v>
      </c>
      <c r="AY277" s="265" t="s">
        <v>194</v>
      </c>
    </row>
    <row r="278" spans="1:51" s="15" customFormat="1" ht="12">
      <c r="A278" s="15"/>
      <c r="B278" s="266"/>
      <c r="C278" s="267"/>
      <c r="D278" s="240" t="s">
        <v>202</v>
      </c>
      <c r="E278" s="268" t="s">
        <v>1</v>
      </c>
      <c r="F278" s="269" t="s">
        <v>206</v>
      </c>
      <c r="G278" s="267"/>
      <c r="H278" s="270">
        <v>5.646</v>
      </c>
      <c r="I278" s="271"/>
      <c r="J278" s="267"/>
      <c r="K278" s="267"/>
      <c r="L278" s="272"/>
      <c r="M278" s="273"/>
      <c r="N278" s="274"/>
      <c r="O278" s="274"/>
      <c r="P278" s="274"/>
      <c r="Q278" s="274"/>
      <c r="R278" s="274"/>
      <c r="S278" s="274"/>
      <c r="T278" s="27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76" t="s">
        <v>202</v>
      </c>
      <c r="AU278" s="276" t="s">
        <v>81</v>
      </c>
      <c r="AV278" s="15" t="s">
        <v>115</v>
      </c>
      <c r="AW278" s="15" t="s">
        <v>30</v>
      </c>
      <c r="AX278" s="15" t="s">
        <v>77</v>
      </c>
      <c r="AY278" s="276" t="s">
        <v>194</v>
      </c>
    </row>
    <row r="279" spans="1:63" s="12" customFormat="1" ht="22.8" customHeight="1">
      <c r="A279" s="12"/>
      <c r="B279" s="211"/>
      <c r="C279" s="212"/>
      <c r="D279" s="213" t="s">
        <v>72</v>
      </c>
      <c r="E279" s="225" t="s">
        <v>700</v>
      </c>
      <c r="F279" s="225" t="s">
        <v>1194</v>
      </c>
      <c r="G279" s="212"/>
      <c r="H279" s="212"/>
      <c r="I279" s="215"/>
      <c r="J279" s="226">
        <f>BK279</f>
        <v>0</v>
      </c>
      <c r="K279" s="212"/>
      <c r="L279" s="217"/>
      <c r="M279" s="218"/>
      <c r="N279" s="219"/>
      <c r="O279" s="219"/>
      <c r="P279" s="220">
        <f>SUM(P280:P281)</f>
        <v>0</v>
      </c>
      <c r="Q279" s="219"/>
      <c r="R279" s="220">
        <f>SUM(R280:R281)</f>
        <v>0</v>
      </c>
      <c r="S279" s="219"/>
      <c r="T279" s="221">
        <f>SUM(T280:T281)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22" t="s">
        <v>77</v>
      </c>
      <c r="AT279" s="223" t="s">
        <v>72</v>
      </c>
      <c r="AU279" s="223" t="s">
        <v>77</v>
      </c>
      <c r="AY279" s="222" t="s">
        <v>194</v>
      </c>
      <c r="BK279" s="224">
        <f>SUM(BK280:BK281)</f>
        <v>0</v>
      </c>
    </row>
    <row r="280" spans="1:65" s="2" customFormat="1" ht="55.5" customHeight="1">
      <c r="A280" s="39"/>
      <c r="B280" s="40"/>
      <c r="C280" s="227" t="s">
        <v>285</v>
      </c>
      <c r="D280" s="227" t="s">
        <v>196</v>
      </c>
      <c r="E280" s="228" t="s">
        <v>1196</v>
      </c>
      <c r="F280" s="229" t="s">
        <v>1197</v>
      </c>
      <c r="G280" s="230" t="s">
        <v>268</v>
      </c>
      <c r="H280" s="231">
        <v>2.813</v>
      </c>
      <c r="I280" s="232"/>
      <c r="J280" s="233">
        <f>ROUND(I280*H280,2)</f>
        <v>0</v>
      </c>
      <c r="K280" s="229" t="s">
        <v>200</v>
      </c>
      <c r="L280" s="45"/>
      <c r="M280" s="234" t="s">
        <v>1</v>
      </c>
      <c r="N280" s="235" t="s">
        <v>38</v>
      </c>
      <c r="O280" s="92"/>
      <c r="P280" s="236">
        <f>O280*H280</f>
        <v>0</v>
      </c>
      <c r="Q280" s="236">
        <v>0</v>
      </c>
      <c r="R280" s="236">
        <f>Q280*H280</f>
        <v>0</v>
      </c>
      <c r="S280" s="236">
        <v>0</v>
      </c>
      <c r="T280" s="237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8" t="s">
        <v>115</v>
      </c>
      <c r="AT280" s="238" t="s">
        <v>196</v>
      </c>
      <c r="AU280" s="238" t="s">
        <v>81</v>
      </c>
      <c r="AY280" s="18" t="s">
        <v>194</v>
      </c>
      <c r="BE280" s="239">
        <f>IF(N280="základní",J280,0)</f>
        <v>0</v>
      </c>
      <c r="BF280" s="239">
        <f>IF(N280="snížená",J280,0)</f>
        <v>0</v>
      </c>
      <c r="BG280" s="239">
        <f>IF(N280="zákl. přenesená",J280,0)</f>
        <v>0</v>
      </c>
      <c r="BH280" s="239">
        <f>IF(N280="sníž. přenesená",J280,0)</f>
        <v>0</v>
      </c>
      <c r="BI280" s="239">
        <f>IF(N280="nulová",J280,0)</f>
        <v>0</v>
      </c>
      <c r="BJ280" s="18" t="s">
        <v>77</v>
      </c>
      <c r="BK280" s="239">
        <f>ROUND(I280*H280,2)</f>
        <v>0</v>
      </c>
      <c r="BL280" s="18" t="s">
        <v>115</v>
      </c>
      <c r="BM280" s="238" t="s">
        <v>379</v>
      </c>
    </row>
    <row r="281" spans="1:47" s="2" customFormat="1" ht="12">
      <c r="A281" s="39"/>
      <c r="B281" s="40"/>
      <c r="C281" s="41"/>
      <c r="D281" s="240" t="s">
        <v>201</v>
      </c>
      <c r="E281" s="41"/>
      <c r="F281" s="241" t="s">
        <v>1197</v>
      </c>
      <c r="G281" s="41"/>
      <c r="H281" s="41"/>
      <c r="I281" s="242"/>
      <c r="J281" s="41"/>
      <c r="K281" s="41"/>
      <c r="L281" s="45"/>
      <c r="M281" s="243"/>
      <c r="N281" s="244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201</v>
      </c>
      <c r="AU281" s="18" t="s">
        <v>81</v>
      </c>
    </row>
    <row r="282" spans="1:63" s="12" customFormat="1" ht="25.9" customHeight="1">
      <c r="A282" s="12"/>
      <c r="B282" s="211"/>
      <c r="C282" s="212"/>
      <c r="D282" s="213" t="s">
        <v>72</v>
      </c>
      <c r="E282" s="214" t="s">
        <v>1199</v>
      </c>
      <c r="F282" s="214" t="s">
        <v>1200</v>
      </c>
      <c r="G282" s="212"/>
      <c r="H282" s="212"/>
      <c r="I282" s="215"/>
      <c r="J282" s="216">
        <f>BK282</f>
        <v>0</v>
      </c>
      <c r="K282" s="212"/>
      <c r="L282" s="217"/>
      <c r="M282" s="218"/>
      <c r="N282" s="219"/>
      <c r="O282" s="219"/>
      <c r="P282" s="220">
        <f>P283+P304+P340+P350+P377+P386+P414+P463+P521</f>
        <v>0</v>
      </c>
      <c r="Q282" s="219"/>
      <c r="R282" s="220">
        <f>R283+R304+R340+R350+R377+R386+R414+R463+R521</f>
        <v>0</v>
      </c>
      <c r="S282" s="219"/>
      <c r="T282" s="221">
        <f>T283+T304+T340+T350+T377+T386+T414+T463+T521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2" t="s">
        <v>81</v>
      </c>
      <c r="AT282" s="223" t="s">
        <v>72</v>
      </c>
      <c r="AU282" s="223" t="s">
        <v>73</v>
      </c>
      <c r="AY282" s="222" t="s">
        <v>194</v>
      </c>
      <c r="BK282" s="224">
        <f>BK283+BK304+BK340+BK350+BK377+BK386+BK414+BK463+BK521</f>
        <v>0</v>
      </c>
    </row>
    <row r="283" spans="1:63" s="12" customFormat="1" ht="22.8" customHeight="1">
      <c r="A283" s="12"/>
      <c r="B283" s="211"/>
      <c r="C283" s="212"/>
      <c r="D283" s="213" t="s">
        <v>72</v>
      </c>
      <c r="E283" s="225" t="s">
        <v>1333</v>
      </c>
      <c r="F283" s="225" t="s">
        <v>1334</v>
      </c>
      <c r="G283" s="212"/>
      <c r="H283" s="212"/>
      <c r="I283" s="215"/>
      <c r="J283" s="226">
        <f>BK283</f>
        <v>0</v>
      </c>
      <c r="K283" s="212"/>
      <c r="L283" s="217"/>
      <c r="M283" s="218"/>
      <c r="N283" s="219"/>
      <c r="O283" s="219"/>
      <c r="P283" s="220">
        <f>SUM(P284:P303)</f>
        <v>0</v>
      </c>
      <c r="Q283" s="219"/>
      <c r="R283" s="220">
        <f>SUM(R284:R303)</f>
        <v>0</v>
      </c>
      <c r="S283" s="219"/>
      <c r="T283" s="221">
        <f>SUM(T284:T303)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22" t="s">
        <v>81</v>
      </c>
      <c r="AT283" s="223" t="s">
        <v>72</v>
      </c>
      <c r="AU283" s="223" t="s">
        <v>77</v>
      </c>
      <c r="AY283" s="222" t="s">
        <v>194</v>
      </c>
      <c r="BK283" s="224">
        <f>SUM(BK284:BK303)</f>
        <v>0</v>
      </c>
    </row>
    <row r="284" spans="1:65" s="2" customFormat="1" ht="12">
      <c r="A284" s="39"/>
      <c r="B284" s="40"/>
      <c r="C284" s="227" t="s">
        <v>382</v>
      </c>
      <c r="D284" s="227" t="s">
        <v>196</v>
      </c>
      <c r="E284" s="228" t="s">
        <v>1335</v>
      </c>
      <c r="F284" s="229" t="s">
        <v>1336</v>
      </c>
      <c r="G284" s="230" t="s">
        <v>294</v>
      </c>
      <c r="H284" s="231">
        <v>3.5</v>
      </c>
      <c r="I284" s="232"/>
      <c r="J284" s="233">
        <f>ROUND(I284*H284,2)</f>
        <v>0</v>
      </c>
      <c r="K284" s="229" t="s">
        <v>200</v>
      </c>
      <c r="L284" s="45"/>
      <c r="M284" s="234" t="s">
        <v>1</v>
      </c>
      <c r="N284" s="235" t="s">
        <v>38</v>
      </c>
      <c r="O284" s="92"/>
      <c r="P284" s="236">
        <f>O284*H284</f>
        <v>0</v>
      </c>
      <c r="Q284" s="236">
        <v>0</v>
      </c>
      <c r="R284" s="236">
        <f>Q284*H284</f>
        <v>0</v>
      </c>
      <c r="S284" s="236">
        <v>0</v>
      </c>
      <c r="T284" s="237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8" t="s">
        <v>239</v>
      </c>
      <c r="AT284" s="238" t="s">
        <v>196</v>
      </c>
      <c r="AU284" s="238" t="s">
        <v>81</v>
      </c>
      <c r="AY284" s="18" t="s">
        <v>194</v>
      </c>
      <c r="BE284" s="239">
        <f>IF(N284="základní",J284,0)</f>
        <v>0</v>
      </c>
      <c r="BF284" s="239">
        <f>IF(N284="snížená",J284,0)</f>
        <v>0</v>
      </c>
      <c r="BG284" s="239">
        <f>IF(N284="zákl. přenesená",J284,0)</f>
        <v>0</v>
      </c>
      <c r="BH284" s="239">
        <f>IF(N284="sníž. přenesená",J284,0)</f>
        <v>0</v>
      </c>
      <c r="BI284" s="239">
        <f>IF(N284="nulová",J284,0)</f>
        <v>0</v>
      </c>
      <c r="BJ284" s="18" t="s">
        <v>77</v>
      </c>
      <c r="BK284" s="239">
        <f>ROUND(I284*H284,2)</f>
        <v>0</v>
      </c>
      <c r="BL284" s="18" t="s">
        <v>239</v>
      </c>
      <c r="BM284" s="238" t="s">
        <v>385</v>
      </c>
    </row>
    <row r="285" spans="1:47" s="2" customFormat="1" ht="12">
      <c r="A285" s="39"/>
      <c r="B285" s="40"/>
      <c r="C285" s="41"/>
      <c r="D285" s="240" t="s">
        <v>201</v>
      </c>
      <c r="E285" s="41"/>
      <c r="F285" s="241" t="s">
        <v>1336</v>
      </c>
      <c r="G285" s="41"/>
      <c r="H285" s="41"/>
      <c r="I285" s="242"/>
      <c r="J285" s="41"/>
      <c r="K285" s="41"/>
      <c r="L285" s="45"/>
      <c r="M285" s="243"/>
      <c r="N285" s="244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201</v>
      </c>
      <c r="AU285" s="18" t="s">
        <v>81</v>
      </c>
    </row>
    <row r="286" spans="1:51" s="14" customFormat="1" ht="12">
      <c r="A286" s="14"/>
      <c r="B286" s="255"/>
      <c r="C286" s="256"/>
      <c r="D286" s="240" t="s">
        <v>202</v>
      </c>
      <c r="E286" s="257" t="s">
        <v>1</v>
      </c>
      <c r="F286" s="258" t="s">
        <v>3277</v>
      </c>
      <c r="G286" s="256"/>
      <c r="H286" s="259">
        <v>3.5</v>
      </c>
      <c r="I286" s="260"/>
      <c r="J286" s="256"/>
      <c r="K286" s="256"/>
      <c r="L286" s="261"/>
      <c r="M286" s="262"/>
      <c r="N286" s="263"/>
      <c r="O286" s="263"/>
      <c r="P286" s="263"/>
      <c r="Q286" s="263"/>
      <c r="R286" s="263"/>
      <c r="S286" s="263"/>
      <c r="T286" s="26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5" t="s">
        <v>202</v>
      </c>
      <c r="AU286" s="265" t="s">
        <v>81</v>
      </c>
      <c r="AV286" s="14" t="s">
        <v>81</v>
      </c>
      <c r="AW286" s="14" t="s">
        <v>30</v>
      </c>
      <c r="AX286" s="14" t="s">
        <v>73</v>
      </c>
      <c r="AY286" s="265" t="s">
        <v>194</v>
      </c>
    </row>
    <row r="287" spans="1:51" s="15" customFormat="1" ht="12">
      <c r="A287" s="15"/>
      <c r="B287" s="266"/>
      <c r="C287" s="267"/>
      <c r="D287" s="240" t="s">
        <v>202</v>
      </c>
      <c r="E287" s="268" t="s">
        <v>1</v>
      </c>
      <c r="F287" s="269" t="s">
        <v>206</v>
      </c>
      <c r="G287" s="267"/>
      <c r="H287" s="270">
        <v>3.5</v>
      </c>
      <c r="I287" s="271"/>
      <c r="J287" s="267"/>
      <c r="K287" s="267"/>
      <c r="L287" s="272"/>
      <c r="M287" s="273"/>
      <c r="N287" s="274"/>
      <c r="O287" s="274"/>
      <c r="P287" s="274"/>
      <c r="Q287" s="274"/>
      <c r="R287" s="274"/>
      <c r="S287" s="274"/>
      <c r="T287" s="27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76" t="s">
        <v>202</v>
      </c>
      <c r="AU287" s="276" t="s">
        <v>81</v>
      </c>
      <c r="AV287" s="15" t="s">
        <v>115</v>
      </c>
      <c r="AW287" s="15" t="s">
        <v>30</v>
      </c>
      <c r="AX287" s="15" t="s">
        <v>77</v>
      </c>
      <c r="AY287" s="276" t="s">
        <v>194</v>
      </c>
    </row>
    <row r="288" spans="1:65" s="2" customFormat="1" ht="12">
      <c r="A288" s="39"/>
      <c r="B288" s="40"/>
      <c r="C288" s="288" t="s">
        <v>289</v>
      </c>
      <c r="D288" s="288" t="s">
        <v>282</v>
      </c>
      <c r="E288" s="289" t="s">
        <v>3278</v>
      </c>
      <c r="F288" s="290" t="s">
        <v>3279</v>
      </c>
      <c r="G288" s="291" t="s">
        <v>294</v>
      </c>
      <c r="H288" s="292">
        <v>3.57</v>
      </c>
      <c r="I288" s="293"/>
      <c r="J288" s="294">
        <f>ROUND(I288*H288,2)</f>
        <v>0</v>
      </c>
      <c r="K288" s="290" t="s">
        <v>200</v>
      </c>
      <c r="L288" s="295"/>
      <c r="M288" s="296" t="s">
        <v>1</v>
      </c>
      <c r="N288" s="297" t="s">
        <v>38</v>
      </c>
      <c r="O288" s="92"/>
      <c r="P288" s="236">
        <f>O288*H288</f>
        <v>0</v>
      </c>
      <c r="Q288" s="236">
        <v>0</v>
      </c>
      <c r="R288" s="236">
        <f>Q288*H288</f>
        <v>0</v>
      </c>
      <c r="S288" s="236">
        <v>0</v>
      </c>
      <c r="T288" s="237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8" t="s">
        <v>273</v>
      </c>
      <c r="AT288" s="238" t="s">
        <v>282</v>
      </c>
      <c r="AU288" s="238" t="s">
        <v>81</v>
      </c>
      <c r="AY288" s="18" t="s">
        <v>194</v>
      </c>
      <c r="BE288" s="239">
        <f>IF(N288="základní",J288,0)</f>
        <v>0</v>
      </c>
      <c r="BF288" s="239">
        <f>IF(N288="snížená",J288,0)</f>
        <v>0</v>
      </c>
      <c r="BG288" s="239">
        <f>IF(N288="zákl. přenesená",J288,0)</f>
        <v>0</v>
      </c>
      <c r="BH288" s="239">
        <f>IF(N288="sníž. přenesená",J288,0)</f>
        <v>0</v>
      </c>
      <c r="BI288" s="239">
        <f>IF(N288="nulová",J288,0)</f>
        <v>0</v>
      </c>
      <c r="BJ288" s="18" t="s">
        <v>77</v>
      </c>
      <c r="BK288" s="239">
        <f>ROUND(I288*H288,2)</f>
        <v>0</v>
      </c>
      <c r="BL288" s="18" t="s">
        <v>239</v>
      </c>
      <c r="BM288" s="238" t="s">
        <v>387</v>
      </c>
    </row>
    <row r="289" spans="1:47" s="2" customFormat="1" ht="12">
      <c r="A289" s="39"/>
      <c r="B289" s="40"/>
      <c r="C289" s="41"/>
      <c r="D289" s="240" t="s">
        <v>201</v>
      </c>
      <c r="E289" s="41"/>
      <c r="F289" s="241" t="s">
        <v>3279</v>
      </c>
      <c r="G289" s="41"/>
      <c r="H289" s="41"/>
      <c r="I289" s="242"/>
      <c r="J289" s="41"/>
      <c r="K289" s="41"/>
      <c r="L289" s="45"/>
      <c r="M289" s="243"/>
      <c r="N289" s="244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201</v>
      </c>
      <c r="AU289" s="18" t="s">
        <v>81</v>
      </c>
    </row>
    <row r="290" spans="1:51" s="14" customFormat="1" ht="12">
      <c r="A290" s="14"/>
      <c r="B290" s="255"/>
      <c r="C290" s="256"/>
      <c r="D290" s="240" t="s">
        <v>202</v>
      </c>
      <c r="E290" s="257" t="s">
        <v>1</v>
      </c>
      <c r="F290" s="258" t="s">
        <v>3280</v>
      </c>
      <c r="G290" s="256"/>
      <c r="H290" s="259">
        <v>3.57</v>
      </c>
      <c r="I290" s="260"/>
      <c r="J290" s="256"/>
      <c r="K290" s="256"/>
      <c r="L290" s="261"/>
      <c r="M290" s="262"/>
      <c r="N290" s="263"/>
      <c r="O290" s="263"/>
      <c r="P290" s="263"/>
      <c r="Q290" s="263"/>
      <c r="R290" s="263"/>
      <c r="S290" s="263"/>
      <c r="T290" s="26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5" t="s">
        <v>202</v>
      </c>
      <c r="AU290" s="265" t="s">
        <v>81</v>
      </c>
      <c r="AV290" s="14" t="s">
        <v>81</v>
      </c>
      <c r="AW290" s="14" t="s">
        <v>30</v>
      </c>
      <c r="AX290" s="14" t="s">
        <v>73</v>
      </c>
      <c r="AY290" s="265" t="s">
        <v>194</v>
      </c>
    </row>
    <row r="291" spans="1:51" s="15" customFormat="1" ht="12">
      <c r="A291" s="15"/>
      <c r="B291" s="266"/>
      <c r="C291" s="267"/>
      <c r="D291" s="240" t="s">
        <v>202</v>
      </c>
      <c r="E291" s="268" t="s">
        <v>1</v>
      </c>
      <c r="F291" s="269" t="s">
        <v>206</v>
      </c>
      <c r="G291" s="267"/>
      <c r="H291" s="270">
        <v>3.57</v>
      </c>
      <c r="I291" s="271"/>
      <c r="J291" s="267"/>
      <c r="K291" s="267"/>
      <c r="L291" s="272"/>
      <c r="M291" s="273"/>
      <c r="N291" s="274"/>
      <c r="O291" s="274"/>
      <c r="P291" s="274"/>
      <c r="Q291" s="274"/>
      <c r="R291" s="274"/>
      <c r="S291" s="274"/>
      <c r="T291" s="27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76" t="s">
        <v>202</v>
      </c>
      <c r="AU291" s="276" t="s">
        <v>81</v>
      </c>
      <c r="AV291" s="15" t="s">
        <v>115</v>
      </c>
      <c r="AW291" s="15" t="s">
        <v>30</v>
      </c>
      <c r="AX291" s="15" t="s">
        <v>77</v>
      </c>
      <c r="AY291" s="276" t="s">
        <v>194</v>
      </c>
    </row>
    <row r="292" spans="1:65" s="2" customFormat="1" ht="12">
      <c r="A292" s="39"/>
      <c r="B292" s="40"/>
      <c r="C292" s="227" t="s">
        <v>389</v>
      </c>
      <c r="D292" s="227" t="s">
        <v>196</v>
      </c>
      <c r="E292" s="228" t="s">
        <v>3281</v>
      </c>
      <c r="F292" s="229" t="s">
        <v>3282</v>
      </c>
      <c r="G292" s="230" t="s">
        <v>294</v>
      </c>
      <c r="H292" s="231">
        <v>3.5</v>
      </c>
      <c r="I292" s="232"/>
      <c r="J292" s="233">
        <f>ROUND(I292*H292,2)</f>
        <v>0</v>
      </c>
      <c r="K292" s="229" t="s">
        <v>200</v>
      </c>
      <c r="L292" s="45"/>
      <c r="M292" s="234" t="s">
        <v>1</v>
      </c>
      <c r="N292" s="235" t="s">
        <v>38</v>
      </c>
      <c r="O292" s="92"/>
      <c r="P292" s="236">
        <f>O292*H292</f>
        <v>0</v>
      </c>
      <c r="Q292" s="236">
        <v>0</v>
      </c>
      <c r="R292" s="236">
        <f>Q292*H292</f>
        <v>0</v>
      </c>
      <c r="S292" s="236">
        <v>0</v>
      </c>
      <c r="T292" s="237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8" t="s">
        <v>239</v>
      </c>
      <c r="AT292" s="238" t="s">
        <v>196</v>
      </c>
      <c r="AU292" s="238" t="s">
        <v>81</v>
      </c>
      <c r="AY292" s="18" t="s">
        <v>194</v>
      </c>
      <c r="BE292" s="239">
        <f>IF(N292="základní",J292,0)</f>
        <v>0</v>
      </c>
      <c r="BF292" s="239">
        <f>IF(N292="snížená",J292,0)</f>
        <v>0</v>
      </c>
      <c r="BG292" s="239">
        <f>IF(N292="zákl. přenesená",J292,0)</f>
        <v>0</v>
      </c>
      <c r="BH292" s="239">
        <f>IF(N292="sníž. přenesená",J292,0)</f>
        <v>0</v>
      </c>
      <c r="BI292" s="239">
        <f>IF(N292="nulová",J292,0)</f>
        <v>0</v>
      </c>
      <c r="BJ292" s="18" t="s">
        <v>77</v>
      </c>
      <c r="BK292" s="239">
        <f>ROUND(I292*H292,2)</f>
        <v>0</v>
      </c>
      <c r="BL292" s="18" t="s">
        <v>239</v>
      </c>
      <c r="BM292" s="238" t="s">
        <v>392</v>
      </c>
    </row>
    <row r="293" spans="1:47" s="2" customFormat="1" ht="12">
      <c r="A293" s="39"/>
      <c r="B293" s="40"/>
      <c r="C293" s="41"/>
      <c r="D293" s="240" t="s">
        <v>201</v>
      </c>
      <c r="E293" s="41"/>
      <c r="F293" s="241" t="s">
        <v>3282</v>
      </c>
      <c r="G293" s="41"/>
      <c r="H293" s="41"/>
      <c r="I293" s="242"/>
      <c r="J293" s="41"/>
      <c r="K293" s="41"/>
      <c r="L293" s="45"/>
      <c r="M293" s="243"/>
      <c r="N293" s="244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201</v>
      </c>
      <c r="AU293" s="18" t="s">
        <v>81</v>
      </c>
    </row>
    <row r="294" spans="1:51" s="14" customFormat="1" ht="12">
      <c r="A294" s="14"/>
      <c r="B294" s="255"/>
      <c r="C294" s="256"/>
      <c r="D294" s="240" t="s">
        <v>202</v>
      </c>
      <c r="E294" s="257" t="s">
        <v>1</v>
      </c>
      <c r="F294" s="258" t="s">
        <v>3283</v>
      </c>
      <c r="G294" s="256"/>
      <c r="H294" s="259">
        <v>3.5</v>
      </c>
      <c r="I294" s="260"/>
      <c r="J294" s="256"/>
      <c r="K294" s="256"/>
      <c r="L294" s="261"/>
      <c r="M294" s="262"/>
      <c r="N294" s="263"/>
      <c r="O294" s="263"/>
      <c r="P294" s="263"/>
      <c r="Q294" s="263"/>
      <c r="R294" s="263"/>
      <c r="S294" s="263"/>
      <c r="T294" s="26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5" t="s">
        <v>202</v>
      </c>
      <c r="AU294" s="265" t="s">
        <v>81</v>
      </c>
      <c r="AV294" s="14" t="s">
        <v>81</v>
      </c>
      <c r="AW294" s="14" t="s">
        <v>30</v>
      </c>
      <c r="AX294" s="14" t="s">
        <v>73</v>
      </c>
      <c r="AY294" s="265" t="s">
        <v>194</v>
      </c>
    </row>
    <row r="295" spans="1:51" s="15" customFormat="1" ht="12">
      <c r="A295" s="15"/>
      <c r="B295" s="266"/>
      <c r="C295" s="267"/>
      <c r="D295" s="240" t="s">
        <v>202</v>
      </c>
      <c r="E295" s="268" t="s">
        <v>1</v>
      </c>
      <c r="F295" s="269" t="s">
        <v>206</v>
      </c>
      <c r="G295" s="267"/>
      <c r="H295" s="270">
        <v>3.5</v>
      </c>
      <c r="I295" s="271"/>
      <c r="J295" s="267"/>
      <c r="K295" s="267"/>
      <c r="L295" s="272"/>
      <c r="M295" s="273"/>
      <c r="N295" s="274"/>
      <c r="O295" s="274"/>
      <c r="P295" s="274"/>
      <c r="Q295" s="274"/>
      <c r="R295" s="274"/>
      <c r="S295" s="274"/>
      <c r="T295" s="27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76" t="s">
        <v>202</v>
      </c>
      <c r="AU295" s="276" t="s">
        <v>81</v>
      </c>
      <c r="AV295" s="15" t="s">
        <v>115</v>
      </c>
      <c r="AW295" s="15" t="s">
        <v>30</v>
      </c>
      <c r="AX295" s="15" t="s">
        <v>77</v>
      </c>
      <c r="AY295" s="276" t="s">
        <v>194</v>
      </c>
    </row>
    <row r="296" spans="1:65" s="2" customFormat="1" ht="44.25" customHeight="1">
      <c r="A296" s="39"/>
      <c r="B296" s="40"/>
      <c r="C296" s="288" t="s">
        <v>295</v>
      </c>
      <c r="D296" s="288" t="s">
        <v>282</v>
      </c>
      <c r="E296" s="289" t="s">
        <v>3284</v>
      </c>
      <c r="F296" s="290" t="s">
        <v>3285</v>
      </c>
      <c r="G296" s="291" t="s">
        <v>294</v>
      </c>
      <c r="H296" s="292">
        <v>3.85</v>
      </c>
      <c r="I296" s="293"/>
      <c r="J296" s="294">
        <f>ROUND(I296*H296,2)</f>
        <v>0</v>
      </c>
      <c r="K296" s="290" t="s">
        <v>200</v>
      </c>
      <c r="L296" s="295"/>
      <c r="M296" s="296" t="s">
        <v>1</v>
      </c>
      <c r="N296" s="297" t="s">
        <v>38</v>
      </c>
      <c r="O296" s="92"/>
      <c r="P296" s="236">
        <f>O296*H296</f>
        <v>0</v>
      </c>
      <c r="Q296" s="236">
        <v>0</v>
      </c>
      <c r="R296" s="236">
        <f>Q296*H296</f>
        <v>0</v>
      </c>
      <c r="S296" s="236">
        <v>0</v>
      </c>
      <c r="T296" s="237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8" t="s">
        <v>273</v>
      </c>
      <c r="AT296" s="238" t="s">
        <v>282</v>
      </c>
      <c r="AU296" s="238" t="s">
        <v>81</v>
      </c>
      <c r="AY296" s="18" t="s">
        <v>194</v>
      </c>
      <c r="BE296" s="239">
        <f>IF(N296="základní",J296,0)</f>
        <v>0</v>
      </c>
      <c r="BF296" s="239">
        <f>IF(N296="snížená",J296,0)</f>
        <v>0</v>
      </c>
      <c r="BG296" s="239">
        <f>IF(N296="zákl. přenesená",J296,0)</f>
        <v>0</v>
      </c>
      <c r="BH296" s="239">
        <f>IF(N296="sníž. přenesená",J296,0)</f>
        <v>0</v>
      </c>
      <c r="BI296" s="239">
        <f>IF(N296="nulová",J296,0)</f>
        <v>0</v>
      </c>
      <c r="BJ296" s="18" t="s">
        <v>77</v>
      </c>
      <c r="BK296" s="239">
        <f>ROUND(I296*H296,2)</f>
        <v>0</v>
      </c>
      <c r="BL296" s="18" t="s">
        <v>239</v>
      </c>
      <c r="BM296" s="238" t="s">
        <v>398</v>
      </c>
    </row>
    <row r="297" spans="1:47" s="2" customFormat="1" ht="12">
      <c r="A297" s="39"/>
      <c r="B297" s="40"/>
      <c r="C297" s="41"/>
      <c r="D297" s="240" t="s">
        <v>201</v>
      </c>
      <c r="E297" s="41"/>
      <c r="F297" s="241" t="s">
        <v>3285</v>
      </c>
      <c r="G297" s="41"/>
      <c r="H297" s="41"/>
      <c r="I297" s="242"/>
      <c r="J297" s="41"/>
      <c r="K297" s="41"/>
      <c r="L297" s="45"/>
      <c r="M297" s="243"/>
      <c r="N297" s="244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201</v>
      </c>
      <c r="AU297" s="18" t="s">
        <v>81</v>
      </c>
    </row>
    <row r="298" spans="1:51" s="14" customFormat="1" ht="12">
      <c r="A298" s="14"/>
      <c r="B298" s="255"/>
      <c r="C298" s="256"/>
      <c r="D298" s="240" t="s">
        <v>202</v>
      </c>
      <c r="E298" s="257" t="s">
        <v>1</v>
      </c>
      <c r="F298" s="258" t="s">
        <v>3286</v>
      </c>
      <c r="G298" s="256"/>
      <c r="H298" s="259">
        <v>3.85</v>
      </c>
      <c r="I298" s="260"/>
      <c r="J298" s="256"/>
      <c r="K298" s="256"/>
      <c r="L298" s="261"/>
      <c r="M298" s="262"/>
      <c r="N298" s="263"/>
      <c r="O298" s="263"/>
      <c r="P298" s="263"/>
      <c r="Q298" s="263"/>
      <c r="R298" s="263"/>
      <c r="S298" s="263"/>
      <c r="T298" s="26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5" t="s">
        <v>202</v>
      </c>
      <c r="AU298" s="265" t="s">
        <v>81</v>
      </c>
      <c r="AV298" s="14" t="s">
        <v>81</v>
      </c>
      <c r="AW298" s="14" t="s">
        <v>30</v>
      </c>
      <c r="AX298" s="14" t="s">
        <v>73</v>
      </c>
      <c r="AY298" s="265" t="s">
        <v>194</v>
      </c>
    </row>
    <row r="299" spans="1:51" s="15" customFormat="1" ht="12">
      <c r="A299" s="15"/>
      <c r="B299" s="266"/>
      <c r="C299" s="267"/>
      <c r="D299" s="240" t="s">
        <v>202</v>
      </c>
      <c r="E299" s="268" t="s">
        <v>1</v>
      </c>
      <c r="F299" s="269" t="s">
        <v>206</v>
      </c>
      <c r="G299" s="267"/>
      <c r="H299" s="270">
        <v>3.85</v>
      </c>
      <c r="I299" s="271"/>
      <c r="J299" s="267"/>
      <c r="K299" s="267"/>
      <c r="L299" s="272"/>
      <c r="M299" s="273"/>
      <c r="N299" s="274"/>
      <c r="O299" s="274"/>
      <c r="P299" s="274"/>
      <c r="Q299" s="274"/>
      <c r="R299" s="274"/>
      <c r="S299" s="274"/>
      <c r="T299" s="27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76" t="s">
        <v>202</v>
      </c>
      <c r="AU299" s="276" t="s">
        <v>81</v>
      </c>
      <c r="AV299" s="15" t="s">
        <v>115</v>
      </c>
      <c r="AW299" s="15" t="s">
        <v>30</v>
      </c>
      <c r="AX299" s="15" t="s">
        <v>77</v>
      </c>
      <c r="AY299" s="276" t="s">
        <v>194</v>
      </c>
    </row>
    <row r="300" spans="1:65" s="2" customFormat="1" ht="44.25" customHeight="1">
      <c r="A300" s="39"/>
      <c r="B300" s="40"/>
      <c r="C300" s="227" t="s">
        <v>401</v>
      </c>
      <c r="D300" s="227" t="s">
        <v>196</v>
      </c>
      <c r="E300" s="228" t="s">
        <v>1372</v>
      </c>
      <c r="F300" s="229" t="s">
        <v>1373</v>
      </c>
      <c r="G300" s="230" t="s">
        <v>268</v>
      </c>
      <c r="H300" s="231">
        <v>0.008</v>
      </c>
      <c r="I300" s="232"/>
      <c r="J300" s="233">
        <f>ROUND(I300*H300,2)</f>
        <v>0</v>
      </c>
      <c r="K300" s="229" t="s">
        <v>200</v>
      </c>
      <c r="L300" s="45"/>
      <c r="M300" s="234" t="s">
        <v>1</v>
      </c>
      <c r="N300" s="235" t="s">
        <v>38</v>
      </c>
      <c r="O300" s="92"/>
      <c r="P300" s="236">
        <f>O300*H300</f>
        <v>0</v>
      </c>
      <c r="Q300" s="236">
        <v>0</v>
      </c>
      <c r="R300" s="236">
        <f>Q300*H300</f>
        <v>0</v>
      </c>
      <c r="S300" s="236">
        <v>0</v>
      </c>
      <c r="T300" s="237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8" t="s">
        <v>239</v>
      </c>
      <c r="AT300" s="238" t="s">
        <v>196</v>
      </c>
      <c r="AU300" s="238" t="s">
        <v>81</v>
      </c>
      <c r="AY300" s="18" t="s">
        <v>194</v>
      </c>
      <c r="BE300" s="239">
        <f>IF(N300="základní",J300,0)</f>
        <v>0</v>
      </c>
      <c r="BF300" s="239">
        <f>IF(N300="snížená",J300,0)</f>
        <v>0</v>
      </c>
      <c r="BG300" s="239">
        <f>IF(N300="zákl. přenesená",J300,0)</f>
        <v>0</v>
      </c>
      <c r="BH300" s="239">
        <f>IF(N300="sníž. přenesená",J300,0)</f>
        <v>0</v>
      </c>
      <c r="BI300" s="239">
        <f>IF(N300="nulová",J300,0)</f>
        <v>0</v>
      </c>
      <c r="BJ300" s="18" t="s">
        <v>77</v>
      </c>
      <c r="BK300" s="239">
        <f>ROUND(I300*H300,2)</f>
        <v>0</v>
      </c>
      <c r="BL300" s="18" t="s">
        <v>239</v>
      </c>
      <c r="BM300" s="238" t="s">
        <v>404</v>
      </c>
    </row>
    <row r="301" spans="1:47" s="2" customFormat="1" ht="12">
      <c r="A301" s="39"/>
      <c r="B301" s="40"/>
      <c r="C301" s="41"/>
      <c r="D301" s="240" t="s">
        <v>201</v>
      </c>
      <c r="E301" s="41"/>
      <c r="F301" s="241" t="s">
        <v>1373</v>
      </c>
      <c r="G301" s="41"/>
      <c r="H301" s="41"/>
      <c r="I301" s="242"/>
      <c r="J301" s="41"/>
      <c r="K301" s="41"/>
      <c r="L301" s="45"/>
      <c r="M301" s="243"/>
      <c r="N301" s="244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201</v>
      </c>
      <c r="AU301" s="18" t="s">
        <v>81</v>
      </c>
    </row>
    <row r="302" spans="1:65" s="2" customFormat="1" ht="12">
      <c r="A302" s="39"/>
      <c r="B302" s="40"/>
      <c r="C302" s="227" t="s">
        <v>299</v>
      </c>
      <c r="D302" s="227" t="s">
        <v>196</v>
      </c>
      <c r="E302" s="228" t="s">
        <v>1376</v>
      </c>
      <c r="F302" s="229" t="s">
        <v>1377</v>
      </c>
      <c r="G302" s="230" t="s">
        <v>268</v>
      </c>
      <c r="H302" s="231">
        <v>0.008</v>
      </c>
      <c r="I302" s="232"/>
      <c r="J302" s="233">
        <f>ROUND(I302*H302,2)</f>
        <v>0</v>
      </c>
      <c r="K302" s="229" t="s">
        <v>200</v>
      </c>
      <c r="L302" s="45"/>
      <c r="M302" s="234" t="s">
        <v>1</v>
      </c>
      <c r="N302" s="235" t="s">
        <v>38</v>
      </c>
      <c r="O302" s="92"/>
      <c r="P302" s="236">
        <f>O302*H302</f>
        <v>0</v>
      </c>
      <c r="Q302" s="236">
        <v>0</v>
      </c>
      <c r="R302" s="236">
        <f>Q302*H302</f>
        <v>0</v>
      </c>
      <c r="S302" s="236">
        <v>0</v>
      </c>
      <c r="T302" s="237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8" t="s">
        <v>239</v>
      </c>
      <c r="AT302" s="238" t="s">
        <v>196</v>
      </c>
      <c r="AU302" s="238" t="s">
        <v>81</v>
      </c>
      <c r="AY302" s="18" t="s">
        <v>194</v>
      </c>
      <c r="BE302" s="239">
        <f>IF(N302="základní",J302,0)</f>
        <v>0</v>
      </c>
      <c r="BF302" s="239">
        <f>IF(N302="snížená",J302,0)</f>
        <v>0</v>
      </c>
      <c r="BG302" s="239">
        <f>IF(N302="zákl. přenesená",J302,0)</f>
        <v>0</v>
      </c>
      <c r="BH302" s="239">
        <f>IF(N302="sníž. přenesená",J302,0)</f>
        <v>0</v>
      </c>
      <c r="BI302" s="239">
        <f>IF(N302="nulová",J302,0)</f>
        <v>0</v>
      </c>
      <c r="BJ302" s="18" t="s">
        <v>77</v>
      </c>
      <c r="BK302" s="239">
        <f>ROUND(I302*H302,2)</f>
        <v>0</v>
      </c>
      <c r="BL302" s="18" t="s">
        <v>239</v>
      </c>
      <c r="BM302" s="238" t="s">
        <v>409</v>
      </c>
    </row>
    <row r="303" spans="1:47" s="2" customFormat="1" ht="12">
      <c r="A303" s="39"/>
      <c r="B303" s="40"/>
      <c r="C303" s="41"/>
      <c r="D303" s="240" t="s">
        <v>201</v>
      </c>
      <c r="E303" s="41"/>
      <c r="F303" s="241" t="s">
        <v>1377</v>
      </c>
      <c r="G303" s="41"/>
      <c r="H303" s="41"/>
      <c r="I303" s="242"/>
      <c r="J303" s="41"/>
      <c r="K303" s="41"/>
      <c r="L303" s="45"/>
      <c r="M303" s="243"/>
      <c r="N303" s="244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201</v>
      </c>
      <c r="AU303" s="18" t="s">
        <v>81</v>
      </c>
    </row>
    <row r="304" spans="1:63" s="12" customFormat="1" ht="22.8" customHeight="1">
      <c r="A304" s="12"/>
      <c r="B304" s="211"/>
      <c r="C304" s="212"/>
      <c r="D304" s="213" t="s">
        <v>72</v>
      </c>
      <c r="E304" s="225" t="s">
        <v>1461</v>
      </c>
      <c r="F304" s="225" t="s">
        <v>1462</v>
      </c>
      <c r="G304" s="212"/>
      <c r="H304" s="212"/>
      <c r="I304" s="215"/>
      <c r="J304" s="226">
        <f>BK304</f>
        <v>0</v>
      </c>
      <c r="K304" s="212"/>
      <c r="L304" s="217"/>
      <c r="M304" s="218"/>
      <c r="N304" s="219"/>
      <c r="O304" s="219"/>
      <c r="P304" s="220">
        <f>SUM(P305:P339)</f>
        <v>0</v>
      </c>
      <c r="Q304" s="219"/>
      <c r="R304" s="220">
        <f>SUM(R305:R339)</f>
        <v>0</v>
      </c>
      <c r="S304" s="219"/>
      <c r="T304" s="221">
        <f>SUM(T305:T339)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22" t="s">
        <v>81</v>
      </c>
      <c r="AT304" s="223" t="s">
        <v>72</v>
      </c>
      <c r="AU304" s="223" t="s">
        <v>77</v>
      </c>
      <c r="AY304" s="222" t="s">
        <v>194</v>
      </c>
      <c r="BK304" s="224">
        <f>SUM(BK305:BK339)</f>
        <v>0</v>
      </c>
    </row>
    <row r="305" spans="1:65" s="2" customFormat="1" ht="44.25" customHeight="1">
      <c r="A305" s="39"/>
      <c r="B305" s="40"/>
      <c r="C305" s="227" t="s">
        <v>412</v>
      </c>
      <c r="D305" s="227" t="s">
        <v>196</v>
      </c>
      <c r="E305" s="228" t="s">
        <v>3287</v>
      </c>
      <c r="F305" s="229" t="s">
        <v>3288</v>
      </c>
      <c r="G305" s="230" t="s">
        <v>294</v>
      </c>
      <c r="H305" s="231">
        <v>6</v>
      </c>
      <c r="I305" s="232"/>
      <c r="J305" s="233">
        <f>ROUND(I305*H305,2)</f>
        <v>0</v>
      </c>
      <c r="K305" s="229" t="s">
        <v>200</v>
      </c>
      <c r="L305" s="45"/>
      <c r="M305" s="234" t="s">
        <v>1</v>
      </c>
      <c r="N305" s="235" t="s">
        <v>38</v>
      </c>
      <c r="O305" s="92"/>
      <c r="P305" s="236">
        <f>O305*H305</f>
        <v>0</v>
      </c>
      <c r="Q305" s="236">
        <v>0</v>
      </c>
      <c r="R305" s="236">
        <f>Q305*H305</f>
        <v>0</v>
      </c>
      <c r="S305" s="236">
        <v>0</v>
      </c>
      <c r="T305" s="237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8" t="s">
        <v>239</v>
      </c>
      <c r="AT305" s="238" t="s">
        <v>196</v>
      </c>
      <c r="AU305" s="238" t="s">
        <v>81</v>
      </c>
      <c r="AY305" s="18" t="s">
        <v>194</v>
      </c>
      <c r="BE305" s="239">
        <f>IF(N305="základní",J305,0)</f>
        <v>0</v>
      </c>
      <c r="BF305" s="239">
        <f>IF(N305="snížená",J305,0)</f>
        <v>0</v>
      </c>
      <c r="BG305" s="239">
        <f>IF(N305="zákl. přenesená",J305,0)</f>
        <v>0</v>
      </c>
      <c r="BH305" s="239">
        <f>IF(N305="sníž. přenesená",J305,0)</f>
        <v>0</v>
      </c>
      <c r="BI305" s="239">
        <f>IF(N305="nulová",J305,0)</f>
        <v>0</v>
      </c>
      <c r="BJ305" s="18" t="s">
        <v>77</v>
      </c>
      <c r="BK305" s="239">
        <f>ROUND(I305*H305,2)</f>
        <v>0</v>
      </c>
      <c r="BL305" s="18" t="s">
        <v>239</v>
      </c>
      <c r="BM305" s="238" t="s">
        <v>415</v>
      </c>
    </row>
    <row r="306" spans="1:47" s="2" customFormat="1" ht="12">
      <c r="A306" s="39"/>
      <c r="B306" s="40"/>
      <c r="C306" s="41"/>
      <c r="D306" s="240" t="s">
        <v>201</v>
      </c>
      <c r="E306" s="41"/>
      <c r="F306" s="241" t="s">
        <v>3288</v>
      </c>
      <c r="G306" s="41"/>
      <c r="H306" s="41"/>
      <c r="I306" s="242"/>
      <c r="J306" s="41"/>
      <c r="K306" s="41"/>
      <c r="L306" s="45"/>
      <c r="M306" s="243"/>
      <c r="N306" s="244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201</v>
      </c>
      <c r="AU306" s="18" t="s">
        <v>81</v>
      </c>
    </row>
    <row r="307" spans="1:51" s="14" customFormat="1" ht="12">
      <c r="A307" s="14"/>
      <c r="B307" s="255"/>
      <c r="C307" s="256"/>
      <c r="D307" s="240" t="s">
        <v>202</v>
      </c>
      <c r="E307" s="257" t="s">
        <v>1</v>
      </c>
      <c r="F307" s="258" t="s">
        <v>3289</v>
      </c>
      <c r="G307" s="256"/>
      <c r="H307" s="259">
        <v>6</v>
      </c>
      <c r="I307" s="260"/>
      <c r="J307" s="256"/>
      <c r="K307" s="256"/>
      <c r="L307" s="261"/>
      <c r="M307" s="262"/>
      <c r="N307" s="263"/>
      <c r="O307" s="263"/>
      <c r="P307" s="263"/>
      <c r="Q307" s="263"/>
      <c r="R307" s="263"/>
      <c r="S307" s="263"/>
      <c r="T307" s="26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5" t="s">
        <v>202</v>
      </c>
      <c r="AU307" s="265" t="s">
        <v>81</v>
      </c>
      <c r="AV307" s="14" t="s">
        <v>81</v>
      </c>
      <c r="AW307" s="14" t="s">
        <v>30</v>
      </c>
      <c r="AX307" s="14" t="s">
        <v>73</v>
      </c>
      <c r="AY307" s="265" t="s">
        <v>194</v>
      </c>
    </row>
    <row r="308" spans="1:51" s="15" customFormat="1" ht="12">
      <c r="A308" s="15"/>
      <c r="B308" s="266"/>
      <c r="C308" s="267"/>
      <c r="D308" s="240" t="s">
        <v>202</v>
      </c>
      <c r="E308" s="268" t="s">
        <v>1</v>
      </c>
      <c r="F308" s="269" t="s">
        <v>206</v>
      </c>
      <c r="G308" s="267"/>
      <c r="H308" s="270">
        <v>6</v>
      </c>
      <c r="I308" s="271"/>
      <c r="J308" s="267"/>
      <c r="K308" s="267"/>
      <c r="L308" s="272"/>
      <c r="M308" s="273"/>
      <c r="N308" s="274"/>
      <c r="O308" s="274"/>
      <c r="P308" s="274"/>
      <c r="Q308" s="274"/>
      <c r="R308" s="274"/>
      <c r="S308" s="274"/>
      <c r="T308" s="27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76" t="s">
        <v>202</v>
      </c>
      <c r="AU308" s="276" t="s">
        <v>81</v>
      </c>
      <c r="AV308" s="15" t="s">
        <v>115</v>
      </c>
      <c r="AW308" s="15" t="s">
        <v>30</v>
      </c>
      <c r="AX308" s="15" t="s">
        <v>77</v>
      </c>
      <c r="AY308" s="276" t="s">
        <v>194</v>
      </c>
    </row>
    <row r="309" spans="1:65" s="2" customFormat="1" ht="12">
      <c r="A309" s="39"/>
      <c r="B309" s="40"/>
      <c r="C309" s="227" t="s">
        <v>302</v>
      </c>
      <c r="D309" s="227" t="s">
        <v>196</v>
      </c>
      <c r="E309" s="228" t="s">
        <v>3290</v>
      </c>
      <c r="F309" s="229" t="s">
        <v>3291</v>
      </c>
      <c r="G309" s="230" t="s">
        <v>294</v>
      </c>
      <c r="H309" s="231">
        <v>3.5</v>
      </c>
      <c r="I309" s="232"/>
      <c r="J309" s="233">
        <f>ROUND(I309*H309,2)</f>
        <v>0</v>
      </c>
      <c r="K309" s="229" t="s">
        <v>200</v>
      </c>
      <c r="L309" s="45"/>
      <c r="M309" s="234" t="s">
        <v>1</v>
      </c>
      <c r="N309" s="235" t="s">
        <v>38</v>
      </c>
      <c r="O309" s="92"/>
      <c r="P309" s="236">
        <f>O309*H309</f>
        <v>0</v>
      </c>
      <c r="Q309" s="236">
        <v>0</v>
      </c>
      <c r="R309" s="236">
        <f>Q309*H309</f>
        <v>0</v>
      </c>
      <c r="S309" s="236">
        <v>0</v>
      </c>
      <c r="T309" s="237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8" t="s">
        <v>239</v>
      </c>
      <c r="AT309" s="238" t="s">
        <v>196</v>
      </c>
      <c r="AU309" s="238" t="s">
        <v>81</v>
      </c>
      <c r="AY309" s="18" t="s">
        <v>194</v>
      </c>
      <c r="BE309" s="239">
        <f>IF(N309="základní",J309,0)</f>
        <v>0</v>
      </c>
      <c r="BF309" s="239">
        <f>IF(N309="snížená",J309,0)</f>
        <v>0</v>
      </c>
      <c r="BG309" s="239">
        <f>IF(N309="zákl. přenesená",J309,0)</f>
        <v>0</v>
      </c>
      <c r="BH309" s="239">
        <f>IF(N309="sníž. přenesená",J309,0)</f>
        <v>0</v>
      </c>
      <c r="BI309" s="239">
        <f>IF(N309="nulová",J309,0)</f>
        <v>0</v>
      </c>
      <c r="BJ309" s="18" t="s">
        <v>77</v>
      </c>
      <c r="BK309" s="239">
        <f>ROUND(I309*H309,2)</f>
        <v>0</v>
      </c>
      <c r="BL309" s="18" t="s">
        <v>239</v>
      </c>
      <c r="BM309" s="238" t="s">
        <v>418</v>
      </c>
    </row>
    <row r="310" spans="1:47" s="2" customFormat="1" ht="12">
      <c r="A310" s="39"/>
      <c r="B310" s="40"/>
      <c r="C310" s="41"/>
      <c r="D310" s="240" t="s">
        <v>201</v>
      </c>
      <c r="E310" s="41"/>
      <c r="F310" s="241" t="s">
        <v>3291</v>
      </c>
      <c r="G310" s="41"/>
      <c r="H310" s="41"/>
      <c r="I310" s="242"/>
      <c r="J310" s="41"/>
      <c r="K310" s="41"/>
      <c r="L310" s="45"/>
      <c r="M310" s="243"/>
      <c r="N310" s="244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201</v>
      </c>
      <c r="AU310" s="18" t="s">
        <v>81</v>
      </c>
    </row>
    <row r="311" spans="1:51" s="14" customFormat="1" ht="12">
      <c r="A311" s="14"/>
      <c r="B311" s="255"/>
      <c r="C311" s="256"/>
      <c r="D311" s="240" t="s">
        <v>202</v>
      </c>
      <c r="E311" s="257" t="s">
        <v>1</v>
      </c>
      <c r="F311" s="258" t="s">
        <v>3292</v>
      </c>
      <c r="G311" s="256"/>
      <c r="H311" s="259">
        <v>3.5</v>
      </c>
      <c r="I311" s="260"/>
      <c r="J311" s="256"/>
      <c r="K311" s="256"/>
      <c r="L311" s="261"/>
      <c r="M311" s="262"/>
      <c r="N311" s="263"/>
      <c r="O311" s="263"/>
      <c r="P311" s="263"/>
      <c r="Q311" s="263"/>
      <c r="R311" s="263"/>
      <c r="S311" s="263"/>
      <c r="T311" s="26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5" t="s">
        <v>202</v>
      </c>
      <c r="AU311" s="265" t="s">
        <v>81</v>
      </c>
      <c r="AV311" s="14" t="s">
        <v>81</v>
      </c>
      <c r="AW311" s="14" t="s">
        <v>30</v>
      </c>
      <c r="AX311" s="14" t="s">
        <v>73</v>
      </c>
      <c r="AY311" s="265" t="s">
        <v>194</v>
      </c>
    </row>
    <row r="312" spans="1:51" s="15" customFormat="1" ht="12">
      <c r="A312" s="15"/>
      <c r="B312" s="266"/>
      <c r="C312" s="267"/>
      <c r="D312" s="240" t="s">
        <v>202</v>
      </c>
      <c r="E312" s="268" t="s">
        <v>1</v>
      </c>
      <c r="F312" s="269" t="s">
        <v>206</v>
      </c>
      <c r="G312" s="267"/>
      <c r="H312" s="270">
        <v>3.5</v>
      </c>
      <c r="I312" s="271"/>
      <c r="J312" s="267"/>
      <c r="K312" s="267"/>
      <c r="L312" s="272"/>
      <c r="M312" s="273"/>
      <c r="N312" s="274"/>
      <c r="O312" s="274"/>
      <c r="P312" s="274"/>
      <c r="Q312" s="274"/>
      <c r="R312" s="274"/>
      <c r="S312" s="274"/>
      <c r="T312" s="27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76" t="s">
        <v>202</v>
      </c>
      <c r="AU312" s="276" t="s">
        <v>81</v>
      </c>
      <c r="AV312" s="15" t="s">
        <v>115</v>
      </c>
      <c r="AW312" s="15" t="s">
        <v>30</v>
      </c>
      <c r="AX312" s="15" t="s">
        <v>77</v>
      </c>
      <c r="AY312" s="276" t="s">
        <v>194</v>
      </c>
    </row>
    <row r="313" spans="1:65" s="2" customFormat="1" ht="33" customHeight="1">
      <c r="A313" s="39"/>
      <c r="B313" s="40"/>
      <c r="C313" s="288" t="s">
        <v>419</v>
      </c>
      <c r="D313" s="288" t="s">
        <v>282</v>
      </c>
      <c r="E313" s="289" t="s">
        <v>3293</v>
      </c>
      <c r="F313" s="290" t="s">
        <v>3294</v>
      </c>
      <c r="G313" s="291" t="s">
        <v>199</v>
      </c>
      <c r="H313" s="292">
        <v>0.006</v>
      </c>
      <c r="I313" s="293"/>
      <c r="J313" s="294">
        <f>ROUND(I313*H313,2)</f>
        <v>0</v>
      </c>
      <c r="K313" s="290" t="s">
        <v>1</v>
      </c>
      <c r="L313" s="295"/>
      <c r="M313" s="296" t="s">
        <v>1</v>
      </c>
      <c r="N313" s="297" t="s">
        <v>38</v>
      </c>
      <c r="O313" s="92"/>
      <c r="P313" s="236">
        <f>O313*H313</f>
        <v>0</v>
      </c>
      <c r="Q313" s="236">
        <v>0</v>
      </c>
      <c r="R313" s="236">
        <f>Q313*H313</f>
        <v>0</v>
      </c>
      <c r="S313" s="236">
        <v>0</v>
      </c>
      <c r="T313" s="237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8" t="s">
        <v>273</v>
      </c>
      <c r="AT313" s="238" t="s">
        <v>282</v>
      </c>
      <c r="AU313" s="238" t="s">
        <v>81</v>
      </c>
      <c r="AY313" s="18" t="s">
        <v>194</v>
      </c>
      <c r="BE313" s="239">
        <f>IF(N313="základní",J313,0)</f>
        <v>0</v>
      </c>
      <c r="BF313" s="239">
        <f>IF(N313="snížená",J313,0)</f>
        <v>0</v>
      </c>
      <c r="BG313" s="239">
        <f>IF(N313="zákl. přenesená",J313,0)</f>
        <v>0</v>
      </c>
      <c r="BH313" s="239">
        <f>IF(N313="sníž. přenesená",J313,0)</f>
        <v>0</v>
      </c>
      <c r="BI313" s="239">
        <f>IF(N313="nulová",J313,0)</f>
        <v>0</v>
      </c>
      <c r="BJ313" s="18" t="s">
        <v>77</v>
      </c>
      <c r="BK313" s="239">
        <f>ROUND(I313*H313,2)</f>
        <v>0</v>
      </c>
      <c r="BL313" s="18" t="s">
        <v>239</v>
      </c>
      <c r="BM313" s="238" t="s">
        <v>422</v>
      </c>
    </row>
    <row r="314" spans="1:47" s="2" customFormat="1" ht="12">
      <c r="A314" s="39"/>
      <c r="B314" s="40"/>
      <c r="C314" s="41"/>
      <c r="D314" s="240" t="s">
        <v>201</v>
      </c>
      <c r="E314" s="41"/>
      <c r="F314" s="241" t="s">
        <v>3294</v>
      </c>
      <c r="G314" s="41"/>
      <c r="H314" s="41"/>
      <c r="I314" s="242"/>
      <c r="J314" s="41"/>
      <c r="K314" s="41"/>
      <c r="L314" s="45"/>
      <c r="M314" s="243"/>
      <c r="N314" s="244"/>
      <c r="O314" s="92"/>
      <c r="P314" s="92"/>
      <c r="Q314" s="92"/>
      <c r="R314" s="92"/>
      <c r="S314" s="92"/>
      <c r="T314" s="93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201</v>
      </c>
      <c r="AU314" s="18" t="s">
        <v>81</v>
      </c>
    </row>
    <row r="315" spans="1:51" s="13" customFormat="1" ht="12">
      <c r="A315" s="13"/>
      <c r="B315" s="245"/>
      <c r="C315" s="246"/>
      <c r="D315" s="240" t="s">
        <v>202</v>
      </c>
      <c r="E315" s="247" t="s">
        <v>1</v>
      </c>
      <c r="F315" s="248" t="s">
        <v>3295</v>
      </c>
      <c r="G315" s="246"/>
      <c r="H315" s="247" t="s">
        <v>1</v>
      </c>
      <c r="I315" s="249"/>
      <c r="J315" s="246"/>
      <c r="K315" s="246"/>
      <c r="L315" s="250"/>
      <c r="M315" s="251"/>
      <c r="N315" s="252"/>
      <c r="O315" s="252"/>
      <c r="P315" s="252"/>
      <c r="Q315" s="252"/>
      <c r="R315" s="252"/>
      <c r="S315" s="252"/>
      <c r="T315" s="25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4" t="s">
        <v>202</v>
      </c>
      <c r="AU315" s="254" t="s">
        <v>81</v>
      </c>
      <c r="AV315" s="13" t="s">
        <v>77</v>
      </c>
      <c r="AW315" s="13" t="s">
        <v>30</v>
      </c>
      <c r="AX315" s="13" t="s">
        <v>73</v>
      </c>
      <c r="AY315" s="254" t="s">
        <v>194</v>
      </c>
    </row>
    <row r="316" spans="1:51" s="13" customFormat="1" ht="12">
      <c r="A316" s="13"/>
      <c r="B316" s="245"/>
      <c r="C316" s="246"/>
      <c r="D316" s="240" t="s">
        <v>202</v>
      </c>
      <c r="E316" s="247" t="s">
        <v>1</v>
      </c>
      <c r="F316" s="248" t="s">
        <v>3296</v>
      </c>
      <c r="G316" s="246"/>
      <c r="H316" s="247" t="s">
        <v>1</v>
      </c>
      <c r="I316" s="249"/>
      <c r="J316" s="246"/>
      <c r="K316" s="246"/>
      <c r="L316" s="250"/>
      <c r="M316" s="251"/>
      <c r="N316" s="252"/>
      <c r="O316" s="252"/>
      <c r="P316" s="252"/>
      <c r="Q316" s="252"/>
      <c r="R316" s="252"/>
      <c r="S316" s="252"/>
      <c r="T316" s="25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4" t="s">
        <v>202</v>
      </c>
      <c r="AU316" s="254" t="s">
        <v>81</v>
      </c>
      <c r="AV316" s="13" t="s">
        <v>77</v>
      </c>
      <c r="AW316" s="13" t="s">
        <v>30</v>
      </c>
      <c r="AX316" s="13" t="s">
        <v>73</v>
      </c>
      <c r="AY316" s="254" t="s">
        <v>194</v>
      </c>
    </row>
    <row r="317" spans="1:51" s="14" customFormat="1" ht="12">
      <c r="A317" s="14"/>
      <c r="B317" s="255"/>
      <c r="C317" s="256"/>
      <c r="D317" s="240" t="s">
        <v>202</v>
      </c>
      <c r="E317" s="257" t="s">
        <v>1</v>
      </c>
      <c r="F317" s="258" t="s">
        <v>3297</v>
      </c>
      <c r="G317" s="256"/>
      <c r="H317" s="259">
        <v>0.006</v>
      </c>
      <c r="I317" s="260"/>
      <c r="J317" s="256"/>
      <c r="K317" s="256"/>
      <c r="L317" s="261"/>
      <c r="M317" s="262"/>
      <c r="N317" s="263"/>
      <c r="O317" s="263"/>
      <c r="P317" s="263"/>
      <c r="Q317" s="263"/>
      <c r="R317" s="263"/>
      <c r="S317" s="263"/>
      <c r="T317" s="26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5" t="s">
        <v>202</v>
      </c>
      <c r="AU317" s="265" t="s">
        <v>81</v>
      </c>
      <c r="AV317" s="14" t="s">
        <v>81</v>
      </c>
      <c r="AW317" s="14" t="s">
        <v>30</v>
      </c>
      <c r="AX317" s="14" t="s">
        <v>73</v>
      </c>
      <c r="AY317" s="265" t="s">
        <v>194</v>
      </c>
    </row>
    <row r="318" spans="1:51" s="15" customFormat="1" ht="12">
      <c r="A318" s="15"/>
      <c r="B318" s="266"/>
      <c r="C318" s="267"/>
      <c r="D318" s="240" t="s">
        <v>202</v>
      </c>
      <c r="E318" s="268" t="s">
        <v>1</v>
      </c>
      <c r="F318" s="269" t="s">
        <v>206</v>
      </c>
      <c r="G318" s="267"/>
      <c r="H318" s="270">
        <v>0.006</v>
      </c>
      <c r="I318" s="271"/>
      <c r="J318" s="267"/>
      <c r="K318" s="267"/>
      <c r="L318" s="272"/>
      <c r="M318" s="273"/>
      <c r="N318" s="274"/>
      <c r="O318" s="274"/>
      <c r="P318" s="274"/>
      <c r="Q318" s="274"/>
      <c r="R318" s="274"/>
      <c r="S318" s="274"/>
      <c r="T318" s="27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76" t="s">
        <v>202</v>
      </c>
      <c r="AU318" s="276" t="s">
        <v>81</v>
      </c>
      <c r="AV318" s="15" t="s">
        <v>115</v>
      </c>
      <c r="AW318" s="15" t="s">
        <v>30</v>
      </c>
      <c r="AX318" s="15" t="s">
        <v>77</v>
      </c>
      <c r="AY318" s="276" t="s">
        <v>194</v>
      </c>
    </row>
    <row r="319" spans="1:65" s="2" customFormat="1" ht="12">
      <c r="A319" s="39"/>
      <c r="B319" s="40"/>
      <c r="C319" s="227" t="s">
        <v>306</v>
      </c>
      <c r="D319" s="227" t="s">
        <v>196</v>
      </c>
      <c r="E319" s="228" t="s">
        <v>3298</v>
      </c>
      <c r="F319" s="229" t="s">
        <v>3299</v>
      </c>
      <c r="G319" s="230" t="s">
        <v>294</v>
      </c>
      <c r="H319" s="231">
        <v>3.5</v>
      </c>
      <c r="I319" s="232"/>
      <c r="J319" s="233">
        <f>ROUND(I319*H319,2)</f>
        <v>0</v>
      </c>
      <c r="K319" s="229" t="s">
        <v>200</v>
      </c>
      <c r="L319" s="45"/>
      <c r="M319" s="234" t="s">
        <v>1</v>
      </c>
      <c r="N319" s="235" t="s">
        <v>38</v>
      </c>
      <c r="O319" s="92"/>
      <c r="P319" s="236">
        <f>O319*H319</f>
        <v>0</v>
      </c>
      <c r="Q319" s="236">
        <v>0</v>
      </c>
      <c r="R319" s="236">
        <f>Q319*H319</f>
        <v>0</v>
      </c>
      <c r="S319" s="236">
        <v>0</v>
      </c>
      <c r="T319" s="237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8" t="s">
        <v>239</v>
      </c>
      <c r="AT319" s="238" t="s">
        <v>196</v>
      </c>
      <c r="AU319" s="238" t="s">
        <v>81</v>
      </c>
      <c r="AY319" s="18" t="s">
        <v>194</v>
      </c>
      <c r="BE319" s="239">
        <f>IF(N319="základní",J319,0)</f>
        <v>0</v>
      </c>
      <c r="BF319" s="239">
        <f>IF(N319="snížená",J319,0)</f>
        <v>0</v>
      </c>
      <c r="BG319" s="239">
        <f>IF(N319="zákl. přenesená",J319,0)</f>
        <v>0</v>
      </c>
      <c r="BH319" s="239">
        <f>IF(N319="sníž. přenesená",J319,0)</f>
        <v>0</v>
      </c>
      <c r="BI319" s="239">
        <f>IF(N319="nulová",J319,0)</f>
        <v>0</v>
      </c>
      <c r="BJ319" s="18" t="s">
        <v>77</v>
      </c>
      <c r="BK319" s="239">
        <f>ROUND(I319*H319,2)</f>
        <v>0</v>
      </c>
      <c r="BL319" s="18" t="s">
        <v>239</v>
      </c>
      <c r="BM319" s="238" t="s">
        <v>427</v>
      </c>
    </row>
    <row r="320" spans="1:47" s="2" customFormat="1" ht="12">
      <c r="A320" s="39"/>
      <c r="B320" s="40"/>
      <c r="C320" s="41"/>
      <c r="D320" s="240" t="s">
        <v>201</v>
      </c>
      <c r="E320" s="41"/>
      <c r="F320" s="241" t="s">
        <v>3299</v>
      </c>
      <c r="G320" s="41"/>
      <c r="H320" s="41"/>
      <c r="I320" s="242"/>
      <c r="J320" s="41"/>
      <c r="K320" s="41"/>
      <c r="L320" s="45"/>
      <c r="M320" s="243"/>
      <c r="N320" s="244"/>
      <c r="O320" s="92"/>
      <c r="P320" s="92"/>
      <c r="Q320" s="92"/>
      <c r="R320" s="92"/>
      <c r="S320" s="92"/>
      <c r="T320" s="93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201</v>
      </c>
      <c r="AU320" s="18" t="s">
        <v>81</v>
      </c>
    </row>
    <row r="321" spans="1:65" s="2" customFormat="1" ht="12">
      <c r="A321" s="39"/>
      <c r="B321" s="40"/>
      <c r="C321" s="227" t="s">
        <v>429</v>
      </c>
      <c r="D321" s="227" t="s">
        <v>196</v>
      </c>
      <c r="E321" s="228" t="s">
        <v>3300</v>
      </c>
      <c r="F321" s="229" t="s">
        <v>3301</v>
      </c>
      <c r="G321" s="230" t="s">
        <v>294</v>
      </c>
      <c r="H321" s="231">
        <v>3.5</v>
      </c>
      <c r="I321" s="232"/>
      <c r="J321" s="233">
        <f>ROUND(I321*H321,2)</f>
        <v>0</v>
      </c>
      <c r="K321" s="229" t="s">
        <v>200</v>
      </c>
      <c r="L321" s="45"/>
      <c r="M321" s="234" t="s">
        <v>1</v>
      </c>
      <c r="N321" s="235" t="s">
        <v>38</v>
      </c>
      <c r="O321" s="92"/>
      <c r="P321" s="236">
        <f>O321*H321</f>
        <v>0</v>
      </c>
      <c r="Q321" s="236">
        <v>0</v>
      </c>
      <c r="R321" s="236">
        <f>Q321*H321</f>
        <v>0</v>
      </c>
      <c r="S321" s="236">
        <v>0</v>
      </c>
      <c r="T321" s="237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8" t="s">
        <v>239</v>
      </c>
      <c r="AT321" s="238" t="s">
        <v>196</v>
      </c>
      <c r="AU321" s="238" t="s">
        <v>81</v>
      </c>
      <c r="AY321" s="18" t="s">
        <v>194</v>
      </c>
      <c r="BE321" s="239">
        <f>IF(N321="základní",J321,0)</f>
        <v>0</v>
      </c>
      <c r="BF321" s="239">
        <f>IF(N321="snížená",J321,0)</f>
        <v>0</v>
      </c>
      <c r="BG321" s="239">
        <f>IF(N321="zákl. přenesená",J321,0)</f>
        <v>0</v>
      </c>
      <c r="BH321" s="239">
        <f>IF(N321="sníž. přenesená",J321,0)</f>
        <v>0</v>
      </c>
      <c r="BI321" s="239">
        <f>IF(N321="nulová",J321,0)</f>
        <v>0</v>
      </c>
      <c r="BJ321" s="18" t="s">
        <v>77</v>
      </c>
      <c r="BK321" s="239">
        <f>ROUND(I321*H321,2)</f>
        <v>0</v>
      </c>
      <c r="BL321" s="18" t="s">
        <v>239</v>
      </c>
      <c r="BM321" s="238" t="s">
        <v>432</v>
      </c>
    </row>
    <row r="322" spans="1:47" s="2" customFormat="1" ht="12">
      <c r="A322" s="39"/>
      <c r="B322" s="40"/>
      <c r="C322" s="41"/>
      <c r="D322" s="240" t="s">
        <v>201</v>
      </c>
      <c r="E322" s="41"/>
      <c r="F322" s="241" t="s">
        <v>3301</v>
      </c>
      <c r="G322" s="41"/>
      <c r="H322" s="41"/>
      <c r="I322" s="242"/>
      <c r="J322" s="41"/>
      <c r="K322" s="41"/>
      <c r="L322" s="45"/>
      <c r="M322" s="243"/>
      <c r="N322" s="244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201</v>
      </c>
      <c r="AU322" s="18" t="s">
        <v>81</v>
      </c>
    </row>
    <row r="323" spans="1:51" s="13" customFormat="1" ht="12">
      <c r="A323" s="13"/>
      <c r="B323" s="245"/>
      <c r="C323" s="246"/>
      <c r="D323" s="240" t="s">
        <v>202</v>
      </c>
      <c r="E323" s="247" t="s">
        <v>1</v>
      </c>
      <c r="F323" s="248" t="s">
        <v>399</v>
      </c>
      <c r="G323" s="246"/>
      <c r="H323" s="247" t="s">
        <v>1</v>
      </c>
      <c r="I323" s="249"/>
      <c r="J323" s="246"/>
      <c r="K323" s="246"/>
      <c r="L323" s="250"/>
      <c r="M323" s="251"/>
      <c r="N323" s="252"/>
      <c r="O323" s="252"/>
      <c r="P323" s="252"/>
      <c r="Q323" s="252"/>
      <c r="R323" s="252"/>
      <c r="S323" s="252"/>
      <c r="T323" s="25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4" t="s">
        <v>202</v>
      </c>
      <c r="AU323" s="254" t="s">
        <v>81</v>
      </c>
      <c r="AV323" s="13" t="s">
        <v>77</v>
      </c>
      <c r="AW323" s="13" t="s">
        <v>30</v>
      </c>
      <c r="AX323" s="13" t="s">
        <v>73</v>
      </c>
      <c r="AY323" s="254" t="s">
        <v>194</v>
      </c>
    </row>
    <row r="324" spans="1:51" s="14" customFormat="1" ht="12">
      <c r="A324" s="14"/>
      <c r="B324" s="255"/>
      <c r="C324" s="256"/>
      <c r="D324" s="240" t="s">
        <v>202</v>
      </c>
      <c r="E324" s="257" t="s">
        <v>1</v>
      </c>
      <c r="F324" s="258" t="s">
        <v>3302</v>
      </c>
      <c r="G324" s="256"/>
      <c r="H324" s="259">
        <v>3.5</v>
      </c>
      <c r="I324" s="260"/>
      <c r="J324" s="256"/>
      <c r="K324" s="256"/>
      <c r="L324" s="261"/>
      <c r="M324" s="262"/>
      <c r="N324" s="263"/>
      <c r="O324" s="263"/>
      <c r="P324" s="263"/>
      <c r="Q324" s="263"/>
      <c r="R324" s="263"/>
      <c r="S324" s="263"/>
      <c r="T324" s="26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5" t="s">
        <v>202</v>
      </c>
      <c r="AU324" s="265" t="s">
        <v>81</v>
      </c>
      <c r="AV324" s="14" t="s">
        <v>81</v>
      </c>
      <c r="AW324" s="14" t="s">
        <v>30</v>
      </c>
      <c r="AX324" s="14" t="s">
        <v>73</v>
      </c>
      <c r="AY324" s="265" t="s">
        <v>194</v>
      </c>
    </row>
    <row r="325" spans="1:51" s="15" customFormat="1" ht="12">
      <c r="A325" s="15"/>
      <c r="B325" s="266"/>
      <c r="C325" s="267"/>
      <c r="D325" s="240" t="s">
        <v>202</v>
      </c>
      <c r="E325" s="268" t="s">
        <v>1</v>
      </c>
      <c r="F325" s="269" t="s">
        <v>206</v>
      </c>
      <c r="G325" s="267"/>
      <c r="H325" s="270">
        <v>3.5</v>
      </c>
      <c r="I325" s="271"/>
      <c r="J325" s="267"/>
      <c r="K325" s="267"/>
      <c r="L325" s="272"/>
      <c r="M325" s="273"/>
      <c r="N325" s="274"/>
      <c r="O325" s="274"/>
      <c r="P325" s="274"/>
      <c r="Q325" s="274"/>
      <c r="R325" s="274"/>
      <c r="S325" s="274"/>
      <c r="T325" s="27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76" t="s">
        <v>202</v>
      </c>
      <c r="AU325" s="276" t="s">
        <v>81</v>
      </c>
      <c r="AV325" s="15" t="s">
        <v>115</v>
      </c>
      <c r="AW325" s="15" t="s">
        <v>30</v>
      </c>
      <c r="AX325" s="15" t="s">
        <v>77</v>
      </c>
      <c r="AY325" s="276" t="s">
        <v>194</v>
      </c>
    </row>
    <row r="326" spans="1:65" s="2" customFormat="1" ht="12">
      <c r="A326" s="39"/>
      <c r="B326" s="40"/>
      <c r="C326" s="288" t="s">
        <v>312</v>
      </c>
      <c r="D326" s="288" t="s">
        <v>282</v>
      </c>
      <c r="E326" s="289" t="s">
        <v>3303</v>
      </c>
      <c r="F326" s="290" t="s">
        <v>3304</v>
      </c>
      <c r="G326" s="291" t="s">
        <v>199</v>
      </c>
      <c r="H326" s="292">
        <v>0.116</v>
      </c>
      <c r="I326" s="293"/>
      <c r="J326" s="294">
        <f>ROUND(I326*H326,2)</f>
        <v>0</v>
      </c>
      <c r="K326" s="290" t="s">
        <v>1</v>
      </c>
      <c r="L326" s="295"/>
      <c r="M326" s="296" t="s">
        <v>1</v>
      </c>
      <c r="N326" s="297" t="s">
        <v>38</v>
      </c>
      <c r="O326" s="92"/>
      <c r="P326" s="236">
        <f>O326*H326</f>
        <v>0</v>
      </c>
      <c r="Q326" s="236">
        <v>0</v>
      </c>
      <c r="R326" s="236">
        <f>Q326*H326</f>
        <v>0</v>
      </c>
      <c r="S326" s="236">
        <v>0</v>
      </c>
      <c r="T326" s="237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8" t="s">
        <v>273</v>
      </c>
      <c r="AT326" s="238" t="s">
        <v>282</v>
      </c>
      <c r="AU326" s="238" t="s">
        <v>81</v>
      </c>
      <c r="AY326" s="18" t="s">
        <v>194</v>
      </c>
      <c r="BE326" s="239">
        <f>IF(N326="základní",J326,0)</f>
        <v>0</v>
      </c>
      <c r="BF326" s="239">
        <f>IF(N326="snížená",J326,0)</f>
        <v>0</v>
      </c>
      <c r="BG326" s="239">
        <f>IF(N326="zákl. přenesená",J326,0)</f>
        <v>0</v>
      </c>
      <c r="BH326" s="239">
        <f>IF(N326="sníž. přenesená",J326,0)</f>
        <v>0</v>
      </c>
      <c r="BI326" s="239">
        <f>IF(N326="nulová",J326,0)</f>
        <v>0</v>
      </c>
      <c r="BJ326" s="18" t="s">
        <v>77</v>
      </c>
      <c r="BK326" s="239">
        <f>ROUND(I326*H326,2)</f>
        <v>0</v>
      </c>
      <c r="BL326" s="18" t="s">
        <v>239</v>
      </c>
      <c r="BM326" s="238" t="s">
        <v>438</v>
      </c>
    </row>
    <row r="327" spans="1:47" s="2" customFormat="1" ht="12">
      <c r="A327" s="39"/>
      <c r="B327" s="40"/>
      <c r="C327" s="41"/>
      <c r="D327" s="240" t="s">
        <v>201</v>
      </c>
      <c r="E327" s="41"/>
      <c r="F327" s="241" t="s">
        <v>3304</v>
      </c>
      <c r="G327" s="41"/>
      <c r="H327" s="41"/>
      <c r="I327" s="242"/>
      <c r="J327" s="41"/>
      <c r="K327" s="41"/>
      <c r="L327" s="45"/>
      <c r="M327" s="243"/>
      <c r="N327" s="244"/>
      <c r="O327" s="92"/>
      <c r="P327" s="92"/>
      <c r="Q327" s="92"/>
      <c r="R327" s="92"/>
      <c r="S327" s="92"/>
      <c r="T327" s="93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201</v>
      </c>
      <c r="AU327" s="18" t="s">
        <v>81</v>
      </c>
    </row>
    <row r="328" spans="1:51" s="13" customFormat="1" ht="12">
      <c r="A328" s="13"/>
      <c r="B328" s="245"/>
      <c r="C328" s="246"/>
      <c r="D328" s="240" t="s">
        <v>202</v>
      </c>
      <c r="E328" s="247" t="s">
        <v>1</v>
      </c>
      <c r="F328" s="248" t="s">
        <v>399</v>
      </c>
      <c r="G328" s="246"/>
      <c r="H328" s="247" t="s">
        <v>1</v>
      </c>
      <c r="I328" s="249"/>
      <c r="J328" s="246"/>
      <c r="K328" s="246"/>
      <c r="L328" s="250"/>
      <c r="M328" s="251"/>
      <c r="N328" s="252"/>
      <c r="O328" s="252"/>
      <c r="P328" s="252"/>
      <c r="Q328" s="252"/>
      <c r="R328" s="252"/>
      <c r="S328" s="252"/>
      <c r="T328" s="25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4" t="s">
        <v>202</v>
      </c>
      <c r="AU328" s="254" t="s">
        <v>81</v>
      </c>
      <c r="AV328" s="13" t="s">
        <v>77</v>
      </c>
      <c r="AW328" s="13" t="s">
        <v>30</v>
      </c>
      <c r="AX328" s="13" t="s">
        <v>73</v>
      </c>
      <c r="AY328" s="254" t="s">
        <v>194</v>
      </c>
    </row>
    <row r="329" spans="1:51" s="13" customFormat="1" ht="12">
      <c r="A329" s="13"/>
      <c r="B329" s="245"/>
      <c r="C329" s="246"/>
      <c r="D329" s="240" t="s">
        <v>202</v>
      </c>
      <c r="E329" s="247" t="s">
        <v>1</v>
      </c>
      <c r="F329" s="248" t="s">
        <v>3305</v>
      </c>
      <c r="G329" s="246"/>
      <c r="H329" s="247" t="s">
        <v>1</v>
      </c>
      <c r="I329" s="249"/>
      <c r="J329" s="246"/>
      <c r="K329" s="246"/>
      <c r="L329" s="250"/>
      <c r="M329" s="251"/>
      <c r="N329" s="252"/>
      <c r="O329" s="252"/>
      <c r="P329" s="252"/>
      <c r="Q329" s="252"/>
      <c r="R329" s="252"/>
      <c r="S329" s="252"/>
      <c r="T329" s="25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4" t="s">
        <v>202</v>
      </c>
      <c r="AU329" s="254" t="s">
        <v>81</v>
      </c>
      <c r="AV329" s="13" t="s">
        <v>77</v>
      </c>
      <c r="AW329" s="13" t="s">
        <v>30</v>
      </c>
      <c r="AX329" s="13" t="s">
        <v>73</v>
      </c>
      <c r="AY329" s="254" t="s">
        <v>194</v>
      </c>
    </row>
    <row r="330" spans="1:51" s="14" customFormat="1" ht="12">
      <c r="A330" s="14"/>
      <c r="B330" s="255"/>
      <c r="C330" s="256"/>
      <c r="D330" s="240" t="s">
        <v>202</v>
      </c>
      <c r="E330" s="257" t="s">
        <v>1</v>
      </c>
      <c r="F330" s="258" t="s">
        <v>3306</v>
      </c>
      <c r="G330" s="256"/>
      <c r="H330" s="259">
        <v>0.116</v>
      </c>
      <c r="I330" s="260"/>
      <c r="J330" s="256"/>
      <c r="K330" s="256"/>
      <c r="L330" s="261"/>
      <c r="M330" s="262"/>
      <c r="N330" s="263"/>
      <c r="O330" s="263"/>
      <c r="P330" s="263"/>
      <c r="Q330" s="263"/>
      <c r="R330" s="263"/>
      <c r="S330" s="263"/>
      <c r="T330" s="26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5" t="s">
        <v>202</v>
      </c>
      <c r="AU330" s="265" t="s">
        <v>81</v>
      </c>
      <c r="AV330" s="14" t="s">
        <v>81</v>
      </c>
      <c r="AW330" s="14" t="s">
        <v>30</v>
      </c>
      <c r="AX330" s="14" t="s">
        <v>73</v>
      </c>
      <c r="AY330" s="265" t="s">
        <v>194</v>
      </c>
    </row>
    <row r="331" spans="1:51" s="15" customFormat="1" ht="12">
      <c r="A331" s="15"/>
      <c r="B331" s="266"/>
      <c r="C331" s="267"/>
      <c r="D331" s="240" t="s">
        <v>202</v>
      </c>
      <c r="E331" s="268" t="s">
        <v>1</v>
      </c>
      <c r="F331" s="269" t="s">
        <v>206</v>
      </c>
      <c r="G331" s="267"/>
      <c r="H331" s="270">
        <v>0.116</v>
      </c>
      <c r="I331" s="271"/>
      <c r="J331" s="267"/>
      <c r="K331" s="267"/>
      <c r="L331" s="272"/>
      <c r="M331" s="273"/>
      <c r="N331" s="274"/>
      <c r="O331" s="274"/>
      <c r="P331" s="274"/>
      <c r="Q331" s="274"/>
      <c r="R331" s="274"/>
      <c r="S331" s="274"/>
      <c r="T331" s="27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76" t="s">
        <v>202</v>
      </c>
      <c r="AU331" s="276" t="s">
        <v>81</v>
      </c>
      <c r="AV331" s="15" t="s">
        <v>115</v>
      </c>
      <c r="AW331" s="15" t="s">
        <v>30</v>
      </c>
      <c r="AX331" s="15" t="s">
        <v>77</v>
      </c>
      <c r="AY331" s="276" t="s">
        <v>194</v>
      </c>
    </row>
    <row r="332" spans="1:65" s="2" customFormat="1" ht="12">
      <c r="A332" s="39"/>
      <c r="B332" s="40"/>
      <c r="C332" s="227" t="s">
        <v>441</v>
      </c>
      <c r="D332" s="227" t="s">
        <v>196</v>
      </c>
      <c r="E332" s="228" t="s">
        <v>3307</v>
      </c>
      <c r="F332" s="229" t="s">
        <v>3308</v>
      </c>
      <c r="G332" s="230" t="s">
        <v>199</v>
      </c>
      <c r="H332" s="231">
        <v>0.105</v>
      </c>
      <c r="I332" s="232"/>
      <c r="J332" s="233">
        <f>ROUND(I332*H332,2)</f>
        <v>0</v>
      </c>
      <c r="K332" s="229" t="s">
        <v>200</v>
      </c>
      <c r="L332" s="45"/>
      <c r="M332" s="234" t="s">
        <v>1</v>
      </c>
      <c r="N332" s="235" t="s">
        <v>38</v>
      </c>
      <c r="O332" s="92"/>
      <c r="P332" s="236">
        <f>O332*H332</f>
        <v>0</v>
      </c>
      <c r="Q332" s="236">
        <v>0</v>
      </c>
      <c r="R332" s="236">
        <f>Q332*H332</f>
        <v>0</v>
      </c>
      <c r="S332" s="236">
        <v>0</v>
      </c>
      <c r="T332" s="237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8" t="s">
        <v>239</v>
      </c>
      <c r="AT332" s="238" t="s">
        <v>196</v>
      </c>
      <c r="AU332" s="238" t="s">
        <v>81</v>
      </c>
      <c r="AY332" s="18" t="s">
        <v>194</v>
      </c>
      <c r="BE332" s="239">
        <f>IF(N332="základní",J332,0)</f>
        <v>0</v>
      </c>
      <c r="BF332" s="239">
        <f>IF(N332="snížená",J332,0)</f>
        <v>0</v>
      </c>
      <c r="BG332" s="239">
        <f>IF(N332="zákl. přenesená",J332,0)</f>
        <v>0</v>
      </c>
      <c r="BH332" s="239">
        <f>IF(N332="sníž. přenesená",J332,0)</f>
        <v>0</v>
      </c>
      <c r="BI332" s="239">
        <f>IF(N332="nulová",J332,0)</f>
        <v>0</v>
      </c>
      <c r="BJ332" s="18" t="s">
        <v>77</v>
      </c>
      <c r="BK332" s="239">
        <f>ROUND(I332*H332,2)</f>
        <v>0</v>
      </c>
      <c r="BL332" s="18" t="s">
        <v>239</v>
      </c>
      <c r="BM332" s="238" t="s">
        <v>444</v>
      </c>
    </row>
    <row r="333" spans="1:47" s="2" customFormat="1" ht="12">
      <c r="A333" s="39"/>
      <c r="B333" s="40"/>
      <c r="C333" s="41"/>
      <c r="D333" s="240" t="s">
        <v>201</v>
      </c>
      <c r="E333" s="41"/>
      <c r="F333" s="241" t="s">
        <v>3308</v>
      </c>
      <c r="G333" s="41"/>
      <c r="H333" s="41"/>
      <c r="I333" s="242"/>
      <c r="J333" s="41"/>
      <c r="K333" s="41"/>
      <c r="L333" s="45"/>
      <c r="M333" s="243"/>
      <c r="N333" s="244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201</v>
      </c>
      <c r="AU333" s="18" t="s">
        <v>81</v>
      </c>
    </row>
    <row r="334" spans="1:51" s="14" customFormat="1" ht="12">
      <c r="A334" s="14"/>
      <c r="B334" s="255"/>
      <c r="C334" s="256"/>
      <c r="D334" s="240" t="s">
        <v>202</v>
      </c>
      <c r="E334" s="257" t="s">
        <v>1</v>
      </c>
      <c r="F334" s="258" t="s">
        <v>3309</v>
      </c>
      <c r="G334" s="256"/>
      <c r="H334" s="259">
        <v>0.105</v>
      </c>
      <c r="I334" s="260"/>
      <c r="J334" s="256"/>
      <c r="K334" s="256"/>
      <c r="L334" s="261"/>
      <c r="M334" s="262"/>
      <c r="N334" s="263"/>
      <c r="O334" s="263"/>
      <c r="P334" s="263"/>
      <c r="Q334" s="263"/>
      <c r="R334" s="263"/>
      <c r="S334" s="263"/>
      <c r="T334" s="26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5" t="s">
        <v>202</v>
      </c>
      <c r="AU334" s="265" t="s">
        <v>81</v>
      </c>
      <c r="AV334" s="14" t="s">
        <v>81</v>
      </c>
      <c r="AW334" s="14" t="s">
        <v>30</v>
      </c>
      <c r="AX334" s="14" t="s">
        <v>73</v>
      </c>
      <c r="AY334" s="265" t="s">
        <v>194</v>
      </c>
    </row>
    <row r="335" spans="1:51" s="15" customFormat="1" ht="12">
      <c r="A335" s="15"/>
      <c r="B335" s="266"/>
      <c r="C335" s="267"/>
      <c r="D335" s="240" t="s">
        <v>202</v>
      </c>
      <c r="E335" s="268" t="s">
        <v>1</v>
      </c>
      <c r="F335" s="269" t="s">
        <v>206</v>
      </c>
      <c r="G335" s="267"/>
      <c r="H335" s="270">
        <v>0.105</v>
      </c>
      <c r="I335" s="271"/>
      <c r="J335" s="267"/>
      <c r="K335" s="267"/>
      <c r="L335" s="272"/>
      <c r="M335" s="273"/>
      <c r="N335" s="274"/>
      <c r="O335" s="274"/>
      <c r="P335" s="274"/>
      <c r="Q335" s="274"/>
      <c r="R335" s="274"/>
      <c r="S335" s="274"/>
      <c r="T335" s="27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76" t="s">
        <v>202</v>
      </c>
      <c r="AU335" s="276" t="s">
        <v>81</v>
      </c>
      <c r="AV335" s="15" t="s">
        <v>115</v>
      </c>
      <c r="AW335" s="15" t="s">
        <v>30</v>
      </c>
      <c r="AX335" s="15" t="s">
        <v>77</v>
      </c>
      <c r="AY335" s="276" t="s">
        <v>194</v>
      </c>
    </row>
    <row r="336" spans="1:65" s="2" customFormat="1" ht="44.25" customHeight="1">
      <c r="A336" s="39"/>
      <c r="B336" s="40"/>
      <c r="C336" s="227" t="s">
        <v>316</v>
      </c>
      <c r="D336" s="227" t="s">
        <v>196</v>
      </c>
      <c r="E336" s="228" t="s">
        <v>1546</v>
      </c>
      <c r="F336" s="229" t="s">
        <v>1547</v>
      </c>
      <c r="G336" s="230" t="s">
        <v>268</v>
      </c>
      <c r="H336" s="231">
        <v>0.151</v>
      </c>
      <c r="I336" s="232"/>
      <c r="J336" s="233">
        <f>ROUND(I336*H336,2)</f>
        <v>0</v>
      </c>
      <c r="K336" s="229" t="s">
        <v>200</v>
      </c>
      <c r="L336" s="45"/>
      <c r="M336" s="234" t="s">
        <v>1</v>
      </c>
      <c r="N336" s="235" t="s">
        <v>38</v>
      </c>
      <c r="O336" s="92"/>
      <c r="P336" s="236">
        <f>O336*H336</f>
        <v>0</v>
      </c>
      <c r="Q336" s="236">
        <v>0</v>
      </c>
      <c r="R336" s="236">
        <f>Q336*H336</f>
        <v>0</v>
      </c>
      <c r="S336" s="236">
        <v>0</v>
      </c>
      <c r="T336" s="237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8" t="s">
        <v>239</v>
      </c>
      <c r="AT336" s="238" t="s">
        <v>196</v>
      </c>
      <c r="AU336" s="238" t="s">
        <v>81</v>
      </c>
      <c r="AY336" s="18" t="s">
        <v>194</v>
      </c>
      <c r="BE336" s="239">
        <f>IF(N336="základní",J336,0)</f>
        <v>0</v>
      </c>
      <c r="BF336" s="239">
        <f>IF(N336="snížená",J336,0)</f>
        <v>0</v>
      </c>
      <c r="BG336" s="239">
        <f>IF(N336="zákl. přenesená",J336,0)</f>
        <v>0</v>
      </c>
      <c r="BH336" s="239">
        <f>IF(N336="sníž. přenesená",J336,0)</f>
        <v>0</v>
      </c>
      <c r="BI336" s="239">
        <f>IF(N336="nulová",J336,0)</f>
        <v>0</v>
      </c>
      <c r="BJ336" s="18" t="s">
        <v>77</v>
      </c>
      <c r="BK336" s="239">
        <f>ROUND(I336*H336,2)</f>
        <v>0</v>
      </c>
      <c r="BL336" s="18" t="s">
        <v>239</v>
      </c>
      <c r="BM336" s="238" t="s">
        <v>448</v>
      </c>
    </row>
    <row r="337" spans="1:47" s="2" customFormat="1" ht="12">
      <c r="A337" s="39"/>
      <c r="B337" s="40"/>
      <c r="C337" s="41"/>
      <c r="D337" s="240" t="s">
        <v>201</v>
      </c>
      <c r="E337" s="41"/>
      <c r="F337" s="241" t="s">
        <v>1547</v>
      </c>
      <c r="G337" s="41"/>
      <c r="H337" s="41"/>
      <c r="I337" s="242"/>
      <c r="J337" s="41"/>
      <c r="K337" s="41"/>
      <c r="L337" s="45"/>
      <c r="M337" s="243"/>
      <c r="N337" s="244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201</v>
      </c>
      <c r="AU337" s="18" t="s">
        <v>81</v>
      </c>
    </row>
    <row r="338" spans="1:65" s="2" customFormat="1" ht="12">
      <c r="A338" s="39"/>
      <c r="B338" s="40"/>
      <c r="C338" s="227" t="s">
        <v>450</v>
      </c>
      <c r="D338" s="227" t="s">
        <v>196</v>
      </c>
      <c r="E338" s="228" t="s">
        <v>1550</v>
      </c>
      <c r="F338" s="229" t="s">
        <v>1551</v>
      </c>
      <c r="G338" s="230" t="s">
        <v>268</v>
      </c>
      <c r="H338" s="231">
        <v>0.151</v>
      </c>
      <c r="I338" s="232"/>
      <c r="J338" s="233">
        <f>ROUND(I338*H338,2)</f>
        <v>0</v>
      </c>
      <c r="K338" s="229" t="s">
        <v>200</v>
      </c>
      <c r="L338" s="45"/>
      <c r="M338" s="234" t="s">
        <v>1</v>
      </c>
      <c r="N338" s="235" t="s">
        <v>38</v>
      </c>
      <c r="O338" s="92"/>
      <c r="P338" s="236">
        <f>O338*H338</f>
        <v>0</v>
      </c>
      <c r="Q338" s="236">
        <v>0</v>
      </c>
      <c r="R338" s="236">
        <f>Q338*H338</f>
        <v>0</v>
      </c>
      <c r="S338" s="236">
        <v>0</v>
      </c>
      <c r="T338" s="237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8" t="s">
        <v>239</v>
      </c>
      <c r="AT338" s="238" t="s">
        <v>196</v>
      </c>
      <c r="AU338" s="238" t="s">
        <v>81</v>
      </c>
      <c r="AY338" s="18" t="s">
        <v>194</v>
      </c>
      <c r="BE338" s="239">
        <f>IF(N338="základní",J338,0)</f>
        <v>0</v>
      </c>
      <c r="BF338" s="239">
        <f>IF(N338="snížená",J338,0)</f>
        <v>0</v>
      </c>
      <c r="BG338" s="239">
        <f>IF(N338="zákl. přenesená",J338,0)</f>
        <v>0</v>
      </c>
      <c r="BH338" s="239">
        <f>IF(N338="sníž. přenesená",J338,0)</f>
        <v>0</v>
      </c>
      <c r="BI338" s="239">
        <f>IF(N338="nulová",J338,0)</f>
        <v>0</v>
      </c>
      <c r="BJ338" s="18" t="s">
        <v>77</v>
      </c>
      <c r="BK338" s="239">
        <f>ROUND(I338*H338,2)</f>
        <v>0</v>
      </c>
      <c r="BL338" s="18" t="s">
        <v>239</v>
      </c>
      <c r="BM338" s="238" t="s">
        <v>453</v>
      </c>
    </row>
    <row r="339" spans="1:47" s="2" customFormat="1" ht="12">
      <c r="A339" s="39"/>
      <c r="B339" s="40"/>
      <c r="C339" s="41"/>
      <c r="D339" s="240" t="s">
        <v>201</v>
      </c>
      <c r="E339" s="41"/>
      <c r="F339" s="241" t="s">
        <v>1551</v>
      </c>
      <c r="G339" s="41"/>
      <c r="H339" s="41"/>
      <c r="I339" s="242"/>
      <c r="J339" s="41"/>
      <c r="K339" s="41"/>
      <c r="L339" s="45"/>
      <c r="M339" s="243"/>
      <c r="N339" s="244"/>
      <c r="O339" s="92"/>
      <c r="P339" s="92"/>
      <c r="Q339" s="92"/>
      <c r="R339" s="92"/>
      <c r="S339" s="92"/>
      <c r="T339" s="93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201</v>
      </c>
      <c r="AU339" s="18" t="s">
        <v>81</v>
      </c>
    </row>
    <row r="340" spans="1:63" s="12" customFormat="1" ht="22.8" customHeight="1">
      <c r="A340" s="12"/>
      <c r="B340" s="211"/>
      <c r="C340" s="212"/>
      <c r="D340" s="213" t="s">
        <v>72</v>
      </c>
      <c r="E340" s="225" t="s">
        <v>1553</v>
      </c>
      <c r="F340" s="225" t="s">
        <v>1554</v>
      </c>
      <c r="G340" s="212"/>
      <c r="H340" s="212"/>
      <c r="I340" s="215"/>
      <c r="J340" s="226">
        <f>BK340</f>
        <v>0</v>
      </c>
      <c r="K340" s="212"/>
      <c r="L340" s="217"/>
      <c r="M340" s="218"/>
      <c r="N340" s="219"/>
      <c r="O340" s="219"/>
      <c r="P340" s="220">
        <f>SUM(P341:P349)</f>
        <v>0</v>
      </c>
      <c r="Q340" s="219"/>
      <c r="R340" s="220">
        <f>SUM(R341:R349)</f>
        <v>0</v>
      </c>
      <c r="S340" s="219"/>
      <c r="T340" s="221">
        <f>SUM(T341:T349)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22" t="s">
        <v>77</v>
      </c>
      <c r="AT340" s="223" t="s">
        <v>72</v>
      </c>
      <c r="AU340" s="223" t="s">
        <v>77</v>
      </c>
      <c r="AY340" s="222" t="s">
        <v>194</v>
      </c>
      <c r="BK340" s="224">
        <f>SUM(BK341:BK349)</f>
        <v>0</v>
      </c>
    </row>
    <row r="341" spans="1:65" s="2" customFormat="1" ht="21.75" customHeight="1">
      <c r="A341" s="39"/>
      <c r="B341" s="40"/>
      <c r="C341" s="227" t="s">
        <v>326</v>
      </c>
      <c r="D341" s="227" t="s">
        <v>196</v>
      </c>
      <c r="E341" s="228" t="s">
        <v>1565</v>
      </c>
      <c r="F341" s="229" t="s">
        <v>1566</v>
      </c>
      <c r="G341" s="230" t="s">
        <v>294</v>
      </c>
      <c r="H341" s="231">
        <v>3.5</v>
      </c>
      <c r="I341" s="232"/>
      <c r="J341" s="233">
        <f>ROUND(I341*H341,2)</f>
        <v>0</v>
      </c>
      <c r="K341" s="229" t="s">
        <v>200</v>
      </c>
      <c r="L341" s="45"/>
      <c r="M341" s="234" t="s">
        <v>1</v>
      </c>
      <c r="N341" s="235" t="s">
        <v>38</v>
      </c>
      <c r="O341" s="92"/>
      <c r="P341" s="236">
        <f>O341*H341</f>
        <v>0</v>
      </c>
      <c r="Q341" s="236">
        <v>0</v>
      </c>
      <c r="R341" s="236">
        <f>Q341*H341</f>
        <v>0</v>
      </c>
      <c r="S341" s="236">
        <v>0</v>
      </c>
      <c r="T341" s="237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8" t="s">
        <v>115</v>
      </c>
      <c r="AT341" s="238" t="s">
        <v>196</v>
      </c>
      <c r="AU341" s="238" t="s">
        <v>81</v>
      </c>
      <c r="AY341" s="18" t="s">
        <v>194</v>
      </c>
      <c r="BE341" s="239">
        <f>IF(N341="základní",J341,0)</f>
        <v>0</v>
      </c>
      <c r="BF341" s="239">
        <f>IF(N341="snížená",J341,0)</f>
        <v>0</v>
      </c>
      <c r="BG341" s="239">
        <f>IF(N341="zákl. přenesená",J341,0)</f>
        <v>0</v>
      </c>
      <c r="BH341" s="239">
        <f>IF(N341="sníž. přenesená",J341,0)</f>
        <v>0</v>
      </c>
      <c r="BI341" s="239">
        <f>IF(N341="nulová",J341,0)</f>
        <v>0</v>
      </c>
      <c r="BJ341" s="18" t="s">
        <v>77</v>
      </c>
      <c r="BK341" s="239">
        <f>ROUND(I341*H341,2)</f>
        <v>0</v>
      </c>
      <c r="BL341" s="18" t="s">
        <v>115</v>
      </c>
      <c r="BM341" s="238" t="s">
        <v>458</v>
      </c>
    </row>
    <row r="342" spans="1:47" s="2" customFormat="1" ht="12">
      <c r="A342" s="39"/>
      <c r="B342" s="40"/>
      <c r="C342" s="41"/>
      <c r="D342" s="240" t="s">
        <v>201</v>
      </c>
      <c r="E342" s="41"/>
      <c r="F342" s="241" t="s">
        <v>1566</v>
      </c>
      <c r="G342" s="41"/>
      <c r="H342" s="41"/>
      <c r="I342" s="242"/>
      <c r="J342" s="41"/>
      <c r="K342" s="41"/>
      <c r="L342" s="45"/>
      <c r="M342" s="243"/>
      <c r="N342" s="244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201</v>
      </c>
      <c r="AU342" s="18" t="s">
        <v>81</v>
      </c>
    </row>
    <row r="343" spans="1:51" s="14" customFormat="1" ht="12">
      <c r="A343" s="14"/>
      <c r="B343" s="255"/>
      <c r="C343" s="256"/>
      <c r="D343" s="240" t="s">
        <v>202</v>
      </c>
      <c r="E343" s="257" t="s">
        <v>1</v>
      </c>
      <c r="F343" s="258" t="s">
        <v>3310</v>
      </c>
      <c r="G343" s="256"/>
      <c r="H343" s="259">
        <v>3.5</v>
      </c>
      <c r="I343" s="260"/>
      <c r="J343" s="256"/>
      <c r="K343" s="256"/>
      <c r="L343" s="261"/>
      <c r="M343" s="262"/>
      <c r="N343" s="263"/>
      <c r="O343" s="263"/>
      <c r="P343" s="263"/>
      <c r="Q343" s="263"/>
      <c r="R343" s="263"/>
      <c r="S343" s="263"/>
      <c r="T343" s="26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5" t="s">
        <v>202</v>
      </c>
      <c r="AU343" s="265" t="s">
        <v>81</v>
      </c>
      <c r="AV343" s="14" t="s">
        <v>81</v>
      </c>
      <c r="AW343" s="14" t="s">
        <v>30</v>
      </c>
      <c r="AX343" s="14" t="s">
        <v>73</v>
      </c>
      <c r="AY343" s="265" t="s">
        <v>194</v>
      </c>
    </row>
    <row r="344" spans="1:51" s="15" customFormat="1" ht="12">
      <c r="A344" s="15"/>
      <c r="B344" s="266"/>
      <c r="C344" s="267"/>
      <c r="D344" s="240" t="s">
        <v>202</v>
      </c>
      <c r="E344" s="268" t="s">
        <v>1</v>
      </c>
      <c r="F344" s="269" t="s">
        <v>206</v>
      </c>
      <c r="G344" s="267"/>
      <c r="H344" s="270">
        <v>3.5</v>
      </c>
      <c r="I344" s="271"/>
      <c r="J344" s="267"/>
      <c r="K344" s="267"/>
      <c r="L344" s="272"/>
      <c r="M344" s="273"/>
      <c r="N344" s="274"/>
      <c r="O344" s="274"/>
      <c r="P344" s="274"/>
      <c r="Q344" s="274"/>
      <c r="R344" s="274"/>
      <c r="S344" s="274"/>
      <c r="T344" s="27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76" t="s">
        <v>202</v>
      </c>
      <c r="AU344" s="276" t="s">
        <v>81</v>
      </c>
      <c r="AV344" s="15" t="s">
        <v>115</v>
      </c>
      <c r="AW344" s="15" t="s">
        <v>30</v>
      </c>
      <c r="AX344" s="15" t="s">
        <v>77</v>
      </c>
      <c r="AY344" s="276" t="s">
        <v>194</v>
      </c>
    </row>
    <row r="345" spans="1:65" s="2" customFormat="1" ht="12">
      <c r="A345" s="39"/>
      <c r="B345" s="40"/>
      <c r="C345" s="227" t="s">
        <v>460</v>
      </c>
      <c r="D345" s="227" t="s">
        <v>196</v>
      </c>
      <c r="E345" s="228" t="s">
        <v>3311</v>
      </c>
      <c r="F345" s="229" t="s">
        <v>3312</v>
      </c>
      <c r="G345" s="230" t="s">
        <v>294</v>
      </c>
      <c r="H345" s="231">
        <v>3</v>
      </c>
      <c r="I345" s="232"/>
      <c r="J345" s="233">
        <f>ROUND(I345*H345,2)</f>
        <v>0</v>
      </c>
      <c r="K345" s="229" t="s">
        <v>200</v>
      </c>
      <c r="L345" s="45"/>
      <c r="M345" s="234" t="s">
        <v>1</v>
      </c>
      <c r="N345" s="235" t="s">
        <v>38</v>
      </c>
      <c r="O345" s="92"/>
      <c r="P345" s="236">
        <f>O345*H345</f>
        <v>0</v>
      </c>
      <c r="Q345" s="236">
        <v>0</v>
      </c>
      <c r="R345" s="236">
        <f>Q345*H345</f>
        <v>0</v>
      </c>
      <c r="S345" s="236">
        <v>0</v>
      </c>
      <c r="T345" s="237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8" t="s">
        <v>115</v>
      </c>
      <c r="AT345" s="238" t="s">
        <v>196</v>
      </c>
      <c r="AU345" s="238" t="s">
        <v>81</v>
      </c>
      <c r="AY345" s="18" t="s">
        <v>194</v>
      </c>
      <c r="BE345" s="239">
        <f>IF(N345="základní",J345,0)</f>
        <v>0</v>
      </c>
      <c r="BF345" s="239">
        <f>IF(N345="snížená",J345,0)</f>
        <v>0</v>
      </c>
      <c r="BG345" s="239">
        <f>IF(N345="zákl. přenesená",J345,0)</f>
        <v>0</v>
      </c>
      <c r="BH345" s="239">
        <f>IF(N345="sníž. přenesená",J345,0)</f>
        <v>0</v>
      </c>
      <c r="BI345" s="239">
        <f>IF(N345="nulová",J345,0)</f>
        <v>0</v>
      </c>
      <c r="BJ345" s="18" t="s">
        <v>77</v>
      </c>
      <c r="BK345" s="239">
        <f>ROUND(I345*H345,2)</f>
        <v>0</v>
      </c>
      <c r="BL345" s="18" t="s">
        <v>115</v>
      </c>
      <c r="BM345" s="238" t="s">
        <v>463</v>
      </c>
    </row>
    <row r="346" spans="1:47" s="2" customFormat="1" ht="12">
      <c r="A346" s="39"/>
      <c r="B346" s="40"/>
      <c r="C346" s="41"/>
      <c r="D346" s="240" t="s">
        <v>201</v>
      </c>
      <c r="E346" s="41"/>
      <c r="F346" s="241" t="s">
        <v>3312</v>
      </c>
      <c r="G346" s="41"/>
      <c r="H346" s="41"/>
      <c r="I346" s="242"/>
      <c r="J346" s="41"/>
      <c r="K346" s="41"/>
      <c r="L346" s="45"/>
      <c r="M346" s="243"/>
      <c r="N346" s="244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201</v>
      </c>
      <c r="AU346" s="18" t="s">
        <v>81</v>
      </c>
    </row>
    <row r="347" spans="1:51" s="13" customFormat="1" ht="12">
      <c r="A347" s="13"/>
      <c r="B347" s="245"/>
      <c r="C347" s="246"/>
      <c r="D347" s="240" t="s">
        <v>202</v>
      </c>
      <c r="E347" s="247" t="s">
        <v>1</v>
      </c>
      <c r="F347" s="248" t="s">
        <v>399</v>
      </c>
      <c r="G347" s="246"/>
      <c r="H347" s="247" t="s">
        <v>1</v>
      </c>
      <c r="I347" s="249"/>
      <c r="J347" s="246"/>
      <c r="K347" s="246"/>
      <c r="L347" s="250"/>
      <c r="M347" s="251"/>
      <c r="N347" s="252"/>
      <c r="O347" s="252"/>
      <c r="P347" s="252"/>
      <c r="Q347" s="252"/>
      <c r="R347" s="252"/>
      <c r="S347" s="252"/>
      <c r="T347" s="25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4" t="s">
        <v>202</v>
      </c>
      <c r="AU347" s="254" t="s">
        <v>81</v>
      </c>
      <c r="AV347" s="13" t="s">
        <v>77</v>
      </c>
      <c r="AW347" s="13" t="s">
        <v>30</v>
      </c>
      <c r="AX347" s="13" t="s">
        <v>73</v>
      </c>
      <c r="AY347" s="254" t="s">
        <v>194</v>
      </c>
    </row>
    <row r="348" spans="1:51" s="14" customFormat="1" ht="12">
      <c r="A348" s="14"/>
      <c r="B348" s="255"/>
      <c r="C348" s="256"/>
      <c r="D348" s="240" t="s">
        <v>202</v>
      </c>
      <c r="E348" s="257" t="s">
        <v>1</v>
      </c>
      <c r="F348" s="258" t="s">
        <v>3313</v>
      </c>
      <c r="G348" s="256"/>
      <c r="H348" s="259">
        <v>3</v>
      </c>
      <c r="I348" s="260"/>
      <c r="J348" s="256"/>
      <c r="K348" s="256"/>
      <c r="L348" s="261"/>
      <c r="M348" s="262"/>
      <c r="N348" s="263"/>
      <c r="O348" s="263"/>
      <c r="P348" s="263"/>
      <c r="Q348" s="263"/>
      <c r="R348" s="263"/>
      <c r="S348" s="263"/>
      <c r="T348" s="26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5" t="s">
        <v>202</v>
      </c>
      <c r="AU348" s="265" t="s">
        <v>81</v>
      </c>
      <c r="AV348" s="14" t="s">
        <v>81</v>
      </c>
      <c r="AW348" s="14" t="s">
        <v>30</v>
      </c>
      <c r="AX348" s="14" t="s">
        <v>73</v>
      </c>
      <c r="AY348" s="265" t="s">
        <v>194</v>
      </c>
    </row>
    <row r="349" spans="1:51" s="15" customFormat="1" ht="12">
      <c r="A349" s="15"/>
      <c r="B349" s="266"/>
      <c r="C349" s="267"/>
      <c r="D349" s="240" t="s">
        <v>202</v>
      </c>
      <c r="E349" s="268" t="s">
        <v>1</v>
      </c>
      <c r="F349" s="269" t="s">
        <v>206</v>
      </c>
      <c r="G349" s="267"/>
      <c r="H349" s="270">
        <v>3</v>
      </c>
      <c r="I349" s="271"/>
      <c r="J349" s="267"/>
      <c r="K349" s="267"/>
      <c r="L349" s="272"/>
      <c r="M349" s="273"/>
      <c r="N349" s="274"/>
      <c r="O349" s="274"/>
      <c r="P349" s="274"/>
      <c r="Q349" s="274"/>
      <c r="R349" s="274"/>
      <c r="S349" s="274"/>
      <c r="T349" s="27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76" t="s">
        <v>202</v>
      </c>
      <c r="AU349" s="276" t="s">
        <v>81</v>
      </c>
      <c r="AV349" s="15" t="s">
        <v>115</v>
      </c>
      <c r="AW349" s="15" t="s">
        <v>30</v>
      </c>
      <c r="AX349" s="15" t="s">
        <v>77</v>
      </c>
      <c r="AY349" s="276" t="s">
        <v>194</v>
      </c>
    </row>
    <row r="350" spans="1:63" s="12" customFormat="1" ht="22.8" customHeight="1">
      <c r="A350" s="12"/>
      <c r="B350" s="211"/>
      <c r="C350" s="212"/>
      <c r="D350" s="213" t="s">
        <v>72</v>
      </c>
      <c r="E350" s="225" t="s">
        <v>1569</v>
      </c>
      <c r="F350" s="225" t="s">
        <v>1570</v>
      </c>
      <c r="G350" s="212"/>
      <c r="H350" s="212"/>
      <c r="I350" s="215"/>
      <c r="J350" s="226">
        <f>BK350</f>
        <v>0</v>
      </c>
      <c r="K350" s="212"/>
      <c r="L350" s="217"/>
      <c r="M350" s="218"/>
      <c r="N350" s="219"/>
      <c r="O350" s="219"/>
      <c r="P350" s="220">
        <f>SUM(P351:P376)</f>
        <v>0</v>
      </c>
      <c r="Q350" s="219"/>
      <c r="R350" s="220">
        <f>SUM(R351:R376)</f>
        <v>0</v>
      </c>
      <c r="S350" s="219"/>
      <c r="T350" s="221">
        <f>SUM(T351:T376)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22" t="s">
        <v>81</v>
      </c>
      <c r="AT350" s="223" t="s">
        <v>72</v>
      </c>
      <c r="AU350" s="223" t="s">
        <v>77</v>
      </c>
      <c r="AY350" s="222" t="s">
        <v>194</v>
      </c>
      <c r="BK350" s="224">
        <f>SUM(BK351:BK376)</f>
        <v>0</v>
      </c>
    </row>
    <row r="351" spans="1:65" s="2" customFormat="1" ht="55.5" customHeight="1">
      <c r="A351" s="39"/>
      <c r="B351" s="40"/>
      <c r="C351" s="227" t="s">
        <v>329</v>
      </c>
      <c r="D351" s="227" t="s">
        <v>196</v>
      </c>
      <c r="E351" s="228" t="s">
        <v>3314</v>
      </c>
      <c r="F351" s="229" t="s">
        <v>3315</v>
      </c>
      <c r="G351" s="230" t="s">
        <v>294</v>
      </c>
      <c r="H351" s="231">
        <v>2.73</v>
      </c>
      <c r="I351" s="232"/>
      <c r="J351" s="233">
        <f>ROUND(I351*H351,2)</f>
        <v>0</v>
      </c>
      <c r="K351" s="229" t="s">
        <v>200</v>
      </c>
      <c r="L351" s="45"/>
      <c r="M351" s="234" t="s">
        <v>1</v>
      </c>
      <c r="N351" s="235" t="s">
        <v>38</v>
      </c>
      <c r="O351" s="92"/>
      <c r="P351" s="236">
        <f>O351*H351</f>
        <v>0</v>
      </c>
      <c r="Q351" s="236">
        <v>0</v>
      </c>
      <c r="R351" s="236">
        <f>Q351*H351</f>
        <v>0</v>
      </c>
      <c r="S351" s="236">
        <v>0</v>
      </c>
      <c r="T351" s="237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8" t="s">
        <v>239</v>
      </c>
      <c r="AT351" s="238" t="s">
        <v>196</v>
      </c>
      <c r="AU351" s="238" t="s">
        <v>81</v>
      </c>
      <c r="AY351" s="18" t="s">
        <v>194</v>
      </c>
      <c r="BE351" s="239">
        <f>IF(N351="základní",J351,0)</f>
        <v>0</v>
      </c>
      <c r="BF351" s="239">
        <f>IF(N351="snížená",J351,0)</f>
        <v>0</v>
      </c>
      <c r="BG351" s="239">
        <f>IF(N351="zákl. přenesená",J351,0)</f>
        <v>0</v>
      </c>
      <c r="BH351" s="239">
        <f>IF(N351="sníž. přenesená",J351,0)</f>
        <v>0</v>
      </c>
      <c r="BI351" s="239">
        <f>IF(N351="nulová",J351,0)</f>
        <v>0</v>
      </c>
      <c r="BJ351" s="18" t="s">
        <v>77</v>
      </c>
      <c r="BK351" s="239">
        <f>ROUND(I351*H351,2)</f>
        <v>0</v>
      </c>
      <c r="BL351" s="18" t="s">
        <v>239</v>
      </c>
      <c r="BM351" s="238" t="s">
        <v>466</v>
      </c>
    </row>
    <row r="352" spans="1:47" s="2" customFormat="1" ht="12">
      <c r="A352" s="39"/>
      <c r="B352" s="40"/>
      <c r="C352" s="41"/>
      <c r="D352" s="240" t="s">
        <v>201</v>
      </c>
      <c r="E352" s="41"/>
      <c r="F352" s="241" t="s">
        <v>3315</v>
      </c>
      <c r="G352" s="41"/>
      <c r="H352" s="41"/>
      <c r="I352" s="242"/>
      <c r="J352" s="41"/>
      <c r="K352" s="41"/>
      <c r="L352" s="45"/>
      <c r="M352" s="243"/>
      <c r="N352" s="244"/>
      <c r="O352" s="92"/>
      <c r="P352" s="92"/>
      <c r="Q352" s="92"/>
      <c r="R352" s="92"/>
      <c r="S352" s="92"/>
      <c r="T352" s="9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201</v>
      </c>
      <c r="AU352" s="18" t="s">
        <v>81</v>
      </c>
    </row>
    <row r="353" spans="1:51" s="14" customFormat="1" ht="12">
      <c r="A353" s="14"/>
      <c r="B353" s="255"/>
      <c r="C353" s="256"/>
      <c r="D353" s="240" t="s">
        <v>202</v>
      </c>
      <c r="E353" s="257" t="s">
        <v>1</v>
      </c>
      <c r="F353" s="258" t="s">
        <v>3316</v>
      </c>
      <c r="G353" s="256"/>
      <c r="H353" s="259">
        <v>2.73</v>
      </c>
      <c r="I353" s="260"/>
      <c r="J353" s="256"/>
      <c r="K353" s="256"/>
      <c r="L353" s="261"/>
      <c r="M353" s="262"/>
      <c r="N353" s="263"/>
      <c r="O353" s="263"/>
      <c r="P353" s="263"/>
      <c r="Q353" s="263"/>
      <c r="R353" s="263"/>
      <c r="S353" s="263"/>
      <c r="T353" s="26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5" t="s">
        <v>202</v>
      </c>
      <c r="AU353" s="265" t="s">
        <v>81</v>
      </c>
      <c r="AV353" s="14" t="s">
        <v>81</v>
      </c>
      <c r="AW353" s="14" t="s">
        <v>30</v>
      </c>
      <c r="AX353" s="14" t="s">
        <v>73</v>
      </c>
      <c r="AY353" s="265" t="s">
        <v>194</v>
      </c>
    </row>
    <row r="354" spans="1:51" s="15" customFormat="1" ht="12">
      <c r="A354" s="15"/>
      <c r="B354" s="266"/>
      <c r="C354" s="267"/>
      <c r="D354" s="240" t="s">
        <v>202</v>
      </c>
      <c r="E354" s="268" t="s">
        <v>1</v>
      </c>
      <c r="F354" s="269" t="s">
        <v>206</v>
      </c>
      <c r="G354" s="267"/>
      <c r="H354" s="270">
        <v>2.73</v>
      </c>
      <c r="I354" s="271"/>
      <c r="J354" s="267"/>
      <c r="K354" s="267"/>
      <c r="L354" s="272"/>
      <c r="M354" s="273"/>
      <c r="N354" s="274"/>
      <c r="O354" s="274"/>
      <c r="P354" s="274"/>
      <c r="Q354" s="274"/>
      <c r="R354" s="274"/>
      <c r="S354" s="274"/>
      <c r="T354" s="27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76" t="s">
        <v>202</v>
      </c>
      <c r="AU354" s="276" t="s">
        <v>81</v>
      </c>
      <c r="AV354" s="15" t="s">
        <v>115</v>
      </c>
      <c r="AW354" s="15" t="s">
        <v>30</v>
      </c>
      <c r="AX354" s="15" t="s">
        <v>77</v>
      </c>
      <c r="AY354" s="276" t="s">
        <v>194</v>
      </c>
    </row>
    <row r="355" spans="1:65" s="2" customFormat="1" ht="12">
      <c r="A355" s="39"/>
      <c r="B355" s="40"/>
      <c r="C355" s="227" t="s">
        <v>468</v>
      </c>
      <c r="D355" s="227" t="s">
        <v>196</v>
      </c>
      <c r="E355" s="228" t="s">
        <v>1599</v>
      </c>
      <c r="F355" s="229" t="s">
        <v>1600</v>
      </c>
      <c r="G355" s="230" t="s">
        <v>294</v>
      </c>
      <c r="H355" s="231">
        <v>1.96</v>
      </c>
      <c r="I355" s="232"/>
      <c r="J355" s="233">
        <f>ROUND(I355*H355,2)</f>
        <v>0</v>
      </c>
      <c r="K355" s="229" t="s">
        <v>1</v>
      </c>
      <c r="L355" s="45"/>
      <c r="M355" s="234" t="s">
        <v>1</v>
      </c>
      <c r="N355" s="235" t="s">
        <v>38</v>
      </c>
      <c r="O355" s="92"/>
      <c r="P355" s="236">
        <f>O355*H355</f>
        <v>0</v>
      </c>
      <c r="Q355" s="236">
        <v>0</v>
      </c>
      <c r="R355" s="236">
        <f>Q355*H355</f>
        <v>0</v>
      </c>
      <c r="S355" s="236">
        <v>0</v>
      </c>
      <c r="T355" s="237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8" t="s">
        <v>239</v>
      </c>
      <c r="AT355" s="238" t="s">
        <v>196</v>
      </c>
      <c r="AU355" s="238" t="s">
        <v>81</v>
      </c>
      <c r="AY355" s="18" t="s">
        <v>194</v>
      </c>
      <c r="BE355" s="239">
        <f>IF(N355="základní",J355,0)</f>
        <v>0</v>
      </c>
      <c r="BF355" s="239">
        <f>IF(N355="snížená",J355,0)</f>
        <v>0</v>
      </c>
      <c r="BG355" s="239">
        <f>IF(N355="zákl. přenesená",J355,0)</f>
        <v>0</v>
      </c>
      <c r="BH355" s="239">
        <f>IF(N355="sníž. přenesená",J355,0)</f>
        <v>0</v>
      </c>
      <c r="BI355" s="239">
        <f>IF(N355="nulová",J355,0)</f>
        <v>0</v>
      </c>
      <c r="BJ355" s="18" t="s">
        <v>77</v>
      </c>
      <c r="BK355" s="239">
        <f>ROUND(I355*H355,2)</f>
        <v>0</v>
      </c>
      <c r="BL355" s="18" t="s">
        <v>239</v>
      </c>
      <c r="BM355" s="238" t="s">
        <v>471</v>
      </c>
    </row>
    <row r="356" spans="1:47" s="2" customFormat="1" ht="12">
      <c r="A356" s="39"/>
      <c r="B356" s="40"/>
      <c r="C356" s="41"/>
      <c r="D356" s="240" t="s">
        <v>201</v>
      </c>
      <c r="E356" s="41"/>
      <c r="F356" s="241" t="s">
        <v>1600</v>
      </c>
      <c r="G356" s="41"/>
      <c r="H356" s="41"/>
      <c r="I356" s="242"/>
      <c r="J356" s="41"/>
      <c r="K356" s="41"/>
      <c r="L356" s="45"/>
      <c r="M356" s="243"/>
      <c r="N356" s="244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201</v>
      </c>
      <c r="AU356" s="18" t="s">
        <v>81</v>
      </c>
    </row>
    <row r="357" spans="1:51" s="14" customFormat="1" ht="12">
      <c r="A357" s="14"/>
      <c r="B357" s="255"/>
      <c r="C357" s="256"/>
      <c r="D357" s="240" t="s">
        <v>202</v>
      </c>
      <c r="E357" s="257" t="s">
        <v>1</v>
      </c>
      <c r="F357" s="258" t="s">
        <v>3317</v>
      </c>
      <c r="G357" s="256"/>
      <c r="H357" s="259">
        <v>1.96</v>
      </c>
      <c r="I357" s="260"/>
      <c r="J357" s="256"/>
      <c r="K357" s="256"/>
      <c r="L357" s="261"/>
      <c r="M357" s="262"/>
      <c r="N357" s="263"/>
      <c r="O357" s="263"/>
      <c r="P357" s="263"/>
      <c r="Q357" s="263"/>
      <c r="R357" s="263"/>
      <c r="S357" s="263"/>
      <c r="T357" s="26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5" t="s">
        <v>202</v>
      </c>
      <c r="AU357" s="265" t="s">
        <v>81</v>
      </c>
      <c r="AV357" s="14" t="s">
        <v>81</v>
      </c>
      <c r="AW357" s="14" t="s">
        <v>30</v>
      </c>
      <c r="AX357" s="14" t="s">
        <v>73</v>
      </c>
      <c r="AY357" s="265" t="s">
        <v>194</v>
      </c>
    </row>
    <row r="358" spans="1:51" s="15" customFormat="1" ht="12">
      <c r="A358" s="15"/>
      <c r="B358" s="266"/>
      <c r="C358" s="267"/>
      <c r="D358" s="240" t="s">
        <v>202</v>
      </c>
      <c r="E358" s="268" t="s">
        <v>1</v>
      </c>
      <c r="F358" s="269" t="s">
        <v>206</v>
      </c>
      <c r="G358" s="267"/>
      <c r="H358" s="270">
        <v>1.96</v>
      </c>
      <c r="I358" s="271"/>
      <c r="J358" s="267"/>
      <c r="K358" s="267"/>
      <c r="L358" s="272"/>
      <c r="M358" s="273"/>
      <c r="N358" s="274"/>
      <c r="O358" s="274"/>
      <c r="P358" s="274"/>
      <c r="Q358" s="274"/>
      <c r="R358" s="274"/>
      <c r="S358" s="274"/>
      <c r="T358" s="27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76" t="s">
        <v>202</v>
      </c>
      <c r="AU358" s="276" t="s">
        <v>81</v>
      </c>
      <c r="AV358" s="15" t="s">
        <v>115</v>
      </c>
      <c r="AW358" s="15" t="s">
        <v>30</v>
      </c>
      <c r="AX358" s="15" t="s">
        <v>77</v>
      </c>
      <c r="AY358" s="276" t="s">
        <v>194</v>
      </c>
    </row>
    <row r="359" spans="1:65" s="2" customFormat="1" ht="44.25" customHeight="1">
      <c r="A359" s="39"/>
      <c r="B359" s="40"/>
      <c r="C359" s="227" t="s">
        <v>333</v>
      </c>
      <c r="D359" s="227" t="s">
        <v>196</v>
      </c>
      <c r="E359" s="228" t="s">
        <v>1603</v>
      </c>
      <c r="F359" s="229" t="s">
        <v>1604</v>
      </c>
      <c r="G359" s="230" t="s">
        <v>294</v>
      </c>
      <c r="H359" s="231">
        <v>4.69</v>
      </c>
      <c r="I359" s="232"/>
      <c r="J359" s="233">
        <f>ROUND(I359*H359,2)</f>
        <v>0</v>
      </c>
      <c r="K359" s="229" t="s">
        <v>200</v>
      </c>
      <c r="L359" s="45"/>
      <c r="M359" s="234" t="s">
        <v>1</v>
      </c>
      <c r="N359" s="235" t="s">
        <v>38</v>
      </c>
      <c r="O359" s="92"/>
      <c r="P359" s="236">
        <f>O359*H359</f>
        <v>0</v>
      </c>
      <c r="Q359" s="236">
        <v>0</v>
      </c>
      <c r="R359" s="236">
        <f>Q359*H359</f>
        <v>0</v>
      </c>
      <c r="S359" s="236">
        <v>0</v>
      </c>
      <c r="T359" s="237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8" t="s">
        <v>239</v>
      </c>
      <c r="AT359" s="238" t="s">
        <v>196</v>
      </c>
      <c r="AU359" s="238" t="s">
        <v>81</v>
      </c>
      <c r="AY359" s="18" t="s">
        <v>194</v>
      </c>
      <c r="BE359" s="239">
        <f>IF(N359="základní",J359,0)</f>
        <v>0</v>
      </c>
      <c r="BF359" s="239">
        <f>IF(N359="snížená",J359,0)</f>
        <v>0</v>
      </c>
      <c r="BG359" s="239">
        <f>IF(N359="zákl. přenesená",J359,0)</f>
        <v>0</v>
      </c>
      <c r="BH359" s="239">
        <f>IF(N359="sníž. přenesená",J359,0)</f>
        <v>0</v>
      </c>
      <c r="BI359" s="239">
        <f>IF(N359="nulová",J359,0)</f>
        <v>0</v>
      </c>
      <c r="BJ359" s="18" t="s">
        <v>77</v>
      </c>
      <c r="BK359" s="239">
        <f>ROUND(I359*H359,2)</f>
        <v>0</v>
      </c>
      <c r="BL359" s="18" t="s">
        <v>239</v>
      </c>
      <c r="BM359" s="238" t="s">
        <v>475</v>
      </c>
    </row>
    <row r="360" spans="1:47" s="2" customFormat="1" ht="12">
      <c r="A360" s="39"/>
      <c r="B360" s="40"/>
      <c r="C360" s="41"/>
      <c r="D360" s="240" t="s">
        <v>201</v>
      </c>
      <c r="E360" s="41"/>
      <c r="F360" s="241" t="s">
        <v>1604</v>
      </c>
      <c r="G360" s="41"/>
      <c r="H360" s="41"/>
      <c r="I360" s="242"/>
      <c r="J360" s="41"/>
      <c r="K360" s="41"/>
      <c r="L360" s="45"/>
      <c r="M360" s="243"/>
      <c r="N360" s="244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201</v>
      </c>
      <c r="AU360" s="18" t="s">
        <v>81</v>
      </c>
    </row>
    <row r="361" spans="1:51" s="14" customFormat="1" ht="12">
      <c r="A361" s="14"/>
      <c r="B361" s="255"/>
      <c r="C361" s="256"/>
      <c r="D361" s="240" t="s">
        <v>202</v>
      </c>
      <c r="E361" s="257" t="s">
        <v>1</v>
      </c>
      <c r="F361" s="258" t="s">
        <v>3318</v>
      </c>
      <c r="G361" s="256"/>
      <c r="H361" s="259">
        <v>4.69</v>
      </c>
      <c r="I361" s="260"/>
      <c r="J361" s="256"/>
      <c r="K361" s="256"/>
      <c r="L361" s="261"/>
      <c r="M361" s="262"/>
      <c r="N361" s="263"/>
      <c r="O361" s="263"/>
      <c r="P361" s="263"/>
      <c r="Q361" s="263"/>
      <c r="R361" s="263"/>
      <c r="S361" s="263"/>
      <c r="T361" s="26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5" t="s">
        <v>202</v>
      </c>
      <c r="AU361" s="265" t="s">
        <v>81</v>
      </c>
      <c r="AV361" s="14" t="s">
        <v>81</v>
      </c>
      <c r="AW361" s="14" t="s">
        <v>30</v>
      </c>
      <c r="AX361" s="14" t="s">
        <v>73</v>
      </c>
      <c r="AY361" s="265" t="s">
        <v>194</v>
      </c>
    </row>
    <row r="362" spans="1:51" s="15" customFormat="1" ht="12">
      <c r="A362" s="15"/>
      <c r="B362" s="266"/>
      <c r="C362" s="267"/>
      <c r="D362" s="240" t="s">
        <v>202</v>
      </c>
      <c r="E362" s="268" t="s">
        <v>1</v>
      </c>
      <c r="F362" s="269" t="s">
        <v>206</v>
      </c>
      <c r="G362" s="267"/>
      <c r="H362" s="270">
        <v>4.69</v>
      </c>
      <c r="I362" s="271"/>
      <c r="J362" s="267"/>
      <c r="K362" s="267"/>
      <c r="L362" s="272"/>
      <c r="M362" s="273"/>
      <c r="N362" s="274"/>
      <c r="O362" s="274"/>
      <c r="P362" s="274"/>
      <c r="Q362" s="274"/>
      <c r="R362" s="274"/>
      <c r="S362" s="274"/>
      <c r="T362" s="27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76" t="s">
        <v>202</v>
      </c>
      <c r="AU362" s="276" t="s">
        <v>81</v>
      </c>
      <c r="AV362" s="15" t="s">
        <v>115</v>
      </c>
      <c r="AW362" s="15" t="s">
        <v>30</v>
      </c>
      <c r="AX362" s="15" t="s">
        <v>77</v>
      </c>
      <c r="AY362" s="276" t="s">
        <v>194</v>
      </c>
    </row>
    <row r="363" spans="1:65" s="2" customFormat="1" ht="12">
      <c r="A363" s="39"/>
      <c r="B363" s="40"/>
      <c r="C363" s="227" t="s">
        <v>477</v>
      </c>
      <c r="D363" s="227" t="s">
        <v>196</v>
      </c>
      <c r="E363" s="228" t="s">
        <v>3319</v>
      </c>
      <c r="F363" s="229" t="s">
        <v>3320</v>
      </c>
      <c r="G363" s="230" t="s">
        <v>294</v>
      </c>
      <c r="H363" s="231">
        <v>4.69</v>
      </c>
      <c r="I363" s="232"/>
      <c r="J363" s="233">
        <f>ROUND(I363*H363,2)</f>
        <v>0</v>
      </c>
      <c r="K363" s="229" t="s">
        <v>200</v>
      </c>
      <c r="L363" s="45"/>
      <c r="M363" s="234" t="s">
        <v>1</v>
      </c>
      <c r="N363" s="235" t="s">
        <v>38</v>
      </c>
      <c r="O363" s="92"/>
      <c r="P363" s="236">
        <f>O363*H363</f>
        <v>0</v>
      </c>
      <c r="Q363" s="236">
        <v>0</v>
      </c>
      <c r="R363" s="236">
        <f>Q363*H363</f>
        <v>0</v>
      </c>
      <c r="S363" s="236">
        <v>0</v>
      </c>
      <c r="T363" s="237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8" t="s">
        <v>239</v>
      </c>
      <c r="AT363" s="238" t="s">
        <v>196</v>
      </c>
      <c r="AU363" s="238" t="s">
        <v>81</v>
      </c>
      <c r="AY363" s="18" t="s">
        <v>194</v>
      </c>
      <c r="BE363" s="239">
        <f>IF(N363="základní",J363,0)</f>
        <v>0</v>
      </c>
      <c r="BF363" s="239">
        <f>IF(N363="snížená",J363,0)</f>
        <v>0</v>
      </c>
      <c r="BG363" s="239">
        <f>IF(N363="zákl. přenesená",J363,0)</f>
        <v>0</v>
      </c>
      <c r="BH363" s="239">
        <f>IF(N363="sníž. přenesená",J363,0)</f>
        <v>0</v>
      </c>
      <c r="BI363" s="239">
        <f>IF(N363="nulová",J363,0)</f>
        <v>0</v>
      </c>
      <c r="BJ363" s="18" t="s">
        <v>77</v>
      </c>
      <c r="BK363" s="239">
        <f>ROUND(I363*H363,2)</f>
        <v>0</v>
      </c>
      <c r="BL363" s="18" t="s">
        <v>239</v>
      </c>
      <c r="BM363" s="238" t="s">
        <v>480</v>
      </c>
    </row>
    <row r="364" spans="1:47" s="2" customFormat="1" ht="12">
      <c r="A364" s="39"/>
      <c r="B364" s="40"/>
      <c r="C364" s="41"/>
      <c r="D364" s="240" t="s">
        <v>201</v>
      </c>
      <c r="E364" s="41"/>
      <c r="F364" s="241" t="s">
        <v>3320</v>
      </c>
      <c r="G364" s="41"/>
      <c r="H364" s="41"/>
      <c r="I364" s="242"/>
      <c r="J364" s="41"/>
      <c r="K364" s="41"/>
      <c r="L364" s="45"/>
      <c r="M364" s="243"/>
      <c r="N364" s="244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201</v>
      </c>
      <c r="AU364" s="18" t="s">
        <v>81</v>
      </c>
    </row>
    <row r="365" spans="1:51" s="14" customFormat="1" ht="12">
      <c r="A365" s="14"/>
      <c r="B365" s="255"/>
      <c r="C365" s="256"/>
      <c r="D365" s="240" t="s">
        <v>202</v>
      </c>
      <c r="E365" s="257" t="s">
        <v>1</v>
      </c>
      <c r="F365" s="258" t="s">
        <v>3318</v>
      </c>
      <c r="G365" s="256"/>
      <c r="H365" s="259">
        <v>4.69</v>
      </c>
      <c r="I365" s="260"/>
      <c r="J365" s="256"/>
      <c r="K365" s="256"/>
      <c r="L365" s="261"/>
      <c r="M365" s="262"/>
      <c r="N365" s="263"/>
      <c r="O365" s="263"/>
      <c r="P365" s="263"/>
      <c r="Q365" s="263"/>
      <c r="R365" s="263"/>
      <c r="S365" s="263"/>
      <c r="T365" s="26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5" t="s">
        <v>202</v>
      </c>
      <c r="AU365" s="265" t="s">
        <v>81</v>
      </c>
      <c r="AV365" s="14" t="s">
        <v>81</v>
      </c>
      <c r="AW365" s="14" t="s">
        <v>30</v>
      </c>
      <c r="AX365" s="14" t="s">
        <v>73</v>
      </c>
      <c r="AY365" s="265" t="s">
        <v>194</v>
      </c>
    </row>
    <row r="366" spans="1:51" s="15" customFormat="1" ht="12">
      <c r="A366" s="15"/>
      <c r="B366" s="266"/>
      <c r="C366" s="267"/>
      <c r="D366" s="240" t="s">
        <v>202</v>
      </c>
      <c r="E366" s="268" t="s">
        <v>1</v>
      </c>
      <c r="F366" s="269" t="s">
        <v>206</v>
      </c>
      <c r="G366" s="267"/>
      <c r="H366" s="270">
        <v>4.69</v>
      </c>
      <c r="I366" s="271"/>
      <c r="J366" s="267"/>
      <c r="K366" s="267"/>
      <c r="L366" s="272"/>
      <c r="M366" s="273"/>
      <c r="N366" s="274"/>
      <c r="O366" s="274"/>
      <c r="P366" s="274"/>
      <c r="Q366" s="274"/>
      <c r="R366" s="274"/>
      <c r="S366" s="274"/>
      <c r="T366" s="27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76" t="s">
        <v>202</v>
      </c>
      <c r="AU366" s="276" t="s">
        <v>81</v>
      </c>
      <c r="AV366" s="15" t="s">
        <v>115</v>
      </c>
      <c r="AW366" s="15" t="s">
        <v>30</v>
      </c>
      <c r="AX366" s="15" t="s">
        <v>77</v>
      </c>
      <c r="AY366" s="276" t="s">
        <v>194</v>
      </c>
    </row>
    <row r="367" spans="1:65" s="2" customFormat="1" ht="12">
      <c r="A367" s="39"/>
      <c r="B367" s="40"/>
      <c r="C367" s="227" t="s">
        <v>338</v>
      </c>
      <c r="D367" s="227" t="s">
        <v>196</v>
      </c>
      <c r="E367" s="228" t="s">
        <v>3321</v>
      </c>
      <c r="F367" s="229" t="s">
        <v>3322</v>
      </c>
      <c r="G367" s="230" t="s">
        <v>294</v>
      </c>
      <c r="H367" s="231">
        <v>6</v>
      </c>
      <c r="I367" s="232"/>
      <c r="J367" s="233">
        <f>ROUND(I367*H367,2)</f>
        <v>0</v>
      </c>
      <c r="K367" s="229" t="s">
        <v>200</v>
      </c>
      <c r="L367" s="45"/>
      <c r="M367" s="234" t="s">
        <v>1</v>
      </c>
      <c r="N367" s="235" t="s">
        <v>38</v>
      </c>
      <c r="O367" s="92"/>
      <c r="P367" s="236">
        <f>O367*H367</f>
        <v>0</v>
      </c>
      <c r="Q367" s="236">
        <v>0</v>
      </c>
      <c r="R367" s="236">
        <f>Q367*H367</f>
        <v>0</v>
      </c>
      <c r="S367" s="236">
        <v>0</v>
      </c>
      <c r="T367" s="237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8" t="s">
        <v>239</v>
      </c>
      <c r="AT367" s="238" t="s">
        <v>196</v>
      </c>
      <c r="AU367" s="238" t="s">
        <v>81</v>
      </c>
      <c r="AY367" s="18" t="s">
        <v>194</v>
      </c>
      <c r="BE367" s="239">
        <f>IF(N367="základní",J367,0)</f>
        <v>0</v>
      </c>
      <c r="BF367" s="239">
        <f>IF(N367="snížená",J367,0)</f>
        <v>0</v>
      </c>
      <c r="BG367" s="239">
        <f>IF(N367="zákl. přenesená",J367,0)</f>
        <v>0</v>
      </c>
      <c r="BH367" s="239">
        <f>IF(N367="sníž. přenesená",J367,0)</f>
        <v>0</v>
      </c>
      <c r="BI367" s="239">
        <f>IF(N367="nulová",J367,0)</f>
        <v>0</v>
      </c>
      <c r="BJ367" s="18" t="s">
        <v>77</v>
      </c>
      <c r="BK367" s="239">
        <f>ROUND(I367*H367,2)</f>
        <v>0</v>
      </c>
      <c r="BL367" s="18" t="s">
        <v>239</v>
      </c>
      <c r="BM367" s="238" t="s">
        <v>483</v>
      </c>
    </row>
    <row r="368" spans="1:47" s="2" customFormat="1" ht="12">
      <c r="A368" s="39"/>
      <c r="B368" s="40"/>
      <c r="C368" s="41"/>
      <c r="D368" s="240" t="s">
        <v>201</v>
      </c>
      <c r="E368" s="41"/>
      <c r="F368" s="241" t="s">
        <v>3322</v>
      </c>
      <c r="G368" s="41"/>
      <c r="H368" s="41"/>
      <c r="I368" s="242"/>
      <c r="J368" s="41"/>
      <c r="K368" s="41"/>
      <c r="L368" s="45"/>
      <c r="M368" s="243"/>
      <c r="N368" s="244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201</v>
      </c>
      <c r="AU368" s="18" t="s">
        <v>81</v>
      </c>
    </row>
    <row r="369" spans="1:51" s="14" customFormat="1" ht="12">
      <c r="A369" s="14"/>
      <c r="B369" s="255"/>
      <c r="C369" s="256"/>
      <c r="D369" s="240" t="s">
        <v>202</v>
      </c>
      <c r="E369" s="257" t="s">
        <v>1</v>
      </c>
      <c r="F369" s="258" t="s">
        <v>3323</v>
      </c>
      <c r="G369" s="256"/>
      <c r="H369" s="259">
        <v>6</v>
      </c>
      <c r="I369" s="260"/>
      <c r="J369" s="256"/>
      <c r="K369" s="256"/>
      <c r="L369" s="261"/>
      <c r="M369" s="262"/>
      <c r="N369" s="263"/>
      <c r="O369" s="263"/>
      <c r="P369" s="263"/>
      <c r="Q369" s="263"/>
      <c r="R369" s="263"/>
      <c r="S369" s="263"/>
      <c r="T369" s="26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5" t="s">
        <v>202</v>
      </c>
      <c r="AU369" s="265" t="s">
        <v>81</v>
      </c>
      <c r="AV369" s="14" t="s">
        <v>81</v>
      </c>
      <c r="AW369" s="14" t="s">
        <v>30</v>
      </c>
      <c r="AX369" s="14" t="s">
        <v>73</v>
      </c>
      <c r="AY369" s="265" t="s">
        <v>194</v>
      </c>
    </row>
    <row r="370" spans="1:51" s="15" customFormat="1" ht="12">
      <c r="A370" s="15"/>
      <c r="B370" s="266"/>
      <c r="C370" s="267"/>
      <c r="D370" s="240" t="s">
        <v>202</v>
      </c>
      <c r="E370" s="268" t="s">
        <v>1</v>
      </c>
      <c r="F370" s="269" t="s">
        <v>206</v>
      </c>
      <c r="G370" s="267"/>
      <c r="H370" s="270">
        <v>6</v>
      </c>
      <c r="I370" s="271"/>
      <c r="J370" s="267"/>
      <c r="K370" s="267"/>
      <c r="L370" s="272"/>
      <c r="M370" s="273"/>
      <c r="N370" s="274"/>
      <c r="O370" s="274"/>
      <c r="P370" s="274"/>
      <c r="Q370" s="274"/>
      <c r="R370" s="274"/>
      <c r="S370" s="274"/>
      <c r="T370" s="27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76" t="s">
        <v>202</v>
      </c>
      <c r="AU370" s="276" t="s">
        <v>81</v>
      </c>
      <c r="AV370" s="15" t="s">
        <v>115</v>
      </c>
      <c r="AW370" s="15" t="s">
        <v>30</v>
      </c>
      <c r="AX370" s="15" t="s">
        <v>77</v>
      </c>
      <c r="AY370" s="276" t="s">
        <v>194</v>
      </c>
    </row>
    <row r="371" spans="1:65" s="2" customFormat="1" ht="12">
      <c r="A371" s="39"/>
      <c r="B371" s="40"/>
      <c r="C371" s="227" t="s">
        <v>485</v>
      </c>
      <c r="D371" s="227" t="s">
        <v>196</v>
      </c>
      <c r="E371" s="228" t="s">
        <v>3324</v>
      </c>
      <c r="F371" s="229" t="s">
        <v>3325</v>
      </c>
      <c r="G371" s="230" t="s">
        <v>294</v>
      </c>
      <c r="H371" s="231">
        <v>6</v>
      </c>
      <c r="I371" s="232"/>
      <c r="J371" s="233">
        <f>ROUND(I371*H371,2)</f>
        <v>0</v>
      </c>
      <c r="K371" s="229" t="s">
        <v>200</v>
      </c>
      <c r="L371" s="45"/>
      <c r="M371" s="234" t="s">
        <v>1</v>
      </c>
      <c r="N371" s="235" t="s">
        <v>38</v>
      </c>
      <c r="O371" s="92"/>
      <c r="P371" s="236">
        <f>O371*H371</f>
        <v>0</v>
      </c>
      <c r="Q371" s="236">
        <v>0</v>
      </c>
      <c r="R371" s="236">
        <f>Q371*H371</f>
        <v>0</v>
      </c>
      <c r="S371" s="236">
        <v>0</v>
      </c>
      <c r="T371" s="237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8" t="s">
        <v>239</v>
      </c>
      <c r="AT371" s="238" t="s">
        <v>196</v>
      </c>
      <c r="AU371" s="238" t="s">
        <v>81</v>
      </c>
      <c r="AY371" s="18" t="s">
        <v>194</v>
      </c>
      <c r="BE371" s="239">
        <f>IF(N371="základní",J371,0)</f>
        <v>0</v>
      </c>
      <c r="BF371" s="239">
        <f>IF(N371="snížená",J371,0)</f>
        <v>0</v>
      </c>
      <c r="BG371" s="239">
        <f>IF(N371="zákl. přenesená",J371,0)</f>
        <v>0</v>
      </c>
      <c r="BH371" s="239">
        <f>IF(N371="sníž. přenesená",J371,0)</f>
        <v>0</v>
      </c>
      <c r="BI371" s="239">
        <f>IF(N371="nulová",J371,0)</f>
        <v>0</v>
      </c>
      <c r="BJ371" s="18" t="s">
        <v>77</v>
      </c>
      <c r="BK371" s="239">
        <f>ROUND(I371*H371,2)</f>
        <v>0</v>
      </c>
      <c r="BL371" s="18" t="s">
        <v>239</v>
      </c>
      <c r="BM371" s="238" t="s">
        <v>488</v>
      </c>
    </row>
    <row r="372" spans="1:47" s="2" customFormat="1" ht="12">
      <c r="A372" s="39"/>
      <c r="B372" s="40"/>
      <c r="C372" s="41"/>
      <c r="D372" s="240" t="s">
        <v>201</v>
      </c>
      <c r="E372" s="41"/>
      <c r="F372" s="241" t="s">
        <v>3325</v>
      </c>
      <c r="G372" s="41"/>
      <c r="H372" s="41"/>
      <c r="I372" s="242"/>
      <c r="J372" s="41"/>
      <c r="K372" s="41"/>
      <c r="L372" s="45"/>
      <c r="M372" s="243"/>
      <c r="N372" s="244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201</v>
      </c>
      <c r="AU372" s="18" t="s">
        <v>81</v>
      </c>
    </row>
    <row r="373" spans="1:65" s="2" customFormat="1" ht="66.75" customHeight="1">
      <c r="A373" s="39"/>
      <c r="B373" s="40"/>
      <c r="C373" s="227" t="s">
        <v>345</v>
      </c>
      <c r="D373" s="227" t="s">
        <v>196</v>
      </c>
      <c r="E373" s="228" t="s">
        <v>1607</v>
      </c>
      <c r="F373" s="229" t="s">
        <v>1608</v>
      </c>
      <c r="G373" s="230" t="s">
        <v>268</v>
      </c>
      <c r="H373" s="231">
        <v>0.164</v>
      </c>
      <c r="I373" s="232"/>
      <c r="J373" s="233">
        <f>ROUND(I373*H373,2)</f>
        <v>0</v>
      </c>
      <c r="K373" s="229" t="s">
        <v>200</v>
      </c>
      <c r="L373" s="45"/>
      <c r="M373" s="234" t="s">
        <v>1</v>
      </c>
      <c r="N373" s="235" t="s">
        <v>38</v>
      </c>
      <c r="O373" s="92"/>
      <c r="P373" s="236">
        <f>O373*H373</f>
        <v>0</v>
      </c>
      <c r="Q373" s="236">
        <v>0</v>
      </c>
      <c r="R373" s="236">
        <f>Q373*H373</f>
        <v>0</v>
      </c>
      <c r="S373" s="236">
        <v>0</v>
      </c>
      <c r="T373" s="237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8" t="s">
        <v>239</v>
      </c>
      <c r="AT373" s="238" t="s">
        <v>196</v>
      </c>
      <c r="AU373" s="238" t="s">
        <v>81</v>
      </c>
      <c r="AY373" s="18" t="s">
        <v>194</v>
      </c>
      <c r="BE373" s="239">
        <f>IF(N373="základní",J373,0)</f>
        <v>0</v>
      </c>
      <c r="BF373" s="239">
        <f>IF(N373="snížená",J373,0)</f>
        <v>0</v>
      </c>
      <c r="BG373" s="239">
        <f>IF(N373="zákl. přenesená",J373,0)</f>
        <v>0</v>
      </c>
      <c r="BH373" s="239">
        <f>IF(N373="sníž. přenesená",J373,0)</f>
        <v>0</v>
      </c>
      <c r="BI373" s="239">
        <f>IF(N373="nulová",J373,0)</f>
        <v>0</v>
      </c>
      <c r="BJ373" s="18" t="s">
        <v>77</v>
      </c>
      <c r="BK373" s="239">
        <f>ROUND(I373*H373,2)</f>
        <v>0</v>
      </c>
      <c r="BL373" s="18" t="s">
        <v>239</v>
      </c>
      <c r="BM373" s="238" t="s">
        <v>492</v>
      </c>
    </row>
    <row r="374" spans="1:47" s="2" customFormat="1" ht="12">
      <c r="A374" s="39"/>
      <c r="B374" s="40"/>
      <c r="C374" s="41"/>
      <c r="D374" s="240" t="s">
        <v>201</v>
      </c>
      <c r="E374" s="41"/>
      <c r="F374" s="241" t="s">
        <v>1608</v>
      </c>
      <c r="G374" s="41"/>
      <c r="H374" s="41"/>
      <c r="I374" s="242"/>
      <c r="J374" s="41"/>
      <c r="K374" s="41"/>
      <c r="L374" s="45"/>
      <c r="M374" s="243"/>
      <c r="N374" s="244"/>
      <c r="O374" s="92"/>
      <c r="P374" s="92"/>
      <c r="Q374" s="92"/>
      <c r="R374" s="92"/>
      <c r="S374" s="92"/>
      <c r="T374" s="93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201</v>
      </c>
      <c r="AU374" s="18" t="s">
        <v>81</v>
      </c>
    </row>
    <row r="375" spans="1:65" s="2" customFormat="1" ht="12">
      <c r="A375" s="39"/>
      <c r="B375" s="40"/>
      <c r="C375" s="227" t="s">
        <v>494</v>
      </c>
      <c r="D375" s="227" t="s">
        <v>196</v>
      </c>
      <c r="E375" s="228" t="s">
        <v>1610</v>
      </c>
      <c r="F375" s="229" t="s">
        <v>1611</v>
      </c>
      <c r="G375" s="230" t="s">
        <v>268</v>
      </c>
      <c r="H375" s="231">
        <v>0.164</v>
      </c>
      <c r="I375" s="232"/>
      <c r="J375" s="233">
        <f>ROUND(I375*H375,2)</f>
        <v>0</v>
      </c>
      <c r="K375" s="229" t="s">
        <v>200</v>
      </c>
      <c r="L375" s="45"/>
      <c r="M375" s="234" t="s">
        <v>1</v>
      </c>
      <c r="N375" s="235" t="s">
        <v>38</v>
      </c>
      <c r="O375" s="92"/>
      <c r="P375" s="236">
        <f>O375*H375</f>
        <v>0</v>
      </c>
      <c r="Q375" s="236">
        <v>0</v>
      </c>
      <c r="R375" s="236">
        <f>Q375*H375</f>
        <v>0</v>
      </c>
      <c r="S375" s="236">
        <v>0</v>
      </c>
      <c r="T375" s="237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8" t="s">
        <v>239</v>
      </c>
      <c r="AT375" s="238" t="s">
        <v>196</v>
      </c>
      <c r="AU375" s="238" t="s">
        <v>81</v>
      </c>
      <c r="AY375" s="18" t="s">
        <v>194</v>
      </c>
      <c r="BE375" s="239">
        <f>IF(N375="základní",J375,0)</f>
        <v>0</v>
      </c>
      <c r="BF375" s="239">
        <f>IF(N375="snížená",J375,0)</f>
        <v>0</v>
      </c>
      <c r="BG375" s="239">
        <f>IF(N375="zákl. přenesená",J375,0)</f>
        <v>0</v>
      </c>
      <c r="BH375" s="239">
        <f>IF(N375="sníž. přenesená",J375,0)</f>
        <v>0</v>
      </c>
      <c r="BI375" s="239">
        <f>IF(N375="nulová",J375,0)</f>
        <v>0</v>
      </c>
      <c r="BJ375" s="18" t="s">
        <v>77</v>
      </c>
      <c r="BK375" s="239">
        <f>ROUND(I375*H375,2)</f>
        <v>0</v>
      </c>
      <c r="BL375" s="18" t="s">
        <v>239</v>
      </c>
      <c r="BM375" s="238" t="s">
        <v>497</v>
      </c>
    </row>
    <row r="376" spans="1:47" s="2" customFormat="1" ht="12">
      <c r="A376" s="39"/>
      <c r="B376" s="40"/>
      <c r="C376" s="41"/>
      <c r="D376" s="240" t="s">
        <v>201</v>
      </c>
      <c r="E376" s="41"/>
      <c r="F376" s="241" t="s">
        <v>1611</v>
      </c>
      <c r="G376" s="41"/>
      <c r="H376" s="41"/>
      <c r="I376" s="242"/>
      <c r="J376" s="41"/>
      <c r="K376" s="41"/>
      <c r="L376" s="45"/>
      <c r="M376" s="243"/>
      <c r="N376" s="244"/>
      <c r="O376" s="92"/>
      <c r="P376" s="92"/>
      <c r="Q376" s="92"/>
      <c r="R376" s="92"/>
      <c r="S376" s="92"/>
      <c r="T376" s="93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201</v>
      </c>
      <c r="AU376" s="18" t="s">
        <v>81</v>
      </c>
    </row>
    <row r="377" spans="1:63" s="12" customFormat="1" ht="22.8" customHeight="1">
      <c r="A377" s="12"/>
      <c r="B377" s="211"/>
      <c r="C377" s="212"/>
      <c r="D377" s="213" t="s">
        <v>72</v>
      </c>
      <c r="E377" s="225" t="s">
        <v>3326</v>
      </c>
      <c r="F377" s="225" t="s">
        <v>3327</v>
      </c>
      <c r="G377" s="212"/>
      <c r="H377" s="212"/>
      <c r="I377" s="215"/>
      <c r="J377" s="226">
        <f>BK377</f>
        <v>0</v>
      </c>
      <c r="K377" s="212"/>
      <c r="L377" s="217"/>
      <c r="M377" s="218"/>
      <c r="N377" s="219"/>
      <c r="O377" s="219"/>
      <c r="P377" s="220">
        <f>SUM(P378:P385)</f>
        <v>0</v>
      </c>
      <c r="Q377" s="219"/>
      <c r="R377" s="220">
        <f>SUM(R378:R385)</f>
        <v>0</v>
      </c>
      <c r="S377" s="219"/>
      <c r="T377" s="221">
        <f>SUM(T378:T385)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22" t="s">
        <v>77</v>
      </c>
      <c r="AT377" s="223" t="s">
        <v>72</v>
      </c>
      <c r="AU377" s="223" t="s">
        <v>77</v>
      </c>
      <c r="AY377" s="222" t="s">
        <v>194</v>
      </c>
      <c r="BK377" s="224">
        <f>SUM(BK378:BK385)</f>
        <v>0</v>
      </c>
    </row>
    <row r="378" spans="1:65" s="2" customFormat="1" ht="12">
      <c r="A378" s="39"/>
      <c r="B378" s="40"/>
      <c r="C378" s="227" t="s">
        <v>352</v>
      </c>
      <c r="D378" s="227" t="s">
        <v>196</v>
      </c>
      <c r="E378" s="228" t="s">
        <v>3328</v>
      </c>
      <c r="F378" s="229" t="s">
        <v>3329</v>
      </c>
      <c r="G378" s="230" t="s">
        <v>294</v>
      </c>
      <c r="H378" s="231">
        <v>5.59</v>
      </c>
      <c r="I378" s="232"/>
      <c r="J378" s="233">
        <f>ROUND(I378*H378,2)</f>
        <v>0</v>
      </c>
      <c r="K378" s="229" t="s">
        <v>200</v>
      </c>
      <c r="L378" s="45"/>
      <c r="M378" s="234" t="s">
        <v>1</v>
      </c>
      <c r="N378" s="235" t="s">
        <v>38</v>
      </c>
      <c r="O378" s="92"/>
      <c r="P378" s="236">
        <f>O378*H378</f>
        <v>0</v>
      </c>
      <c r="Q378" s="236">
        <v>0</v>
      </c>
      <c r="R378" s="236">
        <f>Q378*H378</f>
        <v>0</v>
      </c>
      <c r="S378" s="236">
        <v>0</v>
      </c>
      <c r="T378" s="237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8" t="s">
        <v>115</v>
      </c>
      <c r="AT378" s="238" t="s">
        <v>196</v>
      </c>
      <c r="AU378" s="238" t="s">
        <v>81</v>
      </c>
      <c r="AY378" s="18" t="s">
        <v>194</v>
      </c>
      <c r="BE378" s="239">
        <f>IF(N378="základní",J378,0)</f>
        <v>0</v>
      </c>
      <c r="BF378" s="239">
        <f>IF(N378="snížená",J378,0)</f>
        <v>0</v>
      </c>
      <c r="BG378" s="239">
        <f>IF(N378="zákl. přenesená",J378,0)</f>
        <v>0</v>
      </c>
      <c r="BH378" s="239">
        <f>IF(N378="sníž. přenesená",J378,0)</f>
        <v>0</v>
      </c>
      <c r="BI378" s="239">
        <f>IF(N378="nulová",J378,0)</f>
        <v>0</v>
      </c>
      <c r="BJ378" s="18" t="s">
        <v>77</v>
      </c>
      <c r="BK378" s="239">
        <f>ROUND(I378*H378,2)</f>
        <v>0</v>
      </c>
      <c r="BL378" s="18" t="s">
        <v>115</v>
      </c>
      <c r="BM378" s="238" t="s">
        <v>501</v>
      </c>
    </row>
    <row r="379" spans="1:47" s="2" customFormat="1" ht="12">
      <c r="A379" s="39"/>
      <c r="B379" s="40"/>
      <c r="C379" s="41"/>
      <c r="D379" s="240" t="s">
        <v>201</v>
      </c>
      <c r="E379" s="41"/>
      <c r="F379" s="241" t="s">
        <v>3329</v>
      </c>
      <c r="G379" s="41"/>
      <c r="H379" s="41"/>
      <c r="I379" s="242"/>
      <c r="J379" s="41"/>
      <c r="K379" s="41"/>
      <c r="L379" s="45"/>
      <c r="M379" s="243"/>
      <c r="N379" s="244"/>
      <c r="O379" s="92"/>
      <c r="P379" s="92"/>
      <c r="Q379" s="92"/>
      <c r="R379" s="92"/>
      <c r="S379" s="92"/>
      <c r="T379" s="93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201</v>
      </c>
      <c r="AU379" s="18" t="s">
        <v>81</v>
      </c>
    </row>
    <row r="380" spans="1:51" s="14" customFormat="1" ht="12">
      <c r="A380" s="14"/>
      <c r="B380" s="255"/>
      <c r="C380" s="256"/>
      <c r="D380" s="240" t="s">
        <v>202</v>
      </c>
      <c r="E380" s="257" t="s">
        <v>1</v>
      </c>
      <c r="F380" s="258" t="s">
        <v>3330</v>
      </c>
      <c r="G380" s="256"/>
      <c r="H380" s="259">
        <v>5.59</v>
      </c>
      <c r="I380" s="260"/>
      <c r="J380" s="256"/>
      <c r="K380" s="256"/>
      <c r="L380" s="261"/>
      <c r="M380" s="262"/>
      <c r="N380" s="263"/>
      <c r="O380" s="263"/>
      <c r="P380" s="263"/>
      <c r="Q380" s="263"/>
      <c r="R380" s="263"/>
      <c r="S380" s="263"/>
      <c r="T380" s="26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5" t="s">
        <v>202</v>
      </c>
      <c r="AU380" s="265" t="s">
        <v>81</v>
      </c>
      <c r="AV380" s="14" t="s">
        <v>81</v>
      </c>
      <c r="AW380" s="14" t="s">
        <v>30</v>
      </c>
      <c r="AX380" s="14" t="s">
        <v>73</v>
      </c>
      <c r="AY380" s="265" t="s">
        <v>194</v>
      </c>
    </row>
    <row r="381" spans="1:51" s="15" customFormat="1" ht="12">
      <c r="A381" s="15"/>
      <c r="B381" s="266"/>
      <c r="C381" s="267"/>
      <c r="D381" s="240" t="s">
        <v>202</v>
      </c>
      <c r="E381" s="268" t="s">
        <v>1</v>
      </c>
      <c r="F381" s="269" t="s">
        <v>206</v>
      </c>
      <c r="G381" s="267"/>
      <c r="H381" s="270">
        <v>5.59</v>
      </c>
      <c r="I381" s="271"/>
      <c r="J381" s="267"/>
      <c r="K381" s="267"/>
      <c r="L381" s="272"/>
      <c r="M381" s="273"/>
      <c r="N381" s="274"/>
      <c r="O381" s="274"/>
      <c r="P381" s="274"/>
      <c r="Q381" s="274"/>
      <c r="R381" s="274"/>
      <c r="S381" s="274"/>
      <c r="T381" s="27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76" t="s">
        <v>202</v>
      </c>
      <c r="AU381" s="276" t="s">
        <v>81</v>
      </c>
      <c r="AV381" s="15" t="s">
        <v>115</v>
      </c>
      <c r="AW381" s="15" t="s">
        <v>30</v>
      </c>
      <c r="AX381" s="15" t="s">
        <v>77</v>
      </c>
      <c r="AY381" s="276" t="s">
        <v>194</v>
      </c>
    </row>
    <row r="382" spans="1:65" s="2" customFormat="1" ht="12">
      <c r="A382" s="39"/>
      <c r="B382" s="40"/>
      <c r="C382" s="227" t="s">
        <v>503</v>
      </c>
      <c r="D382" s="227" t="s">
        <v>196</v>
      </c>
      <c r="E382" s="228" t="s">
        <v>3331</v>
      </c>
      <c r="F382" s="229" t="s">
        <v>3332</v>
      </c>
      <c r="G382" s="230" t="s">
        <v>294</v>
      </c>
      <c r="H382" s="231">
        <v>6</v>
      </c>
      <c r="I382" s="232"/>
      <c r="J382" s="233">
        <f>ROUND(I382*H382,2)</f>
        <v>0</v>
      </c>
      <c r="K382" s="229" t="s">
        <v>200</v>
      </c>
      <c r="L382" s="45"/>
      <c r="M382" s="234" t="s">
        <v>1</v>
      </c>
      <c r="N382" s="235" t="s">
        <v>38</v>
      </c>
      <c r="O382" s="92"/>
      <c r="P382" s="236">
        <f>O382*H382</f>
        <v>0</v>
      </c>
      <c r="Q382" s="236">
        <v>0</v>
      </c>
      <c r="R382" s="236">
        <f>Q382*H382</f>
        <v>0</v>
      </c>
      <c r="S382" s="236">
        <v>0</v>
      </c>
      <c r="T382" s="237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8" t="s">
        <v>115</v>
      </c>
      <c r="AT382" s="238" t="s">
        <v>196</v>
      </c>
      <c r="AU382" s="238" t="s">
        <v>81</v>
      </c>
      <c r="AY382" s="18" t="s">
        <v>194</v>
      </c>
      <c r="BE382" s="239">
        <f>IF(N382="základní",J382,0)</f>
        <v>0</v>
      </c>
      <c r="BF382" s="239">
        <f>IF(N382="snížená",J382,0)</f>
        <v>0</v>
      </c>
      <c r="BG382" s="239">
        <f>IF(N382="zákl. přenesená",J382,0)</f>
        <v>0</v>
      </c>
      <c r="BH382" s="239">
        <f>IF(N382="sníž. přenesená",J382,0)</f>
        <v>0</v>
      </c>
      <c r="BI382" s="239">
        <f>IF(N382="nulová",J382,0)</f>
        <v>0</v>
      </c>
      <c r="BJ382" s="18" t="s">
        <v>77</v>
      </c>
      <c r="BK382" s="239">
        <f>ROUND(I382*H382,2)</f>
        <v>0</v>
      </c>
      <c r="BL382" s="18" t="s">
        <v>115</v>
      </c>
      <c r="BM382" s="238" t="s">
        <v>506</v>
      </c>
    </row>
    <row r="383" spans="1:47" s="2" customFormat="1" ht="12">
      <c r="A383" s="39"/>
      <c r="B383" s="40"/>
      <c r="C383" s="41"/>
      <c r="D383" s="240" t="s">
        <v>201</v>
      </c>
      <c r="E383" s="41"/>
      <c r="F383" s="241" t="s">
        <v>3332</v>
      </c>
      <c r="G383" s="41"/>
      <c r="H383" s="41"/>
      <c r="I383" s="242"/>
      <c r="J383" s="41"/>
      <c r="K383" s="41"/>
      <c r="L383" s="45"/>
      <c r="M383" s="243"/>
      <c r="N383" s="244"/>
      <c r="O383" s="92"/>
      <c r="P383" s="92"/>
      <c r="Q383" s="92"/>
      <c r="R383" s="92"/>
      <c r="S383" s="92"/>
      <c r="T383" s="93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201</v>
      </c>
      <c r="AU383" s="18" t="s">
        <v>81</v>
      </c>
    </row>
    <row r="384" spans="1:51" s="14" customFormat="1" ht="12">
      <c r="A384" s="14"/>
      <c r="B384" s="255"/>
      <c r="C384" s="256"/>
      <c r="D384" s="240" t="s">
        <v>202</v>
      </c>
      <c r="E384" s="257" t="s">
        <v>1</v>
      </c>
      <c r="F384" s="258" t="s">
        <v>3333</v>
      </c>
      <c r="G384" s="256"/>
      <c r="H384" s="259">
        <v>6</v>
      </c>
      <c r="I384" s="260"/>
      <c r="J384" s="256"/>
      <c r="K384" s="256"/>
      <c r="L384" s="261"/>
      <c r="M384" s="262"/>
      <c r="N384" s="263"/>
      <c r="O384" s="263"/>
      <c r="P384" s="263"/>
      <c r="Q384" s="263"/>
      <c r="R384" s="263"/>
      <c r="S384" s="263"/>
      <c r="T384" s="26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5" t="s">
        <v>202</v>
      </c>
      <c r="AU384" s="265" t="s">
        <v>81</v>
      </c>
      <c r="AV384" s="14" t="s">
        <v>81</v>
      </c>
      <c r="AW384" s="14" t="s">
        <v>30</v>
      </c>
      <c r="AX384" s="14" t="s">
        <v>73</v>
      </c>
      <c r="AY384" s="265" t="s">
        <v>194</v>
      </c>
    </row>
    <row r="385" spans="1:51" s="15" customFormat="1" ht="12">
      <c r="A385" s="15"/>
      <c r="B385" s="266"/>
      <c r="C385" s="267"/>
      <c r="D385" s="240" t="s">
        <v>202</v>
      </c>
      <c r="E385" s="268" t="s">
        <v>1</v>
      </c>
      <c r="F385" s="269" t="s">
        <v>206</v>
      </c>
      <c r="G385" s="267"/>
      <c r="H385" s="270">
        <v>6</v>
      </c>
      <c r="I385" s="271"/>
      <c r="J385" s="267"/>
      <c r="K385" s="267"/>
      <c r="L385" s="272"/>
      <c r="M385" s="273"/>
      <c r="N385" s="274"/>
      <c r="O385" s="274"/>
      <c r="P385" s="274"/>
      <c r="Q385" s="274"/>
      <c r="R385" s="274"/>
      <c r="S385" s="274"/>
      <c r="T385" s="27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76" t="s">
        <v>202</v>
      </c>
      <c r="AU385" s="276" t="s">
        <v>81</v>
      </c>
      <c r="AV385" s="15" t="s">
        <v>115</v>
      </c>
      <c r="AW385" s="15" t="s">
        <v>30</v>
      </c>
      <c r="AX385" s="15" t="s">
        <v>77</v>
      </c>
      <c r="AY385" s="276" t="s">
        <v>194</v>
      </c>
    </row>
    <row r="386" spans="1:63" s="12" customFormat="1" ht="22.8" customHeight="1">
      <c r="A386" s="12"/>
      <c r="B386" s="211"/>
      <c r="C386" s="212"/>
      <c r="D386" s="213" t="s">
        <v>72</v>
      </c>
      <c r="E386" s="225" t="s">
        <v>1681</v>
      </c>
      <c r="F386" s="225" t="s">
        <v>1682</v>
      </c>
      <c r="G386" s="212"/>
      <c r="H386" s="212"/>
      <c r="I386" s="215"/>
      <c r="J386" s="226">
        <f>BK386</f>
        <v>0</v>
      </c>
      <c r="K386" s="212"/>
      <c r="L386" s="217"/>
      <c r="M386" s="218"/>
      <c r="N386" s="219"/>
      <c r="O386" s="219"/>
      <c r="P386" s="220">
        <f>SUM(P387:P413)</f>
        <v>0</v>
      </c>
      <c r="Q386" s="219"/>
      <c r="R386" s="220">
        <f>SUM(R387:R413)</f>
        <v>0</v>
      </c>
      <c r="S386" s="219"/>
      <c r="T386" s="221">
        <f>SUM(T387:T413)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22" t="s">
        <v>81</v>
      </c>
      <c r="AT386" s="223" t="s">
        <v>72</v>
      </c>
      <c r="AU386" s="223" t="s">
        <v>77</v>
      </c>
      <c r="AY386" s="222" t="s">
        <v>194</v>
      </c>
      <c r="BK386" s="224">
        <f>SUM(BK387:BK413)</f>
        <v>0</v>
      </c>
    </row>
    <row r="387" spans="1:65" s="2" customFormat="1" ht="33" customHeight="1">
      <c r="A387" s="39"/>
      <c r="B387" s="40"/>
      <c r="C387" s="227" t="s">
        <v>358</v>
      </c>
      <c r="D387" s="227" t="s">
        <v>196</v>
      </c>
      <c r="E387" s="228" t="s">
        <v>1684</v>
      </c>
      <c r="F387" s="229" t="s">
        <v>1685</v>
      </c>
      <c r="G387" s="230" t="s">
        <v>294</v>
      </c>
      <c r="H387" s="231">
        <v>8.753</v>
      </c>
      <c r="I387" s="232"/>
      <c r="J387" s="233">
        <f>ROUND(I387*H387,2)</f>
        <v>0</v>
      </c>
      <c r="K387" s="229" t="s">
        <v>200</v>
      </c>
      <c r="L387" s="45"/>
      <c r="M387" s="234" t="s">
        <v>1</v>
      </c>
      <c r="N387" s="235" t="s">
        <v>38</v>
      </c>
      <c r="O387" s="92"/>
      <c r="P387" s="236">
        <f>O387*H387</f>
        <v>0</v>
      </c>
      <c r="Q387" s="236">
        <v>0</v>
      </c>
      <c r="R387" s="236">
        <f>Q387*H387</f>
        <v>0</v>
      </c>
      <c r="S387" s="236">
        <v>0</v>
      </c>
      <c r="T387" s="237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8" t="s">
        <v>239</v>
      </c>
      <c r="AT387" s="238" t="s">
        <v>196</v>
      </c>
      <c r="AU387" s="238" t="s">
        <v>81</v>
      </c>
      <c r="AY387" s="18" t="s">
        <v>194</v>
      </c>
      <c r="BE387" s="239">
        <f>IF(N387="základní",J387,0)</f>
        <v>0</v>
      </c>
      <c r="BF387" s="239">
        <f>IF(N387="snížená",J387,0)</f>
        <v>0</v>
      </c>
      <c r="BG387" s="239">
        <f>IF(N387="zákl. přenesená",J387,0)</f>
        <v>0</v>
      </c>
      <c r="BH387" s="239">
        <f>IF(N387="sníž. přenesená",J387,0)</f>
        <v>0</v>
      </c>
      <c r="BI387" s="239">
        <f>IF(N387="nulová",J387,0)</f>
        <v>0</v>
      </c>
      <c r="BJ387" s="18" t="s">
        <v>77</v>
      </c>
      <c r="BK387" s="239">
        <f>ROUND(I387*H387,2)</f>
        <v>0</v>
      </c>
      <c r="BL387" s="18" t="s">
        <v>239</v>
      </c>
      <c r="BM387" s="238" t="s">
        <v>511</v>
      </c>
    </row>
    <row r="388" spans="1:47" s="2" customFormat="1" ht="12">
      <c r="A388" s="39"/>
      <c r="B388" s="40"/>
      <c r="C388" s="41"/>
      <c r="D388" s="240" t="s">
        <v>201</v>
      </c>
      <c r="E388" s="41"/>
      <c r="F388" s="241" t="s">
        <v>1685</v>
      </c>
      <c r="G388" s="41"/>
      <c r="H388" s="41"/>
      <c r="I388" s="242"/>
      <c r="J388" s="41"/>
      <c r="K388" s="41"/>
      <c r="L388" s="45"/>
      <c r="M388" s="243"/>
      <c r="N388" s="244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201</v>
      </c>
      <c r="AU388" s="18" t="s">
        <v>81</v>
      </c>
    </row>
    <row r="389" spans="1:51" s="14" customFormat="1" ht="12">
      <c r="A389" s="14"/>
      <c r="B389" s="255"/>
      <c r="C389" s="256"/>
      <c r="D389" s="240" t="s">
        <v>202</v>
      </c>
      <c r="E389" s="257" t="s">
        <v>1</v>
      </c>
      <c r="F389" s="258" t="s">
        <v>3334</v>
      </c>
      <c r="G389" s="256"/>
      <c r="H389" s="259">
        <v>8.753</v>
      </c>
      <c r="I389" s="260"/>
      <c r="J389" s="256"/>
      <c r="K389" s="256"/>
      <c r="L389" s="261"/>
      <c r="M389" s="262"/>
      <c r="N389" s="263"/>
      <c r="O389" s="263"/>
      <c r="P389" s="263"/>
      <c r="Q389" s="263"/>
      <c r="R389" s="263"/>
      <c r="S389" s="263"/>
      <c r="T389" s="26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5" t="s">
        <v>202</v>
      </c>
      <c r="AU389" s="265" t="s">
        <v>81</v>
      </c>
      <c r="AV389" s="14" t="s">
        <v>81</v>
      </c>
      <c r="AW389" s="14" t="s">
        <v>30</v>
      </c>
      <c r="AX389" s="14" t="s">
        <v>73</v>
      </c>
      <c r="AY389" s="265" t="s">
        <v>194</v>
      </c>
    </row>
    <row r="390" spans="1:51" s="15" customFormat="1" ht="12">
      <c r="A390" s="15"/>
      <c r="B390" s="266"/>
      <c r="C390" s="267"/>
      <c r="D390" s="240" t="s">
        <v>202</v>
      </c>
      <c r="E390" s="268" t="s">
        <v>1</v>
      </c>
      <c r="F390" s="269" t="s">
        <v>206</v>
      </c>
      <c r="G390" s="267"/>
      <c r="H390" s="270">
        <v>8.753</v>
      </c>
      <c r="I390" s="271"/>
      <c r="J390" s="267"/>
      <c r="K390" s="267"/>
      <c r="L390" s="272"/>
      <c r="M390" s="273"/>
      <c r="N390" s="274"/>
      <c r="O390" s="274"/>
      <c r="P390" s="274"/>
      <c r="Q390" s="274"/>
      <c r="R390" s="274"/>
      <c r="S390" s="274"/>
      <c r="T390" s="27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76" t="s">
        <v>202</v>
      </c>
      <c r="AU390" s="276" t="s">
        <v>81</v>
      </c>
      <c r="AV390" s="15" t="s">
        <v>115</v>
      </c>
      <c r="AW390" s="15" t="s">
        <v>30</v>
      </c>
      <c r="AX390" s="15" t="s">
        <v>77</v>
      </c>
      <c r="AY390" s="276" t="s">
        <v>194</v>
      </c>
    </row>
    <row r="391" spans="1:65" s="2" customFormat="1" ht="12">
      <c r="A391" s="39"/>
      <c r="B391" s="40"/>
      <c r="C391" s="288" t="s">
        <v>512</v>
      </c>
      <c r="D391" s="288" t="s">
        <v>282</v>
      </c>
      <c r="E391" s="289" t="s">
        <v>3335</v>
      </c>
      <c r="F391" s="290" t="s">
        <v>3336</v>
      </c>
      <c r="G391" s="291" t="s">
        <v>397</v>
      </c>
      <c r="H391" s="292">
        <v>3</v>
      </c>
      <c r="I391" s="293"/>
      <c r="J391" s="294">
        <f>ROUND(I391*H391,2)</f>
        <v>0</v>
      </c>
      <c r="K391" s="290" t="s">
        <v>1</v>
      </c>
      <c r="L391" s="295"/>
      <c r="M391" s="296" t="s">
        <v>1</v>
      </c>
      <c r="N391" s="297" t="s">
        <v>38</v>
      </c>
      <c r="O391" s="92"/>
      <c r="P391" s="236">
        <f>O391*H391</f>
        <v>0</v>
      </c>
      <c r="Q391" s="236">
        <v>0</v>
      </c>
      <c r="R391" s="236">
        <f>Q391*H391</f>
        <v>0</v>
      </c>
      <c r="S391" s="236">
        <v>0</v>
      </c>
      <c r="T391" s="237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8" t="s">
        <v>273</v>
      </c>
      <c r="AT391" s="238" t="s">
        <v>282</v>
      </c>
      <c r="AU391" s="238" t="s">
        <v>81</v>
      </c>
      <c r="AY391" s="18" t="s">
        <v>194</v>
      </c>
      <c r="BE391" s="239">
        <f>IF(N391="základní",J391,0)</f>
        <v>0</v>
      </c>
      <c r="BF391" s="239">
        <f>IF(N391="snížená",J391,0)</f>
        <v>0</v>
      </c>
      <c r="BG391" s="239">
        <f>IF(N391="zákl. přenesená",J391,0)</f>
        <v>0</v>
      </c>
      <c r="BH391" s="239">
        <f>IF(N391="sníž. přenesená",J391,0)</f>
        <v>0</v>
      </c>
      <c r="BI391" s="239">
        <f>IF(N391="nulová",J391,0)</f>
        <v>0</v>
      </c>
      <c r="BJ391" s="18" t="s">
        <v>77</v>
      </c>
      <c r="BK391" s="239">
        <f>ROUND(I391*H391,2)</f>
        <v>0</v>
      </c>
      <c r="BL391" s="18" t="s">
        <v>239</v>
      </c>
      <c r="BM391" s="238" t="s">
        <v>515</v>
      </c>
    </row>
    <row r="392" spans="1:47" s="2" customFormat="1" ht="12">
      <c r="A392" s="39"/>
      <c r="B392" s="40"/>
      <c r="C392" s="41"/>
      <c r="D392" s="240" t="s">
        <v>201</v>
      </c>
      <c r="E392" s="41"/>
      <c r="F392" s="241" t="s">
        <v>3336</v>
      </c>
      <c r="G392" s="41"/>
      <c r="H392" s="41"/>
      <c r="I392" s="242"/>
      <c r="J392" s="41"/>
      <c r="K392" s="41"/>
      <c r="L392" s="45"/>
      <c r="M392" s="243"/>
      <c r="N392" s="244"/>
      <c r="O392" s="92"/>
      <c r="P392" s="92"/>
      <c r="Q392" s="92"/>
      <c r="R392" s="92"/>
      <c r="S392" s="92"/>
      <c r="T392" s="93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201</v>
      </c>
      <c r="AU392" s="18" t="s">
        <v>81</v>
      </c>
    </row>
    <row r="393" spans="1:65" s="2" customFormat="1" ht="12">
      <c r="A393" s="39"/>
      <c r="B393" s="40"/>
      <c r="C393" s="288" t="s">
        <v>363</v>
      </c>
      <c r="D393" s="288" t="s">
        <v>282</v>
      </c>
      <c r="E393" s="289" t="s">
        <v>3337</v>
      </c>
      <c r="F393" s="290" t="s">
        <v>3338</v>
      </c>
      <c r="G393" s="291" t="s">
        <v>397</v>
      </c>
      <c r="H393" s="292">
        <v>1</v>
      </c>
      <c r="I393" s="293"/>
      <c r="J393" s="294">
        <f>ROUND(I393*H393,2)</f>
        <v>0</v>
      </c>
      <c r="K393" s="290" t="s">
        <v>1</v>
      </c>
      <c r="L393" s="295"/>
      <c r="M393" s="296" t="s">
        <v>1</v>
      </c>
      <c r="N393" s="297" t="s">
        <v>38</v>
      </c>
      <c r="O393" s="92"/>
      <c r="P393" s="236">
        <f>O393*H393</f>
        <v>0</v>
      </c>
      <c r="Q393" s="236">
        <v>0</v>
      </c>
      <c r="R393" s="236">
        <f>Q393*H393</f>
        <v>0</v>
      </c>
      <c r="S393" s="236">
        <v>0</v>
      </c>
      <c r="T393" s="237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8" t="s">
        <v>273</v>
      </c>
      <c r="AT393" s="238" t="s">
        <v>282</v>
      </c>
      <c r="AU393" s="238" t="s">
        <v>81</v>
      </c>
      <c r="AY393" s="18" t="s">
        <v>194</v>
      </c>
      <c r="BE393" s="239">
        <f>IF(N393="základní",J393,0)</f>
        <v>0</v>
      </c>
      <c r="BF393" s="239">
        <f>IF(N393="snížená",J393,0)</f>
        <v>0</v>
      </c>
      <c r="BG393" s="239">
        <f>IF(N393="zákl. přenesená",J393,0)</f>
        <v>0</v>
      </c>
      <c r="BH393" s="239">
        <f>IF(N393="sníž. přenesená",J393,0)</f>
        <v>0</v>
      </c>
      <c r="BI393" s="239">
        <f>IF(N393="nulová",J393,0)</f>
        <v>0</v>
      </c>
      <c r="BJ393" s="18" t="s">
        <v>77</v>
      </c>
      <c r="BK393" s="239">
        <f>ROUND(I393*H393,2)</f>
        <v>0</v>
      </c>
      <c r="BL393" s="18" t="s">
        <v>239</v>
      </c>
      <c r="BM393" s="238" t="s">
        <v>520</v>
      </c>
    </row>
    <row r="394" spans="1:47" s="2" customFormat="1" ht="12">
      <c r="A394" s="39"/>
      <c r="B394" s="40"/>
      <c r="C394" s="41"/>
      <c r="D394" s="240" t="s">
        <v>201</v>
      </c>
      <c r="E394" s="41"/>
      <c r="F394" s="241" t="s">
        <v>3338</v>
      </c>
      <c r="G394" s="41"/>
      <c r="H394" s="41"/>
      <c r="I394" s="242"/>
      <c r="J394" s="41"/>
      <c r="K394" s="41"/>
      <c r="L394" s="45"/>
      <c r="M394" s="243"/>
      <c r="N394" s="244"/>
      <c r="O394" s="92"/>
      <c r="P394" s="92"/>
      <c r="Q394" s="92"/>
      <c r="R394" s="92"/>
      <c r="S394" s="92"/>
      <c r="T394" s="93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201</v>
      </c>
      <c r="AU394" s="18" t="s">
        <v>81</v>
      </c>
    </row>
    <row r="395" spans="1:65" s="2" customFormat="1" ht="12">
      <c r="A395" s="39"/>
      <c r="B395" s="40"/>
      <c r="C395" s="227" t="s">
        <v>522</v>
      </c>
      <c r="D395" s="227" t="s">
        <v>196</v>
      </c>
      <c r="E395" s="228" t="s">
        <v>1701</v>
      </c>
      <c r="F395" s="229" t="s">
        <v>1702</v>
      </c>
      <c r="G395" s="230" t="s">
        <v>357</v>
      </c>
      <c r="H395" s="231">
        <v>24.2</v>
      </c>
      <c r="I395" s="232"/>
      <c r="J395" s="233">
        <f>ROUND(I395*H395,2)</f>
        <v>0</v>
      </c>
      <c r="K395" s="229" t="s">
        <v>200</v>
      </c>
      <c r="L395" s="45"/>
      <c r="M395" s="234" t="s">
        <v>1</v>
      </c>
      <c r="N395" s="235" t="s">
        <v>38</v>
      </c>
      <c r="O395" s="92"/>
      <c r="P395" s="236">
        <f>O395*H395</f>
        <v>0</v>
      </c>
      <c r="Q395" s="236">
        <v>0</v>
      </c>
      <c r="R395" s="236">
        <f>Q395*H395</f>
        <v>0</v>
      </c>
      <c r="S395" s="236">
        <v>0</v>
      </c>
      <c r="T395" s="237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8" t="s">
        <v>239</v>
      </c>
      <c r="AT395" s="238" t="s">
        <v>196</v>
      </c>
      <c r="AU395" s="238" t="s">
        <v>81</v>
      </c>
      <c r="AY395" s="18" t="s">
        <v>194</v>
      </c>
      <c r="BE395" s="239">
        <f>IF(N395="základní",J395,0)</f>
        <v>0</v>
      </c>
      <c r="BF395" s="239">
        <f>IF(N395="snížená",J395,0)</f>
        <v>0</v>
      </c>
      <c r="BG395" s="239">
        <f>IF(N395="zákl. přenesená",J395,0)</f>
        <v>0</v>
      </c>
      <c r="BH395" s="239">
        <f>IF(N395="sníž. přenesená",J395,0)</f>
        <v>0</v>
      </c>
      <c r="BI395" s="239">
        <f>IF(N395="nulová",J395,0)</f>
        <v>0</v>
      </c>
      <c r="BJ395" s="18" t="s">
        <v>77</v>
      </c>
      <c r="BK395" s="239">
        <f>ROUND(I395*H395,2)</f>
        <v>0</v>
      </c>
      <c r="BL395" s="18" t="s">
        <v>239</v>
      </c>
      <c r="BM395" s="238" t="s">
        <v>525</v>
      </c>
    </row>
    <row r="396" spans="1:47" s="2" customFormat="1" ht="12">
      <c r="A396" s="39"/>
      <c r="B396" s="40"/>
      <c r="C396" s="41"/>
      <c r="D396" s="240" t="s">
        <v>201</v>
      </c>
      <c r="E396" s="41"/>
      <c r="F396" s="241" t="s">
        <v>1702</v>
      </c>
      <c r="G396" s="41"/>
      <c r="H396" s="41"/>
      <c r="I396" s="242"/>
      <c r="J396" s="41"/>
      <c r="K396" s="41"/>
      <c r="L396" s="45"/>
      <c r="M396" s="243"/>
      <c r="N396" s="244"/>
      <c r="O396" s="92"/>
      <c r="P396" s="92"/>
      <c r="Q396" s="92"/>
      <c r="R396" s="92"/>
      <c r="S396" s="92"/>
      <c r="T396" s="9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201</v>
      </c>
      <c r="AU396" s="18" t="s">
        <v>81</v>
      </c>
    </row>
    <row r="397" spans="1:51" s="13" customFormat="1" ht="12">
      <c r="A397" s="13"/>
      <c r="B397" s="245"/>
      <c r="C397" s="246"/>
      <c r="D397" s="240" t="s">
        <v>202</v>
      </c>
      <c r="E397" s="247" t="s">
        <v>1</v>
      </c>
      <c r="F397" s="248" t="s">
        <v>399</v>
      </c>
      <c r="G397" s="246"/>
      <c r="H397" s="247" t="s">
        <v>1</v>
      </c>
      <c r="I397" s="249"/>
      <c r="J397" s="246"/>
      <c r="K397" s="246"/>
      <c r="L397" s="250"/>
      <c r="M397" s="251"/>
      <c r="N397" s="252"/>
      <c r="O397" s="252"/>
      <c r="P397" s="252"/>
      <c r="Q397" s="252"/>
      <c r="R397" s="252"/>
      <c r="S397" s="252"/>
      <c r="T397" s="25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4" t="s">
        <v>202</v>
      </c>
      <c r="AU397" s="254" t="s">
        <v>81</v>
      </c>
      <c r="AV397" s="13" t="s">
        <v>77</v>
      </c>
      <c r="AW397" s="13" t="s">
        <v>30</v>
      </c>
      <c r="AX397" s="13" t="s">
        <v>73</v>
      </c>
      <c r="AY397" s="254" t="s">
        <v>194</v>
      </c>
    </row>
    <row r="398" spans="1:51" s="14" customFormat="1" ht="12">
      <c r="A398" s="14"/>
      <c r="B398" s="255"/>
      <c r="C398" s="256"/>
      <c r="D398" s="240" t="s">
        <v>202</v>
      </c>
      <c r="E398" s="257" t="s">
        <v>1</v>
      </c>
      <c r="F398" s="258" t="s">
        <v>3339</v>
      </c>
      <c r="G398" s="256"/>
      <c r="H398" s="259">
        <v>24.2</v>
      </c>
      <c r="I398" s="260"/>
      <c r="J398" s="256"/>
      <c r="K398" s="256"/>
      <c r="L398" s="261"/>
      <c r="M398" s="262"/>
      <c r="N398" s="263"/>
      <c r="O398" s="263"/>
      <c r="P398" s="263"/>
      <c r="Q398" s="263"/>
      <c r="R398" s="263"/>
      <c r="S398" s="263"/>
      <c r="T398" s="26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5" t="s">
        <v>202</v>
      </c>
      <c r="AU398" s="265" t="s">
        <v>81</v>
      </c>
      <c r="AV398" s="14" t="s">
        <v>81</v>
      </c>
      <c r="AW398" s="14" t="s">
        <v>30</v>
      </c>
      <c r="AX398" s="14" t="s">
        <v>73</v>
      </c>
      <c r="AY398" s="265" t="s">
        <v>194</v>
      </c>
    </row>
    <row r="399" spans="1:51" s="15" customFormat="1" ht="12">
      <c r="A399" s="15"/>
      <c r="B399" s="266"/>
      <c r="C399" s="267"/>
      <c r="D399" s="240" t="s">
        <v>202</v>
      </c>
      <c r="E399" s="268" t="s">
        <v>1</v>
      </c>
      <c r="F399" s="269" t="s">
        <v>206</v>
      </c>
      <c r="G399" s="267"/>
      <c r="H399" s="270">
        <v>24.2</v>
      </c>
      <c r="I399" s="271"/>
      <c r="J399" s="267"/>
      <c r="K399" s="267"/>
      <c r="L399" s="272"/>
      <c r="M399" s="273"/>
      <c r="N399" s="274"/>
      <c r="O399" s="274"/>
      <c r="P399" s="274"/>
      <c r="Q399" s="274"/>
      <c r="R399" s="274"/>
      <c r="S399" s="274"/>
      <c r="T399" s="27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76" t="s">
        <v>202</v>
      </c>
      <c r="AU399" s="276" t="s">
        <v>81</v>
      </c>
      <c r="AV399" s="15" t="s">
        <v>115</v>
      </c>
      <c r="AW399" s="15" t="s">
        <v>30</v>
      </c>
      <c r="AX399" s="15" t="s">
        <v>77</v>
      </c>
      <c r="AY399" s="276" t="s">
        <v>194</v>
      </c>
    </row>
    <row r="400" spans="1:65" s="2" customFormat="1" ht="12">
      <c r="A400" s="39"/>
      <c r="B400" s="40"/>
      <c r="C400" s="227" t="s">
        <v>373</v>
      </c>
      <c r="D400" s="227" t="s">
        <v>196</v>
      </c>
      <c r="E400" s="228" t="s">
        <v>3340</v>
      </c>
      <c r="F400" s="229" t="s">
        <v>3341</v>
      </c>
      <c r="G400" s="230" t="s">
        <v>397</v>
      </c>
      <c r="H400" s="231">
        <v>1</v>
      </c>
      <c r="I400" s="232"/>
      <c r="J400" s="233">
        <f>ROUND(I400*H400,2)</f>
        <v>0</v>
      </c>
      <c r="K400" s="229" t="s">
        <v>1</v>
      </c>
      <c r="L400" s="45"/>
      <c r="M400" s="234" t="s">
        <v>1</v>
      </c>
      <c r="N400" s="235" t="s">
        <v>38</v>
      </c>
      <c r="O400" s="92"/>
      <c r="P400" s="236">
        <f>O400*H400</f>
        <v>0</v>
      </c>
      <c r="Q400" s="236">
        <v>0</v>
      </c>
      <c r="R400" s="236">
        <f>Q400*H400</f>
        <v>0</v>
      </c>
      <c r="S400" s="236">
        <v>0</v>
      </c>
      <c r="T400" s="237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8" t="s">
        <v>239</v>
      </c>
      <c r="AT400" s="238" t="s">
        <v>196</v>
      </c>
      <c r="AU400" s="238" t="s">
        <v>81</v>
      </c>
      <c r="AY400" s="18" t="s">
        <v>194</v>
      </c>
      <c r="BE400" s="239">
        <f>IF(N400="základní",J400,0)</f>
        <v>0</v>
      </c>
      <c r="BF400" s="239">
        <f>IF(N400="snížená",J400,0)</f>
        <v>0</v>
      </c>
      <c r="BG400" s="239">
        <f>IF(N400="zákl. přenesená",J400,0)</f>
        <v>0</v>
      </c>
      <c r="BH400" s="239">
        <f>IF(N400="sníž. přenesená",J400,0)</f>
        <v>0</v>
      </c>
      <c r="BI400" s="239">
        <f>IF(N400="nulová",J400,0)</f>
        <v>0</v>
      </c>
      <c r="BJ400" s="18" t="s">
        <v>77</v>
      </c>
      <c r="BK400" s="239">
        <f>ROUND(I400*H400,2)</f>
        <v>0</v>
      </c>
      <c r="BL400" s="18" t="s">
        <v>239</v>
      </c>
      <c r="BM400" s="238" t="s">
        <v>530</v>
      </c>
    </row>
    <row r="401" spans="1:47" s="2" customFormat="1" ht="12">
      <c r="A401" s="39"/>
      <c r="B401" s="40"/>
      <c r="C401" s="41"/>
      <c r="D401" s="240" t="s">
        <v>201</v>
      </c>
      <c r="E401" s="41"/>
      <c r="F401" s="241" t="s">
        <v>3341</v>
      </c>
      <c r="G401" s="41"/>
      <c r="H401" s="41"/>
      <c r="I401" s="242"/>
      <c r="J401" s="41"/>
      <c r="K401" s="41"/>
      <c r="L401" s="45"/>
      <c r="M401" s="243"/>
      <c r="N401" s="244"/>
      <c r="O401" s="92"/>
      <c r="P401" s="92"/>
      <c r="Q401" s="92"/>
      <c r="R401" s="92"/>
      <c r="S401" s="92"/>
      <c r="T401" s="93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201</v>
      </c>
      <c r="AU401" s="18" t="s">
        <v>81</v>
      </c>
    </row>
    <row r="402" spans="1:65" s="2" customFormat="1" ht="12">
      <c r="A402" s="39"/>
      <c r="B402" s="40"/>
      <c r="C402" s="227" t="s">
        <v>532</v>
      </c>
      <c r="D402" s="227" t="s">
        <v>196</v>
      </c>
      <c r="E402" s="228" t="s">
        <v>1757</v>
      </c>
      <c r="F402" s="229" t="s">
        <v>1758</v>
      </c>
      <c r="G402" s="230" t="s">
        <v>357</v>
      </c>
      <c r="H402" s="231">
        <v>3.69</v>
      </c>
      <c r="I402" s="232"/>
      <c r="J402" s="233">
        <f>ROUND(I402*H402,2)</f>
        <v>0</v>
      </c>
      <c r="K402" s="229" t="s">
        <v>1</v>
      </c>
      <c r="L402" s="45"/>
      <c r="M402" s="234" t="s">
        <v>1</v>
      </c>
      <c r="N402" s="235" t="s">
        <v>38</v>
      </c>
      <c r="O402" s="92"/>
      <c r="P402" s="236">
        <f>O402*H402</f>
        <v>0</v>
      </c>
      <c r="Q402" s="236">
        <v>0</v>
      </c>
      <c r="R402" s="236">
        <f>Q402*H402</f>
        <v>0</v>
      </c>
      <c r="S402" s="236">
        <v>0</v>
      </c>
      <c r="T402" s="237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8" t="s">
        <v>239</v>
      </c>
      <c r="AT402" s="238" t="s">
        <v>196</v>
      </c>
      <c r="AU402" s="238" t="s">
        <v>81</v>
      </c>
      <c r="AY402" s="18" t="s">
        <v>194</v>
      </c>
      <c r="BE402" s="239">
        <f>IF(N402="základní",J402,0)</f>
        <v>0</v>
      </c>
      <c r="BF402" s="239">
        <f>IF(N402="snížená",J402,0)</f>
        <v>0</v>
      </c>
      <c r="BG402" s="239">
        <f>IF(N402="zákl. přenesená",J402,0)</f>
        <v>0</v>
      </c>
      <c r="BH402" s="239">
        <f>IF(N402="sníž. přenesená",J402,0)</f>
        <v>0</v>
      </c>
      <c r="BI402" s="239">
        <f>IF(N402="nulová",J402,0)</f>
        <v>0</v>
      </c>
      <c r="BJ402" s="18" t="s">
        <v>77</v>
      </c>
      <c r="BK402" s="239">
        <f>ROUND(I402*H402,2)</f>
        <v>0</v>
      </c>
      <c r="BL402" s="18" t="s">
        <v>239</v>
      </c>
      <c r="BM402" s="238" t="s">
        <v>535</v>
      </c>
    </row>
    <row r="403" spans="1:47" s="2" customFormat="1" ht="12">
      <c r="A403" s="39"/>
      <c r="B403" s="40"/>
      <c r="C403" s="41"/>
      <c r="D403" s="240" t="s">
        <v>201</v>
      </c>
      <c r="E403" s="41"/>
      <c r="F403" s="241" t="s">
        <v>1758</v>
      </c>
      <c r="G403" s="41"/>
      <c r="H403" s="41"/>
      <c r="I403" s="242"/>
      <c r="J403" s="41"/>
      <c r="K403" s="41"/>
      <c r="L403" s="45"/>
      <c r="M403" s="243"/>
      <c r="N403" s="244"/>
      <c r="O403" s="92"/>
      <c r="P403" s="92"/>
      <c r="Q403" s="92"/>
      <c r="R403" s="92"/>
      <c r="S403" s="92"/>
      <c r="T403" s="93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201</v>
      </c>
      <c r="AU403" s="18" t="s">
        <v>81</v>
      </c>
    </row>
    <row r="404" spans="1:51" s="14" customFormat="1" ht="12">
      <c r="A404" s="14"/>
      <c r="B404" s="255"/>
      <c r="C404" s="256"/>
      <c r="D404" s="240" t="s">
        <v>202</v>
      </c>
      <c r="E404" s="257" t="s">
        <v>1</v>
      </c>
      <c r="F404" s="258" t="s">
        <v>3342</v>
      </c>
      <c r="G404" s="256"/>
      <c r="H404" s="259">
        <v>3.69</v>
      </c>
      <c r="I404" s="260"/>
      <c r="J404" s="256"/>
      <c r="K404" s="256"/>
      <c r="L404" s="261"/>
      <c r="M404" s="262"/>
      <c r="N404" s="263"/>
      <c r="O404" s="263"/>
      <c r="P404" s="263"/>
      <c r="Q404" s="263"/>
      <c r="R404" s="263"/>
      <c r="S404" s="263"/>
      <c r="T404" s="26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5" t="s">
        <v>202</v>
      </c>
      <c r="AU404" s="265" t="s">
        <v>81</v>
      </c>
      <c r="AV404" s="14" t="s">
        <v>81</v>
      </c>
      <c r="AW404" s="14" t="s">
        <v>30</v>
      </c>
      <c r="AX404" s="14" t="s">
        <v>73</v>
      </c>
      <c r="AY404" s="265" t="s">
        <v>194</v>
      </c>
    </row>
    <row r="405" spans="1:51" s="15" customFormat="1" ht="12">
      <c r="A405" s="15"/>
      <c r="B405" s="266"/>
      <c r="C405" s="267"/>
      <c r="D405" s="240" t="s">
        <v>202</v>
      </c>
      <c r="E405" s="268" t="s">
        <v>1</v>
      </c>
      <c r="F405" s="269" t="s">
        <v>206</v>
      </c>
      <c r="G405" s="267"/>
      <c r="H405" s="270">
        <v>3.69</v>
      </c>
      <c r="I405" s="271"/>
      <c r="J405" s="267"/>
      <c r="K405" s="267"/>
      <c r="L405" s="272"/>
      <c r="M405" s="273"/>
      <c r="N405" s="274"/>
      <c r="O405" s="274"/>
      <c r="P405" s="274"/>
      <c r="Q405" s="274"/>
      <c r="R405" s="274"/>
      <c r="S405" s="274"/>
      <c r="T405" s="27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76" t="s">
        <v>202</v>
      </c>
      <c r="AU405" s="276" t="s">
        <v>81</v>
      </c>
      <c r="AV405" s="15" t="s">
        <v>115</v>
      </c>
      <c r="AW405" s="15" t="s">
        <v>30</v>
      </c>
      <c r="AX405" s="15" t="s">
        <v>77</v>
      </c>
      <c r="AY405" s="276" t="s">
        <v>194</v>
      </c>
    </row>
    <row r="406" spans="1:65" s="2" customFormat="1" ht="55.5" customHeight="1">
      <c r="A406" s="39"/>
      <c r="B406" s="40"/>
      <c r="C406" s="227" t="s">
        <v>379</v>
      </c>
      <c r="D406" s="227" t="s">
        <v>196</v>
      </c>
      <c r="E406" s="228" t="s">
        <v>3343</v>
      </c>
      <c r="F406" s="229" t="s">
        <v>3344</v>
      </c>
      <c r="G406" s="230" t="s">
        <v>397</v>
      </c>
      <c r="H406" s="231">
        <v>4</v>
      </c>
      <c r="I406" s="232"/>
      <c r="J406" s="233">
        <f>ROUND(I406*H406,2)</f>
        <v>0</v>
      </c>
      <c r="K406" s="229" t="s">
        <v>1</v>
      </c>
      <c r="L406" s="45"/>
      <c r="M406" s="234" t="s">
        <v>1</v>
      </c>
      <c r="N406" s="235" t="s">
        <v>38</v>
      </c>
      <c r="O406" s="92"/>
      <c r="P406" s="236">
        <f>O406*H406</f>
        <v>0</v>
      </c>
      <c r="Q406" s="236">
        <v>0</v>
      </c>
      <c r="R406" s="236">
        <f>Q406*H406</f>
        <v>0</v>
      </c>
      <c r="S406" s="236">
        <v>0</v>
      </c>
      <c r="T406" s="237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8" t="s">
        <v>239</v>
      </c>
      <c r="AT406" s="238" t="s">
        <v>196</v>
      </c>
      <c r="AU406" s="238" t="s">
        <v>81</v>
      </c>
      <c r="AY406" s="18" t="s">
        <v>194</v>
      </c>
      <c r="BE406" s="239">
        <f>IF(N406="základní",J406,0)</f>
        <v>0</v>
      </c>
      <c r="BF406" s="239">
        <f>IF(N406="snížená",J406,0)</f>
        <v>0</v>
      </c>
      <c r="BG406" s="239">
        <f>IF(N406="zákl. přenesená",J406,0)</f>
        <v>0</v>
      </c>
      <c r="BH406" s="239">
        <f>IF(N406="sníž. přenesená",J406,0)</f>
        <v>0</v>
      </c>
      <c r="BI406" s="239">
        <f>IF(N406="nulová",J406,0)</f>
        <v>0</v>
      </c>
      <c r="BJ406" s="18" t="s">
        <v>77</v>
      </c>
      <c r="BK406" s="239">
        <f>ROUND(I406*H406,2)</f>
        <v>0</v>
      </c>
      <c r="BL406" s="18" t="s">
        <v>239</v>
      </c>
      <c r="BM406" s="238" t="s">
        <v>538</v>
      </c>
    </row>
    <row r="407" spans="1:47" s="2" customFormat="1" ht="12">
      <c r="A407" s="39"/>
      <c r="B407" s="40"/>
      <c r="C407" s="41"/>
      <c r="D407" s="240" t="s">
        <v>201</v>
      </c>
      <c r="E407" s="41"/>
      <c r="F407" s="241" t="s">
        <v>3344</v>
      </c>
      <c r="G407" s="41"/>
      <c r="H407" s="41"/>
      <c r="I407" s="242"/>
      <c r="J407" s="41"/>
      <c r="K407" s="41"/>
      <c r="L407" s="45"/>
      <c r="M407" s="243"/>
      <c r="N407" s="244"/>
      <c r="O407" s="92"/>
      <c r="P407" s="92"/>
      <c r="Q407" s="92"/>
      <c r="R407" s="92"/>
      <c r="S407" s="92"/>
      <c r="T407" s="93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201</v>
      </c>
      <c r="AU407" s="18" t="s">
        <v>81</v>
      </c>
    </row>
    <row r="408" spans="1:51" s="14" customFormat="1" ht="12">
      <c r="A408" s="14"/>
      <c r="B408" s="255"/>
      <c r="C408" s="256"/>
      <c r="D408" s="240" t="s">
        <v>202</v>
      </c>
      <c r="E408" s="257" t="s">
        <v>1</v>
      </c>
      <c r="F408" s="258" t="s">
        <v>3345</v>
      </c>
      <c r="G408" s="256"/>
      <c r="H408" s="259">
        <v>4</v>
      </c>
      <c r="I408" s="260"/>
      <c r="J408" s="256"/>
      <c r="K408" s="256"/>
      <c r="L408" s="261"/>
      <c r="M408" s="262"/>
      <c r="N408" s="263"/>
      <c r="O408" s="263"/>
      <c r="P408" s="263"/>
      <c r="Q408" s="263"/>
      <c r="R408" s="263"/>
      <c r="S408" s="263"/>
      <c r="T408" s="26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5" t="s">
        <v>202</v>
      </c>
      <c r="AU408" s="265" t="s">
        <v>81</v>
      </c>
      <c r="AV408" s="14" t="s">
        <v>81</v>
      </c>
      <c r="AW408" s="14" t="s">
        <v>30</v>
      </c>
      <c r="AX408" s="14" t="s">
        <v>73</v>
      </c>
      <c r="AY408" s="265" t="s">
        <v>194</v>
      </c>
    </row>
    <row r="409" spans="1:51" s="15" customFormat="1" ht="12">
      <c r="A409" s="15"/>
      <c r="B409" s="266"/>
      <c r="C409" s="267"/>
      <c r="D409" s="240" t="s">
        <v>202</v>
      </c>
      <c r="E409" s="268" t="s">
        <v>1</v>
      </c>
      <c r="F409" s="269" t="s">
        <v>206</v>
      </c>
      <c r="G409" s="267"/>
      <c r="H409" s="270">
        <v>4</v>
      </c>
      <c r="I409" s="271"/>
      <c r="J409" s="267"/>
      <c r="K409" s="267"/>
      <c r="L409" s="272"/>
      <c r="M409" s="273"/>
      <c r="N409" s="274"/>
      <c r="O409" s="274"/>
      <c r="P409" s="274"/>
      <c r="Q409" s="274"/>
      <c r="R409" s="274"/>
      <c r="S409" s="274"/>
      <c r="T409" s="27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76" t="s">
        <v>202</v>
      </c>
      <c r="AU409" s="276" t="s">
        <v>81</v>
      </c>
      <c r="AV409" s="15" t="s">
        <v>115</v>
      </c>
      <c r="AW409" s="15" t="s">
        <v>30</v>
      </c>
      <c r="AX409" s="15" t="s">
        <v>77</v>
      </c>
      <c r="AY409" s="276" t="s">
        <v>194</v>
      </c>
    </row>
    <row r="410" spans="1:65" s="2" customFormat="1" ht="44.25" customHeight="1">
      <c r="A410" s="39"/>
      <c r="B410" s="40"/>
      <c r="C410" s="227" t="s">
        <v>540</v>
      </c>
      <c r="D410" s="227" t="s">
        <v>196</v>
      </c>
      <c r="E410" s="228" t="s">
        <v>1766</v>
      </c>
      <c r="F410" s="229" t="s">
        <v>1767</v>
      </c>
      <c r="G410" s="230" t="s">
        <v>268</v>
      </c>
      <c r="H410" s="231">
        <v>0.39</v>
      </c>
      <c r="I410" s="232"/>
      <c r="J410" s="233">
        <f>ROUND(I410*H410,2)</f>
        <v>0</v>
      </c>
      <c r="K410" s="229" t="s">
        <v>200</v>
      </c>
      <c r="L410" s="45"/>
      <c r="M410" s="234" t="s">
        <v>1</v>
      </c>
      <c r="N410" s="235" t="s">
        <v>38</v>
      </c>
      <c r="O410" s="92"/>
      <c r="P410" s="236">
        <f>O410*H410</f>
        <v>0</v>
      </c>
      <c r="Q410" s="236">
        <v>0</v>
      </c>
      <c r="R410" s="236">
        <f>Q410*H410</f>
        <v>0</v>
      </c>
      <c r="S410" s="236">
        <v>0</v>
      </c>
      <c r="T410" s="237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8" t="s">
        <v>239</v>
      </c>
      <c r="AT410" s="238" t="s">
        <v>196</v>
      </c>
      <c r="AU410" s="238" t="s">
        <v>81</v>
      </c>
      <c r="AY410" s="18" t="s">
        <v>194</v>
      </c>
      <c r="BE410" s="239">
        <f>IF(N410="základní",J410,0)</f>
        <v>0</v>
      </c>
      <c r="BF410" s="239">
        <f>IF(N410="snížená",J410,0)</f>
        <v>0</v>
      </c>
      <c r="BG410" s="239">
        <f>IF(N410="zákl. přenesená",J410,0)</f>
        <v>0</v>
      </c>
      <c r="BH410" s="239">
        <f>IF(N410="sníž. přenesená",J410,0)</f>
        <v>0</v>
      </c>
      <c r="BI410" s="239">
        <f>IF(N410="nulová",J410,0)</f>
        <v>0</v>
      </c>
      <c r="BJ410" s="18" t="s">
        <v>77</v>
      </c>
      <c r="BK410" s="239">
        <f>ROUND(I410*H410,2)</f>
        <v>0</v>
      </c>
      <c r="BL410" s="18" t="s">
        <v>239</v>
      </c>
      <c r="BM410" s="238" t="s">
        <v>543</v>
      </c>
    </row>
    <row r="411" spans="1:47" s="2" customFormat="1" ht="12">
      <c r="A411" s="39"/>
      <c r="B411" s="40"/>
      <c r="C411" s="41"/>
      <c r="D411" s="240" t="s">
        <v>201</v>
      </c>
      <c r="E411" s="41"/>
      <c r="F411" s="241" t="s">
        <v>1767</v>
      </c>
      <c r="G411" s="41"/>
      <c r="H411" s="41"/>
      <c r="I411" s="242"/>
      <c r="J411" s="41"/>
      <c r="K411" s="41"/>
      <c r="L411" s="45"/>
      <c r="M411" s="243"/>
      <c r="N411" s="244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201</v>
      </c>
      <c r="AU411" s="18" t="s">
        <v>81</v>
      </c>
    </row>
    <row r="412" spans="1:65" s="2" customFormat="1" ht="12">
      <c r="A412" s="39"/>
      <c r="B412" s="40"/>
      <c r="C412" s="227" t="s">
        <v>385</v>
      </c>
      <c r="D412" s="227" t="s">
        <v>196</v>
      </c>
      <c r="E412" s="228" t="s">
        <v>1769</v>
      </c>
      <c r="F412" s="229" t="s">
        <v>1770</v>
      </c>
      <c r="G412" s="230" t="s">
        <v>268</v>
      </c>
      <c r="H412" s="231">
        <v>0.39</v>
      </c>
      <c r="I412" s="232"/>
      <c r="J412" s="233">
        <f>ROUND(I412*H412,2)</f>
        <v>0</v>
      </c>
      <c r="K412" s="229" t="s">
        <v>200</v>
      </c>
      <c r="L412" s="45"/>
      <c r="M412" s="234" t="s">
        <v>1</v>
      </c>
      <c r="N412" s="235" t="s">
        <v>38</v>
      </c>
      <c r="O412" s="92"/>
      <c r="P412" s="236">
        <f>O412*H412</f>
        <v>0</v>
      </c>
      <c r="Q412" s="236">
        <v>0</v>
      </c>
      <c r="R412" s="236">
        <f>Q412*H412</f>
        <v>0</v>
      </c>
      <c r="S412" s="236">
        <v>0</v>
      </c>
      <c r="T412" s="237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8" t="s">
        <v>239</v>
      </c>
      <c r="AT412" s="238" t="s">
        <v>196</v>
      </c>
      <c r="AU412" s="238" t="s">
        <v>81</v>
      </c>
      <c r="AY412" s="18" t="s">
        <v>194</v>
      </c>
      <c r="BE412" s="239">
        <f>IF(N412="základní",J412,0)</f>
        <v>0</v>
      </c>
      <c r="BF412" s="239">
        <f>IF(N412="snížená",J412,0)</f>
        <v>0</v>
      </c>
      <c r="BG412" s="239">
        <f>IF(N412="zákl. přenesená",J412,0)</f>
        <v>0</v>
      </c>
      <c r="BH412" s="239">
        <f>IF(N412="sníž. přenesená",J412,0)</f>
        <v>0</v>
      </c>
      <c r="BI412" s="239">
        <f>IF(N412="nulová",J412,0)</f>
        <v>0</v>
      </c>
      <c r="BJ412" s="18" t="s">
        <v>77</v>
      </c>
      <c r="BK412" s="239">
        <f>ROUND(I412*H412,2)</f>
        <v>0</v>
      </c>
      <c r="BL412" s="18" t="s">
        <v>239</v>
      </c>
      <c r="BM412" s="238" t="s">
        <v>548</v>
      </c>
    </row>
    <row r="413" spans="1:47" s="2" customFormat="1" ht="12">
      <c r="A413" s="39"/>
      <c r="B413" s="40"/>
      <c r="C413" s="41"/>
      <c r="D413" s="240" t="s">
        <v>201</v>
      </c>
      <c r="E413" s="41"/>
      <c r="F413" s="241" t="s">
        <v>1770</v>
      </c>
      <c r="G413" s="41"/>
      <c r="H413" s="41"/>
      <c r="I413" s="242"/>
      <c r="J413" s="41"/>
      <c r="K413" s="41"/>
      <c r="L413" s="45"/>
      <c r="M413" s="243"/>
      <c r="N413" s="244"/>
      <c r="O413" s="92"/>
      <c r="P413" s="92"/>
      <c r="Q413" s="92"/>
      <c r="R413" s="92"/>
      <c r="S413" s="92"/>
      <c r="T413" s="93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201</v>
      </c>
      <c r="AU413" s="18" t="s">
        <v>81</v>
      </c>
    </row>
    <row r="414" spans="1:63" s="12" customFormat="1" ht="22.8" customHeight="1">
      <c r="A414" s="12"/>
      <c r="B414" s="211"/>
      <c r="C414" s="212"/>
      <c r="D414" s="213" t="s">
        <v>72</v>
      </c>
      <c r="E414" s="225" t="s">
        <v>1900</v>
      </c>
      <c r="F414" s="225" t="s">
        <v>1901</v>
      </c>
      <c r="G414" s="212"/>
      <c r="H414" s="212"/>
      <c r="I414" s="215"/>
      <c r="J414" s="226">
        <f>BK414</f>
        <v>0</v>
      </c>
      <c r="K414" s="212"/>
      <c r="L414" s="217"/>
      <c r="M414" s="218"/>
      <c r="N414" s="219"/>
      <c r="O414" s="219"/>
      <c r="P414" s="220">
        <f>SUM(P415:P462)</f>
        <v>0</v>
      </c>
      <c r="Q414" s="219"/>
      <c r="R414" s="220">
        <f>SUM(R415:R462)</f>
        <v>0</v>
      </c>
      <c r="S414" s="219"/>
      <c r="T414" s="221">
        <f>SUM(T415:T462)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22" t="s">
        <v>81</v>
      </c>
      <c r="AT414" s="223" t="s">
        <v>72</v>
      </c>
      <c r="AU414" s="223" t="s">
        <v>77</v>
      </c>
      <c r="AY414" s="222" t="s">
        <v>194</v>
      </c>
      <c r="BK414" s="224">
        <f>SUM(BK415:BK462)</f>
        <v>0</v>
      </c>
    </row>
    <row r="415" spans="1:65" s="2" customFormat="1" ht="16.5" customHeight="1">
      <c r="A415" s="39"/>
      <c r="B415" s="40"/>
      <c r="C415" s="227" t="s">
        <v>550</v>
      </c>
      <c r="D415" s="227" t="s">
        <v>196</v>
      </c>
      <c r="E415" s="228" t="s">
        <v>1903</v>
      </c>
      <c r="F415" s="229" t="s">
        <v>1904</v>
      </c>
      <c r="G415" s="230" t="s">
        <v>294</v>
      </c>
      <c r="H415" s="231">
        <v>3.5</v>
      </c>
      <c r="I415" s="232"/>
      <c r="J415" s="233">
        <f>ROUND(I415*H415,2)</f>
        <v>0</v>
      </c>
      <c r="K415" s="229" t="s">
        <v>200</v>
      </c>
      <c r="L415" s="45"/>
      <c r="M415" s="234" t="s">
        <v>1</v>
      </c>
      <c r="N415" s="235" t="s">
        <v>38</v>
      </c>
      <c r="O415" s="92"/>
      <c r="P415" s="236">
        <f>O415*H415</f>
        <v>0</v>
      </c>
      <c r="Q415" s="236">
        <v>0</v>
      </c>
      <c r="R415" s="236">
        <f>Q415*H415</f>
        <v>0</v>
      </c>
      <c r="S415" s="236">
        <v>0</v>
      </c>
      <c r="T415" s="237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8" t="s">
        <v>239</v>
      </c>
      <c r="AT415" s="238" t="s">
        <v>196</v>
      </c>
      <c r="AU415" s="238" t="s">
        <v>81</v>
      </c>
      <c r="AY415" s="18" t="s">
        <v>194</v>
      </c>
      <c r="BE415" s="239">
        <f>IF(N415="základní",J415,0)</f>
        <v>0</v>
      </c>
      <c r="BF415" s="239">
        <f>IF(N415="snížená",J415,0)</f>
        <v>0</v>
      </c>
      <c r="BG415" s="239">
        <f>IF(N415="zákl. přenesená",J415,0)</f>
        <v>0</v>
      </c>
      <c r="BH415" s="239">
        <f>IF(N415="sníž. přenesená",J415,0)</f>
        <v>0</v>
      </c>
      <c r="BI415" s="239">
        <f>IF(N415="nulová",J415,0)</f>
        <v>0</v>
      </c>
      <c r="BJ415" s="18" t="s">
        <v>77</v>
      </c>
      <c r="BK415" s="239">
        <f>ROUND(I415*H415,2)</f>
        <v>0</v>
      </c>
      <c r="BL415" s="18" t="s">
        <v>239</v>
      </c>
      <c r="BM415" s="238" t="s">
        <v>553</v>
      </c>
    </row>
    <row r="416" spans="1:47" s="2" customFormat="1" ht="12">
      <c r="A416" s="39"/>
      <c r="B416" s="40"/>
      <c r="C416" s="41"/>
      <c r="D416" s="240" t="s">
        <v>201</v>
      </c>
      <c r="E416" s="41"/>
      <c r="F416" s="241" t="s">
        <v>1904</v>
      </c>
      <c r="G416" s="41"/>
      <c r="H416" s="41"/>
      <c r="I416" s="242"/>
      <c r="J416" s="41"/>
      <c r="K416" s="41"/>
      <c r="L416" s="45"/>
      <c r="M416" s="243"/>
      <c r="N416" s="244"/>
      <c r="O416" s="92"/>
      <c r="P416" s="92"/>
      <c r="Q416" s="92"/>
      <c r="R416" s="92"/>
      <c r="S416" s="92"/>
      <c r="T416" s="93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201</v>
      </c>
      <c r="AU416" s="18" t="s">
        <v>81</v>
      </c>
    </row>
    <row r="417" spans="1:51" s="14" customFormat="1" ht="12">
      <c r="A417" s="14"/>
      <c r="B417" s="255"/>
      <c r="C417" s="256"/>
      <c r="D417" s="240" t="s">
        <v>202</v>
      </c>
      <c r="E417" s="257" t="s">
        <v>1</v>
      </c>
      <c r="F417" s="258" t="s">
        <v>3346</v>
      </c>
      <c r="G417" s="256"/>
      <c r="H417" s="259">
        <v>3.5</v>
      </c>
      <c r="I417" s="260"/>
      <c r="J417" s="256"/>
      <c r="K417" s="256"/>
      <c r="L417" s="261"/>
      <c r="M417" s="262"/>
      <c r="N417" s="263"/>
      <c r="O417" s="263"/>
      <c r="P417" s="263"/>
      <c r="Q417" s="263"/>
      <c r="R417" s="263"/>
      <c r="S417" s="263"/>
      <c r="T417" s="26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65" t="s">
        <v>202</v>
      </c>
      <c r="AU417" s="265" t="s">
        <v>81</v>
      </c>
      <c r="AV417" s="14" t="s">
        <v>81</v>
      </c>
      <c r="AW417" s="14" t="s">
        <v>30</v>
      </c>
      <c r="AX417" s="14" t="s">
        <v>73</v>
      </c>
      <c r="AY417" s="265" t="s">
        <v>194</v>
      </c>
    </row>
    <row r="418" spans="1:51" s="15" customFormat="1" ht="12">
      <c r="A418" s="15"/>
      <c r="B418" s="266"/>
      <c r="C418" s="267"/>
      <c r="D418" s="240" t="s">
        <v>202</v>
      </c>
      <c r="E418" s="268" t="s">
        <v>1</v>
      </c>
      <c r="F418" s="269" t="s">
        <v>206</v>
      </c>
      <c r="G418" s="267"/>
      <c r="H418" s="270">
        <v>3.5</v>
      </c>
      <c r="I418" s="271"/>
      <c r="J418" s="267"/>
      <c r="K418" s="267"/>
      <c r="L418" s="272"/>
      <c r="M418" s="273"/>
      <c r="N418" s="274"/>
      <c r="O418" s="274"/>
      <c r="P418" s="274"/>
      <c r="Q418" s="274"/>
      <c r="R418" s="274"/>
      <c r="S418" s="274"/>
      <c r="T418" s="27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76" t="s">
        <v>202</v>
      </c>
      <c r="AU418" s="276" t="s">
        <v>81</v>
      </c>
      <c r="AV418" s="15" t="s">
        <v>115</v>
      </c>
      <c r="AW418" s="15" t="s">
        <v>30</v>
      </c>
      <c r="AX418" s="15" t="s">
        <v>77</v>
      </c>
      <c r="AY418" s="276" t="s">
        <v>194</v>
      </c>
    </row>
    <row r="419" spans="1:65" s="2" customFormat="1" ht="12">
      <c r="A419" s="39"/>
      <c r="B419" s="40"/>
      <c r="C419" s="227" t="s">
        <v>387</v>
      </c>
      <c r="D419" s="227" t="s">
        <v>196</v>
      </c>
      <c r="E419" s="228" t="s">
        <v>3347</v>
      </c>
      <c r="F419" s="229" t="s">
        <v>3348</v>
      </c>
      <c r="G419" s="230" t="s">
        <v>294</v>
      </c>
      <c r="H419" s="231">
        <v>3.5</v>
      </c>
      <c r="I419" s="232"/>
      <c r="J419" s="233">
        <f>ROUND(I419*H419,2)</f>
        <v>0</v>
      </c>
      <c r="K419" s="229" t="s">
        <v>200</v>
      </c>
      <c r="L419" s="45"/>
      <c r="M419" s="234" t="s">
        <v>1</v>
      </c>
      <c r="N419" s="235" t="s">
        <v>38</v>
      </c>
      <c r="O419" s="92"/>
      <c r="P419" s="236">
        <f>O419*H419</f>
        <v>0</v>
      </c>
      <c r="Q419" s="236">
        <v>0</v>
      </c>
      <c r="R419" s="236">
        <f>Q419*H419</f>
        <v>0</v>
      </c>
      <c r="S419" s="236">
        <v>0</v>
      </c>
      <c r="T419" s="237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8" t="s">
        <v>239</v>
      </c>
      <c r="AT419" s="238" t="s">
        <v>196</v>
      </c>
      <c r="AU419" s="238" t="s">
        <v>81</v>
      </c>
      <c r="AY419" s="18" t="s">
        <v>194</v>
      </c>
      <c r="BE419" s="239">
        <f>IF(N419="základní",J419,0)</f>
        <v>0</v>
      </c>
      <c r="BF419" s="239">
        <f>IF(N419="snížená",J419,0)</f>
        <v>0</v>
      </c>
      <c r="BG419" s="239">
        <f>IF(N419="zákl. přenesená",J419,0)</f>
        <v>0</v>
      </c>
      <c r="BH419" s="239">
        <f>IF(N419="sníž. přenesená",J419,0)</f>
        <v>0</v>
      </c>
      <c r="BI419" s="239">
        <f>IF(N419="nulová",J419,0)</f>
        <v>0</v>
      </c>
      <c r="BJ419" s="18" t="s">
        <v>77</v>
      </c>
      <c r="BK419" s="239">
        <f>ROUND(I419*H419,2)</f>
        <v>0</v>
      </c>
      <c r="BL419" s="18" t="s">
        <v>239</v>
      </c>
      <c r="BM419" s="238" t="s">
        <v>559</v>
      </c>
    </row>
    <row r="420" spans="1:47" s="2" customFormat="1" ht="12">
      <c r="A420" s="39"/>
      <c r="B420" s="40"/>
      <c r="C420" s="41"/>
      <c r="D420" s="240" t="s">
        <v>201</v>
      </c>
      <c r="E420" s="41"/>
      <c r="F420" s="241" t="s">
        <v>3348</v>
      </c>
      <c r="G420" s="41"/>
      <c r="H420" s="41"/>
      <c r="I420" s="242"/>
      <c r="J420" s="41"/>
      <c r="K420" s="41"/>
      <c r="L420" s="45"/>
      <c r="M420" s="243"/>
      <c r="N420" s="244"/>
      <c r="O420" s="92"/>
      <c r="P420" s="92"/>
      <c r="Q420" s="92"/>
      <c r="R420" s="92"/>
      <c r="S420" s="92"/>
      <c r="T420" s="93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201</v>
      </c>
      <c r="AU420" s="18" t="s">
        <v>81</v>
      </c>
    </row>
    <row r="421" spans="1:51" s="13" customFormat="1" ht="12">
      <c r="A421" s="13"/>
      <c r="B421" s="245"/>
      <c r="C421" s="246"/>
      <c r="D421" s="240" t="s">
        <v>202</v>
      </c>
      <c r="E421" s="247" t="s">
        <v>1</v>
      </c>
      <c r="F421" s="248" t="s">
        <v>3349</v>
      </c>
      <c r="G421" s="246"/>
      <c r="H421" s="247" t="s">
        <v>1</v>
      </c>
      <c r="I421" s="249"/>
      <c r="J421" s="246"/>
      <c r="K421" s="246"/>
      <c r="L421" s="250"/>
      <c r="M421" s="251"/>
      <c r="N421" s="252"/>
      <c r="O421" s="252"/>
      <c r="P421" s="252"/>
      <c r="Q421" s="252"/>
      <c r="R421" s="252"/>
      <c r="S421" s="252"/>
      <c r="T421" s="25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4" t="s">
        <v>202</v>
      </c>
      <c r="AU421" s="254" t="s">
        <v>81</v>
      </c>
      <c r="AV421" s="13" t="s">
        <v>77</v>
      </c>
      <c r="AW421" s="13" t="s">
        <v>30</v>
      </c>
      <c r="AX421" s="13" t="s">
        <v>73</v>
      </c>
      <c r="AY421" s="254" t="s">
        <v>194</v>
      </c>
    </row>
    <row r="422" spans="1:51" s="14" customFormat="1" ht="12">
      <c r="A422" s="14"/>
      <c r="B422" s="255"/>
      <c r="C422" s="256"/>
      <c r="D422" s="240" t="s">
        <v>202</v>
      </c>
      <c r="E422" s="257" t="s">
        <v>1</v>
      </c>
      <c r="F422" s="258" t="s">
        <v>3350</v>
      </c>
      <c r="G422" s="256"/>
      <c r="H422" s="259">
        <v>3.5</v>
      </c>
      <c r="I422" s="260"/>
      <c r="J422" s="256"/>
      <c r="K422" s="256"/>
      <c r="L422" s="261"/>
      <c r="M422" s="262"/>
      <c r="N422" s="263"/>
      <c r="O422" s="263"/>
      <c r="P422" s="263"/>
      <c r="Q422" s="263"/>
      <c r="R422" s="263"/>
      <c r="S422" s="263"/>
      <c r="T422" s="26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5" t="s">
        <v>202</v>
      </c>
      <c r="AU422" s="265" t="s">
        <v>81</v>
      </c>
      <c r="AV422" s="14" t="s">
        <v>81</v>
      </c>
      <c r="AW422" s="14" t="s">
        <v>30</v>
      </c>
      <c r="AX422" s="14" t="s">
        <v>73</v>
      </c>
      <c r="AY422" s="265" t="s">
        <v>194</v>
      </c>
    </row>
    <row r="423" spans="1:51" s="15" customFormat="1" ht="12">
      <c r="A423" s="15"/>
      <c r="B423" s="266"/>
      <c r="C423" s="267"/>
      <c r="D423" s="240" t="s">
        <v>202</v>
      </c>
      <c r="E423" s="268" t="s">
        <v>1</v>
      </c>
      <c r="F423" s="269" t="s">
        <v>206</v>
      </c>
      <c r="G423" s="267"/>
      <c r="H423" s="270">
        <v>3.5</v>
      </c>
      <c r="I423" s="271"/>
      <c r="J423" s="267"/>
      <c r="K423" s="267"/>
      <c r="L423" s="272"/>
      <c r="M423" s="273"/>
      <c r="N423" s="274"/>
      <c r="O423" s="274"/>
      <c r="P423" s="274"/>
      <c r="Q423" s="274"/>
      <c r="R423" s="274"/>
      <c r="S423" s="274"/>
      <c r="T423" s="27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76" t="s">
        <v>202</v>
      </c>
      <c r="AU423" s="276" t="s">
        <v>81</v>
      </c>
      <c r="AV423" s="15" t="s">
        <v>115</v>
      </c>
      <c r="AW423" s="15" t="s">
        <v>30</v>
      </c>
      <c r="AX423" s="15" t="s">
        <v>77</v>
      </c>
      <c r="AY423" s="276" t="s">
        <v>194</v>
      </c>
    </row>
    <row r="424" spans="1:65" s="2" customFormat="1" ht="12">
      <c r="A424" s="39"/>
      <c r="B424" s="40"/>
      <c r="C424" s="227" t="s">
        <v>563</v>
      </c>
      <c r="D424" s="227" t="s">
        <v>196</v>
      </c>
      <c r="E424" s="228" t="s">
        <v>3351</v>
      </c>
      <c r="F424" s="229" t="s">
        <v>3352</v>
      </c>
      <c r="G424" s="230" t="s">
        <v>294</v>
      </c>
      <c r="H424" s="231">
        <v>3.5</v>
      </c>
      <c r="I424" s="232"/>
      <c r="J424" s="233">
        <f>ROUND(I424*H424,2)</f>
        <v>0</v>
      </c>
      <c r="K424" s="229" t="s">
        <v>200</v>
      </c>
      <c r="L424" s="45"/>
      <c r="M424" s="234" t="s">
        <v>1</v>
      </c>
      <c r="N424" s="235" t="s">
        <v>38</v>
      </c>
      <c r="O424" s="92"/>
      <c r="P424" s="236">
        <f>O424*H424</f>
        <v>0</v>
      </c>
      <c r="Q424" s="236">
        <v>0</v>
      </c>
      <c r="R424" s="236">
        <f>Q424*H424</f>
        <v>0</v>
      </c>
      <c r="S424" s="236">
        <v>0</v>
      </c>
      <c r="T424" s="237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8" t="s">
        <v>239</v>
      </c>
      <c r="AT424" s="238" t="s">
        <v>196</v>
      </c>
      <c r="AU424" s="238" t="s">
        <v>81</v>
      </c>
      <c r="AY424" s="18" t="s">
        <v>194</v>
      </c>
      <c r="BE424" s="239">
        <f>IF(N424="základní",J424,0)</f>
        <v>0</v>
      </c>
      <c r="BF424" s="239">
        <f>IF(N424="snížená",J424,0)</f>
        <v>0</v>
      </c>
      <c r="BG424" s="239">
        <f>IF(N424="zákl. přenesená",J424,0)</f>
        <v>0</v>
      </c>
      <c r="BH424" s="239">
        <f>IF(N424="sníž. přenesená",J424,0)</f>
        <v>0</v>
      </c>
      <c r="BI424" s="239">
        <f>IF(N424="nulová",J424,0)</f>
        <v>0</v>
      </c>
      <c r="BJ424" s="18" t="s">
        <v>77</v>
      </c>
      <c r="BK424" s="239">
        <f>ROUND(I424*H424,2)</f>
        <v>0</v>
      </c>
      <c r="BL424" s="18" t="s">
        <v>239</v>
      </c>
      <c r="BM424" s="238" t="s">
        <v>566</v>
      </c>
    </row>
    <row r="425" spans="1:47" s="2" customFormat="1" ht="12">
      <c r="A425" s="39"/>
      <c r="B425" s="40"/>
      <c r="C425" s="41"/>
      <c r="D425" s="240" t="s">
        <v>201</v>
      </c>
      <c r="E425" s="41"/>
      <c r="F425" s="241" t="s">
        <v>3352</v>
      </c>
      <c r="G425" s="41"/>
      <c r="H425" s="41"/>
      <c r="I425" s="242"/>
      <c r="J425" s="41"/>
      <c r="K425" s="41"/>
      <c r="L425" s="45"/>
      <c r="M425" s="243"/>
      <c r="N425" s="244"/>
      <c r="O425" s="92"/>
      <c r="P425" s="92"/>
      <c r="Q425" s="92"/>
      <c r="R425" s="92"/>
      <c r="S425" s="92"/>
      <c r="T425" s="93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201</v>
      </c>
      <c r="AU425" s="18" t="s">
        <v>81</v>
      </c>
    </row>
    <row r="426" spans="1:51" s="13" customFormat="1" ht="12">
      <c r="A426" s="13"/>
      <c r="B426" s="245"/>
      <c r="C426" s="246"/>
      <c r="D426" s="240" t="s">
        <v>202</v>
      </c>
      <c r="E426" s="247" t="s">
        <v>1</v>
      </c>
      <c r="F426" s="248" t="s">
        <v>3349</v>
      </c>
      <c r="G426" s="246"/>
      <c r="H426" s="247" t="s">
        <v>1</v>
      </c>
      <c r="I426" s="249"/>
      <c r="J426" s="246"/>
      <c r="K426" s="246"/>
      <c r="L426" s="250"/>
      <c r="M426" s="251"/>
      <c r="N426" s="252"/>
      <c r="O426" s="252"/>
      <c r="P426" s="252"/>
      <c r="Q426" s="252"/>
      <c r="R426" s="252"/>
      <c r="S426" s="252"/>
      <c r="T426" s="25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4" t="s">
        <v>202</v>
      </c>
      <c r="AU426" s="254" t="s">
        <v>81</v>
      </c>
      <c r="AV426" s="13" t="s">
        <v>77</v>
      </c>
      <c r="AW426" s="13" t="s">
        <v>30</v>
      </c>
      <c r="AX426" s="13" t="s">
        <v>73</v>
      </c>
      <c r="AY426" s="254" t="s">
        <v>194</v>
      </c>
    </row>
    <row r="427" spans="1:51" s="14" customFormat="1" ht="12">
      <c r="A427" s="14"/>
      <c r="B427" s="255"/>
      <c r="C427" s="256"/>
      <c r="D427" s="240" t="s">
        <v>202</v>
      </c>
      <c r="E427" s="257" t="s">
        <v>1</v>
      </c>
      <c r="F427" s="258" t="s">
        <v>3350</v>
      </c>
      <c r="G427" s="256"/>
      <c r="H427" s="259">
        <v>3.5</v>
      </c>
      <c r="I427" s="260"/>
      <c r="J427" s="256"/>
      <c r="K427" s="256"/>
      <c r="L427" s="261"/>
      <c r="M427" s="262"/>
      <c r="N427" s="263"/>
      <c r="O427" s="263"/>
      <c r="P427" s="263"/>
      <c r="Q427" s="263"/>
      <c r="R427" s="263"/>
      <c r="S427" s="263"/>
      <c r="T427" s="26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5" t="s">
        <v>202</v>
      </c>
      <c r="AU427" s="265" t="s">
        <v>81</v>
      </c>
      <c r="AV427" s="14" t="s">
        <v>81</v>
      </c>
      <c r="AW427" s="14" t="s">
        <v>30</v>
      </c>
      <c r="AX427" s="14" t="s">
        <v>73</v>
      </c>
      <c r="AY427" s="265" t="s">
        <v>194</v>
      </c>
    </row>
    <row r="428" spans="1:51" s="15" customFormat="1" ht="12">
      <c r="A428" s="15"/>
      <c r="B428" s="266"/>
      <c r="C428" s="267"/>
      <c r="D428" s="240" t="s">
        <v>202</v>
      </c>
      <c r="E428" s="268" t="s">
        <v>1</v>
      </c>
      <c r="F428" s="269" t="s">
        <v>206</v>
      </c>
      <c r="G428" s="267"/>
      <c r="H428" s="270">
        <v>3.5</v>
      </c>
      <c r="I428" s="271"/>
      <c r="J428" s="267"/>
      <c r="K428" s="267"/>
      <c r="L428" s="272"/>
      <c r="M428" s="273"/>
      <c r="N428" s="274"/>
      <c r="O428" s="274"/>
      <c r="P428" s="274"/>
      <c r="Q428" s="274"/>
      <c r="R428" s="274"/>
      <c r="S428" s="274"/>
      <c r="T428" s="27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76" t="s">
        <v>202</v>
      </c>
      <c r="AU428" s="276" t="s">
        <v>81</v>
      </c>
      <c r="AV428" s="15" t="s">
        <v>115</v>
      </c>
      <c r="AW428" s="15" t="s">
        <v>30</v>
      </c>
      <c r="AX428" s="15" t="s">
        <v>77</v>
      </c>
      <c r="AY428" s="276" t="s">
        <v>194</v>
      </c>
    </row>
    <row r="429" spans="1:65" s="2" customFormat="1" ht="33" customHeight="1">
      <c r="A429" s="39"/>
      <c r="B429" s="40"/>
      <c r="C429" s="227" t="s">
        <v>392</v>
      </c>
      <c r="D429" s="227" t="s">
        <v>196</v>
      </c>
      <c r="E429" s="228" t="s">
        <v>3353</v>
      </c>
      <c r="F429" s="229" t="s">
        <v>3354</v>
      </c>
      <c r="G429" s="230" t="s">
        <v>294</v>
      </c>
      <c r="H429" s="231">
        <v>3.5</v>
      </c>
      <c r="I429" s="232"/>
      <c r="J429" s="233">
        <f>ROUND(I429*H429,2)</f>
        <v>0</v>
      </c>
      <c r="K429" s="229" t="s">
        <v>200</v>
      </c>
      <c r="L429" s="45"/>
      <c r="M429" s="234" t="s">
        <v>1</v>
      </c>
      <c r="N429" s="235" t="s">
        <v>38</v>
      </c>
      <c r="O429" s="92"/>
      <c r="P429" s="236">
        <f>O429*H429</f>
        <v>0</v>
      </c>
      <c r="Q429" s="236">
        <v>0</v>
      </c>
      <c r="R429" s="236">
        <f>Q429*H429</f>
        <v>0</v>
      </c>
      <c r="S429" s="236">
        <v>0</v>
      </c>
      <c r="T429" s="237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8" t="s">
        <v>239</v>
      </c>
      <c r="AT429" s="238" t="s">
        <v>196</v>
      </c>
      <c r="AU429" s="238" t="s">
        <v>81</v>
      </c>
      <c r="AY429" s="18" t="s">
        <v>194</v>
      </c>
      <c r="BE429" s="239">
        <f>IF(N429="základní",J429,0)</f>
        <v>0</v>
      </c>
      <c r="BF429" s="239">
        <f>IF(N429="snížená",J429,0)</f>
        <v>0</v>
      </c>
      <c r="BG429" s="239">
        <f>IF(N429="zákl. přenesená",J429,0)</f>
        <v>0</v>
      </c>
      <c r="BH429" s="239">
        <f>IF(N429="sníž. přenesená",J429,0)</f>
        <v>0</v>
      </c>
      <c r="BI429" s="239">
        <f>IF(N429="nulová",J429,0)</f>
        <v>0</v>
      </c>
      <c r="BJ429" s="18" t="s">
        <v>77</v>
      </c>
      <c r="BK429" s="239">
        <f>ROUND(I429*H429,2)</f>
        <v>0</v>
      </c>
      <c r="BL429" s="18" t="s">
        <v>239</v>
      </c>
      <c r="BM429" s="238" t="s">
        <v>570</v>
      </c>
    </row>
    <row r="430" spans="1:47" s="2" customFormat="1" ht="12">
      <c r="A430" s="39"/>
      <c r="B430" s="40"/>
      <c r="C430" s="41"/>
      <c r="D430" s="240" t="s">
        <v>201</v>
      </c>
      <c r="E430" s="41"/>
      <c r="F430" s="241" t="s">
        <v>3354</v>
      </c>
      <c r="G430" s="41"/>
      <c r="H430" s="41"/>
      <c r="I430" s="242"/>
      <c r="J430" s="41"/>
      <c r="K430" s="41"/>
      <c r="L430" s="45"/>
      <c r="M430" s="243"/>
      <c r="N430" s="244"/>
      <c r="O430" s="92"/>
      <c r="P430" s="92"/>
      <c r="Q430" s="92"/>
      <c r="R430" s="92"/>
      <c r="S430" s="92"/>
      <c r="T430" s="93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201</v>
      </c>
      <c r="AU430" s="18" t="s">
        <v>81</v>
      </c>
    </row>
    <row r="431" spans="1:51" s="13" customFormat="1" ht="12">
      <c r="A431" s="13"/>
      <c r="B431" s="245"/>
      <c r="C431" s="246"/>
      <c r="D431" s="240" t="s">
        <v>202</v>
      </c>
      <c r="E431" s="247" t="s">
        <v>1</v>
      </c>
      <c r="F431" s="248" t="s">
        <v>3349</v>
      </c>
      <c r="G431" s="246"/>
      <c r="H431" s="247" t="s">
        <v>1</v>
      </c>
      <c r="I431" s="249"/>
      <c r="J431" s="246"/>
      <c r="K431" s="246"/>
      <c r="L431" s="250"/>
      <c r="M431" s="251"/>
      <c r="N431" s="252"/>
      <c r="O431" s="252"/>
      <c r="P431" s="252"/>
      <c r="Q431" s="252"/>
      <c r="R431" s="252"/>
      <c r="S431" s="252"/>
      <c r="T431" s="25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4" t="s">
        <v>202</v>
      </c>
      <c r="AU431" s="254" t="s">
        <v>81</v>
      </c>
      <c r="AV431" s="13" t="s">
        <v>77</v>
      </c>
      <c r="AW431" s="13" t="s">
        <v>30</v>
      </c>
      <c r="AX431" s="13" t="s">
        <v>73</v>
      </c>
      <c r="AY431" s="254" t="s">
        <v>194</v>
      </c>
    </row>
    <row r="432" spans="1:51" s="14" customFormat="1" ht="12">
      <c r="A432" s="14"/>
      <c r="B432" s="255"/>
      <c r="C432" s="256"/>
      <c r="D432" s="240" t="s">
        <v>202</v>
      </c>
      <c r="E432" s="257" t="s">
        <v>1</v>
      </c>
      <c r="F432" s="258" t="s">
        <v>3350</v>
      </c>
      <c r="G432" s="256"/>
      <c r="H432" s="259">
        <v>3.5</v>
      </c>
      <c r="I432" s="260"/>
      <c r="J432" s="256"/>
      <c r="K432" s="256"/>
      <c r="L432" s="261"/>
      <c r="M432" s="262"/>
      <c r="N432" s="263"/>
      <c r="O432" s="263"/>
      <c r="P432" s="263"/>
      <c r="Q432" s="263"/>
      <c r="R432" s="263"/>
      <c r="S432" s="263"/>
      <c r="T432" s="26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65" t="s">
        <v>202</v>
      </c>
      <c r="AU432" s="265" t="s">
        <v>81</v>
      </c>
      <c r="AV432" s="14" t="s">
        <v>81</v>
      </c>
      <c r="AW432" s="14" t="s">
        <v>30</v>
      </c>
      <c r="AX432" s="14" t="s">
        <v>73</v>
      </c>
      <c r="AY432" s="265" t="s">
        <v>194</v>
      </c>
    </row>
    <row r="433" spans="1:51" s="15" customFormat="1" ht="12">
      <c r="A433" s="15"/>
      <c r="B433" s="266"/>
      <c r="C433" s="267"/>
      <c r="D433" s="240" t="s">
        <v>202</v>
      </c>
      <c r="E433" s="268" t="s">
        <v>1</v>
      </c>
      <c r="F433" s="269" t="s">
        <v>206</v>
      </c>
      <c r="G433" s="267"/>
      <c r="H433" s="270">
        <v>3.5</v>
      </c>
      <c r="I433" s="271"/>
      <c r="J433" s="267"/>
      <c r="K433" s="267"/>
      <c r="L433" s="272"/>
      <c r="M433" s="273"/>
      <c r="N433" s="274"/>
      <c r="O433" s="274"/>
      <c r="P433" s="274"/>
      <c r="Q433" s="274"/>
      <c r="R433" s="274"/>
      <c r="S433" s="274"/>
      <c r="T433" s="27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76" t="s">
        <v>202</v>
      </c>
      <c r="AU433" s="276" t="s">
        <v>81</v>
      </c>
      <c r="AV433" s="15" t="s">
        <v>115</v>
      </c>
      <c r="AW433" s="15" t="s">
        <v>30</v>
      </c>
      <c r="AX433" s="15" t="s">
        <v>77</v>
      </c>
      <c r="AY433" s="276" t="s">
        <v>194</v>
      </c>
    </row>
    <row r="434" spans="1:65" s="2" customFormat="1" ht="44.25" customHeight="1">
      <c r="A434" s="39"/>
      <c r="B434" s="40"/>
      <c r="C434" s="227" t="s">
        <v>572</v>
      </c>
      <c r="D434" s="227" t="s">
        <v>196</v>
      </c>
      <c r="E434" s="228" t="s">
        <v>3355</v>
      </c>
      <c r="F434" s="229" t="s">
        <v>3356</v>
      </c>
      <c r="G434" s="230" t="s">
        <v>294</v>
      </c>
      <c r="H434" s="231">
        <v>3.5</v>
      </c>
      <c r="I434" s="232"/>
      <c r="J434" s="233">
        <f>ROUND(I434*H434,2)</f>
        <v>0</v>
      </c>
      <c r="K434" s="229" t="s">
        <v>1</v>
      </c>
      <c r="L434" s="45"/>
      <c r="M434" s="234" t="s">
        <v>1</v>
      </c>
      <c r="N434" s="235" t="s">
        <v>38</v>
      </c>
      <c r="O434" s="92"/>
      <c r="P434" s="236">
        <f>O434*H434</f>
        <v>0</v>
      </c>
      <c r="Q434" s="236">
        <v>0</v>
      </c>
      <c r="R434" s="236">
        <f>Q434*H434</f>
        <v>0</v>
      </c>
      <c r="S434" s="236">
        <v>0</v>
      </c>
      <c r="T434" s="237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8" t="s">
        <v>239</v>
      </c>
      <c r="AT434" s="238" t="s">
        <v>196</v>
      </c>
      <c r="AU434" s="238" t="s">
        <v>81</v>
      </c>
      <c r="AY434" s="18" t="s">
        <v>194</v>
      </c>
      <c r="BE434" s="239">
        <f>IF(N434="základní",J434,0)</f>
        <v>0</v>
      </c>
      <c r="BF434" s="239">
        <f>IF(N434="snížená",J434,0)</f>
        <v>0</v>
      </c>
      <c r="BG434" s="239">
        <f>IF(N434="zákl. přenesená",J434,0)</f>
        <v>0</v>
      </c>
      <c r="BH434" s="239">
        <f>IF(N434="sníž. přenesená",J434,0)</f>
        <v>0</v>
      </c>
      <c r="BI434" s="239">
        <f>IF(N434="nulová",J434,0)</f>
        <v>0</v>
      </c>
      <c r="BJ434" s="18" t="s">
        <v>77</v>
      </c>
      <c r="BK434" s="239">
        <f>ROUND(I434*H434,2)</f>
        <v>0</v>
      </c>
      <c r="BL434" s="18" t="s">
        <v>239</v>
      </c>
      <c r="BM434" s="238" t="s">
        <v>575</v>
      </c>
    </row>
    <row r="435" spans="1:47" s="2" customFormat="1" ht="12">
      <c r="A435" s="39"/>
      <c r="B435" s="40"/>
      <c r="C435" s="41"/>
      <c r="D435" s="240" t="s">
        <v>201</v>
      </c>
      <c r="E435" s="41"/>
      <c r="F435" s="241" t="s">
        <v>3356</v>
      </c>
      <c r="G435" s="41"/>
      <c r="H435" s="41"/>
      <c r="I435" s="242"/>
      <c r="J435" s="41"/>
      <c r="K435" s="41"/>
      <c r="L435" s="45"/>
      <c r="M435" s="243"/>
      <c r="N435" s="244"/>
      <c r="O435" s="92"/>
      <c r="P435" s="92"/>
      <c r="Q435" s="92"/>
      <c r="R435" s="92"/>
      <c r="S435" s="92"/>
      <c r="T435" s="93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201</v>
      </c>
      <c r="AU435" s="18" t="s">
        <v>81</v>
      </c>
    </row>
    <row r="436" spans="1:51" s="13" customFormat="1" ht="12">
      <c r="A436" s="13"/>
      <c r="B436" s="245"/>
      <c r="C436" s="246"/>
      <c r="D436" s="240" t="s">
        <v>202</v>
      </c>
      <c r="E436" s="247" t="s">
        <v>1</v>
      </c>
      <c r="F436" s="248" t="s">
        <v>3357</v>
      </c>
      <c r="G436" s="246"/>
      <c r="H436" s="247" t="s">
        <v>1</v>
      </c>
      <c r="I436" s="249"/>
      <c r="J436" s="246"/>
      <c r="K436" s="246"/>
      <c r="L436" s="250"/>
      <c r="M436" s="251"/>
      <c r="N436" s="252"/>
      <c r="O436" s="252"/>
      <c r="P436" s="252"/>
      <c r="Q436" s="252"/>
      <c r="R436" s="252"/>
      <c r="S436" s="252"/>
      <c r="T436" s="25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4" t="s">
        <v>202</v>
      </c>
      <c r="AU436" s="254" t="s">
        <v>81</v>
      </c>
      <c r="AV436" s="13" t="s">
        <v>77</v>
      </c>
      <c r="AW436" s="13" t="s">
        <v>30</v>
      </c>
      <c r="AX436" s="13" t="s">
        <v>73</v>
      </c>
      <c r="AY436" s="254" t="s">
        <v>194</v>
      </c>
    </row>
    <row r="437" spans="1:51" s="14" customFormat="1" ht="12">
      <c r="A437" s="14"/>
      <c r="B437" s="255"/>
      <c r="C437" s="256"/>
      <c r="D437" s="240" t="s">
        <v>202</v>
      </c>
      <c r="E437" s="257" t="s">
        <v>1</v>
      </c>
      <c r="F437" s="258" t="s">
        <v>3358</v>
      </c>
      <c r="G437" s="256"/>
      <c r="H437" s="259">
        <v>3.5</v>
      </c>
      <c r="I437" s="260"/>
      <c r="J437" s="256"/>
      <c r="K437" s="256"/>
      <c r="L437" s="261"/>
      <c r="M437" s="262"/>
      <c r="N437" s="263"/>
      <c r="O437" s="263"/>
      <c r="P437" s="263"/>
      <c r="Q437" s="263"/>
      <c r="R437" s="263"/>
      <c r="S437" s="263"/>
      <c r="T437" s="26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5" t="s">
        <v>202</v>
      </c>
      <c r="AU437" s="265" t="s">
        <v>81</v>
      </c>
      <c r="AV437" s="14" t="s">
        <v>81</v>
      </c>
      <c r="AW437" s="14" t="s">
        <v>30</v>
      </c>
      <c r="AX437" s="14" t="s">
        <v>73</v>
      </c>
      <c r="AY437" s="265" t="s">
        <v>194</v>
      </c>
    </row>
    <row r="438" spans="1:51" s="15" customFormat="1" ht="12">
      <c r="A438" s="15"/>
      <c r="B438" s="266"/>
      <c r="C438" s="267"/>
      <c r="D438" s="240" t="s">
        <v>202</v>
      </c>
      <c r="E438" s="268" t="s">
        <v>1</v>
      </c>
      <c r="F438" s="269" t="s">
        <v>206</v>
      </c>
      <c r="G438" s="267"/>
      <c r="H438" s="270">
        <v>3.5</v>
      </c>
      <c r="I438" s="271"/>
      <c r="J438" s="267"/>
      <c r="K438" s="267"/>
      <c r="L438" s="272"/>
      <c r="M438" s="273"/>
      <c r="N438" s="274"/>
      <c r="O438" s="274"/>
      <c r="P438" s="274"/>
      <c r="Q438" s="274"/>
      <c r="R438" s="274"/>
      <c r="S438" s="274"/>
      <c r="T438" s="27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76" t="s">
        <v>202</v>
      </c>
      <c r="AU438" s="276" t="s">
        <v>81</v>
      </c>
      <c r="AV438" s="15" t="s">
        <v>115</v>
      </c>
      <c r="AW438" s="15" t="s">
        <v>30</v>
      </c>
      <c r="AX438" s="15" t="s">
        <v>77</v>
      </c>
      <c r="AY438" s="276" t="s">
        <v>194</v>
      </c>
    </row>
    <row r="439" spans="1:65" s="2" customFormat="1" ht="66.75" customHeight="1">
      <c r="A439" s="39"/>
      <c r="B439" s="40"/>
      <c r="C439" s="227" t="s">
        <v>398</v>
      </c>
      <c r="D439" s="227" t="s">
        <v>196</v>
      </c>
      <c r="E439" s="228" t="s">
        <v>3359</v>
      </c>
      <c r="F439" s="229" t="s">
        <v>3360</v>
      </c>
      <c r="G439" s="230" t="s">
        <v>357</v>
      </c>
      <c r="H439" s="231">
        <v>6.8</v>
      </c>
      <c r="I439" s="232"/>
      <c r="J439" s="233">
        <f>ROUND(I439*H439,2)</f>
        <v>0</v>
      </c>
      <c r="K439" s="229" t="s">
        <v>1</v>
      </c>
      <c r="L439" s="45"/>
      <c r="M439" s="234" t="s">
        <v>1</v>
      </c>
      <c r="N439" s="235" t="s">
        <v>38</v>
      </c>
      <c r="O439" s="92"/>
      <c r="P439" s="236">
        <f>O439*H439</f>
        <v>0</v>
      </c>
      <c r="Q439" s="236">
        <v>0</v>
      </c>
      <c r="R439" s="236">
        <f>Q439*H439</f>
        <v>0</v>
      </c>
      <c r="S439" s="236">
        <v>0</v>
      </c>
      <c r="T439" s="237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8" t="s">
        <v>239</v>
      </c>
      <c r="AT439" s="238" t="s">
        <v>196</v>
      </c>
      <c r="AU439" s="238" t="s">
        <v>81</v>
      </c>
      <c r="AY439" s="18" t="s">
        <v>194</v>
      </c>
      <c r="BE439" s="239">
        <f>IF(N439="základní",J439,0)</f>
        <v>0</v>
      </c>
      <c r="BF439" s="239">
        <f>IF(N439="snížená",J439,0)</f>
        <v>0</v>
      </c>
      <c r="BG439" s="239">
        <f>IF(N439="zákl. přenesená",J439,0)</f>
        <v>0</v>
      </c>
      <c r="BH439" s="239">
        <f>IF(N439="sníž. přenesená",J439,0)</f>
        <v>0</v>
      </c>
      <c r="BI439" s="239">
        <f>IF(N439="nulová",J439,0)</f>
        <v>0</v>
      </c>
      <c r="BJ439" s="18" t="s">
        <v>77</v>
      </c>
      <c r="BK439" s="239">
        <f>ROUND(I439*H439,2)</f>
        <v>0</v>
      </c>
      <c r="BL439" s="18" t="s">
        <v>239</v>
      </c>
      <c r="BM439" s="238" t="s">
        <v>581</v>
      </c>
    </row>
    <row r="440" spans="1:47" s="2" customFormat="1" ht="12">
      <c r="A440" s="39"/>
      <c r="B440" s="40"/>
      <c r="C440" s="41"/>
      <c r="D440" s="240" t="s">
        <v>201</v>
      </c>
      <c r="E440" s="41"/>
      <c r="F440" s="241" t="s">
        <v>3360</v>
      </c>
      <c r="G440" s="41"/>
      <c r="H440" s="41"/>
      <c r="I440" s="242"/>
      <c r="J440" s="41"/>
      <c r="K440" s="41"/>
      <c r="L440" s="45"/>
      <c r="M440" s="243"/>
      <c r="N440" s="244"/>
      <c r="O440" s="92"/>
      <c r="P440" s="92"/>
      <c r="Q440" s="92"/>
      <c r="R440" s="92"/>
      <c r="S440" s="92"/>
      <c r="T440" s="9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201</v>
      </c>
      <c r="AU440" s="18" t="s">
        <v>81</v>
      </c>
    </row>
    <row r="441" spans="1:51" s="14" customFormat="1" ht="12">
      <c r="A441" s="14"/>
      <c r="B441" s="255"/>
      <c r="C441" s="256"/>
      <c r="D441" s="240" t="s">
        <v>202</v>
      </c>
      <c r="E441" s="257" t="s">
        <v>1</v>
      </c>
      <c r="F441" s="258" t="s">
        <v>3361</v>
      </c>
      <c r="G441" s="256"/>
      <c r="H441" s="259">
        <v>6.8</v>
      </c>
      <c r="I441" s="260"/>
      <c r="J441" s="256"/>
      <c r="K441" s="256"/>
      <c r="L441" s="261"/>
      <c r="M441" s="262"/>
      <c r="N441" s="263"/>
      <c r="O441" s="263"/>
      <c r="P441" s="263"/>
      <c r="Q441" s="263"/>
      <c r="R441" s="263"/>
      <c r="S441" s="263"/>
      <c r="T441" s="26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5" t="s">
        <v>202</v>
      </c>
      <c r="AU441" s="265" t="s">
        <v>81</v>
      </c>
      <c r="AV441" s="14" t="s">
        <v>81</v>
      </c>
      <c r="AW441" s="14" t="s">
        <v>30</v>
      </c>
      <c r="AX441" s="14" t="s">
        <v>73</v>
      </c>
      <c r="AY441" s="265" t="s">
        <v>194</v>
      </c>
    </row>
    <row r="442" spans="1:51" s="15" customFormat="1" ht="12">
      <c r="A442" s="15"/>
      <c r="B442" s="266"/>
      <c r="C442" s="267"/>
      <c r="D442" s="240" t="s">
        <v>202</v>
      </c>
      <c r="E442" s="268" t="s">
        <v>1</v>
      </c>
      <c r="F442" s="269" t="s">
        <v>206</v>
      </c>
      <c r="G442" s="267"/>
      <c r="H442" s="270">
        <v>6.8</v>
      </c>
      <c r="I442" s="271"/>
      <c r="J442" s="267"/>
      <c r="K442" s="267"/>
      <c r="L442" s="272"/>
      <c r="M442" s="273"/>
      <c r="N442" s="274"/>
      <c r="O442" s="274"/>
      <c r="P442" s="274"/>
      <c r="Q442" s="274"/>
      <c r="R442" s="274"/>
      <c r="S442" s="274"/>
      <c r="T442" s="27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76" t="s">
        <v>202</v>
      </c>
      <c r="AU442" s="276" t="s">
        <v>81</v>
      </c>
      <c r="AV442" s="15" t="s">
        <v>115</v>
      </c>
      <c r="AW442" s="15" t="s">
        <v>30</v>
      </c>
      <c r="AX442" s="15" t="s">
        <v>77</v>
      </c>
      <c r="AY442" s="276" t="s">
        <v>194</v>
      </c>
    </row>
    <row r="443" spans="1:65" s="2" customFormat="1" ht="12">
      <c r="A443" s="39"/>
      <c r="B443" s="40"/>
      <c r="C443" s="227" t="s">
        <v>584</v>
      </c>
      <c r="D443" s="227" t="s">
        <v>196</v>
      </c>
      <c r="E443" s="228" t="s">
        <v>3362</v>
      </c>
      <c r="F443" s="229" t="s">
        <v>3363</v>
      </c>
      <c r="G443" s="230" t="s">
        <v>3364</v>
      </c>
      <c r="H443" s="231">
        <v>6</v>
      </c>
      <c r="I443" s="232"/>
      <c r="J443" s="233">
        <f>ROUND(I443*H443,2)</f>
        <v>0</v>
      </c>
      <c r="K443" s="229" t="s">
        <v>1</v>
      </c>
      <c r="L443" s="45"/>
      <c r="M443" s="234" t="s">
        <v>1</v>
      </c>
      <c r="N443" s="235" t="s">
        <v>38</v>
      </c>
      <c r="O443" s="92"/>
      <c r="P443" s="236">
        <f>O443*H443</f>
        <v>0</v>
      </c>
      <c r="Q443" s="236">
        <v>0</v>
      </c>
      <c r="R443" s="236">
        <f>Q443*H443</f>
        <v>0</v>
      </c>
      <c r="S443" s="236">
        <v>0</v>
      </c>
      <c r="T443" s="237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8" t="s">
        <v>239</v>
      </c>
      <c r="AT443" s="238" t="s">
        <v>196</v>
      </c>
      <c r="AU443" s="238" t="s">
        <v>81</v>
      </c>
      <c r="AY443" s="18" t="s">
        <v>194</v>
      </c>
      <c r="BE443" s="239">
        <f>IF(N443="základní",J443,0)</f>
        <v>0</v>
      </c>
      <c r="BF443" s="239">
        <f>IF(N443="snížená",J443,0)</f>
        <v>0</v>
      </c>
      <c r="BG443" s="239">
        <f>IF(N443="zákl. přenesená",J443,0)</f>
        <v>0</v>
      </c>
      <c r="BH443" s="239">
        <f>IF(N443="sníž. přenesená",J443,0)</f>
        <v>0</v>
      </c>
      <c r="BI443" s="239">
        <f>IF(N443="nulová",J443,0)</f>
        <v>0</v>
      </c>
      <c r="BJ443" s="18" t="s">
        <v>77</v>
      </c>
      <c r="BK443" s="239">
        <f>ROUND(I443*H443,2)</f>
        <v>0</v>
      </c>
      <c r="BL443" s="18" t="s">
        <v>239</v>
      </c>
      <c r="BM443" s="238" t="s">
        <v>587</v>
      </c>
    </row>
    <row r="444" spans="1:47" s="2" customFormat="1" ht="12">
      <c r="A444" s="39"/>
      <c r="B444" s="40"/>
      <c r="C444" s="41"/>
      <c r="D444" s="240" t="s">
        <v>201</v>
      </c>
      <c r="E444" s="41"/>
      <c r="F444" s="241" t="s">
        <v>3363</v>
      </c>
      <c r="G444" s="41"/>
      <c r="H444" s="41"/>
      <c r="I444" s="242"/>
      <c r="J444" s="41"/>
      <c r="K444" s="41"/>
      <c r="L444" s="45"/>
      <c r="M444" s="243"/>
      <c r="N444" s="244"/>
      <c r="O444" s="92"/>
      <c r="P444" s="92"/>
      <c r="Q444" s="92"/>
      <c r="R444" s="92"/>
      <c r="S444" s="92"/>
      <c r="T444" s="93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201</v>
      </c>
      <c r="AU444" s="18" t="s">
        <v>81</v>
      </c>
    </row>
    <row r="445" spans="1:51" s="14" customFormat="1" ht="12">
      <c r="A445" s="14"/>
      <c r="B445" s="255"/>
      <c r="C445" s="256"/>
      <c r="D445" s="240" t="s">
        <v>202</v>
      </c>
      <c r="E445" s="257" t="s">
        <v>1</v>
      </c>
      <c r="F445" s="258" t="s">
        <v>3365</v>
      </c>
      <c r="G445" s="256"/>
      <c r="H445" s="259">
        <v>6</v>
      </c>
      <c r="I445" s="260"/>
      <c r="J445" s="256"/>
      <c r="K445" s="256"/>
      <c r="L445" s="261"/>
      <c r="M445" s="262"/>
      <c r="N445" s="263"/>
      <c r="O445" s="263"/>
      <c r="P445" s="263"/>
      <c r="Q445" s="263"/>
      <c r="R445" s="263"/>
      <c r="S445" s="263"/>
      <c r="T445" s="26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5" t="s">
        <v>202</v>
      </c>
      <c r="AU445" s="265" t="s">
        <v>81</v>
      </c>
      <c r="AV445" s="14" t="s">
        <v>81</v>
      </c>
      <c r="AW445" s="14" t="s">
        <v>30</v>
      </c>
      <c r="AX445" s="14" t="s">
        <v>73</v>
      </c>
      <c r="AY445" s="265" t="s">
        <v>194</v>
      </c>
    </row>
    <row r="446" spans="1:51" s="15" customFormat="1" ht="12">
      <c r="A446" s="15"/>
      <c r="B446" s="266"/>
      <c r="C446" s="267"/>
      <c r="D446" s="240" t="s">
        <v>202</v>
      </c>
      <c r="E446" s="268" t="s">
        <v>1</v>
      </c>
      <c r="F446" s="269" t="s">
        <v>206</v>
      </c>
      <c r="G446" s="267"/>
      <c r="H446" s="270">
        <v>6</v>
      </c>
      <c r="I446" s="271"/>
      <c r="J446" s="267"/>
      <c r="K446" s="267"/>
      <c r="L446" s="272"/>
      <c r="M446" s="273"/>
      <c r="N446" s="274"/>
      <c r="O446" s="274"/>
      <c r="P446" s="274"/>
      <c r="Q446" s="274"/>
      <c r="R446" s="274"/>
      <c r="S446" s="274"/>
      <c r="T446" s="27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76" t="s">
        <v>202</v>
      </c>
      <c r="AU446" s="276" t="s">
        <v>81</v>
      </c>
      <c r="AV446" s="15" t="s">
        <v>115</v>
      </c>
      <c r="AW446" s="15" t="s">
        <v>30</v>
      </c>
      <c r="AX446" s="15" t="s">
        <v>77</v>
      </c>
      <c r="AY446" s="276" t="s">
        <v>194</v>
      </c>
    </row>
    <row r="447" spans="1:65" s="2" customFormat="1" ht="55.5" customHeight="1">
      <c r="A447" s="39"/>
      <c r="B447" s="40"/>
      <c r="C447" s="288" t="s">
        <v>404</v>
      </c>
      <c r="D447" s="288" t="s">
        <v>282</v>
      </c>
      <c r="E447" s="289" t="s">
        <v>3366</v>
      </c>
      <c r="F447" s="290" t="s">
        <v>3367</v>
      </c>
      <c r="G447" s="291" t="s">
        <v>294</v>
      </c>
      <c r="H447" s="292">
        <v>4.807</v>
      </c>
      <c r="I447" s="293"/>
      <c r="J447" s="294">
        <f>ROUND(I447*H447,2)</f>
        <v>0</v>
      </c>
      <c r="K447" s="290" t="s">
        <v>1</v>
      </c>
      <c r="L447" s="295"/>
      <c r="M447" s="296" t="s">
        <v>1</v>
      </c>
      <c r="N447" s="297" t="s">
        <v>38</v>
      </c>
      <c r="O447" s="92"/>
      <c r="P447" s="236">
        <f>O447*H447</f>
        <v>0</v>
      </c>
      <c r="Q447" s="236">
        <v>0</v>
      </c>
      <c r="R447" s="236">
        <f>Q447*H447</f>
        <v>0</v>
      </c>
      <c r="S447" s="236">
        <v>0</v>
      </c>
      <c r="T447" s="237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8" t="s">
        <v>273</v>
      </c>
      <c r="AT447" s="238" t="s">
        <v>282</v>
      </c>
      <c r="AU447" s="238" t="s">
        <v>81</v>
      </c>
      <c r="AY447" s="18" t="s">
        <v>194</v>
      </c>
      <c r="BE447" s="239">
        <f>IF(N447="základní",J447,0)</f>
        <v>0</v>
      </c>
      <c r="BF447" s="239">
        <f>IF(N447="snížená",J447,0)</f>
        <v>0</v>
      </c>
      <c r="BG447" s="239">
        <f>IF(N447="zákl. přenesená",J447,0)</f>
        <v>0</v>
      </c>
      <c r="BH447" s="239">
        <f>IF(N447="sníž. přenesená",J447,0)</f>
        <v>0</v>
      </c>
      <c r="BI447" s="239">
        <f>IF(N447="nulová",J447,0)</f>
        <v>0</v>
      </c>
      <c r="BJ447" s="18" t="s">
        <v>77</v>
      </c>
      <c r="BK447" s="239">
        <f>ROUND(I447*H447,2)</f>
        <v>0</v>
      </c>
      <c r="BL447" s="18" t="s">
        <v>239</v>
      </c>
      <c r="BM447" s="238" t="s">
        <v>591</v>
      </c>
    </row>
    <row r="448" spans="1:47" s="2" customFormat="1" ht="12">
      <c r="A448" s="39"/>
      <c r="B448" s="40"/>
      <c r="C448" s="41"/>
      <c r="D448" s="240" t="s">
        <v>201</v>
      </c>
      <c r="E448" s="41"/>
      <c r="F448" s="241" t="s">
        <v>3367</v>
      </c>
      <c r="G448" s="41"/>
      <c r="H448" s="41"/>
      <c r="I448" s="242"/>
      <c r="J448" s="41"/>
      <c r="K448" s="41"/>
      <c r="L448" s="45"/>
      <c r="M448" s="243"/>
      <c r="N448" s="244"/>
      <c r="O448" s="92"/>
      <c r="P448" s="92"/>
      <c r="Q448" s="92"/>
      <c r="R448" s="92"/>
      <c r="S448" s="92"/>
      <c r="T448" s="93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201</v>
      </c>
      <c r="AU448" s="18" t="s">
        <v>81</v>
      </c>
    </row>
    <row r="449" spans="1:51" s="14" customFormat="1" ht="12">
      <c r="A449" s="14"/>
      <c r="B449" s="255"/>
      <c r="C449" s="256"/>
      <c r="D449" s="240" t="s">
        <v>202</v>
      </c>
      <c r="E449" s="257" t="s">
        <v>1</v>
      </c>
      <c r="F449" s="258" t="s">
        <v>3368</v>
      </c>
      <c r="G449" s="256"/>
      <c r="H449" s="259">
        <v>4.807</v>
      </c>
      <c r="I449" s="260"/>
      <c r="J449" s="256"/>
      <c r="K449" s="256"/>
      <c r="L449" s="261"/>
      <c r="M449" s="262"/>
      <c r="N449" s="263"/>
      <c r="O449" s="263"/>
      <c r="P449" s="263"/>
      <c r="Q449" s="263"/>
      <c r="R449" s="263"/>
      <c r="S449" s="263"/>
      <c r="T449" s="26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65" t="s">
        <v>202</v>
      </c>
      <c r="AU449" s="265" t="s">
        <v>81</v>
      </c>
      <c r="AV449" s="14" t="s">
        <v>81</v>
      </c>
      <c r="AW449" s="14" t="s">
        <v>30</v>
      </c>
      <c r="AX449" s="14" t="s">
        <v>73</v>
      </c>
      <c r="AY449" s="265" t="s">
        <v>194</v>
      </c>
    </row>
    <row r="450" spans="1:51" s="15" customFormat="1" ht="12">
      <c r="A450" s="15"/>
      <c r="B450" s="266"/>
      <c r="C450" s="267"/>
      <c r="D450" s="240" t="s">
        <v>202</v>
      </c>
      <c r="E450" s="268" t="s">
        <v>1</v>
      </c>
      <c r="F450" s="269" t="s">
        <v>206</v>
      </c>
      <c r="G450" s="267"/>
      <c r="H450" s="270">
        <v>4.807</v>
      </c>
      <c r="I450" s="271"/>
      <c r="J450" s="267"/>
      <c r="K450" s="267"/>
      <c r="L450" s="272"/>
      <c r="M450" s="273"/>
      <c r="N450" s="274"/>
      <c r="O450" s="274"/>
      <c r="P450" s="274"/>
      <c r="Q450" s="274"/>
      <c r="R450" s="274"/>
      <c r="S450" s="274"/>
      <c r="T450" s="27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76" t="s">
        <v>202</v>
      </c>
      <c r="AU450" s="276" t="s">
        <v>81</v>
      </c>
      <c r="AV450" s="15" t="s">
        <v>115</v>
      </c>
      <c r="AW450" s="15" t="s">
        <v>30</v>
      </c>
      <c r="AX450" s="15" t="s">
        <v>77</v>
      </c>
      <c r="AY450" s="276" t="s">
        <v>194</v>
      </c>
    </row>
    <row r="451" spans="1:65" s="2" customFormat="1" ht="12">
      <c r="A451" s="39"/>
      <c r="B451" s="40"/>
      <c r="C451" s="288" t="s">
        <v>593</v>
      </c>
      <c r="D451" s="288" t="s">
        <v>282</v>
      </c>
      <c r="E451" s="289" t="s">
        <v>3369</v>
      </c>
      <c r="F451" s="290" t="s">
        <v>3370</v>
      </c>
      <c r="G451" s="291" t="s">
        <v>357</v>
      </c>
      <c r="H451" s="292">
        <v>7.072</v>
      </c>
      <c r="I451" s="293"/>
      <c r="J451" s="294">
        <f>ROUND(I451*H451,2)</f>
        <v>0</v>
      </c>
      <c r="K451" s="290" t="s">
        <v>1</v>
      </c>
      <c r="L451" s="295"/>
      <c r="M451" s="296" t="s">
        <v>1</v>
      </c>
      <c r="N451" s="297" t="s">
        <v>38</v>
      </c>
      <c r="O451" s="92"/>
      <c r="P451" s="236">
        <f>O451*H451</f>
        <v>0</v>
      </c>
      <c r="Q451" s="236">
        <v>0</v>
      </c>
      <c r="R451" s="236">
        <f>Q451*H451</f>
        <v>0</v>
      </c>
      <c r="S451" s="236">
        <v>0</v>
      </c>
      <c r="T451" s="237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8" t="s">
        <v>273</v>
      </c>
      <c r="AT451" s="238" t="s">
        <v>282</v>
      </c>
      <c r="AU451" s="238" t="s">
        <v>81</v>
      </c>
      <c r="AY451" s="18" t="s">
        <v>194</v>
      </c>
      <c r="BE451" s="239">
        <f>IF(N451="základní",J451,0)</f>
        <v>0</v>
      </c>
      <c r="BF451" s="239">
        <f>IF(N451="snížená",J451,0)</f>
        <v>0</v>
      </c>
      <c r="BG451" s="239">
        <f>IF(N451="zákl. přenesená",J451,0)</f>
        <v>0</v>
      </c>
      <c r="BH451" s="239">
        <f>IF(N451="sníž. přenesená",J451,0)</f>
        <v>0</v>
      </c>
      <c r="BI451" s="239">
        <f>IF(N451="nulová",J451,0)</f>
        <v>0</v>
      </c>
      <c r="BJ451" s="18" t="s">
        <v>77</v>
      </c>
      <c r="BK451" s="239">
        <f>ROUND(I451*H451,2)</f>
        <v>0</v>
      </c>
      <c r="BL451" s="18" t="s">
        <v>239</v>
      </c>
      <c r="BM451" s="238" t="s">
        <v>596</v>
      </c>
    </row>
    <row r="452" spans="1:47" s="2" customFormat="1" ht="12">
      <c r="A452" s="39"/>
      <c r="B452" s="40"/>
      <c r="C452" s="41"/>
      <c r="D452" s="240" t="s">
        <v>201</v>
      </c>
      <c r="E452" s="41"/>
      <c r="F452" s="241" t="s">
        <v>3370</v>
      </c>
      <c r="G452" s="41"/>
      <c r="H452" s="41"/>
      <c r="I452" s="242"/>
      <c r="J452" s="41"/>
      <c r="K452" s="41"/>
      <c r="L452" s="45"/>
      <c r="M452" s="243"/>
      <c r="N452" s="244"/>
      <c r="O452" s="92"/>
      <c r="P452" s="92"/>
      <c r="Q452" s="92"/>
      <c r="R452" s="92"/>
      <c r="S452" s="92"/>
      <c r="T452" s="93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201</v>
      </c>
      <c r="AU452" s="18" t="s">
        <v>81</v>
      </c>
    </row>
    <row r="453" spans="1:51" s="14" customFormat="1" ht="12">
      <c r="A453" s="14"/>
      <c r="B453" s="255"/>
      <c r="C453" s="256"/>
      <c r="D453" s="240" t="s">
        <v>202</v>
      </c>
      <c r="E453" s="257" t="s">
        <v>1</v>
      </c>
      <c r="F453" s="258" t="s">
        <v>3371</v>
      </c>
      <c r="G453" s="256"/>
      <c r="H453" s="259">
        <v>7.072</v>
      </c>
      <c r="I453" s="260"/>
      <c r="J453" s="256"/>
      <c r="K453" s="256"/>
      <c r="L453" s="261"/>
      <c r="M453" s="262"/>
      <c r="N453" s="263"/>
      <c r="O453" s="263"/>
      <c r="P453" s="263"/>
      <c r="Q453" s="263"/>
      <c r="R453" s="263"/>
      <c r="S453" s="263"/>
      <c r="T453" s="26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5" t="s">
        <v>202</v>
      </c>
      <c r="AU453" s="265" t="s">
        <v>81</v>
      </c>
      <c r="AV453" s="14" t="s">
        <v>81</v>
      </c>
      <c r="AW453" s="14" t="s">
        <v>30</v>
      </c>
      <c r="AX453" s="14" t="s">
        <v>73</v>
      </c>
      <c r="AY453" s="265" t="s">
        <v>194</v>
      </c>
    </row>
    <row r="454" spans="1:51" s="15" customFormat="1" ht="12">
      <c r="A454" s="15"/>
      <c r="B454" s="266"/>
      <c r="C454" s="267"/>
      <c r="D454" s="240" t="s">
        <v>202</v>
      </c>
      <c r="E454" s="268" t="s">
        <v>1</v>
      </c>
      <c r="F454" s="269" t="s">
        <v>206</v>
      </c>
      <c r="G454" s="267"/>
      <c r="H454" s="270">
        <v>7.072</v>
      </c>
      <c r="I454" s="271"/>
      <c r="J454" s="267"/>
      <c r="K454" s="267"/>
      <c r="L454" s="272"/>
      <c r="M454" s="273"/>
      <c r="N454" s="274"/>
      <c r="O454" s="274"/>
      <c r="P454" s="274"/>
      <c r="Q454" s="274"/>
      <c r="R454" s="274"/>
      <c r="S454" s="274"/>
      <c r="T454" s="27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76" t="s">
        <v>202</v>
      </c>
      <c r="AU454" s="276" t="s">
        <v>81</v>
      </c>
      <c r="AV454" s="15" t="s">
        <v>115</v>
      </c>
      <c r="AW454" s="15" t="s">
        <v>30</v>
      </c>
      <c r="AX454" s="15" t="s">
        <v>77</v>
      </c>
      <c r="AY454" s="276" t="s">
        <v>194</v>
      </c>
    </row>
    <row r="455" spans="1:65" s="2" customFormat="1" ht="12">
      <c r="A455" s="39"/>
      <c r="B455" s="40"/>
      <c r="C455" s="288" t="s">
        <v>409</v>
      </c>
      <c r="D455" s="288" t="s">
        <v>282</v>
      </c>
      <c r="E455" s="289" t="s">
        <v>3372</v>
      </c>
      <c r="F455" s="290" t="s">
        <v>3373</v>
      </c>
      <c r="G455" s="291" t="s">
        <v>357</v>
      </c>
      <c r="H455" s="292">
        <v>7.48</v>
      </c>
      <c r="I455" s="293"/>
      <c r="J455" s="294">
        <f>ROUND(I455*H455,2)</f>
        <v>0</v>
      </c>
      <c r="K455" s="290" t="s">
        <v>1</v>
      </c>
      <c r="L455" s="295"/>
      <c r="M455" s="296" t="s">
        <v>1</v>
      </c>
      <c r="N455" s="297" t="s">
        <v>38</v>
      </c>
      <c r="O455" s="92"/>
      <c r="P455" s="236">
        <f>O455*H455</f>
        <v>0</v>
      </c>
      <c r="Q455" s="236">
        <v>0</v>
      </c>
      <c r="R455" s="236">
        <f>Q455*H455</f>
        <v>0</v>
      </c>
      <c r="S455" s="236">
        <v>0</v>
      </c>
      <c r="T455" s="237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8" t="s">
        <v>273</v>
      </c>
      <c r="AT455" s="238" t="s">
        <v>282</v>
      </c>
      <c r="AU455" s="238" t="s">
        <v>81</v>
      </c>
      <c r="AY455" s="18" t="s">
        <v>194</v>
      </c>
      <c r="BE455" s="239">
        <f>IF(N455="základní",J455,0)</f>
        <v>0</v>
      </c>
      <c r="BF455" s="239">
        <f>IF(N455="snížená",J455,0)</f>
        <v>0</v>
      </c>
      <c r="BG455" s="239">
        <f>IF(N455="zákl. přenesená",J455,0)</f>
        <v>0</v>
      </c>
      <c r="BH455" s="239">
        <f>IF(N455="sníž. přenesená",J455,0)</f>
        <v>0</v>
      </c>
      <c r="BI455" s="239">
        <f>IF(N455="nulová",J455,0)</f>
        <v>0</v>
      </c>
      <c r="BJ455" s="18" t="s">
        <v>77</v>
      </c>
      <c r="BK455" s="239">
        <f>ROUND(I455*H455,2)</f>
        <v>0</v>
      </c>
      <c r="BL455" s="18" t="s">
        <v>239</v>
      </c>
      <c r="BM455" s="238" t="s">
        <v>600</v>
      </c>
    </row>
    <row r="456" spans="1:47" s="2" customFormat="1" ht="12">
      <c r="A456" s="39"/>
      <c r="B456" s="40"/>
      <c r="C456" s="41"/>
      <c r="D456" s="240" t="s">
        <v>201</v>
      </c>
      <c r="E456" s="41"/>
      <c r="F456" s="241" t="s">
        <v>3373</v>
      </c>
      <c r="G456" s="41"/>
      <c r="H456" s="41"/>
      <c r="I456" s="242"/>
      <c r="J456" s="41"/>
      <c r="K456" s="41"/>
      <c r="L456" s="45"/>
      <c r="M456" s="243"/>
      <c r="N456" s="244"/>
      <c r="O456" s="92"/>
      <c r="P456" s="92"/>
      <c r="Q456" s="92"/>
      <c r="R456" s="92"/>
      <c r="S456" s="92"/>
      <c r="T456" s="93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201</v>
      </c>
      <c r="AU456" s="18" t="s">
        <v>81</v>
      </c>
    </row>
    <row r="457" spans="1:51" s="14" customFormat="1" ht="12">
      <c r="A457" s="14"/>
      <c r="B457" s="255"/>
      <c r="C457" s="256"/>
      <c r="D457" s="240" t="s">
        <v>202</v>
      </c>
      <c r="E457" s="257" t="s">
        <v>1</v>
      </c>
      <c r="F457" s="258" t="s">
        <v>3374</v>
      </c>
      <c r="G457" s="256"/>
      <c r="H457" s="259">
        <v>7.48</v>
      </c>
      <c r="I457" s="260"/>
      <c r="J457" s="256"/>
      <c r="K457" s="256"/>
      <c r="L457" s="261"/>
      <c r="M457" s="262"/>
      <c r="N457" s="263"/>
      <c r="O457" s="263"/>
      <c r="P457" s="263"/>
      <c r="Q457" s="263"/>
      <c r="R457" s="263"/>
      <c r="S457" s="263"/>
      <c r="T457" s="26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5" t="s">
        <v>202</v>
      </c>
      <c r="AU457" s="265" t="s">
        <v>81</v>
      </c>
      <c r="AV457" s="14" t="s">
        <v>81</v>
      </c>
      <c r="AW457" s="14" t="s">
        <v>30</v>
      </c>
      <c r="AX457" s="14" t="s">
        <v>73</v>
      </c>
      <c r="AY457" s="265" t="s">
        <v>194</v>
      </c>
    </row>
    <row r="458" spans="1:51" s="15" customFormat="1" ht="12">
      <c r="A458" s="15"/>
      <c r="B458" s="266"/>
      <c r="C458" s="267"/>
      <c r="D458" s="240" t="s">
        <v>202</v>
      </c>
      <c r="E458" s="268" t="s">
        <v>1</v>
      </c>
      <c r="F458" s="269" t="s">
        <v>206</v>
      </c>
      <c r="G458" s="267"/>
      <c r="H458" s="270">
        <v>7.48</v>
      </c>
      <c r="I458" s="271"/>
      <c r="J458" s="267"/>
      <c r="K458" s="267"/>
      <c r="L458" s="272"/>
      <c r="M458" s="273"/>
      <c r="N458" s="274"/>
      <c r="O458" s="274"/>
      <c r="P458" s="274"/>
      <c r="Q458" s="274"/>
      <c r="R458" s="274"/>
      <c r="S458" s="274"/>
      <c r="T458" s="27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76" t="s">
        <v>202</v>
      </c>
      <c r="AU458" s="276" t="s">
        <v>81</v>
      </c>
      <c r="AV458" s="15" t="s">
        <v>115</v>
      </c>
      <c r="AW458" s="15" t="s">
        <v>30</v>
      </c>
      <c r="AX458" s="15" t="s">
        <v>77</v>
      </c>
      <c r="AY458" s="276" t="s">
        <v>194</v>
      </c>
    </row>
    <row r="459" spans="1:65" s="2" customFormat="1" ht="44.25" customHeight="1">
      <c r="A459" s="39"/>
      <c r="B459" s="40"/>
      <c r="C459" s="227" t="s">
        <v>602</v>
      </c>
      <c r="D459" s="227" t="s">
        <v>196</v>
      </c>
      <c r="E459" s="228" t="s">
        <v>1964</v>
      </c>
      <c r="F459" s="229" t="s">
        <v>1965</v>
      </c>
      <c r="G459" s="230" t="s">
        <v>268</v>
      </c>
      <c r="H459" s="231">
        <v>0.071</v>
      </c>
      <c r="I459" s="232"/>
      <c r="J459" s="233">
        <f>ROUND(I459*H459,2)</f>
        <v>0</v>
      </c>
      <c r="K459" s="229" t="s">
        <v>200</v>
      </c>
      <c r="L459" s="45"/>
      <c r="M459" s="234" t="s">
        <v>1</v>
      </c>
      <c r="N459" s="235" t="s">
        <v>38</v>
      </c>
      <c r="O459" s="92"/>
      <c r="P459" s="236">
        <f>O459*H459</f>
        <v>0</v>
      </c>
      <c r="Q459" s="236">
        <v>0</v>
      </c>
      <c r="R459" s="236">
        <f>Q459*H459</f>
        <v>0</v>
      </c>
      <c r="S459" s="236">
        <v>0</v>
      </c>
      <c r="T459" s="237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8" t="s">
        <v>239</v>
      </c>
      <c r="AT459" s="238" t="s">
        <v>196</v>
      </c>
      <c r="AU459" s="238" t="s">
        <v>81</v>
      </c>
      <c r="AY459" s="18" t="s">
        <v>194</v>
      </c>
      <c r="BE459" s="239">
        <f>IF(N459="základní",J459,0)</f>
        <v>0</v>
      </c>
      <c r="BF459" s="239">
        <f>IF(N459="snížená",J459,0)</f>
        <v>0</v>
      </c>
      <c r="BG459" s="239">
        <f>IF(N459="zákl. přenesená",J459,0)</f>
        <v>0</v>
      </c>
      <c r="BH459" s="239">
        <f>IF(N459="sníž. přenesená",J459,0)</f>
        <v>0</v>
      </c>
      <c r="BI459" s="239">
        <f>IF(N459="nulová",J459,0)</f>
        <v>0</v>
      </c>
      <c r="BJ459" s="18" t="s">
        <v>77</v>
      </c>
      <c r="BK459" s="239">
        <f>ROUND(I459*H459,2)</f>
        <v>0</v>
      </c>
      <c r="BL459" s="18" t="s">
        <v>239</v>
      </c>
      <c r="BM459" s="238" t="s">
        <v>605</v>
      </c>
    </row>
    <row r="460" spans="1:47" s="2" customFormat="1" ht="12">
      <c r="A460" s="39"/>
      <c r="B460" s="40"/>
      <c r="C460" s="41"/>
      <c r="D460" s="240" t="s">
        <v>201</v>
      </c>
      <c r="E460" s="41"/>
      <c r="F460" s="241" t="s">
        <v>1965</v>
      </c>
      <c r="G460" s="41"/>
      <c r="H460" s="41"/>
      <c r="I460" s="242"/>
      <c r="J460" s="41"/>
      <c r="K460" s="41"/>
      <c r="L460" s="45"/>
      <c r="M460" s="243"/>
      <c r="N460" s="244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201</v>
      </c>
      <c r="AU460" s="18" t="s">
        <v>81</v>
      </c>
    </row>
    <row r="461" spans="1:65" s="2" customFormat="1" ht="12">
      <c r="A461" s="39"/>
      <c r="B461" s="40"/>
      <c r="C461" s="227" t="s">
        <v>415</v>
      </c>
      <c r="D461" s="227" t="s">
        <v>196</v>
      </c>
      <c r="E461" s="228" t="s">
        <v>1968</v>
      </c>
      <c r="F461" s="229" t="s">
        <v>1969</v>
      </c>
      <c r="G461" s="230" t="s">
        <v>268</v>
      </c>
      <c r="H461" s="231">
        <v>0.071</v>
      </c>
      <c r="I461" s="232"/>
      <c r="J461" s="233">
        <f>ROUND(I461*H461,2)</f>
        <v>0</v>
      </c>
      <c r="K461" s="229" t="s">
        <v>200</v>
      </c>
      <c r="L461" s="45"/>
      <c r="M461" s="234" t="s">
        <v>1</v>
      </c>
      <c r="N461" s="235" t="s">
        <v>38</v>
      </c>
      <c r="O461" s="92"/>
      <c r="P461" s="236">
        <f>O461*H461</f>
        <v>0</v>
      </c>
      <c r="Q461" s="236">
        <v>0</v>
      </c>
      <c r="R461" s="236">
        <f>Q461*H461</f>
        <v>0</v>
      </c>
      <c r="S461" s="236">
        <v>0</v>
      </c>
      <c r="T461" s="237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8" t="s">
        <v>239</v>
      </c>
      <c r="AT461" s="238" t="s">
        <v>196</v>
      </c>
      <c r="AU461" s="238" t="s">
        <v>81</v>
      </c>
      <c r="AY461" s="18" t="s">
        <v>194</v>
      </c>
      <c r="BE461" s="239">
        <f>IF(N461="základní",J461,0)</f>
        <v>0</v>
      </c>
      <c r="BF461" s="239">
        <f>IF(N461="snížená",J461,0)</f>
        <v>0</v>
      </c>
      <c r="BG461" s="239">
        <f>IF(N461="zákl. přenesená",J461,0)</f>
        <v>0</v>
      </c>
      <c r="BH461" s="239">
        <f>IF(N461="sníž. přenesená",J461,0)</f>
        <v>0</v>
      </c>
      <c r="BI461" s="239">
        <f>IF(N461="nulová",J461,0)</f>
        <v>0</v>
      </c>
      <c r="BJ461" s="18" t="s">
        <v>77</v>
      </c>
      <c r="BK461" s="239">
        <f>ROUND(I461*H461,2)</f>
        <v>0</v>
      </c>
      <c r="BL461" s="18" t="s">
        <v>239</v>
      </c>
      <c r="BM461" s="238" t="s">
        <v>609</v>
      </c>
    </row>
    <row r="462" spans="1:47" s="2" customFormat="1" ht="12">
      <c r="A462" s="39"/>
      <c r="B462" s="40"/>
      <c r="C462" s="41"/>
      <c r="D462" s="240" t="s">
        <v>201</v>
      </c>
      <c r="E462" s="41"/>
      <c r="F462" s="241" t="s">
        <v>1969</v>
      </c>
      <c r="G462" s="41"/>
      <c r="H462" s="41"/>
      <c r="I462" s="242"/>
      <c r="J462" s="41"/>
      <c r="K462" s="41"/>
      <c r="L462" s="45"/>
      <c r="M462" s="243"/>
      <c r="N462" s="244"/>
      <c r="O462" s="92"/>
      <c r="P462" s="92"/>
      <c r="Q462" s="92"/>
      <c r="R462" s="92"/>
      <c r="S462" s="92"/>
      <c r="T462" s="93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201</v>
      </c>
      <c r="AU462" s="18" t="s">
        <v>81</v>
      </c>
    </row>
    <row r="463" spans="1:63" s="12" customFormat="1" ht="22.8" customHeight="1">
      <c r="A463" s="12"/>
      <c r="B463" s="211"/>
      <c r="C463" s="212"/>
      <c r="D463" s="213" t="s">
        <v>72</v>
      </c>
      <c r="E463" s="225" t="s">
        <v>2020</v>
      </c>
      <c r="F463" s="225" t="s">
        <v>2021</v>
      </c>
      <c r="G463" s="212"/>
      <c r="H463" s="212"/>
      <c r="I463" s="215"/>
      <c r="J463" s="226">
        <f>BK463</f>
        <v>0</v>
      </c>
      <c r="K463" s="212"/>
      <c r="L463" s="217"/>
      <c r="M463" s="218"/>
      <c r="N463" s="219"/>
      <c r="O463" s="219"/>
      <c r="P463" s="220">
        <f>SUM(P464:P520)</f>
        <v>0</v>
      </c>
      <c r="Q463" s="219"/>
      <c r="R463" s="220">
        <f>SUM(R464:R520)</f>
        <v>0</v>
      </c>
      <c r="S463" s="219"/>
      <c r="T463" s="221">
        <f>SUM(T464:T520)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22" t="s">
        <v>81</v>
      </c>
      <c r="AT463" s="223" t="s">
        <v>72</v>
      </c>
      <c r="AU463" s="223" t="s">
        <v>77</v>
      </c>
      <c r="AY463" s="222" t="s">
        <v>194</v>
      </c>
      <c r="BK463" s="224">
        <f>SUM(BK464:BK520)</f>
        <v>0</v>
      </c>
    </row>
    <row r="464" spans="1:65" s="2" customFormat="1" ht="12">
      <c r="A464" s="39"/>
      <c r="B464" s="40"/>
      <c r="C464" s="227" t="s">
        <v>611</v>
      </c>
      <c r="D464" s="227" t="s">
        <v>196</v>
      </c>
      <c r="E464" s="228" t="s">
        <v>2022</v>
      </c>
      <c r="F464" s="229" t="s">
        <v>2023</v>
      </c>
      <c r="G464" s="230" t="s">
        <v>294</v>
      </c>
      <c r="H464" s="231">
        <v>13.414</v>
      </c>
      <c r="I464" s="232"/>
      <c r="J464" s="233">
        <f>ROUND(I464*H464,2)</f>
        <v>0</v>
      </c>
      <c r="K464" s="229" t="s">
        <v>200</v>
      </c>
      <c r="L464" s="45"/>
      <c r="M464" s="234" t="s">
        <v>1</v>
      </c>
      <c r="N464" s="235" t="s">
        <v>38</v>
      </c>
      <c r="O464" s="92"/>
      <c r="P464" s="236">
        <f>O464*H464</f>
        <v>0</v>
      </c>
      <c r="Q464" s="236">
        <v>0</v>
      </c>
      <c r="R464" s="236">
        <f>Q464*H464</f>
        <v>0</v>
      </c>
      <c r="S464" s="236">
        <v>0</v>
      </c>
      <c r="T464" s="237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8" t="s">
        <v>239</v>
      </c>
      <c r="AT464" s="238" t="s">
        <v>196</v>
      </c>
      <c r="AU464" s="238" t="s">
        <v>81</v>
      </c>
      <c r="AY464" s="18" t="s">
        <v>194</v>
      </c>
      <c r="BE464" s="239">
        <f>IF(N464="základní",J464,0)</f>
        <v>0</v>
      </c>
      <c r="BF464" s="239">
        <f>IF(N464="snížená",J464,0)</f>
        <v>0</v>
      </c>
      <c r="BG464" s="239">
        <f>IF(N464="zákl. přenesená",J464,0)</f>
        <v>0</v>
      </c>
      <c r="BH464" s="239">
        <f>IF(N464="sníž. přenesená",J464,0)</f>
        <v>0</v>
      </c>
      <c r="BI464" s="239">
        <f>IF(N464="nulová",J464,0)</f>
        <v>0</v>
      </c>
      <c r="BJ464" s="18" t="s">
        <v>77</v>
      </c>
      <c r="BK464" s="239">
        <f>ROUND(I464*H464,2)</f>
        <v>0</v>
      </c>
      <c r="BL464" s="18" t="s">
        <v>239</v>
      </c>
      <c r="BM464" s="238" t="s">
        <v>614</v>
      </c>
    </row>
    <row r="465" spans="1:47" s="2" customFormat="1" ht="12">
      <c r="A465" s="39"/>
      <c r="B465" s="40"/>
      <c r="C465" s="41"/>
      <c r="D465" s="240" t="s">
        <v>201</v>
      </c>
      <c r="E465" s="41"/>
      <c r="F465" s="241" t="s">
        <v>2023</v>
      </c>
      <c r="G465" s="41"/>
      <c r="H465" s="41"/>
      <c r="I465" s="242"/>
      <c r="J465" s="41"/>
      <c r="K465" s="41"/>
      <c r="L465" s="45"/>
      <c r="M465" s="243"/>
      <c r="N465" s="244"/>
      <c r="O465" s="92"/>
      <c r="P465" s="92"/>
      <c r="Q465" s="92"/>
      <c r="R465" s="92"/>
      <c r="S465" s="92"/>
      <c r="T465" s="93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201</v>
      </c>
      <c r="AU465" s="18" t="s">
        <v>81</v>
      </c>
    </row>
    <row r="466" spans="1:51" s="14" customFormat="1" ht="12">
      <c r="A466" s="14"/>
      <c r="B466" s="255"/>
      <c r="C466" s="256"/>
      <c r="D466" s="240" t="s">
        <v>202</v>
      </c>
      <c r="E466" s="257" t="s">
        <v>1</v>
      </c>
      <c r="F466" s="258" t="s">
        <v>3375</v>
      </c>
      <c r="G466" s="256"/>
      <c r="H466" s="259">
        <v>13.414</v>
      </c>
      <c r="I466" s="260"/>
      <c r="J466" s="256"/>
      <c r="K466" s="256"/>
      <c r="L466" s="261"/>
      <c r="M466" s="262"/>
      <c r="N466" s="263"/>
      <c r="O466" s="263"/>
      <c r="P466" s="263"/>
      <c r="Q466" s="263"/>
      <c r="R466" s="263"/>
      <c r="S466" s="263"/>
      <c r="T466" s="26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5" t="s">
        <v>202</v>
      </c>
      <c r="AU466" s="265" t="s">
        <v>81</v>
      </c>
      <c r="AV466" s="14" t="s">
        <v>81</v>
      </c>
      <c r="AW466" s="14" t="s">
        <v>30</v>
      </c>
      <c r="AX466" s="14" t="s">
        <v>73</v>
      </c>
      <c r="AY466" s="265" t="s">
        <v>194</v>
      </c>
    </row>
    <row r="467" spans="1:51" s="15" customFormat="1" ht="12">
      <c r="A467" s="15"/>
      <c r="B467" s="266"/>
      <c r="C467" s="267"/>
      <c r="D467" s="240" t="s">
        <v>202</v>
      </c>
      <c r="E467" s="268" t="s">
        <v>1</v>
      </c>
      <c r="F467" s="269" t="s">
        <v>206</v>
      </c>
      <c r="G467" s="267"/>
      <c r="H467" s="270">
        <v>13.414</v>
      </c>
      <c r="I467" s="271"/>
      <c r="J467" s="267"/>
      <c r="K467" s="267"/>
      <c r="L467" s="272"/>
      <c r="M467" s="273"/>
      <c r="N467" s="274"/>
      <c r="O467" s="274"/>
      <c r="P467" s="274"/>
      <c r="Q467" s="274"/>
      <c r="R467" s="274"/>
      <c r="S467" s="274"/>
      <c r="T467" s="27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76" t="s">
        <v>202</v>
      </c>
      <c r="AU467" s="276" t="s">
        <v>81</v>
      </c>
      <c r="AV467" s="15" t="s">
        <v>115</v>
      </c>
      <c r="AW467" s="15" t="s">
        <v>30</v>
      </c>
      <c r="AX467" s="15" t="s">
        <v>77</v>
      </c>
      <c r="AY467" s="276" t="s">
        <v>194</v>
      </c>
    </row>
    <row r="468" spans="1:65" s="2" customFormat="1" ht="12">
      <c r="A468" s="39"/>
      <c r="B468" s="40"/>
      <c r="C468" s="227" t="s">
        <v>418</v>
      </c>
      <c r="D468" s="227" t="s">
        <v>196</v>
      </c>
      <c r="E468" s="228" t="s">
        <v>2027</v>
      </c>
      <c r="F468" s="229" t="s">
        <v>2028</v>
      </c>
      <c r="G468" s="230" t="s">
        <v>294</v>
      </c>
      <c r="H468" s="231">
        <v>4.29</v>
      </c>
      <c r="I468" s="232"/>
      <c r="J468" s="233">
        <f>ROUND(I468*H468,2)</f>
        <v>0</v>
      </c>
      <c r="K468" s="229" t="s">
        <v>200</v>
      </c>
      <c r="L468" s="45"/>
      <c r="M468" s="234" t="s">
        <v>1</v>
      </c>
      <c r="N468" s="235" t="s">
        <v>38</v>
      </c>
      <c r="O468" s="92"/>
      <c r="P468" s="236">
        <f>O468*H468</f>
        <v>0</v>
      </c>
      <c r="Q468" s="236">
        <v>0</v>
      </c>
      <c r="R468" s="236">
        <f>Q468*H468</f>
        <v>0</v>
      </c>
      <c r="S468" s="236">
        <v>0</v>
      </c>
      <c r="T468" s="237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8" t="s">
        <v>239</v>
      </c>
      <c r="AT468" s="238" t="s">
        <v>196</v>
      </c>
      <c r="AU468" s="238" t="s">
        <v>81</v>
      </c>
      <c r="AY468" s="18" t="s">
        <v>194</v>
      </c>
      <c r="BE468" s="239">
        <f>IF(N468="základní",J468,0)</f>
        <v>0</v>
      </c>
      <c r="BF468" s="239">
        <f>IF(N468="snížená",J468,0)</f>
        <v>0</v>
      </c>
      <c r="BG468" s="239">
        <f>IF(N468="zákl. přenesená",J468,0)</f>
        <v>0</v>
      </c>
      <c r="BH468" s="239">
        <f>IF(N468="sníž. přenesená",J468,0)</f>
        <v>0</v>
      </c>
      <c r="BI468" s="239">
        <f>IF(N468="nulová",J468,0)</f>
        <v>0</v>
      </c>
      <c r="BJ468" s="18" t="s">
        <v>77</v>
      </c>
      <c r="BK468" s="239">
        <f>ROUND(I468*H468,2)</f>
        <v>0</v>
      </c>
      <c r="BL468" s="18" t="s">
        <v>239</v>
      </c>
      <c r="BM468" s="238" t="s">
        <v>617</v>
      </c>
    </row>
    <row r="469" spans="1:47" s="2" customFormat="1" ht="12">
      <c r="A469" s="39"/>
      <c r="B469" s="40"/>
      <c r="C469" s="41"/>
      <c r="D469" s="240" t="s">
        <v>201</v>
      </c>
      <c r="E469" s="41"/>
      <c r="F469" s="241" t="s">
        <v>2028</v>
      </c>
      <c r="G469" s="41"/>
      <c r="H469" s="41"/>
      <c r="I469" s="242"/>
      <c r="J469" s="41"/>
      <c r="K469" s="41"/>
      <c r="L469" s="45"/>
      <c r="M469" s="243"/>
      <c r="N469" s="244"/>
      <c r="O469" s="92"/>
      <c r="P469" s="92"/>
      <c r="Q469" s="92"/>
      <c r="R469" s="92"/>
      <c r="S469" s="92"/>
      <c r="T469" s="93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201</v>
      </c>
      <c r="AU469" s="18" t="s">
        <v>81</v>
      </c>
    </row>
    <row r="470" spans="1:51" s="14" customFormat="1" ht="12">
      <c r="A470" s="14"/>
      <c r="B470" s="255"/>
      <c r="C470" s="256"/>
      <c r="D470" s="240" t="s">
        <v>202</v>
      </c>
      <c r="E470" s="257" t="s">
        <v>1</v>
      </c>
      <c r="F470" s="258" t="s">
        <v>3376</v>
      </c>
      <c r="G470" s="256"/>
      <c r="H470" s="259">
        <v>4.29</v>
      </c>
      <c r="I470" s="260"/>
      <c r="J470" s="256"/>
      <c r="K470" s="256"/>
      <c r="L470" s="261"/>
      <c r="M470" s="262"/>
      <c r="N470" s="263"/>
      <c r="O470" s="263"/>
      <c r="P470" s="263"/>
      <c r="Q470" s="263"/>
      <c r="R470" s="263"/>
      <c r="S470" s="263"/>
      <c r="T470" s="26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5" t="s">
        <v>202</v>
      </c>
      <c r="AU470" s="265" t="s">
        <v>81</v>
      </c>
      <c r="AV470" s="14" t="s">
        <v>81</v>
      </c>
      <c r="AW470" s="14" t="s">
        <v>30</v>
      </c>
      <c r="AX470" s="14" t="s">
        <v>73</v>
      </c>
      <c r="AY470" s="265" t="s">
        <v>194</v>
      </c>
    </row>
    <row r="471" spans="1:51" s="15" customFormat="1" ht="12">
      <c r="A471" s="15"/>
      <c r="B471" s="266"/>
      <c r="C471" s="267"/>
      <c r="D471" s="240" t="s">
        <v>202</v>
      </c>
      <c r="E471" s="268" t="s">
        <v>1</v>
      </c>
      <c r="F471" s="269" t="s">
        <v>206</v>
      </c>
      <c r="G471" s="267"/>
      <c r="H471" s="270">
        <v>4.29</v>
      </c>
      <c r="I471" s="271"/>
      <c r="J471" s="267"/>
      <c r="K471" s="267"/>
      <c r="L471" s="272"/>
      <c r="M471" s="273"/>
      <c r="N471" s="274"/>
      <c r="O471" s="274"/>
      <c r="P471" s="274"/>
      <c r="Q471" s="274"/>
      <c r="R471" s="274"/>
      <c r="S471" s="274"/>
      <c r="T471" s="27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76" t="s">
        <v>202</v>
      </c>
      <c r="AU471" s="276" t="s">
        <v>81</v>
      </c>
      <c r="AV471" s="15" t="s">
        <v>115</v>
      </c>
      <c r="AW471" s="15" t="s">
        <v>30</v>
      </c>
      <c r="AX471" s="15" t="s">
        <v>77</v>
      </c>
      <c r="AY471" s="276" t="s">
        <v>194</v>
      </c>
    </row>
    <row r="472" spans="1:65" s="2" customFormat="1" ht="12">
      <c r="A472" s="39"/>
      <c r="B472" s="40"/>
      <c r="C472" s="227" t="s">
        <v>619</v>
      </c>
      <c r="D472" s="227" t="s">
        <v>196</v>
      </c>
      <c r="E472" s="228" t="s">
        <v>2032</v>
      </c>
      <c r="F472" s="229" t="s">
        <v>2033</v>
      </c>
      <c r="G472" s="230" t="s">
        <v>397</v>
      </c>
      <c r="H472" s="231">
        <v>5</v>
      </c>
      <c r="I472" s="232"/>
      <c r="J472" s="233">
        <f>ROUND(I472*H472,2)</f>
        <v>0</v>
      </c>
      <c r="K472" s="229" t="s">
        <v>200</v>
      </c>
      <c r="L472" s="45"/>
      <c r="M472" s="234" t="s">
        <v>1</v>
      </c>
      <c r="N472" s="235" t="s">
        <v>38</v>
      </c>
      <c r="O472" s="92"/>
      <c r="P472" s="236">
        <f>O472*H472</f>
        <v>0</v>
      </c>
      <c r="Q472" s="236">
        <v>0</v>
      </c>
      <c r="R472" s="236">
        <f>Q472*H472</f>
        <v>0</v>
      </c>
      <c r="S472" s="236">
        <v>0</v>
      </c>
      <c r="T472" s="237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8" t="s">
        <v>239</v>
      </c>
      <c r="AT472" s="238" t="s">
        <v>196</v>
      </c>
      <c r="AU472" s="238" t="s">
        <v>81</v>
      </c>
      <c r="AY472" s="18" t="s">
        <v>194</v>
      </c>
      <c r="BE472" s="239">
        <f>IF(N472="základní",J472,0)</f>
        <v>0</v>
      </c>
      <c r="BF472" s="239">
        <f>IF(N472="snížená",J472,0)</f>
        <v>0</v>
      </c>
      <c r="BG472" s="239">
        <f>IF(N472="zákl. přenesená",J472,0)</f>
        <v>0</v>
      </c>
      <c r="BH472" s="239">
        <f>IF(N472="sníž. přenesená",J472,0)</f>
        <v>0</v>
      </c>
      <c r="BI472" s="239">
        <f>IF(N472="nulová",J472,0)</f>
        <v>0</v>
      </c>
      <c r="BJ472" s="18" t="s">
        <v>77</v>
      </c>
      <c r="BK472" s="239">
        <f>ROUND(I472*H472,2)</f>
        <v>0</v>
      </c>
      <c r="BL472" s="18" t="s">
        <v>239</v>
      </c>
      <c r="BM472" s="238" t="s">
        <v>622</v>
      </c>
    </row>
    <row r="473" spans="1:47" s="2" customFormat="1" ht="12">
      <c r="A473" s="39"/>
      <c r="B473" s="40"/>
      <c r="C473" s="41"/>
      <c r="D473" s="240" t="s">
        <v>201</v>
      </c>
      <c r="E473" s="41"/>
      <c r="F473" s="241" t="s">
        <v>2033</v>
      </c>
      <c r="G473" s="41"/>
      <c r="H473" s="41"/>
      <c r="I473" s="242"/>
      <c r="J473" s="41"/>
      <c r="K473" s="41"/>
      <c r="L473" s="45"/>
      <c r="M473" s="243"/>
      <c r="N473" s="244"/>
      <c r="O473" s="92"/>
      <c r="P473" s="92"/>
      <c r="Q473" s="92"/>
      <c r="R473" s="92"/>
      <c r="S473" s="92"/>
      <c r="T473" s="93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201</v>
      </c>
      <c r="AU473" s="18" t="s">
        <v>81</v>
      </c>
    </row>
    <row r="474" spans="1:51" s="14" customFormat="1" ht="12">
      <c r="A474" s="14"/>
      <c r="B474" s="255"/>
      <c r="C474" s="256"/>
      <c r="D474" s="240" t="s">
        <v>202</v>
      </c>
      <c r="E474" s="257" t="s">
        <v>1</v>
      </c>
      <c r="F474" s="258" t="s">
        <v>3377</v>
      </c>
      <c r="G474" s="256"/>
      <c r="H474" s="259">
        <v>5</v>
      </c>
      <c r="I474" s="260"/>
      <c r="J474" s="256"/>
      <c r="K474" s="256"/>
      <c r="L474" s="261"/>
      <c r="M474" s="262"/>
      <c r="N474" s="263"/>
      <c r="O474" s="263"/>
      <c r="P474" s="263"/>
      <c r="Q474" s="263"/>
      <c r="R474" s="263"/>
      <c r="S474" s="263"/>
      <c r="T474" s="26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65" t="s">
        <v>202</v>
      </c>
      <c r="AU474" s="265" t="s">
        <v>81</v>
      </c>
      <c r="AV474" s="14" t="s">
        <v>81</v>
      </c>
      <c r="AW474" s="14" t="s">
        <v>30</v>
      </c>
      <c r="AX474" s="14" t="s">
        <v>73</v>
      </c>
      <c r="AY474" s="265" t="s">
        <v>194</v>
      </c>
    </row>
    <row r="475" spans="1:51" s="15" customFormat="1" ht="12">
      <c r="A475" s="15"/>
      <c r="B475" s="266"/>
      <c r="C475" s="267"/>
      <c r="D475" s="240" t="s">
        <v>202</v>
      </c>
      <c r="E475" s="268" t="s">
        <v>1</v>
      </c>
      <c r="F475" s="269" t="s">
        <v>206</v>
      </c>
      <c r="G475" s="267"/>
      <c r="H475" s="270">
        <v>5</v>
      </c>
      <c r="I475" s="271"/>
      <c r="J475" s="267"/>
      <c r="K475" s="267"/>
      <c r="L475" s="272"/>
      <c r="M475" s="273"/>
      <c r="N475" s="274"/>
      <c r="O475" s="274"/>
      <c r="P475" s="274"/>
      <c r="Q475" s="274"/>
      <c r="R475" s="274"/>
      <c r="S475" s="274"/>
      <c r="T475" s="27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76" t="s">
        <v>202</v>
      </c>
      <c r="AU475" s="276" t="s">
        <v>81</v>
      </c>
      <c r="AV475" s="15" t="s">
        <v>115</v>
      </c>
      <c r="AW475" s="15" t="s">
        <v>30</v>
      </c>
      <c r="AX475" s="15" t="s">
        <v>77</v>
      </c>
      <c r="AY475" s="276" t="s">
        <v>194</v>
      </c>
    </row>
    <row r="476" spans="1:65" s="2" customFormat="1" ht="12">
      <c r="A476" s="39"/>
      <c r="B476" s="40"/>
      <c r="C476" s="227" t="s">
        <v>422</v>
      </c>
      <c r="D476" s="227" t="s">
        <v>196</v>
      </c>
      <c r="E476" s="228" t="s">
        <v>3378</v>
      </c>
      <c r="F476" s="229" t="s">
        <v>3379</v>
      </c>
      <c r="G476" s="230" t="s">
        <v>397</v>
      </c>
      <c r="H476" s="231">
        <v>1</v>
      </c>
      <c r="I476" s="232"/>
      <c r="J476" s="233">
        <f>ROUND(I476*H476,2)</f>
        <v>0</v>
      </c>
      <c r="K476" s="229" t="s">
        <v>200</v>
      </c>
      <c r="L476" s="45"/>
      <c r="M476" s="234" t="s">
        <v>1</v>
      </c>
      <c r="N476" s="235" t="s">
        <v>38</v>
      </c>
      <c r="O476" s="92"/>
      <c r="P476" s="236">
        <f>O476*H476</f>
        <v>0</v>
      </c>
      <c r="Q476" s="236">
        <v>0</v>
      </c>
      <c r="R476" s="236">
        <f>Q476*H476</f>
        <v>0</v>
      </c>
      <c r="S476" s="236">
        <v>0</v>
      </c>
      <c r="T476" s="237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8" t="s">
        <v>239</v>
      </c>
      <c r="AT476" s="238" t="s">
        <v>196</v>
      </c>
      <c r="AU476" s="238" t="s">
        <v>81</v>
      </c>
      <c r="AY476" s="18" t="s">
        <v>194</v>
      </c>
      <c r="BE476" s="239">
        <f>IF(N476="základní",J476,0)</f>
        <v>0</v>
      </c>
      <c r="BF476" s="239">
        <f>IF(N476="snížená",J476,0)</f>
        <v>0</v>
      </c>
      <c r="BG476" s="239">
        <f>IF(N476="zákl. přenesená",J476,0)</f>
        <v>0</v>
      </c>
      <c r="BH476" s="239">
        <f>IF(N476="sníž. přenesená",J476,0)</f>
        <v>0</v>
      </c>
      <c r="BI476" s="239">
        <f>IF(N476="nulová",J476,0)</f>
        <v>0</v>
      </c>
      <c r="BJ476" s="18" t="s">
        <v>77</v>
      </c>
      <c r="BK476" s="239">
        <f>ROUND(I476*H476,2)</f>
        <v>0</v>
      </c>
      <c r="BL476" s="18" t="s">
        <v>239</v>
      </c>
      <c r="BM476" s="238" t="s">
        <v>626</v>
      </c>
    </row>
    <row r="477" spans="1:47" s="2" customFormat="1" ht="12">
      <c r="A477" s="39"/>
      <c r="B477" s="40"/>
      <c r="C477" s="41"/>
      <c r="D477" s="240" t="s">
        <v>201</v>
      </c>
      <c r="E477" s="41"/>
      <c r="F477" s="241" t="s">
        <v>3379</v>
      </c>
      <c r="G477" s="41"/>
      <c r="H477" s="41"/>
      <c r="I477" s="242"/>
      <c r="J477" s="41"/>
      <c r="K477" s="41"/>
      <c r="L477" s="45"/>
      <c r="M477" s="243"/>
      <c r="N477" s="244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201</v>
      </c>
      <c r="AU477" s="18" t="s">
        <v>81</v>
      </c>
    </row>
    <row r="478" spans="1:51" s="14" customFormat="1" ht="12">
      <c r="A478" s="14"/>
      <c r="B478" s="255"/>
      <c r="C478" s="256"/>
      <c r="D478" s="240" t="s">
        <v>202</v>
      </c>
      <c r="E478" s="257" t="s">
        <v>1</v>
      </c>
      <c r="F478" s="258" t="s">
        <v>3380</v>
      </c>
      <c r="G478" s="256"/>
      <c r="H478" s="259">
        <v>1</v>
      </c>
      <c r="I478" s="260"/>
      <c r="J478" s="256"/>
      <c r="K478" s="256"/>
      <c r="L478" s="261"/>
      <c r="M478" s="262"/>
      <c r="N478" s="263"/>
      <c r="O478" s="263"/>
      <c r="P478" s="263"/>
      <c r="Q478" s="263"/>
      <c r="R478" s="263"/>
      <c r="S478" s="263"/>
      <c r="T478" s="26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5" t="s">
        <v>202</v>
      </c>
      <c r="AU478" s="265" t="s">
        <v>81</v>
      </c>
      <c r="AV478" s="14" t="s">
        <v>81</v>
      </c>
      <c r="AW478" s="14" t="s">
        <v>30</v>
      </c>
      <c r="AX478" s="14" t="s">
        <v>73</v>
      </c>
      <c r="AY478" s="265" t="s">
        <v>194</v>
      </c>
    </row>
    <row r="479" spans="1:51" s="15" customFormat="1" ht="12">
      <c r="A479" s="15"/>
      <c r="B479" s="266"/>
      <c r="C479" s="267"/>
      <c r="D479" s="240" t="s">
        <v>202</v>
      </c>
      <c r="E479" s="268" t="s">
        <v>1</v>
      </c>
      <c r="F479" s="269" t="s">
        <v>206</v>
      </c>
      <c r="G479" s="267"/>
      <c r="H479" s="270">
        <v>1</v>
      </c>
      <c r="I479" s="271"/>
      <c r="J479" s="267"/>
      <c r="K479" s="267"/>
      <c r="L479" s="272"/>
      <c r="M479" s="273"/>
      <c r="N479" s="274"/>
      <c r="O479" s="274"/>
      <c r="P479" s="274"/>
      <c r="Q479" s="274"/>
      <c r="R479" s="274"/>
      <c r="S479" s="274"/>
      <c r="T479" s="27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76" t="s">
        <v>202</v>
      </c>
      <c r="AU479" s="276" t="s">
        <v>81</v>
      </c>
      <c r="AV479" s="15" t="s">
        <v>115</v>
      </c>
      <c r="AW479" s="15" t="s">
        <v>30</v>
      </c>
      <c r="AX479" s="15" t="s">
        <v>77</v>
      </c>
      <c r="AY479" s="276" t="s">
        <v>194</v>
      </c>
    </row>
    <row r="480" spans="1:65" s="2" customFormat="1" ht="12">
      <c r="A480" s="39"/>
      <c r="B480" s="40"/>
      <c r="C480" s="227" t="s">
        <v>628</v>
      </c>
      <c r="D480" s="227" t="s">
        <v>196</v>
      </c>
      <c r="E480" s="228" t="s">
        <v>2038</v>
      </c>
      <c r="F480" s="229" t="s">
        <v>2039</v>
      </c>
      <c r="G480" s="230" t="s">
        <v>357</v>
      </c>
      <c r="H480" s="231">
        <v>10.1</v>
      </c>
      <c r="I480" s="232"/>
      <c r="J480" s="233">
        <f>ROUND(I480*H480,2)</f>
        <v>0</v>
      </c>
      <c r="K480" s="229" t="s">
        <v>200</v>
      </c>
      <c r="L480" s="45"/>
      <c r="M480" s="234" t="s">
        <v>1</v>
      </c>
      <c r="N480" s="235" t="s">
        <v>38</v>
      </c>
      <c r="O480" s="92"/>
      <c r="P480" s="236">
        <f>O480*H480</f>
        <v>0</v>
      </c>
      <c r="Q480" s="236">
        <v>0</v>
      </c>
      <c r="R480" s="236">
        <f>Q480*H480</f>
        <v>0</v>
      </c>
      <c r="S480" s="236">
        <v>0</v>
      </c>
      <c r="T480" s="237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8" t="s">
        <v>239</v>
      </c>
      <c r="AT480" s="238" t="s">
        <v>196</v>
      </c>
      <c r="AU480" s="238" t="s">
        <v>81</v>
      </c>
      <c r="AY480" s="18" t="s">
        <v>194</v>
      </c>
      <c r="BE480" s="239">
        <f>IF(N480="základní",J480,0)</f>
        <v>0</v>
      </c>
      <c r="BF480" s="239">
        <f>IF(N480="snížená",J480,0)</f>
        <v>0</v>
      </c>
      <c r="BG480" s="239">
        <f>IF(N480="zákl. přenesená",J480,0)</f>
        <v>0</v>
      </c>
      <c r="BH480" s="239">
        <f>IF(N480="sníž. přenesená",J480,0)</f>
        <v>0</v>
      </c>
      <c r="BI480" s="239">
        <f>IF(N480="nulová",J480,0)</f>
        <v>0</v>
      </c>
      <c r="BJ480" s="18" t="s">
        <v>77</v>
      </c>
      <c r="BK480" s="239">
        <f>ROUND(I480*H480,2)</f>
        <v>0</v>
      </c>
      <c r="BL480" s="18" t="s">
        <v>239</v>
      </c>
      <c r="BM480" s="238" t="s">
        <v>631</v>
      </c>
    </row>
    <row r="481" spans="1:47" s="2" customFormat="1" ht="12">
      <c r="A481" s="39"/>
      <c r="B481" s="40"/>
      <c r="C481" s="41"/>
      <c r="D481" s="240" t="s">
        <v>201</v>
      </c>
      <c r="E481" s="41"/>
      <c r="F481" s="241" t="s">
        <v>2039</v>
      </c>
      <c r="G481" s="41"/>
      <c r="H481" s="41"/>
      <c r="I481" s="242"/>
      <c r="J481" s="41"/>
      <c r="K481" s="41"/>
      <c r="L481" s="45"/>
      <c r="M481" s="243"/>
      <c r="N481" s="244"/>
      <c r="O481" s="92"/>
      <c r="P481" s="92"/>
      <c r="Q481" s="92"/>
      <c r="R481" s="92"/>
      <c r="S481" s="92"/>
      <c r="T481" s="93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201</v>
      </c>
      <c r="AU481" s="18" t="s">
        <v>81</v>
      </c>
    </row>
    <row r="482" spans="1:51" s="14" customFormat="1" ht="12">
      <c r="A482" s="14"/>
      <c r="B482" s="255"/>
      <c r="C482" s="256"/>
      <c r="D482" s="240" t="s">
        <v>202</v>
      </c>
      <c r="E482" s="257" t="s">
        <v>1</v>
      </c>
      <c r="F482" s="258" t="s">
        <v>3381</v>
      </c>
      <c r="G482" s="256"/>
      <c r="H482" s="259">
        <v>10.1</v>
      </c>
      <c r="I482" s="260"/>
      <c r="J482" s="256"/>
      <c r="K482" s="256"/>
      <c r="L482" s="261"/>
      <c r="M482" s="262"/>
      <c r="N482" s="263"/>
      <c r="O482" s="263"/>
      <c r="P482" s="263"/>
      <c r="Q482" s="263"/>
      <c r="R482" s="263"/>
      <c r="S482" s="263"/>
      <c r="T482" s="26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5" t="s">
        <v>202</v>
      </c>
      <c r="AU482" s="265" t="s">
        <v>81</v>
      </c>
      <c r="AV482" s="14" t="s">
        <v>81</v>
      </c>
      <c r="AW482" s="14" t="s">
        <v>30</v>
      </c>
      <c r="AX482" s="14" t="s">
        <v>73</v>
      </c>
      <c r="AY482" s="265" t="s">
        <v>194</v>
      </c>
    </row>
    <row r="483" spans="1:51" s="15" customFormat="1" ht="12">
      <c r="A483" s="15"/>
      <c r="B483" s="266"/>
      <c r="C483" s="267"/>
      <c r="D483" s="240" t="s">
        <v>202</v>
      </c>
      <c r="E483" s="268" t="s">
        <v>1</v>
      </c>
      <c r="F483" s="269" t="s">
        <v>206</v>
      </c>
      <c r="G483" s="267"/>
      <c r="H483" s="270">
        <v>10.1</v>
      </c>
      <c r="I483" s="271"/>
      <c r="J483" s="267"/>
      <c r="K483" s="267"/>
      <c r="L483" s="272"/>
      <c r="M483" s="273"/>
      <c r="N483" s="274"/>
      <c r="O483" s="274"/>
      <c r="P483" s="274"/>
      <c r="Q483" s="274"/>
      <c r="R483" s="274"/>
      <c r="S483" s="274"/>
      <c r="T483" s="27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76" t="s">
        <v>202</v>
      </c>
      <c r="AU483" s="276" t="s">
        <v>81</v>
      </c>
      <c r="AV483" s="15" t="s">
        <v>115</v>
      </c>
      <c r="AW483" s="15" t="s">
        <v>30</v>
      </c>
      <c r="AX483" s="15" t="s">
        <v>77</v>
      </c>
      <c r="AY483" s="276" t="s">
        <v>194</v>
      </c>
    </row>
    <row r="484" spans="1:65" s="2" customFormat="1" ht="12">
      <c r="A484" s="39"/>
      <c r="B484" s="40"/>
      <c r="C484" s="227" t="s">
        <v>427</v>
      </c>
      <c r="D484" s="227" t="s">
        <v>196</v>
      </c>
      <c r="E484" s="228" t="s">
        <v>2043</v>
      </c>
      <c r="F484" s="229" t="s">
        <v>2044</v>
      </c>
      <c r="G484" s="230" t="s">
        <v>294</v>
      </c>
      <c r="H484" s="231">
        <v>12.934</v>
      </c>
      <c r="I484" s="232"/>
      <c r="J484" s="233">
        <f>ROUND(I484*H484,2)</f>
        <v>0</v>
      </c>
      <c r="K484" s="229" t="s">
        <v>200</v>
      </c>
      <c r="L484" s="45"/>
      <c r="M484" s="234" t="s">
        <v>1</v>
      </c>
      <c r="N484" s="235" t="s">
        <v>38</v>
      </c>
      <c r="O484" s="92"/>
      <c r="P484" s="236">
        <f>O484*H484</f>
        <v>0</v>
      </c>
      <c r="Q484" s="236">
        <v>0</v>
      </c>
      <c r="R484" s="236">
        <f>Q484*H484</f>
        <v>0</v>
      </c>
      <c r="S484" s="236">
        <v>0</v>
      </c>
      <c r="T484" s="237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8" t="s">
        <v>239</v>
      </c>
      <c r="AT484" s="238" t="s">
        <v>196</v>
      </c>
      <c r="AU484" s="238" t="s">
        <v>81</v>
      </c>
      <c r="AY484" s="18" t="s">
        <v>194</v>
      </c>
      <c r="BE484" s="239">
        <f>IF(N484="základní",J484,0)</f>
        <v>0</v>
      </c>
      <c r="BF484" s="239">
        <f>IF(N484="snížená",J484,0)</f>
        <v>0</v>
      </c>
      <c r="BG484" s="239">
        <f>IF(N484="zákl. přenesená",J484,0)</f>
        <v>0</v>
      </c>
      <c r="BH484" s="239">
        <f>IF(N484="sníž. přenesená",J484,0)</f>
        <v>0</v>
      </c>
      <c r="BI484" s="239">
        <f>IF(N484="nulová",J484,0)</f>
        <v>0</v>
      </c>
      <c r="BJ484" s="18" t="s">
        <v>77</v>
      </c>
      <c r="BK484" s="239">
        <f>ROUND(I484*H484,2)</f>
        <v>0</v>
      </c>
      <c r="BL484" s="18" t="s">
        <v>239</v>
      </c>
      <c r="BM484" s="238" t="s">
        <v>637</v>
      </c>
    </row>
    <row r="485" spans="1:47" s="2" customFormat="1" ht="12">
      <c r="A485" s="39"/>
      <c r="B485" s="40"/>
      <c r="C485" s="41"/>
      <c r="D485" s="240" t="s">
        <v>201</v>
      </c>
      <c r="E485" s="41"/>
      <c r="F485" s="241" t="s">
        <v>2044</v>
      </c>
      <c r="G485" s="41"/>
      <c r="H485" s="41"/>
      <c r="I485" s="242"/>
      <c r="J485" s="41"/>
      <c r="K485" s="41"/>
      <c r="L485" s="45"/>
      <c r="M485" s="243"/>
      <c r="N485" s="244"/>
      <c r="O485" s="92"/>
      <c r="P485" s="92"/>
      <c r="Q485" s="92"/>
      <c r="R485" s="92"/>
      <c r="S485" s="92"/>
      <c r="T485" s="93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201</v>
      </c>
      <c r="AU485" s="18" t="s">
        <v>81</v>
      </c>
    </row>
    <row r="486" spans="1:51" s="14" customFormat="1" ht="12">
      <c r="A486" s="14"/>
      <c r="B486" s="255"/>
      <c r="C486" s="256"/>
      <c r="D486" s="240" t="s">
        <v>202</v>
      </c>
      <c r="E486" s="257" t="s">
        <v>1</v>
      </c>
      <c r="F486" s="258" t="s">
        <v>3382</v>
      </c>
      <c r="G486" s="256"/>
      <c r="H486" s="259">
        <v>13.414</v>
      </c>
      <c r="I486" s="260"/>
      <c r="J486" s="256"/>
      <c r="K486" s="256"/>
      <c r="L486" s="261"/>
      <c r="M486" s="262"/>
      <c r="N486" s="263"/>
      <c r="O486" s="263"/>
      <c r="P486" s="263"/>
      <c r="Q486" s="263"/>
      <c r="R486" s="263"/>
      <c r="S486" s="263"/>
      <c r="T486" s="26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65" t="s">
        <v>202</v>
      </c>
      <c r="AU486" s="265" t="s">
        <v>81</v>
      </c>
      <c r="AV486" s="14" t="s">
        <v>81</v>
      </c>
      <c r="AW486" s="14" t="s">
        <v>30</v>
      </c>
      <c r="AX486" s="14" t="s">
        <v>73</v>
      </c>
      <c r="AY486" s="265" t="s">
        <v>194</v>
      </c>
    </row>
    <row r="487" spans="1:51" s="14" customFormat="1" ht="12">
      <c r="A487" s="14"/>
      <c r="B487" s="255"/>
      <c r="C487" s="256"/>
      <c r="D487" s="240" t="s">
        <v>202</v>
      </c>
      <c r="E487" s="257" t="s">
        <v>1</v>
      </c>
      <c r="F487" s="258" t="s">
        <v>3383</v>
      </c>
      <c r="G487" s="256"/>
      <c r="H487" s="259">
        <v>-0.48</v>
      </c>
      <c r="I487" s="260"/>
      <c r="J487" s="256"/>
      <c r="K487" s="256"/>
      <c r="L487" s="261"/>
      <c r="M487" s="262"/>
      <c r="N487" s="263"/>
      <c r="O487" s="263"/>
      <c r="P487" s="263"/>
      <c r="Q487" s="263"/>
      <c r="R487" s="263"/>
      <c r="S487" s="263"/>
      <c r="T487" s="26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5" t="s">
        <v>202</v>
      </c>
      <c r="AU487" s="265" t="s">
        <v>81</v>
      </c>
      <c r="AV487" s="14" t="s">
        <v>81</v>
      </c>
      <c r="AW487" s="14" t="s">
        <v>30</v>
      </c>
      <c r="AX487" s="14" t="s">
        <v>73</v>
      </c>
      <c r="AY487" s="265" t="s">
        <v>194</v>
      </c>
    </row>
    <row r="488" spans="1:51" s="15" customFormat="1" ht="12">
      <c r="A488" s="15"/>
      <c r="B488" s="266"/>
      <c r="C488" s="267"/>
      <c r="D488" s="240" t="s">
        <v>202</v>
      </c>
      <c r="E488" s="268" t="s">
        <v>1</v>
      </c>
      <c r="F488" s="269" t="s">
        <v>206</v>
      </c>
      <c r="G488" s="267"/>
      <c r="H488" s="270">
        <v>12.934</v>
      </c>
      <c r="I488" s="271"/>
      <c r="J488" s="267"/>
      <c r="K488" s="267"/>
      <c r="L488" s="272"/>
      <c r="M488" s="273"/>
      <c r="N488" s="274"/>
      <c r="O488" s="274"/>
      <c r="P488" s="274"/>
      <c r="Q488" s="274"/>
      <c r="R488" s="274"/>
      <c r="S488" s="274"/>
      <c r="T488" s="27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76" t="s">
        <v>202</v>
      </c>
      <c r="AU488" s="276" t="s">
        <v>81</v>
      </c>
      <c r="AV488" s="15" t="s">
        <v>115</v>
      </c>
      <c r="AW488" s="15" t="s">
        <v>30</v>
      </c>
      <c r="AX488" s="15" t="s">
        <v>77</v>
      </c>
      <c r="AY488" s="276" t="s">
        <v>194</v>
      </c>
    </row>
    <row r="489" spans="1:65" s="2" customFormat="1" ht="12">
      <c r="A489" s="39"/>
      <c r="B489" s="40"/>
      <c r="C489" s="288" t="s">
        <v>639</v>
      </c>
      <c r="D489" s="288" t="s">
        <v>282</v>
      </c>
      <c r="E489" s="289" t="s">
        <v>2051</v>
      </c>
      <c r="F489" s="290" t="s">
        <v>2052</v>
      </c>
      <c r="G489" s="291" t="s">
        <v>294</v>
      </c>
      <c r="H489" s="292">
        <v>14.227</v>
      </c>
      <c r="I489" s="293"/>
      <c r="J489" s="294">
        <f>ROUND(I489*H489,2)</f>
        <v>0</v>
      </c>
      <c r="K489" s="290" t="s">
        <v>1</v>
      </c>
      <c r="L489" s="295"/>
      <c r="M489" s="296" t="s">
        <v>1</v>
      </c>
      <c r="N489" s="297" t="s">
        <v>38</v>
      </c>
      <c r="O489" s="92"/>
      <c r="P489" s="236">
        <f>O489*H489</f>
        <v>0</v>
      </c>
      <c r="Q489" s="236">
        <v>0</v>
      </c>
      <c r="R489" s="236">
        <f>Q489*H489</f>
        <v>0</v>
      </c>
      <c r="S489" s="236">
        <v>0</v>
      </c>
      <c r="T489" s="237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8" t="s">
        <v>273</v>
      </c>
      <c r="AT489" s="238" t="s">
        <v>282</v>
      </c>
      <c r="AU489" s="238" t="s">
        <v>81</v>
      </c>
      <c r="AY489" s="18" t="s">
        <v>194</v>
      </c>
      <c r="BE489" s="239">
        <f>IF(N489="základní",J489,0)</f>
        <v>0</v>
      </c>
      <c r="BF489" s="239">
        <f>IF(N489="snížená",J489,0)</f>
        <v>0</v>
      </c>
      <c r="BG489" s="239">
        <f>IF(N489="zákl. přenesená",J489,0)</f>
        <v>0</v>
      </c>
      <c r="BH489" s="239">
        <f>IF(N489="sníž. přenesená",J489,0)</f>
        <v>0</v>
      </c>
      <c r="BI489" s="239">
        <f>IF(N489="nulová",J489,0)</f>
        <v>0</v>
      </c>
      <c r="BJ489" s="18" t="s">
        <v>77</v>
      </c>
      <c r="BK489" s="239">
        <f>ROUND(I489*H489,2)</f>
        <v>0</v>
      </c>
      <c r="BL489" s="18" t="s">
        <v>239</v>
      </c>
      <c r="BM489" s="238" t="s">
        <v>642</v>
      </c>
    </row>
    <row r="490" spans="1:47" s="2" customFormat="1" ht="12">
      <c r="A490" s="39"/>
      <c r="B490" s="40"/>
      <c r="C490" s="41"/>
      <c r="D490" s="240" t="s">
        <v>201</v>
      </c>
      <c r="E490" s="41"/>
      <c r="F490" s="241" t="s">
        <v>2052</v>
      </c>
      <c r="G490" s="41"/>
      <c r="H490" s="41"/>
      <c r="I490" s="242"/>
      <c r="J490" s="41"/>
      <c r="K490" s="41"/>
      <c r="L490" s="45"/>
      <c r="M490" s="243"/>
      <c r="N490" s="244"/>
      <c r="O490" s="92"/>
      <c r="P490" s="92"/>
      <c r="Q490" s="92"/>
      <c r="R490" s="92"/>
      <c r="S490" s="92"/>
      <c r="T490" s="93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201</v>
      </c>
      <c r="AU490" s="18" t="s">
        <v>81</v>
      </c>
    </row>
    <row r="491" spans="1:51" s="14" customFormat="1" ht="12">
      <c r="A491" s="14"/>
      <c r="B491" s="255"/>
      <c r="C491" s="256"/>
      <c r="D491" s="240" t="s">
        <v>202</v>
      </c>
      <c r="E491" s="257" t="s">
        <v>1</v>
      </c>
      <c r="F491" s="258" t="s">
        <v>3384</v>
      </c>
      <c r="G491" s="256"/>
      <c r="H491" s="259">
        <v>14.227</v>
      </c>
      <c r="I491" s="260"/>
      <c r="J491" s="256"/>
      <c r="K491" s="256"/>
      <c r="L491" s="261"/>
      <c r="M491" s="262"/>
      <c r="N491" s="263"/>
      <c r="O491" s="263"/>
      <c r="P491" s="263"/>
      <c r="Q491" s="263"/>
      <c r="R491" s="263"/>
      <c r="S491" s="263"/>
      <c r="T491" s="26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5" t="s">
        <v>202</v>
      </c>
      <c r="AU491" s="265" t="s">
        <v>81</v>
      </c>
      <c r="AV491" s="14" t="s">
        <v>81</v>
      </c>
      <c r="AW491" s="14" t="s">
        <v>30</v>
      </c>
      <c r="AX491" s="14" t="s">
        <v>73</v>
      </c>
      <c r="AY491" s="265" t="s">
        <v>194</v>
      </c>
    </row>
    <row r="492" spans="1:51" s="15" customFormat="1" ht="12">
      <c r="A492" s="15"/>
      <c r="B492" s="266"/>
      <c r="C492" s="267"/>
      <c r="D492" s="240" t="s">
        <v>202</v>
      </c>
      <c r="E492" s="268" t="s">
        <v>1</v>
      </c>
      <c r="F492" s="269" t="s">
        <v>206</v>
      </c>
      <c r="G492" s="267"/>
      <c r="H492" s="270">
        <v>14.227</v>
      </c>
      <c r="I492" s="271"/>
      <c r="J492" s="267"/>
      <c r="K492" s="267"/>
      <c r="L492" s="272"/>
      <c r="M492" s="273"/>
      <c r="N492" s="274"/>
      <c r="O492" s="274"/>
      <c r="P492" s="274"/>
      <c r="Q492" s="274"/>
      <c r="R492" s="274"/>
      <c r="S492" s="274"/>
      <c r="T492" s="27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76" t="s">
        <v>202</v>
      </c>
      <c r="AU492" s="276" t="s">
        <v>81</v>
      </c>
      <c r="AV492" s="15" t="s">
        <v>115</v>
      </c>
      <c r="AW492" s="15" t="s">
        <v>30</v>
      </c>
      <c r="AX492" s="15" t="s">
        <v>77</v>
      </c>
      <c r="AY492" s="276" t="s">
        <v>194</v>
      </c>
    </row>
    <row r="493" spans="1:65" s="2" customFormat="1" ht="12">
      <c r="A493" s="39"/>
      <c r="B493" s="40"/>
      <c r="C493" s="227" t="s">
        <v>432</v>
      </c>
      <c r="D493" s="227" t="s">
        <v>196</v>
      </c>
      <c r="E493" s="228" t="s">
        <v>2057</v>
      </c>
      <c r="F493" s="229" t="s">
        <v>2058</v>
      </c>
      <c r="G493" s="230" t="s">
        <v>294</v>
      </c>
      <c r="H493" s="231">
        <v>0.48</v>
      </c>
      <c r="I493" s="232"/>
      <c r="J493" s="233">
        <f>ROUND(I493*H493,2)</f>
        <v>0</v>
      </c>
      <c r="K493" s="229" t="s">
        <v>200</v>
      </c>
      <c r="L493" s="45"/>
      <c r="M493" s="234" t="s">
        <v>1</v>
      </c>
      <c r="N493" s="235" t="s">
        <v>38</v>
      </c>
      <c r="O493" s="92"/>
      <c r="P493" s="236">
        <f>O493*H493</f>
        <v>0</v>
      </c>
      <c r="Q493" s="236">
        <v>0</v>
      </c>
      <c r="R493" s="236">
        <f>Q493*H493</f>
        <v>0</v>
      </c>
      <c r="S493" s="236">
        <v>0</v>
      </c>
      <c r="T493" s="237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8" t="s">
        <v>239</v>
      </c>
      <c r="AT493" s="238" t="s">
        <v>196</v>
      </c>
      <c r="AU493" s="238" t="s">
        <v>81</v>
      </c>
      <c r="AY493" s="18" t="s">
        <v>194</v>
      </c>
      <c r="BE493" s="239">
        <f>IF(N493="základní",J493,0)</f>
        <v>0</v>
      </c>
      <c r="BF493" s="239">
        <f>IF(N493="snížená",J493,0)</f>
        <v>0</v>
      </c>
      <c r="BG493" s="239">
        <f>IF(N493="zákl. přenesená",J493,0)</f>
        <v>0</v>
      </c>
      <c r="BH493" s="239">
        <f>IF(N493="sníž. přenesená",J493,0)</f>
        <v>0</v>
      </c>
      <c r="BI493" s="239">
        <f>IF(N493="nulová",J493,0)</f>
        <v>0</v>
      </c>
      <c r="BJ493" s="18" t="s">
        <v>77</v>
      </c>
      <c r="BK493" s="239">
        <f>ROUND(I493*H493,2)</f>
        <v>0</v>
      </c>
      <c r="BL493" s="18" t="s">
        <v>239</v>
      </c>
      <c r="BM493" s="238" t="s">
        <v>648</v>
      </c>
    </row>
    <row r="494" spans="1:47" s="2" customFormat="1" ht="12">
      <c r="A494" s="39"/>
      <c r="B494" s="40"/>
      <c r="C494" s="41"/>
      <c r="D494" s="240" t="s">
        <v>201</v>
      </c>
      <c r="E494" s="41"/>
      <c r="F494" s="241" t="s">
        <v>2058</v>
      </c>
      <c r="G494" s="41"/>
      <c r="H494" s="41"/>
      <c r="I494" s="242"/>
      <c r="J494" s="41"/>
      <c r="K494" s="41"/>
      <c r="L494" s="45"/>
      <c r="M494" s="243"/>
      <c r="N494" s="244"/>
      <c r="O494" s="92"/>
      <c r="P494" s="92"/>
      <c r="Q494" s="92"/>
      <c r="R494" s="92"/>
      <c r="S494" s="92"/>
      <c r="T494" s="93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201</v>
      </c>
      <c r="AU494" s="18" t="s">
        <v>81</v>
      </c>
    </row>
    <row r="495" spans="1:51" s="14" customFormat="1" ht="12">
      <c r="A495" s="14"/>
      <c r="B495" s="255"/>
      <c r="C495" s="256"/>
      <c r="D495" s="240" t="s">
        <v>202</v>
      </c>
      <c r="E495" s="257" t="s">
        <v>1</v>
      </c>
      <c r="F495" s="258" t="s">
        <v>3385</v>
      </c>
      <c r="G495" s="256"/>
      <c r="H495" s="259">
        <v>0.48</v>
      </c>
      <c r="I495" s="260"/>
      <c r="J495" s="256"/>
      <c r="K495" s="256"/>
      <c r="L495" s="261"/>
      <c r="M495" s="262"/>
      <c r="N495" s="263"/>
      <c r="O495" s="263"/>
      <c r="P495" s="263"/>
      <c r="Q495" s="263"/>
      <c r="R495" s="263"/>
      <c r="S495" s="263"/>
      <c r="T495" s="26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5" t="s">
        <v>202</v>
      </c>
      <c r="AU495" s="265" t="s">
        <v>81</v>
      </c>
      <c r="AV495" s="14" t="s">
        <v>81</v>
      </c>
      <c r="AW495" s="14" t="s">
        <v>30</v>
      </c>
      <c r="AX495" s="14" t="s">
        <v>73</v>
      </c>
      <c r="AY495" s="265" t="s">
        <v>194</v>
      </c>
    </row>
    <row r="496" spans="1:51" s="15" customFormat="1" ht="12">
      <c r="A496" s="15"/>
      <c r="B496" s="266"/>
      <c r="C496" s="267"/>
      <c r="D496" s="240" t="s">
        <v>202</v>
      </c>
      <c r="E496" s="268" t="s">
        <v>1</v>
      </c>
      <c r="F496" s="269" t="s">
        <v>206</v>
      </c>
      <c r="G496" s="267"/>
      <c r="H496" s="270">
        <v>0.48</v>
      </c>
      <c r="I496" s="271"/>
      <c r="J496" s="267"/>
      <c r="K496" s="267"/>
      <c r="L496" s="272"/>
      <c r="M496" s="273"/>
      <c r="N496" s="274"/>
      <c r="O496" s="274"/>
      <c r="P496" s="274"/>
      <c r="Q496" s="274"/>
      <c r="R496" s="274"/>
      <c r="S496" s="274"/>
      <c r="T496" s="27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76" t="s">
        <v>202</v>
      </c>
      <c r="AU496" s="276" t="s">
        <v>81</v>
      </c>
      <c r="AV496" s="15" t="s">
        <v>115</v>
      </c>
      <c r="AW496" s="15" t="s">
        <v>30</v>
      </c>
      <c r="AX496" s="15" t="s">
        <v>77</v>
      </c>
      <c r="AY496" s="276" t="s">
        <v>194</v>
      </c>
    </row>
    <row r="497" spans="1:65" s="2" customFormat="1" ht="33" customHeight="1">
      <c r="A497" s="39"/>
      <c r="B497" s="40"/>
      <c r="C497" s="288" t="s">
        <v>650</v>
      </c>
      <c r="D497" s="288" t="s">
        <v>282</v>
      </c>
      <c r="E497" s="289" t="s">
        <v>2060</v>
      </c>
      <c r="F497" s="290" t="s">
        <v>2061</v>
      </c>
      <c r="G497" s="291" t="s">
        <v>397</v>
      </c>
      <c r="H497" s="292">
        <v>1</v>
      </c>
      <c r="I497" s="293"/>
      <c r="J497" s="294">
        <f>ROUND(I497*H497,2)</f>
        <v>0</v>
      </c>
      <c r="K497" s="290" t="s">
        <v>1</v>
      </c>
      <c r="L497" s="295"/>
      <c r="M497" s="296" t="s">
        <v>1</v>
      </c>
      <c r="N497" s="297" t="s">
        <v>38</v>
      </c>
      <c r="O497" s="92"/>
      <c r="P497" s="236">
        <f>O497*H497</f>
        <v>0</v>
      </c>
      <c r="Q497" s="236">
        <v>0</v>
      </c>
      <c r="R497" s="236">
        <f>Q497*H497</f>
        <v>0</v>
      </c>
      <c r="S497" s="236">
        <v>0</v>
      </c>
      <c r="T497" s="237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8" t="s">
        <v>273</v>
      </c>
      <c r="AT497" s="238" t="s">
        <v>282</v>
      </c>
      <c r="AU497" s="238" t="s">
        <v>81</v>
      </c>
      <c r="AY497" s="18" t="s">
        <v>194</v>
      </c>
      <c r="BE497" s="239">
        <f>IF(N497="základní",J497,0)</f>
        <v>0</v>
      </c>
      <c r="BF497" s="239">
        <f>IF(N497="snížená",J497,0)</f>
        <v>0</v>
      </c>
      <c r="BG497" s="239">
        <f>IF(N497="zákl. přenesená",J497,0)</f>
        <v>0</v>
      </c>
      <c r="BH497" s="239">
        <f>IF(N497="sníž. přenesená",J497,0)</f>
        <v>0</v>
      </c>
      <c r="BI497" s="239">
        <f>IF(N497="nulová",J497,0)</f>
        <v>0</v>
      </c>
      <c r="BJ497" s="18" t="s">
        <v>77</v>
      </c>
      <c r="BK497" s="239">
        <f>ROUND(I497*H497,2)</f>
        <v>0</v>
      </c>
      <c r="BL497" s="18" t="s">
        <v>239</v>
      </c>
      <c r="BM497" s="238" t="s">
        <v>653</v>
      </c>
    </row>
    <row r="498" spans="1:47" s="2" customFormat="1" ht="12">
      <c r="A498" s="39"/>
      <c r="B498" s="40"/>
      <c r="C498" s="41"/>
      <c r="D498" s="240" t="s">
        <v>201</v>
      </c>
      <c r="E498" s="41"/>
      <c r="F498" s="241" t="s">
        <v>2061</v>
      </c>
      <c r="G498" s="41"/>
      <c r="H498" s="41"/>
      <c r="I498" s="242"/>
      <c r="J498" s="41"/>
      <c r="K498" s="41"/>
      <c r="L498" s="45"/>
      <c r="M498" s="243"/>
      <c r="N498" s="244"/>
      <c r="O498" s="92"/>
      <c r="P498" s="92"/>
      <c r="Q498" s="92"/>
      <c r="R498" s="92"/>
      <c r="S498" s="92"/>
      <c r="T498" s="93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201</v>
      </c>
      <c r="AU498" s="18" t="s">
        <v>81</v>
      </c>
    </row>
    <row r="499" spans="1:51" s="14" customFormat="1" ht="12">
      <c r="A499" s="14"/>
      <c r="B499" s="255"/>
      <c r="C499" s="256"/>
      <c r="D499" s="240" t="s">
        <v>202</v>
      </c>
      <c r="E499" s="257" t="s">
        <v>1</v>
      </c>
      <c r="F499" s="258" t="s">
        <v>3386</v>
      </c>
      <c r="G499" s="256"/>
      <c r="H499" s="259">
        <v>1</v>
      </c>
      <c r="I499" s="260"/>
      <c r="J499" s="256"/>
      <c r="K499" s="256"/>
      <c r="L499" s="261"/>
      <c r="M499" s="262"/>
      <c r="N499" s="263"/>
      <c r="O499" s="263"/>
      <c r="P499" s="263"/>
      <c r="Q499" s="263"/>
      <c r="R499" s="263"/>
      <c r="S499" s="263"/>
      <c r="T499" s="26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5" t="s">
        <v>202</v>
      </c>
      <c r="AU499" s="265" t="s">
        <v>81</v>
      </c>
      <c r="AV499" s="14" t="s">
        <v>81</v>
      </c>
      <c r="AW499" s="14" t="s">
        <v>30</v>
      </c>
      <c r="AX499" s="14" t="s">
        <v>73</v>
      </c>
      <c r="AY499" s="265" t="s">
        <v>194</v>
      </c>
    </row>
    <row r="500" spans="1:51" s="15" customFormat="1" ht="12">
      <c r="A500" s="15"/>
      <c r="B500" s="266"/>
      <c r="C500" s="267"/>
      <c r="D500" s="240" t="s">
        <v>202</v>
      </c>
      <c r="E500" s="268" t="s">
        <v>1</v>
      </c>
      <c r="F500" s="269" t="s">
        <v>206</v>
      </c>
      <c r="G500" s="267"/>
      <c r="H500" s="270">
        <v>1</v>
      </c>
      <c r="I500" s="271"/>
      <c r="J500" s="267"/>
      <c r="K500" s="267"/>
      <c r="L500" s="272"/>
      <c r="M500" s="273"/>
      <c r="N500" s="274"/>
      <c r="O500" s="274"/>
      <c r="P500" s="274"/>
      <c r="Q500" s="274"/>
      <c r="R500" s="274"/>
      <c r="S500" s="274"/>
      <c r="T500" s="27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76" t="s">
        <v>202</v>
      </c>
      <c r="AU500" s="276" t="s">
        <v>81</v>
      </c>
      <c r="AV500" s="15" t="s">
        <v>115</v>
      </c>
      <c r="AW500" s="15" t="s">
        <v>30</v>
      </c>
      <c r="AX500" s="15" t="s">
        <v>77</v>
      </c>
      <c r="AY500" s="276" t="s">
        <v>194</v>
      </c>
    </row>
    <row r="501" spans="1:65" s="2" customFormat="1" ht="21.75" customHeight="1">
      <c r="A501" s="39"/>
      <c r="B501" s="40"/>
      <c r="C501" s="227" t="s">
        <v>438</v>
      </c>
      <c r="D501" s="227" t="s">
        <v>196</v>
      </c>
      <c r="E501" s="228" t="s">
        <v>2065</v>
      </c>
      <c r="F501" s="229" t="s">
        <v>2066</v>
      </c>
      <c r="G501" s="230" t="s">
        <v>357</v>
      </c>
      <c r="H501" s="231">
        <v>6.08</v>
      </c>
      <c r="I501" s="232"/>
      <c r="J501" s="233">
        <f>ROUND(I501*H501,2)</f>
        <v>0</v>
      </c>
      <c r="K501" s="229" t="s">
        <v>1</v>
      </c>
      <c r="L501" s="45"/>
      <c r="M501" s="234" t="s">
        <v>1</v>
      </c>
      <c r="N501" s="235" t="s">
        <v>38</v>
      </c>
      <c r="O501" s="92"/>
      <c r="P501" s="236">
        <f>O501*H501</f>
        <v>0</v>
      </c>
      <c r="Q501" s="236">
        <v>0</v>
      </c>
      <c r="R501" s="236">
        <f>Q501*H501</f>
        <v>0</v>
      </c>
      <c r="S501" s="236">
        <v>0</v>
      </c>
      <c r="T501" s="237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8" t="s">
        <v>239</v>
      </c>
      <c r="AT501" s="238" t="s">
        <v>196</v>
      </c>
      <c r="AU501" s="238" t="s">
        <v>81</v>
      </c>
      <c r="AY501" s="18" t="s">
        <v>194</v>
      </c>
      <c r="BE501" s="239">
        <f>IF(N501="základní",J501,0)</f>
        <v>0</v>
      </c>
      <c r="BF501" s="239">
        <f>IF(N501="snížená",J501,0)</f>
        <v>0</v>
      </c>
      <c r="BG501" s="239">
        <f>IF(N501="zákl. přenesená",J501,0)</f>
        <v>0</v>
      </c>
      <c r="BH501" s="239">
        <f>IF(N501="sníž. přenesená",J501,0)</f>
        <v>0</v>
      </c>
      <c r="BI501" s="239">
        <f>IF(N501="nulová",J501,0)</f>
        <v>0</v>
      </c>
      <c r="BJ501" s="18" t="s">
        <v>77</v>
      </c>
      <c r="BK501" s="239">
        <f>ROUND(I501*H501,2)</f>
        <v>0</v>
      </c>
      <c r="BL501" s="18" t="s">
        <v>239</v>
      </c>
      <c r="BM501" s="238" t="s">
        <v>658</v>
      </c>
    </row>
    <row r="502" spans="1:47" s="2" customFormat="1" ht="12">
      <c r="A502" s="39"/>
      <c r="B502" s="40"/>
      <c r="C502" s="41"/>
      <c r="D502" s="240" t="s">
        <v>201</v>
      </c>
      <c r="E502" s="41"/>
      <c r="F502" s="241" t="s">
        <v>2066</v>
      </c>
      <c r="G502" s="41"/>
      <c r="H502" s="41"/>
      <c r="I502" s="242"/>
      <c r="J502" s="41"/>
      <c r="K502" s="41"/>
      <c r="L502" s="45"/>
      <c r="M502" s="243"/>
      <c r="N502" s="244"/>
      <c r="O502" s="92"/>
      <c r="P502" s="92"/>
      <c r="Q502" s="92"/>
      <c r="R502" s="92"/>
      <c r="S502" s="92"/>
      <c r="T502" s="93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201</v>
      </c>
      <c r="AU502" s="18" t="s">
        <v>81</v>
      </c>
    </row>
    <row r="503" spans="1:51" s="13" customFormat="1" ht="12">
      <c r="A503" s="13"/>
      <c r="B503" s="245"/>
      <c r="C503" s="246"/>
      <c r="D503" s="240" t="s">
        <v>202</v>
      </c>
      <c r="E503" s="247" t="s">
        <v>1</v>
      </c>
      <c r="F503" s="248" t="s">
        <v>399</v>
      </c>
      <c r="G503" s="246"/>
      <c r="H503" s="247" t="s">
        <v>1</v>
      </c>
      <c r="I503" s="249"/>
      <c r="J503" s="246"/>
      <c r="K503" s="246"/>
      <c r="L503" s="250"/>
      <c r="M503" s="251"/>
      <c r="N503" s="252"/>
      <c r="O503" s="252"/>
      <c r="P503" s="252"/>
      <c r="Q503" s="252"/>
      <c r="R503" s="252"/>
      <c r="S503" s="252"/>
      <c r="T503" s="25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4" t="s">
        <v>202</v>
      </c>
      <c r="AU503" s="254" t="s">
        <v>81</v>
      </c>
      <c r="AV503" s="13" t="s">
        <v>77</v>
      </c>
      <c r="AW503" s="13" t="s">
        <v>30</v>
      </c>
      <c r="AX503" s="13" t="s">
        <v>73</v>
      </c>
      <c r="AY503" s="254" t="s">
        <v>194</v>
      </c>
    </row>
    <row r="504" spans="1:51" s="14" customFormat="1" ht="12">
      <c r="A504" s="14"/>
      <c r="B504" s="255"/>
      <c r="C504" s="256"/>
      <c r="D504" s="240" t="s">
        <v>202</v>
      </c>
      <c r="E504" s="257" t="s">
        <v>1</v>
      </c>
      <c r="F504" s="258" t="s">
        <v>3387</v>
      </c>
      <c r="G504" s="256"/>
      <c r="H504" s="259">
        <v>6.08</v>
      </c>
      <c r="I504" s="260"/>
      <c r="J504" s="256"/>
      <c r="K504" s="256"/>
      <c r="L504" s="261"/>
      <c r="M504" s="262"/>
      <c r="N504" s="263"/>
      <c r="O504" s="263"/>
      <c r="P504" s="263"/>
      <c r="Q504" s="263"/>
      <c r="R504" s="263"/>
      <c r="S504" s="263"/>
      <c r="T504" s="26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65" t="s">
        <v>202</v>
      </c>
      <c r="AU504" s="265" t="s">
        <v>81</v>
      </c>
      <c r="AV504" s="14" t="s">
        <v>81</v>
      </c>
      <c r="AW504" s="14" t="s">
        <v>30</v>
      </c>
      <c r="AX504" s="14" t="s">
        <v>73</v>
      </c>
      <c r="AY504" s="265" t="s">
        <v>194</v>
      </c>
    </row>
    <row r="505" spans="1:51" s="15" customFormat="1" ht="12">
      <c r="A505" s="15"/>
      <c r="B505" s="266"/>
      <c r="C505" s="267"/>
      <c r="D505" s="240" t="s">
        <v>202</v>
      </c>
      <c r="E505" s="268" t="s">
        <v>1</v>
      </c>
      <c r="F505" s="269" t="s">
        <v>206</v>
      </c>
      <c r="G505" s="267"/>
      <c r="H505" s="270">
        <v>6.08</v>
      </c>
      <c r="I505" s="271"/>
      <c r="J505" s="267"/>
      <c r="K505" s="267"/>
      <c r="L505" s="272"/>
      <c r="M505" s="273"/>
      <c r="N505" s="274"/>
      <c r="O505" s="274"/>
      <c r="P505" s="274"/>
      <c r="Q505" s="274"/>
      <c r="R505" s="274"/>
      <c r="S505" s="274"/>
      <c r="T505" s="27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76" t="s">
        <v>202</v>
      </c>
      <c r="AU505" s="276" t="s">
        <v>81</v>
      </c>
      <c r="AV505" s="15" t="s">
        <v>115</v>
      </c>
      <c r="AW505" s="15" t="s">
        <v>30</v>
      </c>
      <c r="AX505" s="15" t="s">
        <v>77</v>
      </c>
      <c r="AY505" s="276" t="s">
        <v>194</v>
      </c>
    </row>
    <row r="506" spans="1:65" s="2" customFormat="1" ht="21.75" customHeight="1">
      <c r="A506" s="39"/>
      <c r="B506" s="40"/>
      <c r="C506" s="227" t="s">
        <v>659</v>
      </c>
      <c r="D506" s="227" t="s">
        <v>196</v>
      </c>
      <c r="E506" s="228" t="s">
        <v>2069</v>
      </c>
      <c r="F506" s="229" t="s">
        <v>2070</v>
      </c>
      <c r="G506" s="230" t="s">
        <v>357</v>
      </c>
      <c r="H506" s="231">
        <v>8.95</v>
      </c>
      <c r="I506" s="232"/>
      <c r="J506" s="233">
        <f>ROUND(I506*H506,2)</f>
        <v>0</v>
      </c>
      <c r="K506" s="229" t="s">
        <v>1</v>
      </c>
      <c r="L506" s="45"/>
      <c r="M506" s="234" t="s">
        <v>1</v>
      </c>
      <c r="N506" s="235" t="s">
        <v>38</v>
      </c>
      <c r="O506" s="92"/>
      <c r="P506" s="236">
        <f>O506*H506</f>
        <v>0</v>
      </c>
      <c r="Q506" s="236">
        <v>0</v>
      </c>
      <c r="R506" s="236">
        <f>Q506*H506</f>
        <v>0</v>
      </c>
      <c r="S506" s="236">
        <v>0</v>
      </c>
      <c r="T506" s="237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8" t="s">
        <v>239</v>
      </c>
      <c r="AT506" s="238" t="s">
        <v>196</v>
      </c>
      <c r="AU506" s="238" t="s">
        <v>81</v>
      </c>
      <c r="AY506" s="18" t="s">
        <v>194</v>
      </c>
      <c r="BE506" s="239">
        <f>IF(N506="základní",J506,0)</f>
        <v>0</v>
      </c>
      <c r="BF506" s="239">
        <f>IF(N506="snížená",J506,0)</f>
        <v>0</v>
      </c>
      <c r="BG506" s="239">
        <f>IF(N506="zákl. přenesená",J506,0)</f>
        <v>0</v>
      </c>
      <c r="BH506" s="239">
        <f>IF(N506="sníž. přenesená",J506,0)</f>
        <v>0</v>
      </c>
      <c r="BI506" s="239">
        <f>IF(N506="nulová",J506,0)</f>
        <v>0</v>
      </c>
      <c r="BJ506" s="18" t="s">
        <v>77</v>
      </c>
      <c r="BK506" s="239">
        <f>ROUND(I506*H506,2)</f>
        <v>0</v>
      </c>
      <c r="BL506" s="18" t="s">
        <v>239</v>
      </c>
      <c r="BM506" s="238" t="s">
        <v>662</v>
      </c>
    </row>
    <row r="507" spans="1:47" s="2" customFormat="1" ht="12">
      <c r="A507" s="39"/>
      <c r="B507" s="40"/>
      <c r="C507" s="41"/>
      <c r="D507" s="240" t="s">
        <v>201</v>
      </c>
      <c r="E507" s="41"/>
      <c r="F507" s="241" t="s">
        <v>2070</v>
      </c>
      <c r="G507" s="41"/>
      <c r="H507" s="41"/>
      <c r="I507" s="242"/>
      <c r="J507" s="41"/>
      <c r="K507" s="41"/>
      <c r="L507" s="45"/>
      <c r="M507" s="243"/>
      <c r="N507" s="244"/>
      <c r="O507" s="92"/>
      <c r="P507" s="92"/>
      <c r="Q507" s="92"/>
      <c r="R507" s="92"/>
      <c r="S507" s="92"/>
      <c r="T507" s="93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201</v>
      </c>
      <c r="AU507" s="18" t="s">
        <v>81</v>
      </c>
    </row>
    <row r="508" spans="1:51" s="13" customFormat="1" ht="12">
      <c r="A508" s="13"/>
      <c r="B508" s="245"/>
      <c r="C508" s="246"/>
      <c r="D508" s="240" t="s">
        <v>202</v>
      </c>
      <c r="E508" s="247" t="s">
        <v>1</v>
      </c>
      <c r="F508" s="248" t="s">
        <v>399</v>
      </c>
      <c r="G508" s="246"/>
      <c r="H508" s="247" t="s">
        <v>1</v>
      </c>
      <c r="I508" s="249"/>
      <c r="J508" s="246"/>
      <c r="K508" s="246"/>
      <c r="L508" s="250"/>
      <c r="M508" s="251"/>
      <c r="N508" s="252"/>
      <c r="O508" s="252"/>
      <c r="P508" s="252"/>
      <c r="Q508" s="252"/>
      <c r="R508" s="252"/>
      <c r="S508" s="252"/>
      <c r="T508" s="25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4" t="s">
        <v>202</v>
      </c>
      <c r="AU508" s="254" t="s">
        <v>81</v>
      </c>
      <c r="AV508" s="13" t="s">
        <v>77</v>
      </c>
      <c r="AW508" s="13" t="s">
        <v>30</v>
      </c>
      <c r="AX508" s="13" t="s">
        <v>73</v>
      </c>
      <c r="AY508" s="254" t="s">
        <v>194</v>
      </c>
    </row>
    <row r="509" spans="1:51" s="14" customFormat="1" ht="12">
      <c r="A509" s="14"/>
      <c r="B509" s="255"/>
      <c r="C509" s="256"/>
      <c r="D509" s="240" t="s">
        <v>202</v>
      </c>
      <c r="E509" s="257" t="s">
        <v>1</v>
      </c>
      <c r="F509" s="258" t="s">
        <v>3388</v>
      </c>
      <c r="G509" s="256"/>
      <c r="H509" s="259">
        <v>8.95</v>
      </c>
      <c r="I509" s="260"/>
      <c r="J509" s="256"/>
      <c r="K509" s="256"/>
      <c r="L509" s="261"/>
      <c r="M509" s="262"/>
      <c r="N509" s="263"/>
      <c r="O509" s="263"/>
      <c r="P509" s="263"/>
      <c r="Q509" s="263"/>
      <c r="R509" s="263"/>
      <c r="S509" s="263"/>
      <c r="T509" s="26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65" t="s">
        <v>202</v>
      </c>
      <c r="AU509" s="265" t="s">
        <v>81</v>
      </c>
      <c r="AV509" s="14" t="s">
        <v>81</v>
      </c>
      <c r="AW509" s="14" t="s">
        <v>30</v>
      </c>
      <c r="AX509" s="14" t="s">
        <v>73</v>
      </c>
      <c r="AY509" s="265" t="s">
        <v>194</v>
      </c>
    </row>
    <row r="510" spans="1:51" s="15" customFormat="1" ht="12">
      <c r="A510" s="15"/>
      <c r="B510" s="266"/>
      <c r="C510" s="267"/>
      <c r="D510" s="240" t="s">
        <v>202</v>
      </c>
      <c r="E510" s="268" t="s">
        <v>1</v>
      </c>
      <c r="F510" s="269" t="s">
        <v>206</v>
      </c>
      <c r="G510" s="267"/>
      <c r="H510" s="270">
        <v>8.95</v>
      </c>
      <c r="I510" s="271"/>
      <c r="J510" s="267"/>
      <c r="K510" s="267"/>
      <c r="L510" s="272"/>
      <c r="M510" s="273"/>
      <c r="N510" s="274"/>
      <c r="O510" s="274"/>
      <c r="P510" s="274"/>
      <c r="Q510" s="274"/>
      <c r="R510" s="274"/>
      <c r="S510" s="274"/>
      <c r="T510" s="27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76" t="s">
        <v>202</v>
      </c>
      <c r="AU510" s="276" t="s">
        <v>81</v>
      </c>
      <c r="AV510" s="15" t="s">
        <v>115</v>
      </c>
      <c r="AW510" s="15" t="s">
        <v>30</v>
      </c>
      <c r="AX510" s="15" t="s">
        <v>77</v>
      </c>
      <c r="AY510" s="276" t="s">
        <v>194</v>
      </c>
    </row>
    <row r="511" spans="1:65" s="2" customFormat="1" ht="12">
      <c r="A511" s="39"/>
      <c r="B511" s="40"/>
      <c r="C511" s="227" t="s">
        <v>444</v>
      </c>
      <c r="D511" s="227" t="s">
        <v>196</v>
      </c>
      <c r="E511" s="228" t="s">
        <v>2076</v>
      </c>
      <c r="F511" s="229" t="s">
        <v>2077</v>
      </c>
      <c r="G511" s="230" t="s">
        <v>357</v>
      </c>
      <c r="H511" s="231">
        <v>6.8</v>
      </c>
      <c r="I511" s="232"/>
      <c r="J511" s="233">
        <f>ROUND(I511*H511,2)</f>
        <v>0</v>
      </c>
      <c r="K511" s="229" t="s">
        <v>200</v>
      </c>
      <c r="L511" s="45"/>
      <c r="M511" s="234" t="s">
        <v>1</v>
      </c>
      <c r="N511" s="235" t="s">
        <v>38</v>
      </c>
      <c r="O511" s="92"/>
      <c r="P511" s="236">
        <f>O511*H511</f>
        <v>0</v>
      </c>
      <c r="Q511" s="236">
        <v>0</v>
      </c>
      <c r="R511" s="236">
        <f>Q511*H511</f>
        <v>0</v>
      </c>
      <c r="S511" s="236">
        <v>0</v>
      </c>
      <c r="T511" s="237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8" t="s">
        <v>239</v>
      </c>
      <c r="AT511" s="238" t="s">
        <v>196</v>
      </c>
      <c r="AU511" s="238" t="s">
        <v>81</v>
      </c>
      <c r="AY511" s="18" t="s">
        <v>194</v>
      </c>
      <c r="BE511" s="239">
        <f>IF(N511="základní",J511,0)</f>
        <v>0</v>
      </c>
      <c r="BF511" s="239">
        <f>IF(N511="snížená",J511,0)</f>
        <v>0</v>
      </c>
      <c r="BG511" s="239">
        <f>IF(N511="zákl. přenesená",J511,0)</f>
        <v>0</v>
      </c>
      <c r="BH511" s="239">
        <f>IF(N511="sníž. přenesená",J511,0)</f>
        <v>0</v>
      </c>
      <c r="BI511" s="239">
        <f>IF(N511="nulová",J511,0)</f>
        <v>0</v>
      </c>
      <c r="BJ511" s="18" t="s">
        <v>77</v>
      </c>
      <c r="BK511" s="239">
        <f>ROUND(I511*H511,2)</f>
        <v>0</v>
      </c>
      <c r="BL511" s="18" t="s">
        <v>239</v>
      </c>
      <c r="BM511" s="238" t="s">
        <v>666</v>
      </c>
    </row>
    <row r="512" spans="1:47" s="2" customFormat="1" ht="12">
      <c r="A512" s="39"/>
      <c r="B512" s="40"/>
      <c r="C512" s="41"/>
      <c r="D512" s="240" t="s">
        <v>201</v>
      </c>
      <c r="E512" s="41"/>
      <c r="F512" s="241" t="s">
        <v>2077</v>
      </c>
      <c r="G512" s="41"/>
      <c r="H512" s="41"/>
      <c r="I512" s="242"/>
      <c r="J512" s="41"/>
      <c r="K512" s="41"/>
      <c r="L512" s="45"/>
      <c r="M512" s="243"/>
      <c r="N512" s="244"/>
      <c r="O512" s="92"/>
      <c r="P512" s="92"/>
      <c r="Q512" s="92"/>
      <c r="R512" s="92"/>
      <c r="S512" s="92"/>
      <c r="T512" s="93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201</v>
      </c>
      <c r="AU512" s="18" t="s">
        <v>81</v>
      </c>
    </row>
    <row r="513" spans="1:51" s="13" customFormat="1" ht="12">
      <c r="A513" s="13"/>
      <c r="B513" s="245"/>
      <c r="C513" s="246"/>
      <c r="D513" s="240" t="s">
        <v>202</v>
      </c>
      <c r="E513" s="247" t="s">
        <v>1</v>
      </c>
      <c r="F513" s="248" t="s">
        <v>399</v>
      </c>
      <c r="G513" s="246"/>
      <c r="H513" s="247" t="s">
        <v>1</v>
      </c>
      <c r="I513" s="249"/>
      <c r="J513" s="246"/>
      <c r="K513" s="246"/>
      <c r="L513" s="250"/>
      <c r="M513" s="251"/>
      <c r="N513" s="252"/>
      <c r="O513" s="252"/>
      <c r="P513" s="252"/>
      <c r="Q513" s="252"/>
      <c r="R513" s="252"/>
      <c r="S513" s="252"/>
      <c r="T513" s="25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4" t="s">
        <v>202</v>
      </c>
      <c r="AU513" s="254" t="s">
        <v>81</v>
      </c>
      <c r="AV513" s="13" t="s">
        <v>77</v>
      </c>
      <c r="AW513" s="13" t="s">
        <v>30</v>
      </c>
      <c r="AX513" s="13" t="s">
        <v>73</v>
      </c>
      <c r="AY513" s="254" t="s">
        <v>194</v>
      </c>
    </row>
    <row r="514" spans="1:51" s="13" customFormat="1" ht="12">
      <c r="A514" s="13"/>
      <c r="B514" s="245"/>
      <c r="C514" s="246"/>
      <c r="D514" s="240" t="s">
        <v>202</v>
      </c>
      <c r="E514" s="247" t="s">
        <v>1</v>
      </c>
      <c r="F514" s="248" t="s">
        <v>2079</v>
      </c>
      <c r="G514" s="246"/>
      <c r="H514" s="247" t="s">
        <v>1</v>
      </c>
      <c r="I514" s="249"/>
      <c r="J514" s="246"/>
      <c r="K514" s="246"/>
      <c r="L514" s="250"/>
      <c r="M514" s="251"/>
      <c r="N514" s="252"/>
      <c r="O514" s="252"/>
      <c r="P514" s="252"/>
      <c r="Q514" s="252"/>
      <c r="R514" s="252"/>
      <c r="S514" s="252"/>
      <c r="T514" s="25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4" t="s">
        <v>202</v>
      </c>
      <c r="AU514" s="254" t="s">
        <v>81</v>
      </c>
      <c r="AV514" s="13" t="s">
        <v>77</v>
      </c>
      <c r="AW514" s="13" t="s">
        <v>30</v>
      </c>
      <c r="AX514" s="13" t="s">
        <v>73</v>
      </c>
      <c r="AY514" s="254" t="s">
        <v>194</v>
      </c>
    </row>
    <row r="515" spans="1:51" s="14" customFormat="1" ht="12">
      <c r="A515" s="14"/>
      <c r="B515" s="255"/>
      <c r="C515" s="256"/>
      <c r="D515" s="240" t="s">
        <v>202</v>
      </c>
      <c r="E515" s="257" t="s">
        <v>1</v>
      </c>
      <c r="F515" s="258" t="s">
        <v>3361</v>
      </c>
      <c r="G515" s="256"/>
      <c r="H515" s="259">
        <v>6.8</v>
      </c>
      <c r="I515" s="260"/>
      <c r="J515" s="256"/>
      <c r="K515" s="256"/>
      <c r="L515" s="261"/>
      <c r="M515" s="262"/>
      <c r="N515" s="263"/>
      <c r="O515" s="263"/>
      <c r="P515" s="263"/>
      <c r="Q515" s="263"/>
      <c r="R515" s="263"/>
      <c r="S515" s="263"/>
      <c r="T515" s="26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65" t="s">
        <v>202</v>
      </c>
      <c r="AU515" s="265" t="s">
        <v>81</v>
      </c>
      <c r="AV515" s="14" t="s">
        <v>81</v>
      </c>
      <c r="AW515" s="14" t="s">
        <v>30</v>
      </c>
      <c r="AX515" s="14" t="s">
        <v>73</v>
      </c>
      <c r="AY515" s="265" t="s">
        <v>194</v>
      </c>
    </row>
    <row r="516" spans="1:51" s="15" customFormat="1" ht="12">
      <c r="A516" s="15"/>
      <c r="B516" s="266"/>
      <c r="C516" s="267"/>
      <c r="D516" s="240" t="s">
        <v>202</v>
      </c>
      <c r="E516" s="268" t="s">
        <v>1</v>
      </c>
      <c r="F516" s="269" t="s">
        <v>206</v>
      </c>
      <c r="G516" s="267"/>
      <c r="H516" s="270">
        <v>6.8</v>
      </c>
      <c r="I516" s="271"/>
      <c r="J516" s="267"/>
      <c r="K516" s="267"/>
      <c r="L516" s="272"/>
      <c r="M516" s="273"/>
      <c r="N516" s="274"/>
      <c r="O516" s="274"/>
      <c r="P516" s="274"/>
      <c r="Q516" s="274"/>
      <c r="R516" s="274"/>
      <c r="S516" s="274"/>
      <c r="T516" s="27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76" t="s">
        <v>202</v>
      </c>
      <c r="AU516" s="276" t="s">
        <v>81</v>
      </c>
      <c r="AV516" s="15" t="s">
        <v>115</v>
      </c>
      <c r="AW516" s="15" t="s">
        <v>30</v>
      </c>
      <c r="AX516" s="15" t="s">
        <v>77</v>
      </c>
      <c r="AY516" s="276" t="s">
        <v>194</v>
      </c>
    </row>
    <row r="517" spans="1:65" s="2" customFormat="1" ht="44.25" customHeight="1">
      <c r="A517" s="39"/>
      <c r="B517" s="40"/>
      <c r="C517" s="227" t="s">
        <v>669</v>
      </c>
      <c r="D517" s="227" t="s">
        <v>196</v>
      </c>
      <c r="E517" s="228" t="s">
        <v>2082</v>
      </c>
      <c r="F517" s="229" t="s">
        <v>2083</v>
      </c>
      <c r="G517" s="230" t="s">
        <v>268</v>
      </c>
      <c r="H517" s="231">
        <v>0.229</v>
      </c>
      <c r="I517" s="232"/>
      <c r="J517" s="233">
        <f>ROUND(I517*H517,2)</f>
        <v>0</v>
      </c>
      <c r="K517" s="229" t="s">
        <v>200</v>
      </c>
      <c r="L517" s="45"/>
      <c r="M517" s="234" t="s">
        <v>1</v>
      </c>
      <c r="N517" s="235" t="s">
        <v>38</v>
      </c>
      <c r="O517" s="92"/>
      <c r="P517" s="236">
        <f>O517*H517</f>
        <v>0</v>
      </c>
      <c r="Q517" s="236">
        <v>0</v>
      </c>
      <c r="R517" s="236">
        <f>Q517*H517</f>
        <v>0</v>
      </c>
      <c r="S517" s="236">
        <v>0</v>
      </c>
      <c r="T517" s="237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8" t="s">
        <v>239</v>
      </c>
      <c r="AT517" s="238" t="s">
        <v>196</v>
      </c>
      <c r="AU517" s="238" t="s">
        <v>81</v>
      </c>
      <c r="AY517" s="18" t="s">
        <v>194</v>
      </c>
      <c r="BE517" s="239">
        <f>IF(N517="základní",J517,0)</f>
        <v>0</v>
      </c>
      <c r="BF517" s="239">
        <f>IF(N517="snížená",J517,0)</f>
        <v>0</v>
      </c>
      <c r="BG517" s="239">
        <f>IF(N517="zákl. přenesená",J517,0)</f>
        <v>0</v>
      </c>
      <c r="BH517" s="239">
        <f>IF(N517="sníž. přenesená",J517,0)</f>
        <v>0</v>
      </c>
      <c r="BI517" s="239">
        <f>IF(N517="nulová",J517,0)</f>
        <v>0</v>
      </c>
      <c r="BJ517" s="18" t="s">
        <v>77</v>
      </c>
      <c r="BK517" s="239">
        <f>ROUND(I517*H517,2)</f>
        <v>0</v>
      </c>
      <c r="BL517" s="18" t="s">
        <v>239</v>
      </c>
      <c r="BM517" s="238" t="s">
        <v>672</v>
      </c>
    </row>
    <row r="518" spans="1:47" s="2" customFormat="1" ht="12">
      <c r="A518" s="39"/>
      <c r="B518" s="40"/>
      <c r="C518" s="41"/>
      <c r="D518" s="240" t="s">
        <v>201</v>
      </c>
      <c r="E518" s="41"/>
      <c r="F518" s="241" t="s">
        <v>2083</v>
      </c>
      <c r="G518" s="41"/>
      <c r="H518" s="41"/>
      <c r="I518" s="242"/>
      <c r="J518" s="41"/>
      <c r="K518" s="41"/>
      <c r="L518" s="45"/>
      <c r="M518" s="243"/>
      <c r="N518" s="244"/>
      <c r="O518" s="92"/>
      <c r="P518" s="92"/>
      <c r="Q518" s="92"/>
      <c r="R518" s="92"/>
      <c r="S518" s="92"/>
      <c r="T518" s="93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201</v>
      </c>
      <c r="AU518" s="18" t="s">
        <v>81</v>
      </c>
    </row>
    <row r="519" spans="1:65" s="2" customFormat="1" ht="12">
      <c r="A519" s="39"/>
      <c r="B519" s="40"/>
      <c r="C519" s="227" t="s">
        <v>448</v>
      </c>
      <c r="D519" s="227" t="s">
        <v>196</v>
      </c>
      <c r="E519" s="228" t="s">
        <v>2085</v>
      </c>
      <c r="F519" s="229" t="s">
        <v>2086</v>
      </c>
      <c r="G519" s="230" t="s">
        <v>268</v>
      </c>
      <c r="H519" s="231">
        <v>0.229</v>
      </c>
      <c r="I519" s="232"/>
      <c r="J519" s="233">
        <f>ROUND(I519*H519,2)</f>
        <v>0</v>
      </c>
      <c r="K519" s="229" t="s">
        <v>200</v>
      </c>
      <c r="L519" s="45"/>
      <c r="M519" s="234" t="s">
        <v>1</v>
      </c>
      <c r="N519" s="235" t="s">
        <v>38</v>
      </c>
      <c r="O519" s="92"/>
      <c r="P519" s="236">
        <f>O519*H519</f>
        <v>0</v>
      </c>
      <c r="Q519" s="236">
        <v>0</v>
      </c>
      <c r="R519" s="236">
        <f>Q519*H519</f>
        <v>0</v>
      </c>
      <c r="S519" s="236">
        <v>0</v>
      </c>
      <c r="T519" s="237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8" t="s">
        <v>239</v>
      </c>
      <c r="AT519" s="238" t="s">
        <v>196</v>
      </c>
      <c r="AU519" s="238" t="s">
        <v>81</v>
      </c>
      <c r="AY519" s="18" t="s">
        <v>194</v>
      </c>
      <c r="BE519" s="239">
        <f>IF(N519="základní",J519,0)</f>
        <v>0</v>
      </c>
      <c r="BF519" s="239">
        <f>IF(N519="snížená",J519,0)</f>
        <v>0</v>
      </c>
      <c r="BG519" s="239">
        <f>IF(N519="zákl. přenesená",J519,0)</f>
        <v>0</v>
      </c>
      <c r="BH519" s="239">
        <f>IF(N519="sníž. přenesená",J519,0)</f>
        <v>0</v>
      </c>
      <c r="BI519" s="239">
        <f>IF(N519="nulová",J519,0)</f>
        <v>0</v>
      </c>
      <c r="BJ519" s="18" t="s">
        <v>77</v>
      </c>
      <c r="BK519" s="239">
        <f>ROUND(I519*H519,2)</f>
        <v>0</v>
      </c>
      <c r="BL519" s="18" t="s">
        <v>239</v>
      </c>
      <c r="BM519" s="238" t="s">
        <v>676</v>
      </c>
    </row>
    <row r="520" spans="1:47" s="2" customFormat="1" ht="12">
      <c r="A520" s="39"/>
      <c r="B520" s="40"/>
      <c r="C520" s="41"/>
      <c r="D520" s="240" t="s">
        <v>201</v>
      </c>
      <c r="E520" s="41"/>
      <c r="F520" s="241" t="s">
        <v>2086</v>
      </c>
      <c r="G520" s="41"/>
      <c r="H520" s="41"/>
      <c r="I520" s="242"/>
      <c r="J520" s="41"/>
      <c r="K520" s="41"/>
      <c r="L520" s="45"/>
      <c r="M520" s="243"/>
      <c r="N520" s="244"/>
      <c r="O520" s="92"/>
      <c r="P520" s="92"/>
      <c r="Q520" s="92"/>
      <c r="R520" s="92"/>
      <c r="S520" s="92"/>
      <c r="T520" s="93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201</v>
      </c>
      <c r="AU520" s="18" t="s">
        <v>81</v>
      </c>
    </row>
    <row r="521" spans="1:63" s="12" customFormat="1" ht="22.8" customHeight="1">
      <c r="A521" s="12"/>
      <c r="B521" s="211"/>
      <c r="C521" s="212"/>
      <c r="D521" s="213" t="s">
        <v>72</v>
      </c>
      <c r="E521" s="225" t="s">
        <v>2099</v>
      </c>
      <c r="F521" s="225" t="s">
        <v>2198</v>
      </c>
      <c r="G521" s="212"/>
      <c r="H521" s="212"/>
      <c r="I521" s="215"/>
      <c r="J521" s="226">
        <f>BK521</f>
        <v>0</v>
      </c>
      <c r="K521" s="212"/>
      <c r="L521" s="217"/>
      <c r="M521" s="218"/>
      <c r="N521" s="219"/>
      <c r="O521" s="219"/>
      <c r="P521" s="220">
        <f>SUM(P522:P580)</f>
        <v>0</v>
      </c>
      <c r="Q521" s="219"/>
      <c r="R521" s="220">
        <f>SUM(R522:R580)</f>
        <v>0</v>
      </c>
      <c r="S521" s="219"/>
      <c r="T521" s="221">
        <f>SUM(T522:T580)</f>
        <v>0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222" t="s">
        <v>81</v>
      </c>
      <c r="AT521" s="223" t="s">
        <v>72</v>
      </c>
      <c r="AU521" s="223" t="s">
        <v>77</v>
      </c>
      <c r="AY521" s="222" t="s">
        <v>194</v>
      </c>
      <c r="BK521" s="224">
        <f>SUM(BK522:BK580)</f>
        <v>0</v>
      </c>
    </row>
    <row r="522" spans="1:65" s="2" customFormat="1" ht="12">
      <c r="A522" s="39"/>
      <c r="B522" s="40"/>
      <c r="C522" s="227" t="s">
        <v>678</v>
      </c>
      <c r="D522" s="227" t="s">
        <v>196</v>
      </c>
      <c r="E522" s="228" t="s">
        <v>2200</v>
      </c>
      <c r="F522" s="229" t="s">
        <v>2201</v>
      </c>
      <c r="G522" s="230" t="s">
        <v>294</v>
      </c>
      <c r="H522" s="231">
        <v>44.475</v>
      </c>
      <c r="I522" s="232"/>
      <c r="J522" s="233">
        <f>ROUND(I522*H522,2)</f>
        <v>0</v>
      </c>
      <c r="K522" s="229" t="s">
        <v>200</v>
      </c>
      <c r="L522" s="45"/>
      <c r="M522" s="234" t="s">
        <v>1</v>
      </c>
      <c r="N522" s="235" t="s">
        <v>38</v>
      </c>
      <c r="O522" s="92"/>
      <c r="P522" s="236">
        <f>O522*H522</f>
        <v>0</v>
      </c>
      <c r="Q522" s="236">
        <v>0</v>
      </c>
      <c r="R522" s="236">
        <f>Q522*H522</f>
        <v>0</v>
      </c>
      <c r="S522" s="236">
        <v>0</v>
      </c>
      <c r="T522" s="237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8" t="s">
        <v>239</v>
      </c>
      <c r="AT522" s="238" t="s">
        <v>196</v>
      </c>
      <c r="AU522" s="238" t="s">
        <v>81</v>
      </c>
      <c r="AY522" s="18" t="s">
        <v>194</v>
      </c>
      <c r="BE522" s="239">
        <f>IF(N522="základní",J522,0)</f>
        <v>0</v>
      </c>
      <c r="BF522" s="239">
        <f>IF(N522="snížená",J522,0)</f>
        <v>0</v>
      </c>
      <c r="BG522" s="239">
        <f>IF(N522="zákl. přenesená",J522,0)</f>
        <v>0</v>
      </c>
      <c r="BH522" s="239">
        <f>IF(N522="sníž. přenesená",J522,0)</f>
        <v>0</v>
      </c>
      <c r="BI522" s="239">
        <f>IF(N522="nulová",J522,0)</f>
        <v>0</v>
      </c>
      <c r="BJ522" s="18" t="s">
        <v>77</v>
      </c>
      <c r="BK522" s="239">
        <f>ROUND(I522*H522,2)</f>
        <v>0</v>
      </c>
      <c r="BL522" s="18" t="s">
        <v>239</v>
      </c>
      <c r="BM522" s="238" t="s">
        <v>681</v>
      </c>
    </row>
    <row r="523" spans="1:47" s="2" customFormat="1" ht="12">
      <c r="A523" s="39"/>
      <c r="B523" s="40"/>
      <c r="C523" s="41"/>
      <c r="D523" s="240" t="s">
        <v>201</v>
      </c>
      <c r="E523" s="41"/>
      <c r="F523" s="241" t="s">
        <v>2201</v>
      </c>
      <c r="G523" s="41"/>
      <c r="H523" s="41"/>
      <c r="I523" s="242"/>
      <c r="J523" s="41"/>
      <c r="K523" s="41"/>
      <c r="L523" s="45"/>
      <c r="M523" s="243"/>
      <c r="N523" s="244"/>
      <c r="O523" s="92"/>
      <c r="P523" s="92"/>
      <c r="Q523" s="92"/>
      <c r="R523" s="92"/>
      <c r="S523" s="92"/>
      <c r="T523" s="93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201</v>
      </c>
      <c r="AU523" s="18" t="s">
        <v>81</v>
      </c>
    </row>
    <row r="524" spans="1:51" s="14" customFormat="1" ht="12">
      <c r="A524" s="14"/>
      <c r="B524" s="255"/>
      <c r="C524" s="256"/>
      <c r="D524" s="240" t="s">
        <v>202</v>
      </c>
      <c r="E524" s="257" t="s">
        <v>1</v>
      </c>
      <c r="F524" s="258" t="s">
        <v>3389</v>
      </c>
      <c r="G524" s="256"/>
      <c r="H524" s="259">
        <v>44.475</v>
      </c>
      <c r="I524" s="260"/>
      <c r="J524" s="256"/>
      <c r="K524" s="256"/>
      <c r="L524" s="261"/>
      <c r="M524" s="262"/>
      <c r="N524" s="263"/>
      <c r="O524" s="263"/>
      <c r="P524" s="263"/>
      <c r="Q524" s="263"/>
      <c r="R524" s="263"/>
      <c r="S524" s="263"/>
      <c r="T524" s="26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5" t="s">
        <v>202</v>
      </c>
      <c r="AU524" s="265" t="s">
        <v>81</v>
      </c>
      <c r="AV524" s="14" t="s">
        <v>81</v>
      </c>
      <c r="AW524" s="14" t="s">
        <v>30</v>
      </c>
      <c r="AX524" s="14" t="s">
        <v>73</v>
      </c>
      <c r="AY524" s="265" t="s">
        <v>194</v>
      </c>
    </row>
    <row r="525" spans="1:51" s="15" customFormat="1" ht="12">
      <c r="A525" s="15"/>
      <c r="B525" s="266"/>
      <c r="C525" s="267"/>
      <c r="D525" s="240" t="s">
        <v>202</v>
      </c>
      <c r="E525" s="268" t="s">
        <v>1</v>
      </c>
      <c r="F525" s="269" t="s">
        <v>206</v>
      </c>
      <c r="G525" s="267"/>
      <c r="H525" s="270">
        <v>44.475</v>
      </c>
      <c r="I525" s="271"/>
      <c r="J525" s="267"/>
      <c r="K525" s="267"/>
      <c r="L525" s="272"/>
      <c r="M525" s="273"/>
      <c r="N525" s="274"/>
      <c r="O525" s="274"/>
      <c r="P525" s="274"/>
      <c r="Q525" s="274"/>
      <c r="R525" s="274"/>
      <c r="S525" s="274"/>
      <c r="T525" s="27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76" t="s">
        <v>202</v>
      </c>
      <c r="AU525" s="276" t="s">
        <v>81</v>
      </c>
      <c r="AV525" s="15" t="s">
        <v>115</v>
      </c>
      <c r="AW525" s="15" t="s">
        <v>30</v>
      </c>
      <c r="AX525" s="15" t="s">
        <v>77</v>
      </c>
      <c r="AY525" s="276" t="s">
        <v>194</v>
      </c>
    </row>
    <row r="526" spans="1:65" s="2" customFormat="1" ht="16.5" customHeight="1">
      <c r="A526" s="39"/>
      <c r="B526" s="40"/>
      <c r="C526" s="227" t="s">
        <v>453</v>
      </c>
      <c r="D526" s="227" t="s">
        <v>196</v>
      </c>
      <c r="E526" s="228" t="s">
        <v>2204</v>
      </c>
      <c r="F526" s="229" t="s">
        <v>2205</v>
      </c>
      <c r="G526" s="230" t="s">
        <v>294</v>
      </c>
      <c r="H526" s="231">
        <v>60.372</v>
      </c>
      <c r="I526" s="232"/>
      <c r="J526" s="233">
        <f>ROUND(I526*H526,2)</f>
        <v>0</v>
      </c>
      <c r="K526" s="229" t="s">
        <v>200</v>
      </c>
      <c r="L526" s="45"/>
      <c r="M526" s="234" t="s">
        <v>1</v>
      </c>
      <c r="N526" s="235" t="s">
        <v>38</v>
      </c>
      <c r="O526" s="92"/>
      <c r="P526" s="236">
        <f>O526*H526</f>
        <v>0</v>
      </c>
      <c r="Q526" s="236">
        <v>0</v>
      </c>
      <c r="R526" s="236">
        <f>Q526*H526</f>
        <v>0</v>
      </c>
      <c r="S526" s="236">
        <v>0</v>
      </c>
      <c r="T526" s="237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8" t="s">
        <v>239</v>
      </c>
      <c r="AT526" s="238" t="s">
        <v>196</v>
      </c>
      <c r="AU526" s="238" t="s">
        <v>81</v>
      </c>
      <c r="AY526" s="18" t="s">
        <v>194</v>
      </c>
      <c r="BE526" s="239">
        <f>IF(N526="základní",J526,0)</f>
        <v>0</v>
      </c>
      <c r="BF526" s="239">
        <f>IF(N526="snížená",J526,0)</f>
        <v>0</v>
      </c>
      <c r="BG526" s="239">
        <f>IF(N526="zákl. přenesená",J526,0)</f>
        <v>0</v>
      </c>
      <c r="BH526" s="239">
        <f>IF(N526="sníž. přenesená",J526,0)</f>
        <v>0</v>
      </c>
      <c r="BI526" s="239">
        <f>IF(N526="nulová",J526,0)</f>
        <v>0</v>
      </c>
      <c r="BJ526" s="18" t="s">
        <v>77</v>
      </c>
      <c r="BK526" s="239">
        <f>ROUND(I526*H526,2)</f>
        <v>0</v>
      </c>
      <c r="BL526" s="18" t="s">
        <v>239</v>
      </c>
      <c r="BM526" s="238" t="s">
        <v>686</v>
      </c>
    </row>
    <row r="527" spans="1:47" s="2" customFormat="1" ht="12">
      <c r="A527" s="39"/>
      <c r="B527" s="40"/>
      <c r="C527" s="41"/>
      <c r="D527" s="240" t="s">
        <v>201</v>
      </c>
      <c r="E527" s="41"/>
      <c r="F527" s="241" t="s">
        <v>2205</v>
      </c>
      <c r="G527" s="41"/>
      <c r="H527" s="41"/>
      <c r="I527" s="242"/>
      <c r="J527" s="41"/>
      <c r="K527" s="41"/>
      <c r="L527" s="45"/>
      <c r="M527" s="243"/>
      <c r="N527" s="244"/>
      <c r="O527" s="92"/>
      <c r="P527" s="92"/>
      <c r="Q527" s="92"/>
      <c r="R527" s="92"/>
      <c r="S527" s="92"/>
      <c r="T527" s="93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201</v>
      </c>
      <c r="AU527" s="18" t="s">
        <v>81</v>
      </c>
    </row>
    <row r="528" spans="1:51" s="13" customFormat="1" ht="12">
      <c r="A528" s="13"/>
      <c r="B528" s="245"/>
      <c r="C528" s="246"/>
      <c r="D528" s="240" t="s">
        <v>202</v>
      </c>
      <c r="E528" s="247" t="s">
        <v>1</v>
      </c>
      <c r="F528" s="248" t="s">
        <v>991</v>
      </c>
      <c r="G528" s="246"/>
      <c r="H528" s="247" t="s">
        <v>1</v>
      </c>
      <c r="I528" s="249"/>
      <c r="J528" s="246"/>
      <c r="K528" s="246"/>
      <c r="L528" s="250"/>
      <c r="M528" s="251"/>
      <c r="N528" s="252"/>
      <c r="O528" s="252"/>
      <c r="P528" s="252"/>
      <c r="Q528" s="252"/>
      <c r="R528" s="252"/>
      <c r="S528" s="252"/>
      <c r="T528" s="25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4" t="s">
        <v>202</v>
      </c>
      <c r="AU528" s="254" t="s">
        <v>81</v>
      </c>
      <c r="AV528" s="13" t="s">
        <v>77</v>
      </c>
      <c r="AW528" s="13" t="s">
        <v>30</v>
      </c>
      <c r="AX528" s="13" t="s">
        <v>73</v>
      </c>
      <c r="AY528" s="254" t="s">
        <v>194</v>
      </c>
    </row>
    <row r="529" spans="1:51" s="13" customFormat="1" ht="12">
      <c r="A529" s="13"/>
      <c r="B529" s="245"/>
      <c r="C529" s="246"/>
      <c r="D529" s="240" t="s">
        <v>202</v>
      </c>
      <c r="E529" s="247" t="s">
        <v>1</v>
      </c>
      <c r="F529" s="248" t="s">
        <v>2210</v>
      </c>
      <c r="G529" s="246"/>
      <c r="H529" s="247" t="s">
        <v>1</v>
      </c>
      <c r="I529" s="249"/>
      <c r="J529" s="246"/>
      <c r="K529" s="246"/>
      <c r="L529" s="250"/>
      <c r="M529" s="251"/>
      <c r="N529" s="252"/>
      <c r="O529" s="252"/>
      <c r="P529" s="252"/>
      <c r="Q529" s="252"/>
      <c r="R529" s="252"/>
      <c r="S529" s="252"/>
      <c r="T529" s="25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4" t="s">
        <v>202</v>
      </c>
      <c r="AU529" s="254" t="s">
        <v>81</v>
      </c>
      <c r="AV529" s="13" t="s">
        <v>77</v>
      </c>
      <c r="AW529" s="13" t="s">
        <v>30</v>
      </c>
      <c r="AX529" s="13" t="s">
        <v>73</v>
      </c>
      <c r="AY529" s="254" t="s">
        <v>194</v>
      </c>
    </row>
    <row r="530" spans="1:51" s="14" customFormat="1" ht="12">
      <c r="A530" s="14"/>
      <c r="B530" s="255"/>
      <c r="C530" s="256"/>
      <c r="D530" s="240" t="s">
        <v>202</v>
      </c>
      <c r="E530" s="257" t="s">
        <v>1</v>
      </c>
      <c r="F530" s="258" t="s">
        <v>3390</v>
      </c>
      <c r="G530" s="256"/>
      <c r="H530" s="259">
        <v>5.211</v>
      </c>
      <c r="I530" s="260"/>
      <c r="J530" s="256"/>
      <c r="K530" s="256"/>
      <c r="L530" s="261"/>
      <c r="M530" s="262"/>
      <c r="N530" s="263"/>
      <c r="O530" s="263"/>
      <c r="P530" s="263"/>
      <c r="Q530" s="263"/>
      <c r="R530" s="263"/>
      <c r="S530" s="263"/>
      <c r="T530" s="26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65" t="s">
        <v>202</v>
      </c>
      <c r="AU530" s="265" t="s">
        <v>81</v>
      </c>
      <c r="AV530" s="14" t="s">
        <v>81</v>
      </c>
      <c r="AW530" s="14" t="s">
        <v>30</v>
      </c>
      <c r="AX530" s="14" t="s">
        <v>73</v>
      </c>
      <c r="AY530" s="265" t="s">
        <v>194</v>
      </c>
    </row>
    <row r="531" spans="1:51" s="14" customFormat="1" ht="12">
      <c r="A531" s="14"/>
      <c r="B531" s="255"/>
      <c r="C531" s="256"/>
      <c r="D531" s="240" t="s">
        <v>202</v>
      </c>
      <c r="E531" s="257" t="s">
        <v>1</v>
      </c>
      <c r="F531" s="258" t="s">
        <v>3391</v>
      </c>
      <c r="G531" s="256"/>
      <c r="H531" s="259">
        <v>31.521</v>
      </c>
      <c r="I531" s="260"/>
      <c r="J531" s="256"/>
      <c r="K531" s="256"/>
      <c r="L531" s="261"/>
      <c r="M531" s="262"/>
      <c r="N531" s="263"/>
      <c r="O531" s="263"/>
      <c r="P531" s="263"/>
      <c r="Q531" s="263"/>
      <c r="R531" s="263"/>
      <c r="S531" s="263"/>
      <c r="T531" s="26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5" t="s">
        <v>202</v>
      </c>
      <c r="AU531" s="265" t="s">
        <v>81</v>
      </c>
      <c r="AV531" s="14" t="s">
        <v>81</v>
      </c>
      <c r="AW531" s="14" t="s">
        <v>30</v>
      </c>
      <c r="AX531" s="14" t="s">
        <v>73</v>
      </c>
      <c r="AY531" s="265" t="s">
        <v>194</v>
      </c>
    </row>
    <row r="532" spans="1:51" s="14" customFormat="1" ht="12">
      <c r="A532" s="14"/>
      <c r="B532" s="255"/>
      <c r="C532" s="256"/>
      <c r="D532" s="240" t="s">
        <v>202</v>
      </c>
      <c r="E532" s="257" t="s">
        <v>1</v>
      </c>
      <c r="F532" s="258" t="s">
        <v>3392</v>
      </c>
      <c r="G532" s="256"/>
      <c r="H532" s="259">
        <v>23.64</v>
      </c>
      <c r="I532" s="260"/>
      <c r="J532" s="256"/>
      <c r="K532" s="256"/>
      <c r="L532" s="261"/>
      <c r="M532" s="262"/>
      <c r="N532" s="263"/>
      <c r="O532" s="263"/>
      <c r="P532" s="263"/>
      <c r="Q532" s="263"/>
      <c r="R532" s="263"/>
      <c r="S532" s="263"/>
      <c r="T532" s="26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65" t="s">
        <v>202</v>
      </c>
      <c r="AU532" s="265" t="s">
        <v>81</v>
      </c>
      <c r="AV532" s="14" t="s">
        <v>81</v>
      </c>
      <c r="AW532" s="14" t="s">
        <v>30</v>
      </c>
      <c r="AX532" s="14" t="s">
        <v>73</v>
      </c>
      <c r="AY532" s="265" t="s">
        <v>194</v>
      </c>
    </row>
    <row r="533" spans="1:51" s="15" customFormat="1" ht="12">
      <c r="A533" s="15"/>
      <c r="B533" s="266"/>
      <c r="C533" s="267"/>
      <c r="D533" s="240" t="s">
        <v>202</v>
      </c>
      <c r="E533" s="268" t="s">
        <v>1</v>
      </c>
      <c r="F533" s="269" t="s">
        <v>206</v>
      </c>
      <c r="G533" s="267"/>
      <c r="H533" s="270">
        <v>60.372</v>
      </c>
      <c r="I533" s="271"/>
      <c r="J533" s="267"/>
      <c r="K533" s="267"/>
      <c r="L533" s="272"/>
      <c r="M533" s="273"/>
      <c r="N533" s="274"/>
      <c r="O533" s="274"/>
      <c r="P533" s="274"/>
      <c r="Q533" s="274"/>
      <c r="R533" s="274"/>
      <c r="S533" s="274"/>
      <c r="T533" s="27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76" t="s">
        <v>202</v>
      </c>
      <c r="AU533" s="276" t="s">
        <v>81</v>
      </c>
      <c r="AV533" s="15" t="s">
        <v>115</v>
      </c>
      <c r="AW533" s="15" t="s">
        <v>30</v>
      </c>
      <c r="AX533" s="15" t="s">
        <v>77</v>
      </c>
      <c r="AY533" s="276" t="s">
        <v>194</v>
      </c>
    </row>
    <row r="534" spans="1:65" s="2" customFormat="1" ht="12">
      <c r="A534" s="39"/>
      <c r="B534" s="40"/>
      <c r="C534" s="227" t="s">
        <v>700</v>
      </c>
      <c r="D534" s="227" t="s">
        <v>196</v>
      </c>
      <c r="E534" s="228" t="s">
        <v>2225</v>
      </c>
      <c r="F534" s="229" t="s">
        <v>2226</v>
      </c>
      <c r="G534" s="230" t="s">
        <v>294</v>
      </c>
      <c r="H534" s="231">
        <v>60.372</v>
      </c>
      <c r="I534" s="232"/>
      <c r="J534" s="233">
        <f>ROUND(I534*H534,2)</f>
        <v>0</v>
      </c>
      <c r="K534" s="229" t="s">
        <v>200</v>
      </c>
      <c r="L534" s="45"/>
      <c r="M534" s="234" t="s">
        <v>1</v>
      </c>
      <c r="N534" s="235" t="s">
        <v>38</v>
      </c>
      <c r="O534" s="92"/>
      <c r="P534" s="236">
        <f>O534*H534</f>
        <v>0</v>
      </c>
      <c r="Q534" s="236">
        <v>0</v>
      </c>
      <c r="R534" s="236">
        <f>Q534*H534</f>
        <v>0</v>
      </c>
      <c r="S534" s="236">
        <v>0</v>
      </c>
      <c r="T534" s="237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8" t="s">
        <v>239</v>
      </c>
      <c r="AT534" s="238" t="s">
        <v>196</v>
      </c>
      <c r="AU534" s="238" t="s">
        <v>81</v>
      </c>
      <c r="AY534" s="18" t="s">
        <v>194</v>
      </c>
      <c r="BE534" s="239">
        <f>IF(N534="základní",J534,0)</f>
        <v>0</v>
      </c>
      <c r="BF534" s="239">
        <f>IF(N534="snížená",J534,0)</f>
        <v>0</v>
      </c>
      <c r="BG534" s="239">
        <f>IF(N534="zákl. přenesená",J534,0)</f>
        <v>0</v>
      </c>
      <c r="BH534" s="239">
        <f>IF(N534="sníž. přenesená",J534,0)</f>
        <v>0</v>
      </c>
      <c r="BI534" s="239">
        <f>IF(N534="nulová",J534,0)</f>
        <v>0</v>
      </c>
      <c r="BJ534" s="18" t="s">
        <v>77</v>
      </c>
      <c r="BK534" s="239">
        <f>ROUND(I534*H534,2)</f>
        <v>0</v>
      </c>
      <c r="BL534" s="18" t="s">
        <v>239</v>
      </c>
      <c r="BM534" s="238" t="s">
        <v>703</v>
      </c>
    </row>
    <row r="535" spans="1:47" s="2" customFormat="1" ht="12">
      <c r="A535" s="39"/>
      <c r="B535" s="40"/>
      <c r="C535" s="41"/>
      <c r="D535" s="240" t="s">
        <v>201</v>
      </c>
      <c r="E535" s="41"/>
      <c r="F535" s="241" t="s">
        <v>2226</v>
      </c>
      <c r="G535" s="41"/>
      <c r="H535" s="41"/>
      <c r="I535" s="242"/>
      <c r="J535" s="41"/>
      <c r="K535" s="41"/>
      <c r="L535" s="45"/>
      <c r="M535" s="243"/>
      <c r="N535" s="244"/>
      <c r="O535" s="92"/>
      <c r="P535" s="92"/>
      <c r="Q535" s="92"/>
      <c r="R535" s="92"/>
      <c r="S535" s="92"/>
      <c r="T535" s="93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201</v>
      </c>
      <c r="AU535" s="18" t="s">
        <v>81</v>
      </c>
    </row>
    <row r="536" spans="1:65" s="2" customFormat="1" ht="12">
      <c r="A536" s="39"/>
      <c r="B536" s="40"/>
      <c r="C536" s="227" t="s">
        <v>458</v>
      </c>
      <c r="D536" s="227" t="s">
        <v>196</v>
      </c>
      <c r="E536" s="228" t="s">
        <v>2228</v>
      </c>
      <c r="F536" s="229" t="s">
        <v>2229</v>
      </c>
      <c r="G536" s="230" t="s">
        <v>397</v>
      </c>
      <c r="H536" s="231">
        <v>15</v>
      </c>
      <c r="I536" s="232"/>
      <c r="J536" s="233">
        <f>ROUND(I536*H536,2)</f>
        <v>0</v>
      </c>
      <c r="K536" s="229" t="s">
        <v>200</v>
      </c>
      <c r="L536" s="45"/>
      <c r="M536" s="234" t="s">
        <v>1</v>
      </c>
      <c r="N536" s="235" t="s">
        <v>38</v>
      </c>
      <c r="O536" s="92"/>
      <c r="P536" s="236">
        <f>O536*H536</f>
        <v>0</v>
      </c>
      <c r="Q536" s="236">
        <v>0</v>
      </c>
      <c r="R536" s="236">
        <f>Q536*H536</f>
        <v>0</v>
      </c>
      <c r="S536" s="236">
        <v>0</v>
      </c>
      <c r="T536" s="237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8" t="s">
        <v>239</v>
      </c>
      <c r="AT536" s="238" t="s">
        <v>196</v>
      </c>
      <c r="AU536" s="238" t="s">
        <v>81</v>
      </c>
      <c r="AY536" s="18" t="s">
        <v>194</v>
      </c>
      <c r="BE536" s="239">
        <f>IF(N536="základní",J536,0)</f>
        <v>0</v>
      </c>
      <c r="BF536" s="239">
        <f>IF(N536="snížená",J536,0)</f>
        <v>0</v>
      </c>
      <c r="BG536" s="239">
        <f>IF(N536="zákl. přenesená",J536,0)</f>
        <v>0</v>
      </c>
      <c r="BH536" s="239">
        <f>IF(N536="sníž. přenesená",J536,0)</f>
        <v>0</v>
      </c>
      <c r="BI536" s="239">
        <f>IF(N536="nulová",J536,0)</f>
        <v>0</v>
      </c>
      <c r="BJ536" s="18" t="s">
        <v>77</v>
      </c>
      <c r="BK536" s="239">
        <f>ROUND(I536*H536,2)</f>
        <v>0</v>
      </c>
      <c r="BL536" s="18" t="s">
        <v>239</v>
      </c>
      <c r="BM536" s="238" t="s">
        <v>707</v>
      </c>
    </row>
    <row r="537" spans="1:47" s="2" customFormat="1" ht="12">
      <c r="A537" s="39"/>
      <c r="B537" s="40"/>
      <c r="C537" s="41"/>
      <c r="D537" s="240" t="s">
        <v>201</v>
      </c>
      <c r="E537" s="41"/>
      <c r="F537" s="241" t="s">
        <v>2229</v>
      </c>
      <c r="G537" s="41"/>
      <c r="H537" s="41"/>
      <c r="I537" s="242"/>
      <c r="J537" s="41"/>
      <c r="K537" s="41"/>
      <c r="L537" s="45"/>
      <c r="M537" s="243"/>
      <c r="N537" s="244"/>
      <c r="O537" s="92"/>
      <c r="P537" s="92"/>
      <c r="Q537" s="92"/>
      <c r="R537" s="92"/>
      <c r="S537" s="92"/>
      <c r="T537" s="93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201</v>
      </c>
      <c r="AU537" s="18" t="s">
        <v>81</v>
      </c>
    </row>
    <row r="538" spans="1:51" s="14" customFormat="1" ht="12">
      <c r="A538" s="14"/>
      <c r="B538" s="255"/>
      <c r="C538" s="256"/>
      <c r="D538" s="240" t="s">
        <v>202</v>
      </c>
      <c r="E538" s="257" t="s">
        <v>1</v>
      </c>
      <c r="F538" s="258" t="s">
        <v>3393</v>
      </c>
      <c r="G538" s="256"/>
      <c r="H538" s="259">
        <v>15</v>
      </c>
      <c r="I538" s="260"/>
      <c r="J538" s="256"/>
      <c r="K538" s="256"/>
      <c r="L538" s="261"/>
      <c r="M538" s="262"/>
      <c r="N538" s="263"/>
      <c r="O538" s="263"/>
      <c r="P538" s="263"/>
      <c r="Q538" s="263"/>
      <c r="R538" s="263"/>
      <c r="S538" s="263"/>
      <c r="T538" s="26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65" t="s">
        <v>202</v>
      </c>
      <c r="AU538" s="265" t="s">
        <v>81</v>
      </c>
      <c r="AV538" s="14" t="s">
        <v>81</v>
      </c>
      <c r="AW538" s="14" t="s">
        <v>30</v>
      </c>
      <c r="AX538" s="14" t="s">
        <v>73</v>
      </c>
      <c r="AY538" s="265" t="s">
        <v>194</v>
      </c>
    </row>
    <row r="539" spans="1:51" s="15" customFormat="1" ht="12">
      <c r="A539" s="15"/>
      <c r="B539" s="266"/>
      <c r="C539" s="267"/>
      <c r="D539" s="240" t="s">
        <v>202</v>
      </c>
      <c r="E539" s="268" t="s">
        <v>1</v>
      </c>
      <c r="F539" s="269" t="s">
        <v>206</v>
      </c>
      <c r="G539" s="267"/>
      <c r="H539" s="270">
        <v>15</v>
      </c>
      <c r="I539" s="271"/>
      <c r="J539" s="267"/>
      <c r="K539" s="267"/>
      <c r="L539" s="272"/>
      <c r="M539" s="273"/>
      <c r="N539" s="274"/>
      <c r="O539" s="274"/>
      <c r="P539" s="274"/>
      <c r="Q539" s="274"/>
      <c r="R539" s="274"/>
      <c r="S539" s="274"/>
      <c r="T539" s="27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76" t="s">
        <v>202</v>
      </c>
      <c r="AU539" s="276" t="s">
        <v>81</v>
      </c>
      <c r="AV539" s="15" t="s">
        <v>115</v>
      </c>
      <c r="AW539" s="15" t="s">
        <v>30</v>
      </c>
      <c r="AX539" s="15" t="s">
        <v>77</v>
      </c>
      <c r="AY539" s="276" t="s">
        <v>194</v>
      </c>
    </row>
    <row r="540" spans="1:65" s="2" customFormat="1" ht="12">
      <c r="A540" s="39"/>
      <c r="B540" s="40"/>
      <c r="C540" s="227" t="s">
        <v>711</v>
      </c>
      <c r="D540" s="227" t="s">
        <v>196</v>
      </c>
      <c r="E540" s="228" t="s">
        <v>2233</v>
      </c>
      <c r="F540" s="229" t="s">
        <v>2234</v>
      </c>
      <c r="G540" s="230" t="s">
        <v>294</v>
      </c>
      <c r="H540" s="231">
        <v>30.24</v>
      </c>
      <c r="I540" s="232"/>
      <c r="J540" s="233">
        <f>ROUND(I540*H540,2)</f>
        <v>0</v>
      </c>
      <c r="K540" s="229" t="s">
        <v>200</v>
      </c>
      <c r="L540" s="45"/>
      <c r="M540" s="234" t="s">
        <v>1</v>
      </c>
      <c r="N540" s="235" t="s">
        <v>38</v>
      </c>
      <c r="O540" s="92"/>
      <c r="P540" s="236">
        <f>O540*H540</f>
        <v>0</v>
      </c>
      <c r="Q540" s="236">
        <v>0</v>
      </c>
      <c r="R540" s="236">
        <f>Q540*H540</f>
        <v>0</v>
      </c>
      <c r="S540" s="236">
        <v>0</v>
      </c>
      <c r="T540" s="237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8" t="s">
        <v>239</v>
      </c>
      <c r="AT540" s="238" t="s">
        <v>196</v>
      </c>
      <c r="AU540" s="238" t="s">
        <v>81</v>
      </c>
      <c r="AY540" s="18" t="s">
        <v>194</v>
      </c>
      <c r="BE540" s="239">
        <f>IF(N540="základní",J540,0)</f>
        <v>0</v>
      </c>
      <c r="BF540" s="239">
        <f>IF(N540="snížená",J540,0)</f>
        <v>0</v>
      </c>
      <c r="BG540" s="239">
        <f>IF(N540="zákl. přenesená",J540,0)</f>
        <v>0</v>
      </c>
      <c r="BH540" s="239">
        <f>IF(N540="sníž. přenesená",J540,0)</f>
        <v>0</v>
      </c>
      <c r="BI540" s="239">
        <f>IF(N540="nulová",J540,0)</f>
        <v>0</v>
      </c>
      <c r="BJ540" s="18" t="s">
        <v>77</v>
      </c>
      <c r="BK540" s="239">
        <f>ROUND(I540*H540,2)</f>
        <v>0</v>
      </c>
      <c r="BL540" s="18" t="s">
        <v>239</v>
      </c>
      <c r="BM540" s="238" t="s">
        <v>714</v>
      </c>
    </row>
    <row r="541" spans="1:47" s="2" customFormat="1" ht="12">
      <c r="A541" s="39"/>
      <c r="B541" s="40"/>
      <c r="C541" s="41"/>
      <c r="D541" s="240" t="s">
        <v>201</v>
      </c>
      <c r="E541" s="41"/>
      <c r="F541" s="241" t="s">
        <v>2234</v>
      </c>
      <c r="G541" s="41"/>
      <c r="H541" s="41"/>
      <c r="I541" s="242"/>
      <c r="J541" s="41"/>
      <c r="K541" s="41"/>
      <c r="L541" s="45"/>
      <c r="M541" s="243"/>
      <c r="N541" s="244"/>
      <c r="O541" s="92"/>
      <c r="P541" s="92"/>
      <c r="Q541" s="92"/>
      <c r="R541" s="92"/>
      <c r="S541" s="92"/>
      <c r="T541" s="93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201</v>
      </c>
      <c r="AU541" s="18" t="s">
        <v>81</v>
      </c>
    </row>
    <row r="542" spans="1:51" s="13" customFormat="1" ht="12">
      <c r="A542" s="13"/>
      <c r="B542" s="245"/>
      <c r="C542" s="246"/>
      <c r="D542" s="240" t="s">
        <v>202</v>
      </c>
      <c r="E542" s="247" t="s">
        <v>1</v>
      </c>
      <c r="F542" s="248" t="s">
        <v>2236</v>
      </c>
      <c r="G542" s="246"/>
      <c r="H542" s="247" t="s">
        <v>1</v>
      </c>
      <c r="I542" s="249"/>
      <c r="J542" s="246"/>
      <c r="K542" s="246"/>
      <c r="L542" s="250"/>
      <c r="M542" s="251"/>
      <c r="N542" s="252"/>
      <c r="O542" s="252"/>
      <c r="P542" s="252"/>
      <c r="Q542" s="252"/>
      <c r="R542" s="252"/>
      <c r="S542" s="252"/>
      <c r="T542" s="25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4" t="s">
        <v>202</v>
      </c>
      <c r="AU542" s="254" t="s">
        <v>81</v>
      </c>
      <c r="AV542" s="13" t="s">
        <v>77</v>
      </c>
      <c r="AW542" s="13" t="s">
        <v>30</v>
      </c>
      <c r="AX542" s="13" t="s">
        <v>73</v>
      </c>
      <c r="AY542" s="254" t="s">
        <v>194</v>
      </c>
    </row>
    <row r="543" spans="1:51" s="14" customFormat="1" ht="12">
      <c r="A543" s="14"/>
      <c r="B543" s="255"/>
      <c r="C543" s="256"/>
      <c r="D543" s="240" t="s">
        <v>202</v>
      </c>
      <c r="E543" s="257" t="s">
        <v>1</v>
      </c>
      <c r="F543" s="258" t="s">
        <v>3394</v>
      </c>
      <c r="G543" s="256"/>
      <c r="H543" s="259">
        <v>30.24</v>
      </c>
      <c r="I543" s="260"/>
      <c r="J543" s="256"/>
      <c r="K543" s="256"/>
      <c r="L543" s="261"/>
      <c r="M543" s="262"/>
      <c r="N543" s="263"/>
      <c r="O543" s="263"/>
      <c r="P543" s="263"/>
      <c r="Q543" s="263"/>
      <c r="R543" s="263"/>
      <c r="S543" s="263"/>
      <c r="T543" s="26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65" t="s">
        <v>202</v>
      </c>
      <c r="AU543" s="265" t="s">
        <v>81</v>
      </c>
      <c r="AV543" s="14" t="s">
        <v>81</v>
      </c>
      <c r="AW543" s="14" t="s">
        <v>30</v>
      </c>
      <c r="AX543" s="14" t="s">
        <v>73</v>
      </c>
      <c r="AY543" s="265" t="s">
        <v>194</v>
      </c>
    </row>
    <row r="544" spans="1:51" s="15" customFormat="1" ht="12">
      <c r="A544" s="15"/>
      <c r="B544" s="266"/>
      <c r="C544" s="267"/>
      <c r="D544" s="240" t="s">
        <v>202</v>
      </c>
      <c r="E544" s="268" t="s">
        <v>1</v>
      </c>
      <c r="F544" s="269" t="s">
        <v>206</v>
      </c>
      <c r="G544" s="267"/>
      <c r="H544" s="270">
        <v>30.24</v>
      </c>
      <c r="I544" s="271"/>
      <c r="J544" s="267"/>
      <c r="K544" s="267"/>
      <c r="L544" s="272"/>
      <c r="M544" s="273"/>
      <c r="N544" s="274"/>
      <c r="O544" s="274"/>
      <c r="P544" s="274"/>
      <c r="Q544" s="274"/>
      <c r="R544" s="274"/>
      <c r="S544" s="274"/>
      <c r="T544" s="27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76" t="s">
        <v>202</v>
      </c>
      <c r="AU544" s="276" t="s">
        <v>81</v>
      </c>
      <c r="AV544" s="15" t="s">
        <v>115</v>
      </c>
      <c r="AW544" s="15" t="s">
        <v>30</v>
      </c>
      <c r="AX544" s="15" t="s">
        <v>77</v>
      </c>
      <c r="AY544" s="276" t="s">
        <v>194</v>
      </c>
    </row>
    <row r="545" spans="1:65" s="2" customFormat="1" ht="16.5" customHeight="1">
      <c r="A545" s="39"/>
      <c r="B545" s="40"/>
      <c r="C545" s="288" t="s">
        <v>463</v>
      </c>
      <c r="D545" s="288" t="s">
        <v>282</v>
      </c>
      <c r="E545" s="289" t="s">
        <v>2239</v>
      </c>
      <c r="F545" s="290" t="s">
        <v>2240</v>
      </c>
      <c r="G545" s="291" t="s">
        <v>294</v>
      </c>
      <c r="H545" s="292">
        <v>31.752</v>
      </c>
      <c r="I545" s="293"/>
      <c r="J545" s="294">
        <f>ROUND(I545*H545,2)</f>
        <v>0</v>
      </c>
      <c r="K545" s="290" t="s">
        <v>200</v>
      </c>
      <c r="L545" s="295"/>
      <c r="M545" s="296" t="s">
        <v>1</v>
      </c>
      <c r="N545" s="297" t="s">
        <v>38</v>
      </c>
      <c r="O545" s="92"/>
      <c r="P545" s="236">
        <f>O545*H545</f>
        <v>0</v>
      </c>
      <c r="Q545" s="236">
        <v>0</v>
      </c>
      <c r="R545" s="236">
        <f>Q545*H545</f>
        <v>0</v>
      </c>
      <c r="S545" s="236">
        <v>0</v>
      </c>
      <c r="T545" s="237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8" t="s">
        <v>273</v>
      </c>
      <c r="AT545" s="238" t="s">
        <v>282</v>
      </c>
      <c r="AU545" s="238" t="s">
        <v>81</v>
      </c>
      <c r="AY545" s="18" t="s">
        <v>194</v>
      </c>
      <c r="BE545" s="239">
        <f>IF(N545="základní",J545,0)</f>
        <v>0</v>
      </c>
      <c r="BF545" s="239">
        <f>IF(N545="snížená",J545,0)</f>
        <v>0</v>
      </c>
      <c r="BG545" s="239">
        <f>IF(N545="zákl. přenesená",J545,0)</f>
        <v>0</v>
      </c>
      <c r="BH545" s="239">
        <f>IF(N545="sníž. přenesená",J545,0)</f>
        <v>0</v>
      </c>
      <c r="BI545" s="239">
        <f>IF(N545="nulová",J545,0)</f>
        <v>0</v>
      </c>
      <c r="BJ545" s="18" t="s">
        <v>77</v>
      </c>
      <c r="BK545" s="239">
        <f>ROUND(I545*H545,2)</f>
        <v>0</v>
      </c>
      <c r="BL545" s="18" t="s">
        <v>239</v>
      </c>
      <c r="BM545" s="238" t="s">
        <v>718</v>
      </c>
    </row>
    <row r="546" spans="1:47" s="2" customFormat="1" ht="12">
      <c r="A546" s="39"/>
      <c r="B546" s="40"/>
      <c r="C546" s="41"/>
      <c r="D546" s="240" t="s">
        <v>201</v>
      </c>
      <c r="E546" s="41"/>
      <c r="F546" s="241" t="s">
        <v>2240</v>
      </c>
      <c r="G546" s="41"/>
      <c r="H546" s="41"/>
      <c r="I546" s="242"/>
      <c r="J546" s="41"/>
      <c r="K546" s="41"/>
      <c r="L546" s="45"/>
      <c r="M546" s="243"/>
      <c r="N546" s="244"/>
      <c r="O546" s="92"/>
      <c r="P546" s="92"/>
      <c r="Q546" s="92"/>
      <c r="R546" s="92"/>
      <c r="S546" s="92"/>
      <c r="T546" s="93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201</v>
      </c>
      <c r="AU546" s="18" t="s">
        <v>81</v>
      </c>
    </row>
    <row r="547" spans="1:51" s="14" customFormat="1" ht="12">
      <c r="A547" s="14"/>
      <c r="B547" s="255"/>
      <c r="C547" s="256"/>
      <c r="D547" s="240" t="s">
        <v>202</v>
      </c>
      <c r="E547" s="257" t="s">
        <v>1</v>
      </c>
      <c r="F547" s="258" t="s">
        <v>3395</v>
      </c>
      <c r="G547" s="256"/>
      <c r="H547" s="259">
        <v>31.752</v>
      </c>
      <c r="I547" s="260"/>
      <c r="J547" s="256"/>
      <c r="K547" s="256"/>
      <c r="L547" s="261"/>
      <c r="M547" s="262"/>
      <c r="N547" s="263"/>
      <c r="O547" s="263"/>
      <c r="P547" s="263"/>
      <c r="Q547" s="263"/>
      <c r="R547" s="263"/>
      <c r="S547" s="263"/>
      <c r="T547" s="26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65" t="s">
        <v>202</v>
      </c>
      <c r="AU547" s="265" t="s">
        <v>81</v>
      </c>
      <c r="AV547" s="14" t="s">
        <v>81</v>
      </c>
      <c r="AW547" s="14" t="s">
        <v>30</v>
      </c>
      <c r="AX547" s="14" t="s">
        <v>73</v>
      </c>
      <c r="AY547" s="265" t="s">
        <v>194</v>
      </c>
    </row>
    <row r="548" spans="1:51" s="15" customFormat="1" ht="12">
      <c r="A548" s="15"/>
      <c r="B548" s="266"/>
      <c r="C548" s="267"/>
      <c r="D548" s="240" t="s">
        <v>202</v>
      </c>
      <c r="E548" s="268" t="s">
        <v>1</v>
      </c>
      <c r="F548" s="269" t="s">
        <v>206</v>
      </c>
      <c r="G548" s="267"/>
      <c r="H548" s="270">
        <v>31.752</v>
      </c>
      <c r="I548" s="271"/>
      <c r="J548" s="267"/>
      <c r="K548" s="267"/>
      <c r="L548" s="272"/>
      <c r="M548" s="273"/>
      <c r="N548" s="274"/>
      <c r="O548" s="274"/>
      <c r="P548" s="274"/>
      <c r="Q548" s="274"/>
      <c r="R548" s="274"/>
      <c r="S548" s="274"/>
      <c r="T548" s="27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76" t="s">
        <v>202</v>
      </c>
      <c r="AU548" s="276" t="s">
        <v>81</v>
      </c>
      <c r="AV548" s="15" t="s">
        <v>115</v>
      </c>
      <c r="AW548" s="15" t="s">
        <v>30</v>
      </c>
      <c r="AX548" s="15" t="s">
        <v>77</v>
      </c>
      <c r="AY548" s="276" t="s">
        <v>194</v>
      </c>
    </row>
    <row r="549" spans="1:65" s="2" customFormat="1" ht="44.25" customHeight="1">
      <c r="A549" s="39"/>
      <c r="B549" s="40"/>
      <c r="C549" s="227" t="s">
        <v>725</v>
      </c>
      <c r="D549" s="227" t="s">
        <v>196</v>
      </c>
      <c r="E549" s="228" t="s">
        <v>2244</v>
      </c>
      <c r="F549" s="229" t="s">
        <v>2245</v>
      </c>
      <c r="G549" s="230" t="s">
        <v>294</v>
      </c>
      <c r="H549" s="231">
        <v>30</v>
      </c>
      <c r="I549" s="232"/>
      <c r="J549" s="233">
        <f>ROUND(I549*H549,2)</f>
        <v>0</v>
      </c>
      <c r="K549" s="229" t="s">
        <v>200</v>
      </c>
      <c r="L549" s="45"/>
      <c r="M549" s="234" t="s">
        <v>1</v>
      </c>
      <c r="N549" s="235" t="s">
        <v>38</v>
      </c>
      <c r="O549" s="92"/>
      <c r="P549" s="236">
        <f>O549*H549</f>
        <v>0</v>
      </c>
      <c r="Q549" s="236">
        <v>0</v>
      </c>
      <c r="R549" s="236">
        <f>Q549*H549</f>
        <v>0</v>
      </c>
      <c r="S549" s="236">
        <v>0</v>
      </c>
      <c r="T549" s="237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8" t="s">
        <v>239</v>
      </c>
      <c r="AT549" s="238" t="s">
        <v>196</v>
      </c>
      <c r="AU549" s="238" t="s">
        <v>81</v>
      </c>
      <c r="AY549" s="18" t="s">
        <v>194</v>
      </c>
      <c r="BE549" s="239">
        <f>IF(N549="základní",J549,0)</f>
        <v>0</v>
      </c>
      <c r="BF549" s="239">
        <f>IF(N549="snížená",J549,0)</f>
        <v>0</v>
      </c>
      <c r="BG549" s="239">
        <f>IF(N549="zákl. přenesená",J549,0)</f>
        <v>0</v>
      </c>
      <c r="BH549" s="239">
        <f>IF(N549="sníž. přenesená",J549,0)</f>
        <v>0</v>
      </c>
      <c r="BI549" s="239">
        <f>IF(N549="nulová",J549,0)</f>
        <v>0</v>
      </c>
      <c r="BJ549" s="18" t="s">
        <v>77</v>
      </c>
      <c r="BK549" s="239">
        <f>ROUND(I549*H549,2)</f>
        <v>0</v>
      </c>
      <c r="BL549" s="18" t="s">
        <v>239</v>
      </c>
      <c r="BM549" s="238" t="s">
        <v>728</v>
      </c>
    </row>
    <row r="550" spans="1:47" s="2" customFormat="1" ht="12">
      <c r="A550" s="39"/>
      <c r="B550" s="40"/>
      <c r="C550" s="41"/>
      <c r="D550" s="240" t="s">
        <v>201</v>
      </c>
      <c r="E550" s="41"/>
      <c r="F550" s="241" t="s">
        <v>2245</v>
      </c>
      <c r="G550" s="41"/>
      <c r="H550" s="41"/>
      <c r="I550" s="242"/>
      <c r="J550" s="41"/>
      <c r="K550" s="41"/>
      <c r="L550" s="45"/>
      <c r="M550" s="243"/>
      <c r="N550" s="244"/>
      <c r="O550" s="92"/>
      <c r="P550" s="92"/>
      <c r="Q550" s="92"/>
      <c r="R550" s="92"/>
      <c r="S550" s="92"/>
      <c r="T550" s="93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201</v>
      </c>
      <c r="AU550" s="18" t="s">
        <v>81</v>
      </c>
    </row>
    <row r="551" spans="1:51" s="14" customFormat="1" ht="12">
      <c r="A551" s="14"/>
      <c r="B551" s="255"/>
      <c r="C551" s="256"/>
      <c r="D551" s="240" t="s">
        <v>202</v>
      </c>
      <c r="E551" s="257" t="s">
        <v>1</v>
      </c>
      <c r="F551" s="258" t="s">
        <v>3396</v>
      </c>
      <c r="G551" s="256"/>
      <c r="H551" s="259">
        <v>30</v>
      </c>
      <c r="I551" s="260"/>
      <c r="J551" s="256"/>
      <c r="K551" s="256"/>
      <c r="L551" s="261"/>
      <c r="M551" s="262"/>
      <c r="N551" s="263"/>
      <c r="O551" s="263"/>
      <c r="P551" s="263"/>
      <c r="Q551" s="263"/>
      <c r="R551" s="263"/>
      <c r="S551" s="263"/>
      <c r="T551" s="26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65" t="s">
        <v>202</v>
      </c>
      <c r="AU551" s="265" t="s">
        <v>81</v>
      </c>
      <c r="AV551" s="14" t="s">
        <v>81</v>
      </c>
      <c r="AW551" s="14" t="s">
        <v>30</v>
      </c>
      <c r="AX551" s="14" t="s">
        <v>73</v>
      </c>
      <c r="AY551" s="265" t="s">
        <v>194</v>
      </c>
    </row>
    <row r="552" spans="1:51" s="15" customFormat="1" ht="12">
      <c r="A552" s="15"/>
      <c r="B552" s="266"/>
      <c r="C552" s="267"/>
      <c r="D552" s="240" t="s">
        <v>202</v>
      </c>
      <c r="E552" s="268" t="s">
        <v>1</v>
      </c>
      <c r="F552" s="269" t="s">
        <v>206</v>
      </c>
      <c r="G552" s="267"/>
      <c r="H552" s="270">
        <v>30</v>
      </c>
      <c r="I552" s="271"/>
      <c r="J552" s="267"/>
      <c r="K552" s="267"/>
      <c r="L552" s="272"/>
      <c r="M552" s="273"/>
      <c r="N552" s="274"/>
      <c r="O552" s="274"/>
      <c r="P552" s="274"/>
      <c r="Q552" s="274"/>
      <c r="R552" s="274"/>
      <c r="S552" s="274"/>
      <c r="T552" s="27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76" t="s">
        <v>202</v>
      </c>
      <c r="AU552" s="276" t="s">
        <v>81</v>
      </c>
      <c r="AV552" s="15" t="s">
        <v>115</v>
      </c>
      <c r="AW552" s="15" t="s">
        <v>30</v>
      </c>
      <c r="AX552" s="15" t="s">
        <v>77</v>
      </c>
      <c r="AY552" s="276" t="s">
        <v>194</v>
      </c>
    </row>
    <row r="553" spans="1:65" s="2" customFormat="1" ht="16.5" customHeight="1">
      <c r="A553" s="39"/>
      <c r="B553" s="40"/>
      <c r="C553" s="288" t="s">
        <v>466</v>
      </c>
      <c r="D553" s="288" t="s">
        <v>282</v>
      </c>
      <c r="E553" s="289" t="s">
        <v>2248</v>
      </c>
      <c r="F553" s="290" t="s">
        <v>2249</v>
      </c>
      <c r="G553" s="291" t="s">
        <v>294</v>
      </c>
      <c r="H553" s="292">
        <v>31.5</v>
      </c>
      <c r="I553" s="293"/>
      <c r="J553" s="294">
        <f>ROUND(I553*H553,2)</f>
        <v>0</v>
      </c>
      <c r="K553" s="290" t="s">
        <v>200</v>
      </c>
      <c r="L553" s="295"/>
      <c r="M553" s="296" t="s">
        <v>1</v>
      </c>
      <c r="N553" s="297" t="s">
        <v>38</v>
      </c>
      <c r="O553" s="92"/>
      <c r="P553" s="236">
        <f>O553*H553</f>
        <v>0</v>
      </c>
      <c r="Q553" s="236">
        <v>0</v>
      </c>
      <c r="R553" s="236">
        <f>Q553*H553</f>
        <v>0</v>
      </c>
      <c r="S553" s="236">
        <v>0</v>
      </c>
      <c r="T553" s="237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38" t="s">
        <v>273</v>
      </c>
      <c r="AT553" s="238" t="s">
        <v>282</v>
      </c>
      <c r="AU553" s="238" t="s">
        <v>81</v>
      </c>
      <c r="AY553" s="18" t="s">
        <v>194</v>
      </c>
      <c r="BE553" s="239">
        <f>IF(N553="základní",J553,0)</f>
        <v>0</v>
      </c>
      <c r="BF553" s="239">
        <f>IF(N553="snížená",J553,0)</f>
        <v>0</v>
      </c>
      <c r="BG553" s="239">
        <f>IF(N553="zákl. přenesená",J553,0)</f>
        <v>0</v>
      </c>
      <c r="BH553" s="239">
        <f>IF(N553="sníž. přenesená",J553,0)</f>
        <v>0</v>
      </c>
      <c r="BI553" s="239">
        <f>IF(N553="nulová",J553,0)</f>
        <v>0</v>
      </c>
      <c r="BJ553" s="18" t="s">
        <v>77</v>
      </c>
      <c r="BK553" s="239">
        <f>ROUND(I553*H553,2)</f>
        <v>0</v>
      </c>
      <c r="BL553" s="18" t="s">
        <v>239</v>
      </c>
      <c r="BM553" s="238" t="s">
        <v>740</v>
      </c>
    </row>
    <row r="554" spans="1:47" s="2" customFormat="1" ht="12">
      <c r="A554" s="39"/>
      <c r="B554" s="40"/>
      <c r="C554" s="41"/>
      <c r="D554" s="240" t="s">
        <v>201</v>
      </c>
      <c r="E554" s="41"/>
      <c r="F554" s="241" t="s">
        <v>2249</v>
      </c>
      <c r="G554" s="41"/>
      <c r="H554" s="41"/>
      <c r="I554" s="242"/>
      <c r="J554" s="41"/>
      <c r="K554" s="41"/>
      <c r="L554" s="45"/>
      <c r="M554" s="243"/>
      <c r="N554" s="244"/>
      <c r="O554" s="92"/>
      <c r="P554" s="92"/>
      <c r="Q554" s="92"/>
      <c r="R554" s="92"/>
      <c r="S554" s="92"/>
      <c r="T554" s="93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201</v>
      </c>
      <c r="AU554" s="18" t="s">
        <v>81</v>
      </c>
    </row>
    <row r="555" spans="1:51" s="14" customFormat="1" ht="12">
      <c r="A555" s="14"/>
      <c r="B555" s="255"/>
      <c r="C555" s="256"/>
      <c r="D555" s="240" t="s">
        <v>202</v>
      </c>
      <c r="E555" s="257" t="s">
        <v>1</v>
      </c>
      <c r="F555" s="258" t="s">
        <v>3397</v>
      </c>
      <c r="G555" s="256"/>
      <c r="H555" s="259">
        <v>31.5</v>
      </c>
      <c r="I555" s="260"/>
      <c r="J555" s="256"/>
      <c r="K555" s="256"/>
      <c r="L555" s="261"/>
      <c r="M555" s="262"/>
      <c r="N555" s="263"/>
      <c r="O555" s="263"/>
      <c r="P555" s="263"/>
      <c r="Q555" s="263"/>
      <c r="R555" s="263"/>
      <c r="S555" s="263"/>
      <c r="T555" s="26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65" t="s">
        <v>202</v>
      </c>
      <c r="AU555" s="265" t="s">
        <v>81</v>
      </c>
      <c r="AV555" s="14" t="s">
        <v>81</v>
      </c>
      <c r="AW555" s="14" t="s">
        <v>30</v>
      </c>
      <c r="AX555" s="14" t="s">
        <v>73</v>
      </c>
      <c r="AY555" s="265" t="s">
        <v>194</v>
      </c>
    </row>
    <row r="556" spans="1:51" s="15" customFormat="1" ht="12">
      <c r="A556" s="15"/>
      <c r="B556" s="266"/>
      <c r="C556" s="267"/>
      <c r="D556" s="240" t="s">
        <v>202</v>
      </c>
      <c r="E556" s="268" t="s">
        <v>1</v>
      </c>
      <c r="F556" s="269" t="s">
        <v>206</v>
      </c>
      <c r="G556" s="267"/>
      <c r="H556" s="270">
        <v>31.5</v>
      </c>
      <c r="I556" s="271"/>
      <c r="J556" s="267"/>
      <c r="K556" s="267"/>
      <c r="L556" s="272"/>
      <c r="M556" s="273"/>
      <c r="N556" s="274"/>
      <c r="O556" s="274"/>
      <c r="P556" s="274"/>
      <c r="Q556" s="274"/>
      <c r="R556" s="274"/>
      <c r="S556" s="274"/>
      <c r="T556" s="27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76" t="s">
        <v>202</v>
      </c>
      <c r="AU556" s="276" t="s">
        <v>81</v>
      </c>
      <c r="AV556" s="15" t="s">
        <v>115</v>
      </c>
      <c r="AW556" s="15" t="s">
        <v>30</v>
      </c>
      <c r="AX556" s="15" t="s">
        <v>77</v>
      </c>
      <c r="AY556" s="276" t="s">
        <v>194</v>
      </c>
    </row>
    <row r="557" spans="1:65" s="2" customFormat="1" ht="12">
      <c r="A557" s="39"/>
      <c r="B557" s="40"/>
      <c r="C557" s="227" t="s">
        <v>747</v>
      </c>
      <c r="D557" s="227" t="s">
        <v>196</v>
      </c>
      <c r="E557" s="228" t="s">
        <v>2253</v>
      </c>
      <c r="F557" s="229" t="s">
        <v>2254</v>
      </c>
      <c r="G557" s="230" t="s">
        <v>294</v>
      </c>
      <c r="H557" s="231">
        <v>104.847</v>
      </c>
      <c r="I557" s="232"/>
      <c r="J557" s="233">
        <f>ROUND(I557*H557,2)</f>
        <v>0</v>
      </c>
      <c r="K557" s="229" t="s">
        <v>200</v>
      </c>
      <c r="L557" s="45"/>
      <c r="M557" s="234" t="s">
        <v>1</v>
      </c>
      <c r="N557" s="235" t="s">
        <v>38</v>
      </c>
      <c r="O557" s="92"/>
      <c r="P557" s="236">
        <f>O557*H557</f>
        <v>0</v>
      </c>
      <c r="Q557" s="236">
        <v>0</v>
      </c>
      <c r="R557" s="236">
        <f>Q557*H557</f>
        <v>0</v>
      </c>
      <c r="S557" s="236">
        <v>0</v>
      </c>
      <c r="T557" s="237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8" t="s">
        <v>239</v>
      </c>
      <c r="AT557" s="238" t="s">
        <v>196</v>
      </c>
      <c r="AU557" s="238" t="s">
        <v>81</v>
      </c>
      <c r="AY557" s="18" t="s">
        <v>194</v>
      </c>
      <c r="BE557" s="239">
        <f>IF(N557="základní",J557,0)</f>
        <v>0</v>
      </c>
      <c r="BF557" s="239">
        <f>IF(N557="snížená",J557,0)</f>
        <v>0</v>
      </c>
      <c r="BG557" s="239">
        <f>IF(N557="zákl. přenesená",J557,0)</f>
        <v>0</v>
      </c>
      <c r="BH557" s="239">
        <f>IF(N557="sníž. přenesená",J557,0)</f>
        <v>0</v>
      </c>
      <c r="BI557" s="239">
        <f>IF(N557="nulová",J557,0)</f>
        <v>0</v>
      </c>
      <c r="BJ557" s="18" t="s">
        <v>77</v>
      </c>
      <c r="BK557" s="239">
        <f>ROUND(I557*H557,2)</f>
        <v>0</v>
      </c>
      <c r="BL557" s="18" t="s">
        <v>239</v>
      </c>
      <c r="BM557" s="238" t="s">
        <v>750</v>
      </c>
    </row>
    <row r="558" spans="1:47" s="2" customFormat="1" ht="12">
      <c r="A558" s="39"/>
      <c r="B558" s="40"/>
      <c r="C558" s="41"/>
      <c r="D558" s="240" t="s">
        <v>201</v>
      </c>
      <c r="E558" s="41"/>
      <c r="F558" s="241" t="s">
        <v>2254</v>
      </c>
      <c r="G558" s="41"/>
      <c r="H558" s="41"/>
      <c r="I558" s="242"/>
      <c r="J558" s="41"/>
      <c r="K558" s="41"/>
      <c r="L558" s="45"/>
      <c r="M558" s="243"/>
      <c r="N558" s="244"/>
      <c r="O558" s="92"/>
      <c r="P558" s="92"/>
      <c r="Q558" s="92"/>
      <c r="R558" s="92"/>
      <c r="S558" s="92"/>
      <c r="T558" s="93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201</v>
      </c>
      <c r="AU558" s="18" t="s">
        <v>81</v>
      </c>
    </row>
    <row r="559" spans="1:65" s="2" customFormat="1" ht="12">
      <c r="A559" s="39"/>
      <c r="B559" s="40"/>
      <c r="C559" s="227" t="s">
        <v>471</v>
      </c>
      <c r="D559" s="227" t="s">
        <v>196</v>
      </c>
      <c r="E559" s="228" t="s">
        <v>2256</v>
      </c>
      <c r="F559" s="229" t="s">
        <v>2257</v>
      </c>
      <c r="G559" s="230" t="s">
        <v>294</v>
      </c>
      <c r="H559" s="231">
        <v>104.847</v>
      </c>
      <c r="I559" s="232"/>
      <c r="J559" s="233">
        <f>ROUND(I559*H559,2)</f>
        <v>0</v>
      </c>
      <c r="K559" s="229" t="s">
        <v>200</v>
      </c>
      <c r="L559" s="45"/>
      <c r="M559" s="234" t="s">
        <v>1</v>
      </c>
      <c r="N559" s="235" t="s">
        <v>38</v>
      </c>
      <c r="O559" s="92"/>
      <c r="P559" s="236">
        <f>O559*H559</f>
        <v>0</v>
      </c>
      <c r="Q559" s="236">
        <v>0</v>
      </c>
      <c r="R559" s="236">
        <f>Q559*H559</f>
        <v>0</v>
      </c>
      <c r="S559" s="236">
        <v>0</v>
      </c>
      <c r="T559" s="237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38" t="s">
        <v>239</v>
      </c>
      <c r="AT559" s="238" t="s">
        <v>196</v>
      </c>
      <c r="AU559" s="238" t="s">
        <v>81</v>
      </c>
      <c r="AY559" s="18" t="s">
        <v>194</v>
      </c>
      <c r="BE559" s="239">
        <f>IF(N559="základní",J559,0)</f>
        <v>0</v>
      </c>
      <c r="BF559" s="239">
        <f>IF(N559="snížená",J559,0)</f>
        <v>0</v>
      </c>
      <c r="BG559" s="239">
        <f>IF(N559="zákl. přenesená",J559,0)</f>
        <v>0</v>
      </c>
      <c r="BH559" s="239">
        <f>IF(N559="sníž. přenesená",J559,0)</f>
        <v>0</v>
      </c>
      <c r="BI559" s="239">
        <f>IF(N559="nulová",J559,0)</f>
        <v>0</v>
      </c>
      <c r="BJ559" s="18" t="s">
        <v>77</v>
      </c>
      <c r="BK559" s="239">
        <f>ROUND(I559*H559,2)</f>
        <v>0</v>
      </c>
      <c r="BL559" s="18" t="s">
        <v>239</v>
      </c>
      <c r="BM559" s="238" t="s">
        <v>754</v>
      </c>
    </row>
    <row r="560" spans="1:47" s="2" customFormat="1" ht="12">
      <c r="A560" s="39"/>
      <c r="B560" s="40"/>
      <c r="C560" s="41"/>
      <c r="D560" s="240" t="s">
        <v>201</v>
      </c>
      <c r="E560" s="41"/>
      <c r="F560" s="241" t="s">
        <v>2257</v>
      </c>
      <c r="G560" s="41"/>
      <c r="H560" s="41"/>
      <c r="I560" s="242"/>
      <c r="J560" s="41"/>
      <c r="K560" s="41"/>
      <c r="L560" s="45"/>
      <c r="M560" s="243"/>
      <c r="N560" s="244"/>
      <c r="O560" s="92"/>
      <c r="P560" s="92"/>
      <c r="Q560" s="92"/>
      <c r="R560" s="92"/>
      <c r="S560" s="92"/>
      <c r="T560" s="93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201</v>
      </c>
      <c r="AU560" s="18" t="s">
        <v>81</v>
      </c>
    </row>
    <row r="561" spans="1:51" s="13" customFormat="1" ht="12">
      <c r="A561" s="13"/>
      <c r="B561" s="245"/>
      <c r="C561" s="246"/>
      <c r="D561" s="240" t="s">
        <v>202</v>
      </c>
      <c r="E561" s="247" t="s">
        <v>1</v>
      </c>
      <c r="F561" s="248" t="s">
        <v>991</v>
      </c>
      <c r="G561" s="246"/>
      <c r="H561" s="247" t="s">
        <v>1</v>
      </c>
      <c r="I561" s="249"/>
      <c r="J561" s="246"/>
      <c r="K561" s="246"/>
      <c r="L561" s="250"/>
      <c r="M561" s="251"/>
      <c r="N561" s="252"/>
      <c r="O561" s="252"/>
      <c r="P561" s="252"/>
      <c r="Q561" s="252"/>
      <c r="R561" s="252"/>
      <c r="S561" s="252"/>
      <c r="T561" s="25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4" t="s">
        <v>202</v>
      </c>
      <c r="AU561" s="254" t="s">
        <v>81</v>
      </c>
      <c r="AV561" s="13" t="s">
        <v>77</v>
      </c>
      <c r="AW561" s="13" t="s">
        <v>30</v>
      </c>
      <c r="AX561" s="13" t="s">
        <v>73</v>
      </c>
      <c r="AY561" s="254" t="s">
        <v>194</v>
      </c>
    </row>
    <row r="562" spans="1:51" s="13" customFormat="1" ht="12">
      <c r="A562" s="13"/>
      <c r="B562" s="245"/>
      <c r="C562" s="246"/>
      <c r="D562" s="240" t="s">
        <v>202</v>
      </c>
      <c r="E562" s="247" t="s">
        <v>1</v>
      </c>
      <c r="F562" s="248" t="s">
        <v>3398</v>
      </c>
      <c r="G562" s="246"/>
      <c r="H562" s="247" t="s">
        <v>1</v>
      </c>
      <c r="I562" s="249"/>
      <c r="J562" s="246"/>
      <c r="K562" s="246"/>
      <c r="L562" s="250"/>
      <c r="M562" s="251"/>
      <c r="N562" s="252"/>
      <c r="O562" s="252"/>
      <c r="P562" s="252"/>
      <c r="Q562" s="252"/>
      <c r="R562" s="252"/>
      <c r="S562" s="252"/>
      <c r="T562" s="25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4" t="s">
        <v>202</v>
      </c>
      <c r="AU562" s="254" t="s">
        <v>81</v>
      </c>
      <c r="AV562" s="13" t="s">
        <v>77</v>
      </c>
      <c r="AW562" s="13" t="s">
        <v>30</v>
      </c>
      <c r="AX562" s="13" t="s">
        <v>73</v>
      </c>
      <c r="AY562" s="254" t="s">
        <v>194</v>
      </c>
    </row>
    <row r="563" spans="1:51" s="14" customFormat="1" ht="12">
      <c r="A563" s="14"/>
      <c r="B563" s="255"/>
      <c r="C563" s="256"/>
      <c r="D563" s="240" t="s">
        <v>202</v>
      </c>
      <c r="E563" s="257" t="s">
        <v>1</v>
      </c>
      <c r="F563" s="258" t="s">
        <v>3358</v>
      </c>
      <c r="G563" s="256"/>
      <c r="H563" s="259">
        <v>3.5</v>
      </c>
      <c r="I563" s="260"/>
      <c r="J563" s="256"/>
      <c r="K563" s="256"/>
      <c r="L563" s="261"/>
      <c r="M563" s="262"/>
      <c r="N563" s="263"/>
      <c r="O563" s="263"/>
      <c r="P563" s="263"/>
      <c r="Q563" s="263"/>
      <c r="R563" s="263"/>
      <c r="S563" s="263"/>
      <c r="T563" s="26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65" t="s">
        <v>202</v>
      </c>
      <c r="AU563" s="265" t="s">
        <v>81</v>
      </c>
      <c r="AV563" s="14" t="s">
        <v>81</v>
      </c>
      <c r="AW563" s="14" t="s">
        <v>30</v>
      </c>
      <c r="AX563" s="14" t="s">
        <v>73</v>
      </c>
      <c r="AY563" s="265" t="s">
        <v>194</v>
      </c>
    </row>
    <row r="564" spans="1:51" s="13" customFormat="1" ht="12">
      <c r="A564" s="13"/>
      <c r="B564" s="245"/>
      <c r="C564" s="246"/>
      <c r="D564" s="240" t="s">
        <v>202</v>
      </c>
      <c r="E564" s="247" t="s">
        <v>1</v>
      </c>
      <c r="F564" s="248" t="s">
        <v>3399</v>
      </c>
      <c r="G564" s="246"/>
      <c r="H564" s="247" t="s">
        <v>1</v>
      </c>
      <c r="I564" s="249"/>
      <c r="J564" s="246"/>
      <c r="K564" s="246"/>
      <c r="L564" s="250"/>
      <c r="M564" s="251"/>
      <c r="N564" s="252"/>
      <c r="O564" s="252"/>
      <c r="P564" s="252"/>
      <c r="Q564" s="252"/>
      <c r="R564" s="252"/>
      <c r="S564" s="252"/>
      <c r="T564" s="25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4" t="s">
        <v>202</v>
      </c>
      <c r="AU564" s="254" t="s">
        <v>81</v>
      </c>
      <c r="AV564" s="13" t="s">
        <v>77</v>
      </c>
      <c r="AW564" s="13" t="s">
        <v>30</v>
      </c>
      <c r="AX564" s="13" t="s">
        <v>73</v>
      </c>
      <c r="AY564" s="254" t="s">
        <v>194</v>
      </c>
    </row>
    <row r="565" spans="1:51" s="14" customFormat="1" ht="12">
      <c r="A565" s="14"/>
      <c r="B565" s="255"/>
      <c r="C565" s="256"/>
      <c r="D565" s="240" t="s">
        <v>202</v>
      </c>
      <c r="E565" s="257" t="s">
        <v>1</v>
      </c>
      <c r="F565" s="258" t="s">
        <v>3400</v>
      </c>
      <c r="G565" s="256"/>
      <c r="H565" s="259">
        <v>28.2</v>
      </c>
      <c r="I565" s="260"/>
      <c r="J565" s="256"/>
      <c r="K565" s="256"/>
      <c r="L565" s="261"/>
      <c r="M565" s="262"/>
      <c r="N565" s="263"/>
      <c r="O565" s="263"/>
      <c r="P565" s="263"/>
      <c r="Q565" s="263"/>
      <c r="R565" s="263"/>
      <c r="S565" s="263"/>
      <c r="T565" s="26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5" t="s">
        <v>202</v>
      </c>
      <c r="AU565" s="265" t="s">
        <v>81</v>
      </c>
      <c r="AV565" s="14" t="s">
        <v>81</v>
      </c>
      <c r="AW565" s="14" t="s">
        <v>30</v>
      </c>
      <c r="AX565" s="14" t="s">
        <v>73</v>
      </c>
      <c r="AY565" s="265" t="s">
        <v>194</v>
      </c>
    </row>
    <row r="566" spans="1:51" s="13" customFormat="1" ht="12">
      <c r="A566" s="13"/>
      <c r="B566" s="245"/>
      <c r="C566" s="246"/>
      <c r="D566" s="240" t="s">
        <v>202</v>
      </c>
      <c r="E566" s="247" t="s">
        <v>1</v>
      </c>
      <c r="F566" s="248" t="s">
        <v>2210</v>
      </c>
      <c r="G566" s="246"/>
      <c r="H566" s="247" t="s">
        <v>1</v>
      </c>
      <c r="I566" s="249"/>
      <c r="J566" s="246"/>
      <c r="K566" s="246"/>
      <c r="L566" s="250"/>
      <c r="M566" s="251"/>
      <c r="N566" s="252"/>
      <c r="O566" s="252"/>
      <c r="P566" s="252"/>
      <c r="Q566" s="252"/>
      <c r="R566" s="252"/>
      <c r="S566" s="252"/>
      <c r="T566" s="25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4" t="s">
        <v>202</v>
      </c>
      <c r="AU566" s="254" t="s">
        <v>81</v>
      </c>
      <c r="AV566" s="13" t="s">
        <v>77</v>
      </c>
      <c r="AW566" s="13" t="s">
        <v>30</v>
      </c>
      <c r="AX566" s="13" t="s">
        <v>73</v>
      </c>
      <c r="AY566" s="254" t="s">
        <v>194</v>
      </c>
    </row>
    <row r="567" spans="1:51" s="14" customFormat="1" ht="12">
      <c r="A567" s="14"/>
      <c r="B567" s="255"/>
      <c r="C567" s="256"/>
      <c r="D567" s="240" t="s">
        <v>202</v>
      </c>
      <c r="E567" s="257" t="s">
        <v>1</v>
      </c>
      <c r="F567" s="258" t="s">
        <v>3401</v>
      </c>
      <c r="G567" s="256"/>
      <c r="H567" s="259">
        <v>9.211</v>
      </c>
      <c r="I567" s="260"/>
      <c r="J567" s="256"/>
      <c r="K567" s="256"/>
      <c r="L567" s="261"/>
      <c r="M567" s="262"/>
      <c r="N567" s="263"/>
      <c r="O567" s="263"/>
      <c r="P567" s="263"/>
      <c r="Q567" s="263"/>
      <c r="R567" s="263"/>
      <c r="S567" s="263"/>
      <c r="T567" s="26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5" t="s">
        <v>202</v>
      </c>
      <c r="AU567" s="265" t="s">
        <v>81</v>
      </c>
      <c r="AV567" s="14" t="s">
        <v>81</v>
      </c>
      <c r="AW567" s="14" t="s">
        <v>30</v>
      </c>
      <c r="AX567" s="14" t="s">
        <v>73</v>
      </c>
      <c r="AY567" s="265" t="s">
        <v>194</v>
      </c>
    </row>
    <row r="568" spans="1:51" s="14" customFormat="1" ht="12">
      <c r="A568" s="14"/>
      <c r="B568" s="255"/>
      <c r="C568" s="256"/>
      <c r="D568" s="240" t="s">
        <v>202</v>
      </c>
      <c r="E568" s="257" t="s">
        <v>1</v>
      </c>
      <c r="F568" s="258" t="s">
        <v>3402</v>
      </c>
      <c r="G568" s="256"/>
      <c r="H568" s="259">
        <v>8.775</v>
      </c>
      <c r="I568" s="260"/>
      <c r="J568" s="256"/>
      <c r="K568" s="256"/>
      <c r="L568" s="261"/>
      <c r="M568" s="262"/>
      <c r="N568" s="263"/>
      <c r="O568" s="263"/>
      <c r="P568" s="263"/>
      <c r="Q568" s="263"/>
      <c r="R568" s="263"/>
      <c r="S568" s="263"/>
      <c r="T568" s="26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5" t="s">
        <v>202</v>
      </c>
      <c r="AU568" s="265" t="s">
        <v>81</v>
      </c>
      <c r="AV568" s="14" t="s">
        <v>81</v>
      </c>
      <c r="AW568" s="14" t="s">
        <v>30</v>
      </c>
      <c r="AX568" s="14" t="s">
        <v>73</v>
      </c>
      <c r="AY568" s="265" t="s">
        <v>194</v>
      </c>
    </row>
    <row r="569" spans="1:51" s="14" customFormat="1" ht="12">
      <c r="A569" s="14"/>
      <c r="B569" s="255"/>
      <c r="C569" s="256"/>
      <c r="D569" s="240" t="s">
        <v>202</v>
      </c>
      <c r="E569" s="257" t="s">
        <v>1</v>
      </c>
      <c r="F569" s="258" t="s">
        <v>3391</v>
      </c>
      <c r="G569" s="256"/>
      <c r="H569" s="259">
        <v>31.521</v>
      </c>
      <c r="I569" s="260"/>
      <c r="J569" s="256"/>
      <c r="K569" s="256"/>
      <c r="L569" s="261"/>
      <c r="M569" s="262"/>
      <c r="N569" s="263"/>
      <c r="O569" s="263"/>
      <c r="P569" s="263"/>
      <c r="Q569" s="263"/>
      <c r="R569" s="263"/>
      <c r="S569" s="263"/>
      <c r="T569" s="26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5" t="s">
        <v>202</v>
      </c>
      <c r="AU569" s="265" t="s">
        <v>81</v>
      </c>
      <c r="AV569" s="14" t="s">
        <v>81</v>
      </c>
      <c r="AW569" s="14" t="s">
        <v>30</v>
      </c>
      <c r="AX569" s="14" t="s">
        <v>73</v>
      </c>
      <c r="AY569" s="265" t="s">
        <v>194</v>
      </c>
    </row>
    <row r="570" spans="1:51" s="14" customFormat="1" ht="12">
      <c r="A570" s="14"/>
      <c r="B570" s="255"/>
      <c r="C570" s="256"/>
      <c r="D570" s="240" t="s">
        <v>202</v>
      </c>
      <c r="E570" s="257" t="s">
        <v>1</v>
      </c>
      <c r="F570" s="258" t="s">
        <v>3392</v>
      </c>
      <c r="G570" s="256"/>
      <c r="H570" s="259">
        <v>23.64</v>
      </c>
      <c r="I570" s="260"/>
      <c r="J570" s="256"/>
      <c r="K570" s="256"/>
      <c r="L570" s="261"/>
      <c r="M570" s="262"/>
      <c r="N570" s="263"/>
      <c r="O570" s="263"/>
      <c r="P570" s="263"/>
      <c r="Q570" s="263"/>
      <c r="R570" s="263"/>
      <c r="S570" s="263"/>
      <c r="T570" s="26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5" t="s">
        <v>202</v>
      </c>
      <c r="AU570" s="265" t="s">
        <v>81</v>
      </c>
      <c r="AV570" s="14" t="s">
        <v>81</v>
      </c>
      <c r="AW570" s="14" t="s">
        <v>30</v>
      </c>
      <c r="AX570" s="14" t="s">
        <v>73</v>
      </c>
      <c r="AY570" s="265" t="s">
        <v>194</v>
      </c>
    </row>
    <row r="571" spans="1:51" s="15" customFormat="1" ht="12">
      <c r="A571" s="15"/>
      <c r="B571" s="266"/>
      <c r="C571" s="267"/>
      <c r="D571" s="240" t="s">
        <v>202</v>
      </c>
      <c r="E571" s="268" t="s">
        <v>1</v>
      </c>
      <c r="F571" s="269" t="s">
        <v>206</v>
      </c>
      <c r="G571" s="267"/>
      <c r="H571" s="270">
        <v>104.847</v>
      </c>
      <c r="I571" s="271"/>
      <c r="J571" s="267"/>
      <c r="K571" s="267"/>
      <c r="L571" s="272"/>
      <c r="M571" s="273"/>
      <c r="N571" s="274"/>
      <c r="O571" s="274"/>
      <c r="P571" s="274"/>
      <c r="Q571" s="274"/>
      <c r="R571" s="274"/>
      <c r="S571" s="274"/>
      <c r="T571" s="27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76" t="s">
        <v>202</v>
      </c>
      <c r="AU571" s="276" t="s">
        <v>81</v>
      </c>
      <c r="AV571" s="15" t="s">
        <v>115</v>
      </c>
      <c r="AW571" s="15" t="s">
        <v>30</v>
      </c>
      <c r="AX571" s="15" t="s">
        <v>77</v>
      </c>
      <c r="AY571" s="276" t="s">
        <v>194</v>
      </c>
    </row>
    <row r="572" spans="1:65" s="2" customFormat="1" ht="12">
      <c r="A572" s="39"/>
      <c r="B572" s="40"/>
      <c r="C572" s="227" t="s">
        <v>757</v>
      </c>
      <c r="D572" s="227" t="s">
        <v>196</v>
      </c>
      <c r="E572" s="228" t="s">
        <v>2265</v>
      </c>
      <c r="F572" s="229" t="s">
        <v>2266</v>
      </c>
      <c r="G572" s="230" t="s">
        <v>294</v>
      </c>
      <c r="H572" s="231">
        <v>73.147</v>
      </c>
      <c r="I572" s="232"/>
      <c r="J572" s="233">
        <f>ROUND(I572*H572,2)</f>
        <v>0</v>
      </c>
      <c r="K572" s="229" t="s">
        <v>200</v>
      </c>
      <c r="L572" s="45"/>
      <c r="M572" s="234" t="s">
        <v>1</v>
      </c>
      <c r="N572" s="235" t="s">
        <v>38</v>
      </c>
      <c r="O572" s="92"/>
      <c r="P572" s="236">
        <f>O572*H572</f>
        <v>0</v>
      </c>
      <c r="Q572" s="236">
        <v>0</v>
      </c>
      <c r="R572" s="236">
        <f>Q572*H572</f>
        <v>0</v>
      </c>
      <c r="S572" s="236">
        <v>0</v>
      </c>
      <c r="T572" s="237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38" t="s">
        <v>239</v>
      </c>
      <c r="AT572" s="238" t="s">
        <v>196</v>
      </c>
      <c r="AU572" s="238" t="s">
        <v>81</v>
      </c>
      <c r="AY572" s="18" t="s">
        <v>194</v>
      </c>
      <c r="BE572" s="239">
        <f>IF(N572="základní",J572,0)</f>
        <v>0</v>
      </c>
      <c r="BF572" s="239">
        <f>IF(N572="snížená",J572,0)</f>
        <v>0</v>
      </c>
      <c r="BG572" s="239">
        <f>IF(N572="zákl. přenesená",J572,0)</f>
        <v>0</v>
      </c>
      <c r="BH572" s="239">
        <f>IF(N572="sníž. přenesená",J572,0)</f>
        <v>0</v>
      </c>
      <c r="BI572" s="239">
        <f>IF(N572="nulová",J572,0)</f>
        <v>0</v>
      </c>
      <c r="BJ572" s="18" t="s">
        <v>77</v>
      </c>
      <c r="BK572" s="239">
        <f>ROUND(I572*H572,2)</f>
        <v>0</v>
      </c>
      <c r="BL572" s="18" t="s">
        <v>239</v>
      </c>
      <c r="BM572" s="238" t="s">
        <v>760</v>
      </c>
    </row>
    <row r="573" spans="1:47" s="2" customFormat="1" ht="12">
      <c r="A573" s="39"/>
      <c r="B573" s="40"/>
      <c r="C573" s="41"/>
      <c r="D573" s="240" t="s">
        <v>201</v>
      </c>
      <c r="E573" s="41"/>
      <c r="F573" s="241" t="s">
        <v>2266</v>
      </c>
      <c r="G573" s="41"/>
      <c r="H573" s="41"/>
      <c r="I573" s="242"/>
      <c r="J573" s="41"/>
      <c r="K573" s="41"/>
      <c r="L573" s="45"/>
      <c r="M573" s="243"/>
      <c r="N573" s="244"/>
      <c r="O573" s="92"/>
      <c r="P573" s="92"/>
      <c r="Q573" s="92"/>
      <c r="R573" s="92"/>
      <c r="S573" s="92"/>
      <c r="T573" s="93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201</v>
      </c>
      <c r="AU573" s="18" t="s">
        <v>81</v>
      </c>
    </row>
    <row r="574" spans="1:51" s="13" customFormat="1" ht="12">
      <c r="A574" s="13"/>
      <c r="B574" s="245"/>
      <c r="C574" s="246"/>
      <c r="D574" s="240" t="s">
        <v>202</v>
      </c>
      <c r="E574" s="247" t="s">
        <v>1</v>
      </c>
      <c r="F574" s="248" t="s">
        <v>399</v>
      </c>
      <c r="G574" s="246"/>
      <c r="H574" s="247" t="s">
        <v>1</v>
      </c>
      <c r="I574" s="249"/>
      <c r="J574" s="246"/>
      <c r="K574" s="246"/>
      <c r="L574" s="250"/>
      <c r="M574" s="251"/>
      <c r="N574" s="252"/>
      <c r="O574" s="252"/>
      <c r="P574" s="252"/>
      <c r="Q574" s="252"/>
      <c r="R574" s="252"/>
      <c r="S574" s="252"/>
      <c r="T574" s="25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4" t="s">
        <v>202</v>
      </c>
      <c r="AU574" s="254" t="s">
        <v>81</v>
      </c>
      <c r="AV574" s="13" t="s">
        <v>77</v>
      </c>
      <c r="AW574" s="13" t="s">
        <v>30</v>
      </c>
      <c r="AX574" s="13" t="s">
        <v>73</v>
      </c>
      <c r="AY574" s="254" t="s">
        <v>194</v>
      </c>
    </row>
    <row r="575" spans="1:51" s="13" customFormat="1" ht="12">
      <c r="A575" s="13"/>
      <c r="B575" s="245"/>
      <c r="C575" s="246"/>
      <c r="D575" s="240" t="s">
        <v>202</v>
      </c>
      <c r="E575" s="247" t="s">
        <v>1</v>
      </c>
      <c r="F575" s="248" t="s">
        <v>3403</v>
      </c>
      <c r="G575" s="246"/>
      <c r="H575" s="247" t="s">
        <v>1</v>
      </c>
      <c r="I575" s="249"/>
      <c r="J575" s="246"/>
      <c r="K575" s="246"/>
      <c r="L575" s="250"/>
      <c r="M575" s="251"/>
      <c r="N575" s="252"/>
      <c r="O575" s="252"/>
      <c r="P575" s="252"/>
      <c r="Q575" s="252"/>
      <c r="R575" s="252"/>
      <c r="S575" s="252"/>
      <c r="T575" s="25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54" t="s">
        <v>202</v>
      </c>
      <c r="AU575" s="254" t="s">
        <v>81</v>
      </c>
      <c r="AV575" s="13" t="s">
        <v>77</v>
      </c>
      <c r="AW575" s="13" t="s">
        <v>30</v>
      </c>
      <c r="AX575" s="13" t="s">
        <v>73</v>
      </c>
      <c r="AY575" s="254" t="s">
        <v>194</v>
      </c>
    </row>
    <row r="576" spans="1:51" s="14" customFormat="1" ht="12">
      <c r="A576" s="14"/>
      <c r="B576" s="255"/>
      <c r="C576" s="256"/>
      <c r="D576" s="240" t="s">
        <v>202</v>
      </c>
      <c r="E576" s="257" t="s">
        <v>1</v>
      </c>
      <c r="F576" s="258" t="s">
        <v>3401</v>
      </c>
      <c r="G576" s="256"/>
      <c r="H576" s="259">
        <v>9.211</v>
      </c>
      <c r="I576" s="260"/>
      <c r="J576" s="256"/>
      <c r="K576" s="256"/>
      <c r="L576" s="261"/>
      <c r="M576" s="262"/>
      <c r="N576" s="263"/>
      <c r="O576" s="263"/>
      <c r="P576" s="263"/>
      <c r="Q576" s="263"/>
      <c r="R576" s="263"/>
      <c r="S576" s="263"/>
      <c r="T576" s="26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65" t="s">
        <v>202</v>
      </c>
      <c r="AU576" s="265" t="s">
        <v>81</v>
      </c>
      <c r="AV576" s="14" t="s">
        <v>81</v>
      </c>
      <c r="AW576" s="14" t="s">
        <v>30</v>
      </c>
      <c r="AX576" s="14" t="s">
        <v>73</v>
      </c>
      <c r="AY576" s="265" t="s">
        <v>194</v>
      </c>
    </row>
    <row r="577" spans="1:51" s="14" customFormat="1" ht="12">
      <c r="A577" s="14"/>
      <c r="B577" s="255"/>
      <c r="C577" s="256"/>
      <c r="D577" s="240" t="s">
        <v>202</v>
      </c>
      <c r="E577" s="257" t="s">
        <v>1</v>
      </c>
      <c r="F577" s="258" t="s">
        <v>3402</v>
      </c>
      <c r="G577" s="256"/>
      <c r="H577" s="259">
        <v>8.775</v>
      </c>
      <c r="I577" s="260"/>
      <c r="J577" s="256"/>
      <c r="K577" s="256"/>
      <c r="L577" s="261"/>
      <c r="M577" s="262"/>
      <c r="N577" s="263"/>
      <c r="O577" s="263"/>
      <c r="P577" s="263"/>
      <c r="Q577" s="263"/>
      <c r="R577" s="263"/>
      <c r="S577" s="263"/>
      <c r="T577" s="26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65" t="s">
        <v>202</v>
      </c>
      <c r="AU577" s="265" t="s">
        <v>81</v>
      </c>
      <c r="AV577" s="14" t="s">
        <v>81</v>
      </c>
      <c r="AW577" s="14" t="s">
        <v>30</v>
      </c>
      <c r="AX577" s="14" t="s">
        <v>73</v>
      </c>
      <c r="AY577" s="265" t="s">
        <v>194</v>
      </c>
    </row>
    <row r="578" spans="1:51" s="14" customFormat="1" ht="12">
      <c r="A578" s="14"/>
      <c r="B578" s="255"/>
      <c r="C578" s="256"/>
      <c r="D578" s="240" t="s">
        <v>202</v>
      </c>
      <c r="E578" s="257" t="s">
        <v>1</v>
      </c>
      <c r="F578" s="258" t="s">
        <v>3391</v>
      </c>
      <c r="G578" s="256"/>
      <c r="H578" s="259">
        <v>31.521</v>
      </c>
      <c r="I578" s="260"/>
      <c r="J578" s="256"/>
      <c r="K578" s="256"/>
      <c r="L578" s="261"/>
      <c r="M578" s="262"/>
      <c r="N578" s="263"/>
      <c r="O578" s="263"/>
      <c r="P578" s="263"/>
      <c r="Q578" s="263"/>
      <c r="R578" s="263"/>
      <c r="S578" s="263"/>
      <c r="T578" s="26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5" t="s">
        <v>202</v>
      </c>
      <c r="AU578" s="265" t="s">
        <v>81</v>
      </c>
      <c r="AV578" s="14" t="s">
        <v>81</v>
      </c>
      <c r="AW578" s="14" t="s">
        <v>30</v>
      </c>
      <c r="AX578" s="14" t="s">
        <v>73</v>
      </c>
      <c r="AY578" s="265" t="s">
        <v>194</v>
      </c>
    </row>
    <row r="579" spans="1:51" s="14" customFormat="1" ht="12">
      <c r="A579" s="14"/>
      <c r="B579" s="255"/>
      <c r="C579" s="256"/>
      <c r="D579" s="240" t="s">
        <v>202</v>
      </c>
      <c r="E579" s="257" t="s">
        <v>1</v>
      </c>
      <c r="F579" s="258" t="s">
        <v>3392</v>
      </c>
      <c r="G579" s="256"/>
      <c r="H579" s="259">
        <v>23.64</v>
      </c>
      <c r="I579" s="260"/>
      <c r="J579" s="256"/>
      <c r="K579" s="256"/>
      <c r="L579" s="261"/>
      <c r="M579" s="262"/>
      <c r="N579" s="263"/>
      <c r="O579" s="263"/>
      <c r="P579" s="263"/>
      <c r="Q579" s="263"/>
      <c r="R579" s="263"/>
      <c r="S579" s="263"/>
      <c r="T579" s="26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5" t="s">
        <v>202</v>
      </c>
      <c r="AU579" s="265" t="s">
        <v>81</v>
      </c>
      <c r="AV579" s="14" t="s">
        <v>81</v>
      </c>
      <c r="AW579" s="14" t="s">
        <v>30</v>
      </c>
      <c r="AX579" s="14" t="s">
        <v>73</v>
      </c>
      <c r="AY579" s="265" t="s">
        <v>194</v>
      </c>
    </row>
    <row r="580" spans="1:51" s="15" customFormat="1" ht="12">
      <c r="A580" s="15"/>
      <c r="B580" s="266"/>
      <c r="C580" s="267"/>
      <c r="D580" s="240" t="s">
        <v>202</v>
      </c>
      <c r="E580" s="268" t="s">
        <v>1</v>
      </c>
      <c r="F580" s="269" t="s">
        <v>206</v>
      </c>
      <c r="G580" s="267"/>
      <c r="H580" s="270">
        <v>73.147</v>
      </c>
      <c r="I580" s="271"/>
      <c r="J580" s="267"/>
      <c r="K580" s="267"/>
      <c r="L580" s="272"/>
      <c r="M580" s="298"/>
      <c r="N580" s="299"/>
      <c r="O580" s="299"/>
      <c r="P580" s="299"/>
      <c r="Q580" s="299"/>
      <c r="R580" s="299"/>
      <c r="S580" s="299"/>
      <c r="T580" s="300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76" t="s">
        <v>202</v>
      </c>
      <c r="AU580" s="276" t="s">
        <v>81</v>
      </c>
      <c r="AV580" s="15" t="s">
        <v>115</v>
      </c>
      <c r="AW580" s="15" t="s">
        <v>30</v>
      </c>
      <c r="AX580" s="15" t="s">
        <v>77</v>
      </c>
      <c r="AY580" s="276" t="s">
        <v>194</v>
      </c>
    </row>
    <row r="581" spans="1:31" s="2" customFormat="1" ht="6.95" customHeight="1">
      <c r="A581" s="39"/>
      <c r="B581" s="67"/>
      <c r="C581" s="68"/>
      <c r="D581" s="68"/>
      <c r="E581" s="68"/>
      <c r="F581" s="68"/>
      <c r="G581" s="68"/>
      <c r="H581" s="68"/>
      <c r="I581" s="68"/>
      <c r="J581" s="68"/>
      <c r="K581" s="68"/>
      <c r="L581" s="45"/>
      <c r="M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</row>
  </sheetData>
  <sheetProtection password="CC35" sheet="1" objects="1" scenarios="1" formatColumns="0" formatRows="0" autoFilter="0"/>
  <autoFilter ref="C136:K58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81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Mníšek u Liberce ON-DSP, DPS oprava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3207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3404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17. 3. 2021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26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27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26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29</v>
      </c>
      <c r="E22" s="39"/>
      <c r="F22" s="39"/>
      <c r="G22" s="39"/>
      <c r="H22" s="39"/>
      <c r="I22" s="151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1" t="s">
        <v>26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31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26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32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33</v>
      </c>
      <c r="E32" s="39"/>
      <c r="F32" s="39"/>
      <c r="G32" s="39"/>
      <c r="H32" s="39"/>
      <c r="I32" s="39"/>
      <c r="J32" s="161">
        <f>ROUND(J126,2)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35</v>
      </c>
      <c r="G34" s="39"/>
      <c r="H34" s="39"/>
      <c r="I34" s="162" t="s">
        <v>34</v>
      </c>
      <c r="J34" s="162" t="s">
        <v>36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37</v>
      </c>
      <c r="E35" s="151" t="s">
        <v>38</v>
      </c>
      <c r="F35" s="164">
        <f>ROUND((SUM(BE126:BE224)),2)</f>
        <v>0</v>
      </c>
      <c r="G35" s="39"/>
      <c r="H35" s="39"/>
      <c r="I35" s="165">
        <v>0.21</v>
      </c>
      <c r="J35" s="164">
        <f>ROUND(((SUM(BE126:BE224))*I35),2)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39</v>
      </c>
      <c r="F36" s="164">
        <f>ROUND((SUM(BF126:BF224)),2)</f>
        <v>0</v>
      </c>
      <c r="G36" s="39"/>
      <c r="H36" s="39"/>
      <c r="I36" s="165">
        <v>0.15</v>
      </c>
      <c r="J36" s="164">
        <f>ROUND(((SUM(BF126:BF224))*I36),2)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40</v>
      </c>
      <c r="F37" s="164">
        <f>ROUND((SUM(BG126:BG224)),2)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41</v>
      </c>
      <c r="F38" s="164">
        <f>ROUND((SUM(BH126:BH224)),2)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42</v>
      </c>
      <c r="F39" s="164">
        <f>ROUND((SUM(BI126:BI224)),2)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Mníšek u Liberce ON-DSP, DPS oprava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3207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2.2 - Elektroinstalace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17. 3. 2021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29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2302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2303</v>
      </c>
      <c r="E100" s="197"/>
      <c r="F100" s="197"/>
      <c r="G100" s="197"/>
      <c r="H100" s="197"/>
      <c r="I100" s="197"/>
      <c r="J100" s="198">
        <f>J128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2304</v>
      </c>
      <c r="E101" s="197"/>
      <c r="F101" s="197"/>
      <c r="G101" s="197"/>
      <c r="H101" s="197"/>
      <c r="I101" s="197"/>
      <c r="J101" s="198">
        <f>J137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2305</v>
      </c>
      <c r="E102" s="197"/>
      <c r="F102" s="197"/>
      <c r="G102" s="197"/>
      <c r="H102" s="197"/>
      <c r="I102" s="197"/>
      <c r="J102" s="198">
        <f>J156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2306</v>
      </c>
      <c r="E103" s="197"/>
      <c r="F103" s="197"/>
      <c r="G103" s="197"/>
      <c r="H103" s="197"/>
      <c r="I103" s="197"/>
      <c r="J103" s="198">
        <f>J207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9"/>
      <c r="C104" s="190"/>
      <c r="D104" s="191" t="s">
        <v>2307</v>
      </c>
      <c r="E104" s="192"/>
      <c r="F104" s="192"/>
      <c r="G104" s="192"/>
      <c r="H104" s="192"/>
      <c r="I104" s="192"/>
      <c r="J104" s="193">
        <f>J222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179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4" t="str">
        <f>E7</f>
        <v>Mníšek u Liberce ON-DSP, DPS oprava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130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184" t="s">
        <v>3207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132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E11</f>
        <v>2.2 - Elektroinstalace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 xml:space="preserve"> </v>
      </c>
      <c r="G120" s="41"/>
      <c r="H120" s="41"/>
      <c r="I120" s="33" t="s">
        <v>22</v>
      </c>
      <c r="J120" s="80" t="str">
        <f>IF(J14="","",J14)</f>
        <v>17. 3. 2021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E17</f>
        <v xml:space="preserve"> </v>
      </c>
      <c r="G122" s="41"/>
      <c r="H122" s="41"/>
      <c r="I122" s="33" t="s">
        <v>29</v>
      </c>
      <c r="J122" s="37" t="str">
        <f>E23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27</v>
      </c>
      <c r="D123" s="41"/>
      <c r="E123" s="41"/>
      <c r="F123" s="28" t="str">
        <f>IF(E20="","",E20)</f>
        <v>Vyplň údaj</v>
      </c>
      <c r="G123" s="41"/>
      <c r="H123" s="41"/>
      <c r="I123" s="33" t="s">
        <v>31</v>
      </c>
      <c r="J123" s="37" t="str">
        <f>E26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0"/>
      <c r="B125" s="201"/>
      <c r="C125" s="202" t="s">
        <v>180</v>
      </c>
      <c r="D125" s="203" t="s">
        <v>58</v>
      </c>
      <c r="E125" s="203" t="s">
        <v>54</v>
      </c>
      <c r="F125" s="203" t="s">
        <v>55</v>
      </c>
      <c r="G125" s="203" t="s">
        <v>181</v>
      </c>
      <c r="H125" s="203" t="s">
        <v>182</v>
      </c>
      <c r="I125" s="203" t="s">
        <v>183</v>
      </c>
      <c r="J125" s="203" t="s">
        <v>136</v>
      </c>
      <c r="K125" s="204" t="s">
        <v>184</v>
      </c>
      <c r="L125" s="205"/>
      <c r="M125" s="101" t="s">
        <v>1</v>
      </c>
      <c r="N125" s="102" t="s">
        <v>37</v>
      </c>
      <c r="O125" s="102" t="s">
        <v>185</v>
      </c>
      <c r="P125" s="102" t="s">
        <v>186</v>
      </c>
      <c r="Q125" s="102" t="s">
        <v>187</v>
      </c>
      <c r="R125" s="102" t="s">
        <v>188</v>
      </c>
      <c r="S125" s="102" t="s">
        <v>189</v>
      </c>
      <c r="T125" s="103" t="s">
        <v>190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9"/>
      <c r="B126" s="40"/>
      <c r="C126" s="108" t="s">
        <v>191</v>
      </c>
      <c r="D126" s="41"/>
      <c r="E126" s="41"/>
      <c r="F126" s="41"/>
      <c r="G126" s="41"/>
      <c r="H126" s="41"/>
      <c r="I126" s="41"/>
      <c r="J126" s="206">
        <f>BK126</f>
        <v>0</v>
      </c>
      <c r="K126" s="41"/>
      <c r="L126" s="45"/>
      <c r="M126" s="104"/>
      <c r="N126" s="207"/>
      <c r="O126" s="105"/>
      <c r="P126" s="208">
        <f>P127+P222</f>
        <v>0</v>
      </c>
      <c r="Q126" s="105"/>
      <c r="R126" s="208">
        <f>R127+R222</f>
        <v>0</v>
      </c>
      <c r="S126" s="105"/>
      <c r="T126" s="209">
        <f>T127+T222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72</v>
      </c>
      <c r="AU126" s="18" t="s">
        <v>138</v>
      </c>
      <c r="BK126" s="210">
        <f>BK127+BK222</f>
        <v>0</v>
      </c>
    </row>
    <row r="127" spans="1:63" s="12" customFormat="1" ht="25.9" customHeight="1">
      <c r="A127" s="12"/>
      <c r="B127" s="211"/>
      <c r="C127" s="212"/>
      <c r="D127" s="213" t="s">
        <v>72</v>
      </c>
      <c r="E127" s="214" t="s">
        <v>192</v>
      </c>
      <c r="F127" s="214" t="s">
        <v>192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P128+P137+P156+P207</f>
        <v>0</v>
      </c>
      <c r="Q127" s="219"/>
      <c r="R127" s="220">
        <f>R128+R137+R156+R207</f>
        <v>0</v>
      </c>
      <c r="S127" s="219"/>
      <c r="T127" s="221">
        <f>T128+T137+T156+T207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77</v>
      </c>
      <c r="AT127" s="223" t="s">
        <v>72</v>
      </c>
      <c r="AU127" s="223" t="s">
        <v>73</v>
      </c>
      <c r="AY127" s="222" t="s">
        <v>194</v>
      </c>
      <c r="BK127" s="224">
        <f>BK128+BK137+BK156+BK207</f>
        <v>0</v>
      </c>
    </row>
    <row r="128" spans="1:63" s="12" customFormat="1" ht="22.8" customHeight="1">
      <c r="A128" s="12"/>
      <c r="B128" s="211"/>
      <c r="C128" s="212"/>
      <c r="D128" s="213" t="s">
        <v>72</v>
      </c>
      <c r="E128" s="225" t="s">
        <v>2308</v>
      </c>
      <c r="F128" s="225" t="s">
        <v>2309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SUM(P129:P136)</f>
        <v>0</v>
      </c>
      <c r="Q128" s="219"/>
      <c r="R128" s="220">
        <f>SUM(R129:R136)</f>
        <v>0</v>
      </c>
      <c r="S128" s="219"/>
      <c r="T128" s="221">
        <f>SUM(T129:T136)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77</v>
      </c>
      <c r="AT128" s="223" t="s">
        <v>72</v>
      </c>
      <c r="AU128" s="223" t="s">
        <v>77</v>
      </c>
      <c r="AY128" s="222" t="s">
        <v>194</v>
      </c>
      <c r="BK128" s="224">
        <f>SUM(BK129:BK136)</f>
        <v>0</v>
      </c>
    </row>
    <row r="129" spans="1:65" s="2" customFormat="1" ht="16.5" customHeight="1">
      <c r="A129" s="39"/>
      <c r="B129" s="40"/>
      <c r="C129" s="227" t="s">
        <v>81</v>
      </c>
      <c r="D129" s="227" t="s">
        <v>196</v>
      </c>
      <c r="E129" s="228" t="s">
        <v>2310</v>
      </c>
      <c r="F129" s="229" t="s">
        <v>2311</v>
      </c>
      <c r="G129" s="230" t="s">
        <v>2312</v>
      </c>
      <c r="H129" s="231">
        <v>16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38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115</v>
      </c>
      <c r="AT129" s="238" t="s">
        <v>196</v>
      </c>
      <c r="AU129" s="238" t="s">
        <v>81</v>
      </c>
      <c r="AY129" s="18" t="s">
        <v>194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77</v>
      </c>
      <c r="BK129" s="239">
        <f>ROUND(I129*H129,2)</f>
        <v>0</v>
      </c>
      <c r="BL129" s="18" t="s">
        <v>115</v>
      </c>
      <c r="BM129" s="238" t="s">
        <v>3405</v>
      </c>
    </row>
    <row r="130" spans="1:47" s="2" customFormat="1" ht="12">
      <c r="A130" s="39"/>
      <c r="B130" s="40"/>
      <c r="C130" s="41"/>
      <c r="D130" s="240" t="s">
        <v>201</v>
      </c>
      <c r="E130" s="41"/>
      <c r="F130" s="241" t="s">
        <v>2311</v>
      </c>
      <c r="G130" s="41"/>
      <c r="H130" s="41"/>
      <c r="I130" s="242"/>
      <c r="J130" s="41"/>
      <c r="K130" s="41"/>
      <c r="L130" s="45"/>
      <c r="M130" s="243"/>
      <c r="N130" s="24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201</v>
      </c>
      <c r="AU130" s="18" t="s">
        <v>81</v>
      </c>
    </row>
    <row r="131" spans="1:65" s="2" customFormat="1" ht="16.5" customHeight="1">
      <c r="A131" s="39"/>
      <c r="B131" s="40"/>
      <c r="C131" s="227" t="s">
        <v>110</v>
      </c>
      <c r="D131" s="227" t="s">
        <v>196</v>
      </c>
      <c r="E131" s="228" t="s">
        <v>2314</v>
      </c>
      <c r="F131" s="229" t="s">
        <v>2315</v>
      </c>
      <c r="G131" s="230" t="s">
        <v>2312</v>
      </c>
      <c r="H131" s="231">
        <v>109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38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115</v>
      </c>
      <c r="AT131" s="238" t="s">
        <v>196</v>
      </c>
      <c r="AU131" s="238" t="s">
        <v>81</v>
      </c>
      <c r="AY131" s="18" t="s">
        <v>194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77</v>
      </c>
      <c r="BK131" s="239">
        <f>ROUND(I131*H131,2)</f>
        <v>0</v>
      </c>
      <c r="BL131" s="18" t="s">
        <v>115</v>
      </c>
      <c r="BM131" s="238" t="s">
        <v>3406</v>
      </c>
    </row>
    <row r="132" spans="1:47" s="2" customFormat="1" ht="12">
      <c r="A132" s="39"/>
      <c r="B132" s="40"/>
      <c r="C132" s="41"/>
      <c r="D132" s="240" t="s">
        <v>201</v>
      </c>
      <c r="E132" s="41"/>
      <c r="F132" s="241" t="s">
        <v>2315</v>
      </c>
      <c r="G132" s="41"/>
      <c r="H132" s="41"/>
      <c r="I132" s="242"/>
      <c r="J132" s="41"/>
      <c r="K132" s="41"/>
      <c r="L132" s="45"/>
      <c r="M132" s="243"/>
      <c r="N132" s="24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201</v>
      </c>
      <c r="AU132" s="18" t="s">
        <v>81</v>
      </c>
    </row>
    <row r="133" spans="1:65" s="2" customFormat="1" ht="12">
      <c r="A133" s="39"/>
      <c r="B133" s="40"/>
      <c r="C133" s="227" t="s">
        <v>312</v>
      </c>
      <c r="D133" s="227" t="s">
        <v>196</v>
      </c>
      <c r="E133" s="228" t="s">
        <v>2317</v>
      </c>
      <c r="F133" s="229" t="s">
        <v>2318</v>
      </c>
      <c r="G133" s="230" t="s">
        <v>941</v>
      </c>
      <c r="H133" s="231">
        <v>1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38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115</v>
      </c>
      <c r="AT133" s="238" t="s">
        <v>196</v>
      </c>
      <c r="AU133" s="238" t="s">
        <v>81</v>
      </c>
      <c r="AY133" s="18" t="s">
        <v>194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77</v>
      </c>
      <c r="BK133" s="239">
        <f>ROUND(I133*H133,2)</f>
        <v>0</v>
      </c>
      <c r="BL133" s="18" t="s">
        <v>115</v>
      </c>
      <c r="BM133" s="238" t="s">
        <v>3407</v>
      </c>
    </row>
    <row r="134" spans="1:47" s="2" customFormat="1" ht="12">
      <c r="A134" s="39"/>
      <c r="B134" s="40"/>
      <c r="C134" s="41"/>
      <c r="D134" s="240" t="s">
        <v>201</v>
      </c>
      <c r="E134" s="41"/>
      <c r="F134" s="241" t="s">
        <v>2318</v>
      </c>
      <c r="G134" s="41"/>
      <c r="H134" s="41"/>
      <c r="I134" s="242"/>
      <c r="J134" s="41"/>
      <c r="K134" s="41"/>
      <c r="L134" s="45"/>
      <c r="M134" s="243"/>
      <c r="N134" s="244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201</v>
      </c>
      <c r="AU134" s="18" t="s">
        <v>81</v>
      </c>
    </row>
    <row r="135" spans="1:65" s="2" customFormat="1" ht="21.75" customHeight="1">
      <c r="A135" s="39"/>
      <c r="B135" s="40"/>
      <c r="C135" s="227" t="s">
        <v>441</v>
      </c>
      <c r="D135" s="227" t="s">
        <v>196</v>
      </c>
      <c r="E135" s="228" t="s">
        <v>2320</v>
      </c>
      <c r="F135" s="229" t="s">
        <v>2321</v>
      </c>
      <c r="G135" s="230" t="s">
        <v>941</v>
      </c>
      <c r="H135" s="231">
        <v>1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38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115</v>
      </c>
      <c r="AT135" s="238" t="s">
        <v>196</v>
      </c>
      <c r="AU135" s="238" t="s">
        <v>81</v>
      </c>
      <c r="AY135" s="18" t="s">
        <v>194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77</v>
      </c>
      <c r="BK135" s="239">
        <f>ROUND(I135*H135,2)</f>
        <v>0</v>
      </c>
      <c r="BL135" s="18" t="s">
        <v>115</v>
      </c>
      <c r="BM135" s="238" t="s">
        <v>3408</v>
      </c>
    </row>
    <row r="136" spans="1:47" s="2" customFormat="1" ht="12">
      <c r="A136" s="39"/>
      <c r="B136" s="40"/>
      <c r="C136" s="41"/>
      <c r="D136" s="240" t="s">
        <v>201</v>
      </c>
      <c r="E136" s="41"/>
      <c r="F136" s="241" t="s">
        <v>2321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201</v>
      </c>
      <c r="AU136" s="18" t="s">
        <v>81</v>
      </c>
    </row>
    <row r="137" spans="1:63" s="12" customFormat="1" ht="22.8" customHeight="1">
      <c r="A137" s="12"/>
      <c r="B137" s="211"/>
      <c r="C137" s="212"/>
      <c r="D137" s="213" t="s">
        <v>72</v>
      </c>
      <c r="E137" s="225" t="s">
        <v>2323</v>
      </c>
      <c r="F137" s="225" t="s">
        <v>2324</v>
      </c>
      <c r="G137" s="212"/>
      <c r="H137" s="212"/>
      <c r="I137" s="215"/>
      <c r="J137" s="226">
        <f>BK137</f>
        <v>0</v>
      </c>
      <c r="K137" s="212"/>
      <c r="L137" s="217"/>
      <c r="M137" s="218"/>
      <c r="N137" s="219"/>
      <c r="O137" s="219"/>
      <c r="P137" s="220">
        <f>SUM(P138:P155)</f>
        <v>0</v>
      </c>
      <c r="Q137" s="219"/>
      <c r="R137" s="220">
        <f>SUM(R138:R155)</f>
        <v>0</v>
      </c>
      <c r="S137" s="219"/>
      <c r="T137" s="221">
        <f>SUM(T138:T155)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2" t="s">
        <v>77</v>
      </c>
      <c r="AT137" s="223" t="s">
        <v>72</v>
      </c>
      <c r="AU137" s="223" t="s">
        <v>77</v>
      </c>
      <c r="AY137" s="222" t="s">
        <v>194</v>
      </c>
      <c r="BK137" s="224">
        <f>SUM(BK138:BK155)</f>
        <v>0</v>
      </c>
    </row>
    <row r="138" spans="1:65" s="2" customFormat="1" ht="16.5" customHeight="1">
      <c r="A138" s="39"/>
      <c r="B138" s="40"/>
      <c r="C138" s="227" t="s">
        <v>115</v>
      </c>
      <c r="D138" s="227" t="s">
        <v>196</v>
      </c>
      <c r="E138" s="228" t="s">
        <v>3409</v>
      </c>
      <c r="F138" s="229" t="s">
        <v>3410</v>
      </c>
      <c r="G138" s="230" t="s">
        <v>397</v>
      </c>
      <c r="H138" s="231">
        <v>5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38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115</v>
      </c>
      <c r="AT138" s="238" t="s">
        <v>196</v>
      </c>
      <c r="AU138" s="238" t="s">
        <v>81</v>
      </c>
      <c r="AY138" s="18" t="s">
        <v>194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77</v>
      </c>
      <c r="BK138" s="239">
        <f>ROUND(I138*H138,2)</f>
        <v>0</v>
      </c>
      <c r="BL138" s="18" t="s">
        <v>115</v>
      </c>
      <c r="BM138" s="238" t="s">
        <v>3411</v>
      </c>
    </row>
    <row r="139" spans="1:47" s="2" customFormat="1" ht="12">
      <c r="A139" s="39"/>
      <c r="B139" s="40"/>
      <c r="C139" s="41"/>
      <c r="D139" s="240" t="s">
        <v>201</v>
      </c>
      <c r="E139" s="41"/>
      <c r="F139" s="241" t="s">
        <v>3410</v>
      </c>
      <c r="G139" s="41"/>
      <c r="H139" s="41"/>
      <c r="I139" s="242"/>
      <c r="J139" s="41"/>
      <c r="K139" s="41"/>
      <c r="L139" s="45"/>
      <c r="M139" s="243"/>
      <c r="N139" s="244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201</v>
      </c>
      <c r="AU139" s="18" t="s">
        <v>81</v>
      </c>
    </row>
    <row r="140" spans="1:65" s="2" customFormat="1" ht="16.5" customHeight="1">
      <c r="A140" s="39"/>
      <c r="B140" s="40"/>
      <c r="C140" s="227" t="s">
        <v>123</v>
      </c>
      <c r="D140" s="227" t="s">
        <v>196</v>
      </c>
      <c r="E140" s="228" t="s">
        <v>3412</v>
      </c>
      <c r="F140" s="229" t="s">
        <v>3413</v>
      </c>
      <c r="G140" s="230" t="s">
        <v>357</v>
      </c>
      <c r="H140" s="231">
        <v>2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38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115</v>
      </c>
      <c r="AT140" s="238" t="s">
        <v>196</v>
      </c>
      <c r="AU140" s="238" t="s">
        <v>81</v>
      </c>
      <c r="AY140" s="18" t="s">
        <v>194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77</v>
      </c>
      <c r="BK140" s="239">
        <f>ROUND(I140*H140,2)</f>
        <v>0</v>
      </c>
      <c r="BL140" s="18" t="s">
        <v>115</v>
      </c>
      <c r="BM140" s="238" t="s">
        <v>3414</v>
      </c>
    </row>
    <row r="141" spans="1:47" s="2" customFormat="1" ht="12">
      <c r="A141" s="39"/>
      <c r="B141" s="40"/>
      <c r="C141" s="41"/>
      <c r="D141" s="240" t="s">
        <v>201</v>
      </c>
      <c r="E141" s="41"/>
      <c r="F141" s="241" t="s">
        <v>3413</v>
      </c>
      <c r="G141" s="41"/>
      <c r="H141" s="41"/>
      <c r="I141" s="242"/>
      <c r="J141" s="41"/>
      <c r="K141" s="41"/>
      <c r="L141" s="45"/>
      <c r="M141" s="243"/>
      <c r="N141" s="244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201</v>
      </c>
      <c r="AU141" s="18" t="s">
        <v>81</v>
      </c>
    </row>
    <row r="142" spans="1:65" s="2" customFormat="1" ht="16.5" customHeight="1">
      <c r="A142" s="39"/>
      <c r="B142" s="40"/>
      <c r="C142" s="227" t="s">
        <v>213</v>
      </c>
      <c r="D142" s="227" t="s">
        <v>196</v>
      </c>
      <c r="E142" s="228" t="s">
        <v>3415</v>
      </c>
      <c r="F142" s="229" t="s">
        <v>3416</v>
      </c>
      <c r="G142" s="230" t="s">
        <v>397</v>
      </c>
      <c r="H142" s="231">
        <v>1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38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115</v>
      </c>
      <c r="AT142" s="238" t="s">
        <v>196</v>
      </c>
      <c r="AU142" s="238" t="s">
        <v>81</v>
      </c>
      <c r="AY142" s="18" t="s">
        <v>194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77</v>
      </c>
      <c r="BK142" s="239">
        <f>ROUND(I142*H142,2)</f>
        <v>0</v>
      </c>
      <c r="BL142" s="18" t="s">
        <v>115</v>
      </c>
      <c r="BM142" s="238" t="s">
        <v>3417</v>
      </c>
    </row>
    <row r="143" spans="1:47" s="2" customFormat="1" ht="12">
      <c r="A143" s="39"/>
      <c r="B143" s="40"/>
      <c r="C143" s="41"/>
      <c r="D143" s="240" t="s">
        <v>201</v>
      </c>
      <c r="E143" s="41"/>
      <c r="F143" s="241" t="s">
        <v>3416</v>
      </c>
      <c r="G143" s="41"/>
      <c r="H143" s="41"/>
      <c r="I143" s="242"/>
      <c r="J143" s="41"/>
      <c r="K143" s="41"/>
      <c r="L143" s="45"/>
      <c r="M143" s="243"/>
      <c r="N143" s="244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201</v>
      </c>
      <c r="AU143" s="18" t="s">
        <v>81</v>
      </c>
    </row>
    <row r="144" spans="1:65" s="2" customFormat="1" ht="16.5" customHeight="1">
      <c r="A144" s="39"/>
      <c r="B144" s="40"/>
      <c r="C144" s="227" t="s">
        <v>231</v>
      </c>
      <c r="D144" s="227" t="s">
        <v>196</v>
      </c>
      <c r="E144" s="228" t="s">
        <v>2349</v>
      </c>
      <c r="F144" s="229" t="s">
        <v>2350</v>
      </c>
      <c r="G144" s="230" t="s">
        <v>397</v>
      </c>
      <c r="H144" s="231">
        <v>5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38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115</v>
      </c>
      <c r="AT144" s="238" t="s">
        <v>196</v>
      </c>
      <c r="AU144" s="238" t="s">
        <v>81</v>
      </c>
      <c r="AY144" s="18" t="s">
        <v>194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77</v>
      </c>
      <c r="BK144" s="239">
        <f>ROUND(I144*H144,2)</f>
        <v>0</v>
      </c>
      <c r="BL144" s="18" t="s">
        <v>115</v>
      </c>
      <c r="BM144" s="238" t="s">
        <v>3418</v>
      </c>
    </row>
    <row r="145" spans="1:47" s="2" customFormat="1" ht="12">
      <c r="A145" s="39"/>
      <c r="B145" s="40"/>
      <c r="C145" s="41"/>
      <c r="D145" s="240" t="s">
        <v>201</v>
      </c>
      <c r="E145" s="41"/>
      <c r="F145" s="241" t="s">
        <v>2350</v>
      </c>
      <c r="G145" s="41"/>
      <c r="H145" s="41"/>
      <c r="I145" s="242"/>
      <c r="J145" s="41"/>
      <c r="K145" s="41"/>
      <c r="L145" s="45"/>
      <c r="M145" s="243"/>
      <c r="N145" s="244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201</v>
      </c>
      <c r="AU145" s="18" t="s">
        <v>81</v>
      </c>
    </row>
    <row r="146" spans="1:65" s="2" customFormat="1" ht="16.5" customHeight="1">
      <c r="A146" s="39"/>
      <c r="B146" s="40"/>
      <c r="C146" s="227" t="s">
        <v>219</v>
      </c>
      <c r="D146" s="227" t="s">
        <v>196</v>
      </c>
      <c r="E146" s="228" t="s">
        <v>2361</v>
      </c>
      <c r="F146" s="229" t="s">
        <v>2362</v>
      </c>
      <c r="G146" s="230" t="s">
        <v>397</v>
      </c>
      <c r="H146" s="231">
        <v>1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38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115</v>
      </c>
      <c r="AT146" s="238" t="s">
        <v>196</v>
      </c>
      <c r="AU146" s="238" t="s">
        <v>81</v>
      </c>
      <c r="AY146" s="18" t="s">
        <v>194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77</v>
      </c>
      <c r="BK146" s="239">
        <f>ROUND(I146*H146,2)</f>
        <v>0</v>
      </c>
      <c r="BL146" s="18" t="s">
        <v>115</v>
      </c>
      <c r="BM146" s="238" t="s">
        <v>3419</v>
      </c>
    </row>
    <row r="147" spans="1:47" s="2" customFormat="1" ht="12">
      <c r="A147" s="39"/>
      <c r="B147" s="40"/>
      <c r="C147" s="41"/>
      <c r="D147" s="240" t="s">
        <v>201</v>
      </c>
      <c r="E147" s="41"/>
      <c r="F147" s="241" t="s">
        <v>2362</v>
      </c>
      <c r="G147" s="41"/>
      <c r="H147" s="41"/>
      <c r="I147" s="242"/>
      <c r="J147" s="41"/>
      <c r="K147" s="41"/>
      <c r="L147" s="45"/>
      <c r="M147" s="243"/>
      <c r="N147" s="244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201</v>
      </c>
      <c r="AU147" s="18" t="s">
        <v>81</v>
      </c>
    </row>
    <row r="148" spans="1:65" s="2" customFormat="1" ht="16.5" customHeight="1">
      <c r="A148" s="39"/>
      <c r="B148" s="40"/>
      <c r="C148" s="227" t="s">
        <v>241</v>
      </c>
      <c r="D148" s="227" t="s">
        <v>196</v>
      </c>
      <c r="E148" s="228" t="s">
        <v>2367</v>
      </c>
      <c r="F148" s="229" t="s">
        <v>2368</v>
      </c>
      <c r="G148" s="230" t="s">
        <v>397</v>
      </c>
      <c r="H148" s="231">
        <v>1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38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115</v>
      </c>
      <c r="AT148" s="238" t="s">
        <v>196</v>
      </c>
      <c r="AU148" s="238" t="s">
        <v>81</v>
      </c>
      <c r="AY148" s="18" t="s">
        <v>194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77</v>
      </c>
      <c r="BK148" s="239">
        <f>ROUND(I148*H148,2)</f>
        <v>0</v>
      </c>
      <c r="BL148" s="18" t="s">
        <v>115</v>
      </c>
      <c r="BM148" s="238" t="s">
        <v>3420</v>
      </c>
    </row>
    <row r="149" spans="1:47" s="2" customFormat="1" ht="12">
      <c r="A149" s="39"/>
      <c r="B149" s="40"/>
      <c r="C149" s="41"/>
      <c r="D149" s="240" t="s">
        <v>201</v>
      </c>
      <c r="E149" s="41"/>
      <c r="F149" s="241" t="s">
        <v>2368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201</v>
      </c>
      <c r="AU149" s="18" t="s">
        <v>81</v>
      </c>
    </row>
    <row r="150" spans="1:65" s="2" customFormat="1" ht="16.5" customHeight="1">
      <c r="A150" s="39"/>
      <c r="B150" s="40"/>
      <c r="C150" s="227" t="s">
        <v>223</v>
      </c>
      <c r="D150" s="227" t="s">
        <v>196</v>
      </c>
      <c r="E150" s="228" t="s">
        <v>3421</v>
      </c>
      <c r="F150" s="229" t="s">
        <v>3422</v>
      </c>
      <c r="G150" s="230" t="s">
        <v>397</v>
      </c>
      <c r="H150" s="231">
        <v>1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38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115</v>
      </c>
      <c r="AT150" s="238" t="s">
        <v>196</v>
      </c>
      <c r="AU150" s="238" t="s">
        <v>81</v>
      </c>
      <c r="AY150" s="18" t="s">
        <v>194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77</v>
      </c>
      <c r="BK150" s="239">
        <f>ROUND(I150*H150,2)</f>
        <v>0</v>
      </c>
      <c r="BL150" s="18" t="s">
        <v>115</v>
      </c>
      <c r="BM150" s="238" t="s">
        <v>3423</v>
      </c>
    </row>
    <row r="151" spans="1:47" s="2" customFormat="1" ht="12">
      <c r="A151" s="39"/>
      <c r="B151" s="40"/>
      <c r="C151" s="41"/>
      <c r="D151" s="240" t="s">
        <v>201</v>
      </c>
      <c r="E151" s="41"/>
      <c r="F151" s="241" t="s">
        <v>3422</v>
      </c>
      <c r="G151" s="41"/>
      <c r="H151" s="41"/>
      <c r="I151" s="242"/>
      <c r="J151" s="41"/>
      <c r="K151" s="41"/>
      <c r="L151" s="45"/>
      <c r="M151" s="243"/>
      <c r="N151" s="244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201</v>
      </c>
      <c r="AU151" s="18" t="s">
        <v>81</v>
      </c>
    </row>
    <row r="152" spans="1:65" s="2" customFormat="1" ht="16.5" customHeight="1">
      <c r="A152" s="39"/>
      <c r="B152" s="40"/>
      <c r="C152" s="227" t="s">
        <v>248</v>
      </c>
      <c r="D152" s="227" t="s">
        <v>196</v>
      </c>
      <c r="E152" s="228" t="s">
        <v>2373</v>
      </c>
      <c r="F152" s="229" t="s">
        <v>2374</v>
      </c>
      <c r="G152" s="230" t="s">
        <v>397</v>
      </c>
      <c r="H152" s="231">
        <v>1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38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115</v>
      </c>
      <c r="AT152" s="238" t="s">
        <v>196</v>
      </c>
      <c r="AU152" s="238" t="s">
        <v>81</v>
      </c>
      <c r="AY152" s="18" t="s">
        <v>194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77</v>
      </c>
      <c r="BK152" s="239">
        <f>ROUND(I152*H152,2)</f>
        <v>0</v>
      </c>
      <c r="BL152" s="18" t="s">
        <v>115</v>
      </c>
      <c r="BM152" s="238" t="s">
        <v>3424</v>
      </c>
    </row>
    <row r="153" spans="1:47" s="2" customFormat="1" ht="12">
      <c r="A153" s="39"/>
      <c r="B153" s="40"/>
      <c r="C153" s="41"/>
      <c r="D153" s="240" t="s">
        <v>201</v>
      </c>
      <c r="E153" s="41"/>
      <c r="F153" s="241" t="s">
        <v>2374</v>
      </c>
      <c r="G153" s="41"/>
      <c r="H153" s="41"/>
      <c r="I153" s="242"/>
      <c r="J153" s="41"/>
      <c r="K153" s="41"/>
      <c r="L153" s="45"/>
      <c r="M153" s="243"/>
      <c r="N153" s="24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201</v>
      </c>
      <c r="AU153" s="18" t="s">
        <v>81</v>
      </c>
    </row>
    <row r="154" spans="1:65" s="2" customFormat="1" ht="16.5" customHeight="1">
      <c r="A154" s="39"/>
      <c r="B154" s="40"/>
      <c r="C154" s="227" t="s">
        <v>229</v>
      </c>
      <c r="D154" s="227" t="s">
        <v>196</v>
      </c>
      <c r="E154" s="228" t="s">
        <v>2376</v>
      </c>
      <c r="F154" s="229" t="s">
        <v>2377</v>
      </c>
      <c r="G154" s="230" t="s">
        <v>397</v>
      </c>
      <c r="H154" s="231">
        <v>1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38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115</v>
      </c>
      <c r="AT154" s="238" t="s">
        <v>196</v>
      </c>
      <c r="AU154" s="238" t="s">
        <v>81</v>
      </c>
      <c r="AY154" s="18" t="s">
        <v>194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77</v>
      </c>
      <c r="BK154" s="239">
        <f>ROUND(I154*H154,2)</f>
        <v>0</v>
      </c>
      <c r="BL154" s="18" t="s">
        <v>115</v>
      </c>
      <c r="BM154" s="238" t="s">
        <v>3425</v>
      </c>
    </row>
    <row r="155" spans="1:47" s="2" customFormat="1" ht="12">
      <c r="A155" s="39"/>
      <c r="B155" s="40"/>
      <c r="C155" s="41"/>
      <c r="D155" s="240" t="s">
        <v>201</v>
      </c>
      <c r="E155" s="41"/>
      <c r="F155" s="241" t="s">
        <v>2377</v>
      </c>
      <c r="G155" s="41"/>
      <c r="H155" s="41"/>
      <c r="I155" s="242"/>
      <c r="J155" s="41"/>
      <c r="K155" s="41"/>
      <c r="L155" s="45"/>
      <c r="M155" s="243"/>
      <c r="N155" s="244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201</v>
      </c>
      <c r="AU155" s="18" t="s">
        <v>81</v>
      </c>
    </row>
    <row r="156" spans="1:63" s="12" customFormat="1" ht="22.8" customHeight="1">
      <c r="A156" s="12"/>
      <c r="B156" s="211"/>
      <c r="C156" s="212"/>
      <c r="D156" s="213" t="s">
        <v>72</v>
      </c>
      <c r="E156" s="225" t="s">
        <v>2379</v>
      </c>
      <c r="F156" s="225" t="s">
        <v>2380</v>
      </c>
      <c r="G156" s="212"/>
      <c r="H156" s="212"/>
      <c r="I156" s="215"/>
      <c r="J156" s="226">
        <f>BK156</f>
        <v>0</v>
      </c>
      <c r="K156" s="212"/>
      <c r="L156" s="217"/>
      <c r="M156" s="218"/>
      <c r="N156" s="219"/>
      <c r="O156" s="219"/>
      <c r="P156" s="220">
        <f>SUM(P157:P206)</f>
        <v>0</v>
      </c>
      <c r="Q156" s="219"/>
      <c r="R156" s="220">
        <f>SUM(R157:R206)</f>
        <v>0</v>
      </c>
      <c r="S156" s="219"/>
      <c r="T156" s="221">
        <f>SUM(T157:T206)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2" t="s">
        <v>77</v>
      </c>
      <c r="AT156" s="223" t="s">
        <v>72</v>
      </c>
      <c r="AU156" s="223" t="s">
        <v>77</v>
      </c>
      <c r="AY156" s="222" t="s">
        <v>194</v>
      </c>
      <c r="BK156" s="224">
        <f>SUM(BK157:BK206)</f>
        <v>0</v>
      </c>
    </row>
    <row r="157" spans="1:65" s="2" customFormat="1" ht="16.5" customHeight="1">
      <c r="A157" s="39"/>
      <c r="B157" s="40"/>
      <c r="C157" s="227" t="s">
        <v>257</v>
      </c>
      <c r="D157" s="227" t="s">
        <v>196</v>
      </c>
      <c r="E157" s="228" t="s">
        <v>2384</v>
      </c>
      <c r="F157" s="229" t="s">
        <v>2385</v>
      </c>
      <c r="G157" s="230" t="s">
        <v>397</v>
      </c>
      <c r="H157" s="231">
        <v>75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38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115</v>
      </c>
      <c r="AT157" s="238" t="s">
        <v>196</v>
      </c>
      <c r="AU157" s="238" t="s">
        <v>81</v>
      </c>
      <c r="AY157" s="18" t="s">
        <v>194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77</v>
      </c>
      <c r="BK157" s="239">
        <f>ROUND(I157*H157,2)</f>
        <v>0</v>
      </c>
      <c r="BL157" s="18" t="s">
        <v>115</v>
      </c>
      <c r="BM157" s="238" t="s">
        <v>3426</v>
      </c>
    </row>
    <row r="158" spans="1:47" s="2" customFormat="1" ht="12">
      <c r="A158" s="39"/>
      <c r="B158" s="40"/>
      <c r="C158" s="41"/>
      <c r="D158" s="240" t="s">
        <v>201</v>
      </c>
      <c r="E158" s="41"/>
      <c r="F158" s="241" t="s">
        <v>2385</v>
      </c>
      <c r="G158" s="41"/>
      <c r="H158" s="41"/>
      <c r="I158" s="242"/>
      <c r="J158" s="41"/>
      <c r="K158" s="41"/>
      <c r="L158" s="45"/>
      <c r="M158" s="243"/>
      <c r="N158" s="244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201</v>
      </c>
      <c r="AU158" s="18" t="s">
        <v>81</v>
      </c>
    </row>
    <row r="159" spans="1:65" s="2" customFormat="1" ht="16.5" customHeight="1">
      <c r="A159" s="39"/>
      <c r="B159" s="40"/>
      <c r="C159" s="227" t="s">
        <v>234</v>
      </c>
      <c r="D159" s="227" t="s">
        <v>196</v>
      </c>
      <c r="E159" s="228" t="s">
        <v>2388</v>
      </c>
      <c r="F159" s="229" t="s">
        <v>2389</v>
      </c>
      <c r="G159" s="230" t="s">
        <v>397</v>
      </c>
      <c r="H159" s="231">
        <v>28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38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115</v>
      </c>
      <c r="AT159" s="238" t="s">
        <v>196</v>
      </c>
      <c r="AU159" s="238" t="s">
        <v>81</v>
      </c>
      <c r="AY159" s="18" t="s">
        <v>194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77</v>
      </c>
      <c r="BK159" s="239">
        <f>ROUND(I159*H159,2)</f>
        <v>0</v>
      </c>
      <c r="BL159" s="18" t="s">
        <v>115</v>
      </c>
      <c r="BM159" s="238" t="s">
        <v>3427</v>
      </c>
    </row>
    <row r="160" spans="1:47" s="2" customFormat="1" ht="12">
      <c r="A160" s="39"/>
      <c r="B160" s="40"/>
      <c r="C160" s="41"/>
      <c r="D160" s="240" t="s">
        <v>201</v>
      </c>
      <c r="E160" s="41"/>
      <c r="F160" s="241" t="s">
        <v>2389</v>
      </c>
      <c r="G160" s="41"/>
      <c r="H160" s="41"/>
      <c r="I160" s="242"/>
      <c r="J160" s="41"/>
      <c r="K160" s="41"/>
      <c r="L160" s="45"/>
      <c r="M160" s="243"/>
      <c r="N160" s="244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201</v>
      </c>
      <c r="AU160" s="18" t="s">
        <v>81</v>
      </c>
    </row>
    <row r="161" spans="1:65" s="2" customFormat="1" ht="16.5" customHeight="1">
      <c r="A161" s="39"/>
      <c r="B161" s="40"/>
      <c r="C161" s="227" t="s">
        <v>8</v>
      </c>
      <c r="D161" s="227" t="s">
        <v>196</v>
      </c>
      <c r="E161" s="228" t="s">
        <v>2395</v>
      </c>
      <c r="F161" s="229" t="s">
        <v>2396</v>
      </c>
      <c r="G161" s="230" t="s">
        <v>357</v>
      </c>
      <c r="H161" s="231">
        <v>21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38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115</v>
      </c>
      <c r="AT161" s="238" t="s">
        <v>196</v>
      </c>
      <c r="AU161" s="238" t="s">
        <v>81</v>
      </c>
      <c r="AY161" s="18" t="s">
        <v>194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77</v>
      </c>
      <c r="BK161" s="239">
        <f>ROUND(I161*H161,2)</f>
        <v>0</v>
      </c>
      <c r="BL161" s="18" t="s">
        <v>115</v>
      </c>
      <c r="BM161" s="238" t="s">
        <v>3428</v>
      </c>
    </row>
    <row r="162" spans="1:47" s="2" customFormat="1" ht="12">
      <c r="A162" s="39"/>
      <c r="B162" s="40"/>
      <c r="C162" s="41"/>
      <c r="D162" s="240" t="s">
        <v>201</v>
      </c>
      <c r="E162" s="41"/>
      <c r="F162" s="241" t="s">
        <v>2396</v>
      </c>
      <c r="G162" s="41"/>
      <c r="H162" s="41"/>
      <c r="I162" s="242"/>
      <c r="J162" s="41"/>
      <c r="K162" s="41"/>
      <c r="L162" s="45"/>
      <c r="M162" s="243"/>
      <c r="N162" s="244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201</v>
      </c>
      <c r="AU162" s="18" t="s">
        <v>81</v>
      </c>
    </row>
    <row r="163" spans="1:65" s="2" customFormat="1" ht="16.5" customHeight="1">
      <c r="A163" s="39"/>
      <c r="B163" s="40"/>
      <c r="C163" s="227" t="s">
        <v>239</v>
      </c>
      <c r="D163" s="227" t="s">
        <v>196</v>
      </c>
      <c r="E163" s="228" t="s">
        <v>2398</v>
      </c>
      <c r="F163" s="229" t="s">
        <v>2399</v>
      </c>
      <c r="G163" s="230" t="s">
        <v>357</v>
      </c>
      <c r="H163" s="231">
        <v>18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38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115</v>
      </c>
      <c r="AT163" s="238" t="s">
        <v>196</v>
      </c>
      <c r="AU163" s="238" t="s">
        <v>81</v>
      </c>
      <c r="AY163" s="18" t="s">
        <v>194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77</v>
      </c>
      <c r="BK163" s="239">
        <f>ROUND(I163*H163,2)</f>
        <v>0</v>
      </c>
      <c r="BL163" s="18" t="s">
        <v>115</v>
      </c>
      <c r="BM163" s="238" t="s">
        <v>3429</v>
      </c>
    </row>
    <row r="164" spans="1:47" s="2" customFormat="1" ht="12">
      <c r="A164" s="39"/>
      <c r="B164" s="40"/>
      <c r="C164" s="41"/>
      <c r="D164" s="240" t="s">
        <v>201</v>
      </c>
      <c r="E164" s="41"/>
      <c r="F164" s="241" t="s">
        <v>2399</v>
      </c>
      <c r="G164" s="41"/>
      <c r="H164" s="41"/>
      <c r="I164" s="242"/>
      <c r="J164" s="41"/>
      <c r="K164" s="41"/>
      <c r="L164" s="45"/>
      <c r="M164" s="243"/>
      <c r="N164" s="244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201</v>
      </c>
      <c r="AU164" s="18" t="s">
        <v>81</v>
      </c>
    </row>
    <row r="165" spans="1:65" s="2" customFormat="1" ht="16.5" customHeight="1">
      <c r="A165" s="39"/>
      <c r="B165" s="40"/>
      <c r="C165" s="227" t="s">
        <v>281</v>
      </c>
      <c r="D165" s="227" t="s">
        <v>196</v>
      </c>
      <c r="E165" s="228" t="s">
        <v>2413</v>
      </c>
      <c r="F165" s="229" t="s">
        <v>2414</v>
      </c>
      <c r="G165" s="230" t="s">
        <v>357</v>
      </c>
      <c r="H165" s="231">
        <v>28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38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115</v>
      </c>
      <c r="AT165" s="238" t="s">
        <v>196</v>
      </c>
      <c r="AU165" s="238" t="s">
        <v>81</v>
      </c>
      <c r="AY165" s="18" t="s">
        <v>194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77</v>
      </c>
      <c r="BK165" s="239">
        <f>ROUND(I165*H165,2)</f>
        <v>0</v>
      </c>
      <c r="BL165" s="18" t="s">
        <v>115</v>
      </c>
      <c r="BM165" s="238" t="s">
        <v>3430</v>
      </c>
    </row>
    <row r="166" spans="1:47" s="2" customFormat="1" ht="12">
      <c r="A166" s="39"/>
      <c r="B166" s="40"/>
      <c r="C166" s="41"/>
      <c r="D166" s="240" t="s">
        <v>201</v>
      </c>
      <c r="E166" s="41"/>
      <c r="F166" s="241" t="s">
        <v>2414</v>
      </c>
      <c r="G166" s="41"/>
      <c r="H166" s="41"/>
      <c r="I166" s="242"/>
      <c r="J166" s="41"/>
      <c r="K166" s="41"/>
      <c r="L166" s="45"/>
      <c r="M166" s="243"/>
      <c r="N166" s="244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201</v>
      </c>
      <c r="AU166" s="18" t="s">
        <v>81</v>
      </c>
    </row>
    <row r="167" spans="1:65" s="2" customFormat="1" ht="16.5" customHeight="1">
      <c r="A167" s="39"/>
      <c r="B167" s="40"/>
      <c r="C167" s="227" t="s">
        <v>244</v>
      </c>
      <c r="D167" s="227" t="s">
        <v>196</v>
      </c>
      <c r="E167" s="228" t="s">
        <v>2416</v>
      </c>
      <c r="F167" s="229" t="s">
        <v>2417</v>
      </c>
      <c r="G167" s="230" t="s">
        <v>357</v>
      </c>
      <c r="H167" s="231">
        <v>45</v>
      </c>
      <c r="I167" s="232"/>
      <c r="J167" s="233">
        <f>ROUND(I167*H167,2)</f>
        <v>0</v>
      </c>
      <c r="K167" s="229" t="s">
        <v>1</v>
      </c>
      <c r="L167" s="45"/>
      <c r="M167" s="234" t="s">
        <v>1</v>
      </c>
      <c r="N167" s="235" t="s">
        <v>38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115</v>
      </c>
      <c r="AT167" s="238" t="s">
        <v>196</v>
      </c>
      <c r="AU167" s="238" t="s">
        <v>81</v>
      </c>
      <c r="AY167" s="18" t="s">
        <v>194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77</v>
      </c>
      <c r="BK167" s="239">
        <f>ROUND(I167*H167,2)</f>
        <v>0</v>
      </c>
      <c r="BL167" s="18" t="s">
        <v>115</v>
      </c>
      <c r="BM167" s="238" t="s">
        <v>3431</v>
      </c>
    </row>
    <row r="168" spans="1:47" s="2" customFormat="1" ht="12">
      <c r="A168" s="39"/>
      <c r="B168" s="40"/>
      <c r="C168" s="41"/>
      <c r="D168" s="240" t="s">
        <v>201</v>
      </c>
      <c r="E168" s="41"/>
      <c r="F168" s="241" t="s">
        <v>2417</v>
      </c>
      <c r="G168" s="41"/>
      <c r="H168" s="41"/>
      <c r="I168" s="242"/>
      <c r="J168" s="41"/>
      <c r="K168" s="41"/>
      <c r="L168" s="45"/>
      <c r="M168" s="243"/>
      <c r="N168" s="244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201</v>
      </c>
      <c r="AU168" s="18" t="s">
        <v>81</v>
      </c>
    </row>
    <row r="169" spans="1:65" s="2" customFormat="1" ht="16.5" customHeight="1">
      <c r="A169" s="39"/>
      <c r="B169" s="40"/>
      <c r="C169" s="227" t="s">
        <v>291</v>
      </c>
      <c r="D169" s="227" t="s">
        <v>196</v>
      </c>
      <c r="E169" s="228" t="s">
        <v>2419</v>
      </c>
      <c r="F169" s="229" t="s">
        <v>2420</v>
      </c>
      <c r="G169" s="230" t="s">
        <v>357</v>
      </c>
      <c r="H169" s="231">
        <v>12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38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115</v>
      </c>
      <c r="AT169" s="238" t="s">
        <v>196</v>
      </c>
      <c r="AU169" s="238" t="s">
        <v>81</v>
      </c>
      <c r="AY169" s="18" t="s">
        <v>194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77</v>
      </c>
      <c r="BK169" s="239">
        <f>ROUND(I169*H169,2)</f>
        <v>0</v>
      </c>
      <c r="BL169" s="18" t="s">
        <v>115</v>
      </c>
      <c r="BM169" s="238" t="s">
        <v>3432</v>
      </c>
    </row>
    <row r="170" spans="1:47" s="2" customFormat="1" ht="12">
      <c r="A170" s="39"/>
      <c r="B170" s="40"/>
      <c r="C170" s="41"/>
      <c r="D170" s="240" t="s">
        <v>201</v>
      </c>
      <c r="E170" s="41"/>
      <c r="F170" s="241" t="s">
        <v>2420</v>
      </c>
      <c r="G170" s="41"/>
      <c r="H170" s="41"/>
      <c r="I170" s="242"/>
      <c r="J170" s="41"/>
      <c r="K170" s="41"/>
      <c r="L170" s="45"/>
      <c r="M170" s="243"/>
      <c r="N170" s="244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201</v>
      </c>
      <c r="AU170" s="18" t="s">
        <v>81</v>
      </c>
    </row>
    <row r="171" spans="1:65" s="2" customFormat="1" ht="16.5" customHeight="1">
      <c r="A171" s="39"/>
      <c r="B171" s="40"/>
      <c r="C171" s="227" t="s">
        <v>247</v>
      </c>
      <c r="D171" s="227" t="s">
        <v>196</v>
      </c>
      <c r="E171" s="228" t="s">
        <v>2422</v>
      </c>
      <c r="F171" s="229" t="s">
        <v>2423</v>
      </c>
      <c r="G171" s="230" t="s">
        <v>357</v>
      </c>
      <c r="H171" s="231">
        <v>186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38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115</v>
      </c>
      <c r="AT171" s="238" t="s">
        <v>196</v>
      </c>
      <c r="AU171" s="238" t="s">
        <v>81</v>
      </c>
      <c r="AY171" s="18" t="s">
        <v>194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77</v>
      </c>
      <c r="BK171" s="239">
        <f>ROUND(I171*H171,2)</f>
        <v>0</v>
      </c>
      <c r="BL171" s="18" t="s">
        <v>115</v>
      </c>
      <c r="BM171" s="238" t="s">
        <v>3433</v>
      </c>
    </row>
    <row r="172" spans="1:47" s="2" customFormat="1" ht="12">
      <c r="A172" s="39"/>
      <c r="B172" s="40"/>
      <c r="C172" s="41"/>
      <c r="D172" s="240" t="s">
        <v>201</v>
      </c>
      <c r="E172" s="41"/>
      <c r="F172" s="241" t="s">
        <v>2423</v>
      </c>
      <c r="G172" s="41"/>
      <c r="H172" s="41"/>
      <c r="I172" s="242"/>
      <c r="J172" s="41"/>
      <c r="K172" s="41"/>
      <c r="L172" s="45"/>
      <c r="M172" s="243"/>
      <c r="N172" s="244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201</v>
      </c>
      <c r="AU172" s="18" t="s">
        <v>81</v>
      </c>
    </row>
    <row r="173" spans="1:65" s="2" customFormat="1" ht="16.5" customHeight="1">
      <c r="A173" s="39"/>
      <c r="B173" s="40"/>
      <c r="C173" s="227" t="s">
        <v>7</v>
      </c>
      <c r="D173" s="227" t="s">
        <v>196</v>
      </c>
      <c r="E173" s="228" t="s">
        <v>2425</v>
      </c>
      <c r="F173" s="229" t="s">
        <v>2426</v>
      </c>
      <c r="G173" s="230" t="s">
        <v>357</v>
      </c>
      <c r="H173" s="231">
        <v>24</v>
      </c>
      <c r="I173" s="232"/>
      <c r="J173" s="233">
        <f>ROUND(I173*H173,2)</f>
        <v>0</v>
      </c>
      <c r="K173" s="229" t="s">
        <v>1</v>
      </c>
      <c r="L173" s="45"/>
      <c r="M173" s="234" t="s">
        <v>1</v>
      </c>
      <c r="N173" s="235" t="s">
        <v>38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115</v>
      </c>
      <c r="AT173" s="238" t="s">
        <v>196</v>
      </c>
      <c r="AU173" s="238" t="s">
        <v>81</v>
      </c>
      <c r="AY173" s="18" t="s">
        <v>194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77</v>
      </c>
      <c r="BK173" s="239">
        <f>ROUND(I173*H173,2)</f>
        <v>0</v>
      </c>
      <c r="BL173" s="18" t="s">
        <v>115</v>
      </c>
      <c r="BM173" s="238" t="s">
        <v>3434</v>
      </c>
    </row>
    <row r="174" spans="1:47" s="2" customFormat="1" ht="12">
      <c r="A174" s="39"/>
      <c r="B174" s="40"/>
      <c r="C174" s="41"/>
      <c r="D174" s="240" t="s">
        <v>201</v>
      </c>
      <c r="E174" s="41"/>
      <c r="F174" s="241" t="s">
        <v>2426</v>
      </c>
      <c r="G174" s="41"/>
      <c r="H174" s="41"/>
      <c r="I174" s="242"/>
      <c r="J174" s="41"/>
      <c r="K174" s="41"/>
      <c r="L174" s="45"/>
      <c r="M174" s="243"/>
      <c r="N174" s="244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201</v>
      </c>
      <c r="AU174" s="18" t="s">
        <v>81</v>
      </c>
    </row>
    <row r="175" spans="1:65" s="2" customFormat="1" ht="16.5" customHeight="1">
      <c r="A175" s="39"/>
      <c r="B175" s="40"/>
      <c r="C175" s="227" t="s">
        <v>251</v>
      </c>
      <c r="D175" s="227" t="s">
        <v>196</v>
      </c>
      <c r="E175" s="228" t="s">
        <v>2428</v>
      </c>
      <c r="F175" s="229" t="s">
        <v>2429</v>
      </c>
      <c r="G175" s="230" t="s">
        <v>357</v>
      </c>
      <c r="H175" s="231">
        <v>296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38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115</v>
      </c>
      <c r="AT175" s="238" t="s">
        <v>196</v>
      </c>
      <c r="AU175" s="238" t="s">
        <v>81</v>
      </c>
      <c r="AY175" s="18" t="s">
        <v>194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77</v>
      </c>
      <c r="BK175" s="239">
        <f>ROUND(I175*H175,2)</f>
        <v>0</v>
      </c>
      <c r="BL175" s="18" t="s">
        <v>115</v>
      </c>
      <c r="BM175" s="238" t="s">
        <v>3435</v>
      </c>
    </row>
    <row r="176" spans="1:47" s="2" customFormat="1" ht="12">
      <c r="A176" s="39"/>
      <c r="B176" s="40"/>
      <c r="C176" s="41"/>
      <c r="D176" s="240" t="s">
        <v>201</v>
      </c>
      <c r="E176" s="41"/>
      <c r="F176" s="241" t="s">
        <v>2429</v>
      </c>
      <c r="G176" s="41"/>
      <c r="H176" s="41"/>
      <c r="I176" s="242"/>
      <c r="J176" s="41"/>
      <c r="K176" s="41"/>
      <c r="L176" s="45"/>
      <c r="M176" s="243"/>
      <c r="N176" s="244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201</v>
      </c>
      <c r="AU176" s="18" t="s">
        <v>81</v>
      </c>
    </row>
    <row r="177" spans="1:65" s="2" customFormat="1" ht="16.5" customHeight="1">
      <c r="A177" s="39"/>
      <c r="B177" s="40"/>
      <c r="C177" s="227" t="s">
        <v>308</v>
      </c>
      <c r="D177" s="227" t="s">
        <v>196</v>
      </c>
      <c r="E177" s="228" t="s">
        <v>2431</v>
      </c>
      <c r="F177" s="229" t="s">
        <v>2432</v>
      </c>
      <c r="G177" s="230" t="s">
        <v>357</v>
      </c>
      <c r="H177" s="231">
        <v>15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38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115</v>
      </c>
      <c r="AT177" s="238" t="s">
        <v>196</v>
      </c>
      <c r="AU177" s="238" t="s">
        <v>81</v>
      </c>
      <c r="AY177" s="18" t="s">
        <v>194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77</v>
      </c>
      <c r="BK177" s="239">
        <f>ROUND(I177*H177,2)</f>
        <v>0</v>
      </c>
      <c r="BL177" s="18" t="s">
        <v>115</v>
      </c>
      <c r="BM177" s="238" t="s">
        <v>3436</v>
      </c>
    </row>
    <row r="178" spans="1:47" s="2" customFormat="1" ht="12">
      <c r="A178" s="39"/>
      <c r="B178" s="40"/>
      <c r="C178" s="41"/>
      <c r="D178" s="240" t="s">
        <v>201</v>
      </c>
      <c r="E178" s="41"/>
      <c r="F178" s="241" t="s">
        <v>2432</v>
      </c>
      <c r="G178" s="41"/>
      <c r="H178" s="41"/>
      <c r="I178" s="242"/>
      <c r="J178" s="41"/>
      <c r="K178" s="41"/>
      <c r="L178" s="45"/>
      <c r="M178" s="243"/>
      <c r="N178" s="244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201</v>
      </c>
      <c r="AU178" s="18" t="s">
        <v>81</v>
      </c>
    </row>
    <row r="179" spans="1:65" s="2" customFormat="1" ht="16.5" customHeight="1">
      <c r="A179" s="39"/>
      <c r="B179" s="40"/>
      <c r="C179" s="227" t="s">
        <v>255</v>
      </c>
      <c r="D179" s="227" t="s">
        <v>196</v>
      </c>
      <c r="E179" s="228" t="s">
        <v>2434</v>
      </c>
      <c r="F179" s="229" t="s">
        <v>2435</v>
      </c>
      <c r="G179" s="230" t="s">
        <v>357</v>
      </c>
      <c r="H179" s="231">
        <v>22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38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115</v>
      </c>
      <c r="AT179" s="238" t="s">
        <v>196</v>
      </c>
      <c r="AU179" s="238" t="s">
        <v>81</v>
      </c>
      <c r="AY179" s="18" t="s">
        <v>194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77</v>
      </c>
      <c r="BK179" s="239">
        <f>ROUND(I179*H179,2)</f>
        <v>0</v>
      </c>
      <c r="BL179" s="18" t="s">
        <v>115</v>
      </c>
      <c r="BM179" s="238" t="s">
        <v>3437</v>
      </c>
    </row>
    <row r="180" spans="1:47" s="2" customFormat="1" ht="12">
      <c r="A180" s="39"/>
      <c r="B180" s="40"/>
      <c r="C180" s="41"/>
      <c r="D180" s="240" t="s">
        <v>201</v>
      </c>
      <c r="E180" s="41"/>
      <c r="F180" s="241" t="s">
        <v>2435</v>
      </c>
      <c r="G180" s="41"/>
      <c r="H180" s="41"/>
      <c r="I180" s="242"/>
      <c r="J180" s="41"/>
      <c r="K180" s="41"/>
      <c r="L180" s="45"/>
      <c r="M180" s="243"/>
      <c r="N180" s="244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201</v>
      </c>
      <c r="AU180" s="18" t="s">
        <v>81</v>
      </c>
    </row>
    <row r="181" spans="1:65" s="2" customFormat="1" ht="16.5" customHeight="1">
      <c r="A181" s="39"/>
      <c r="B181" s="40"/>
      <c r="C181" s="227" t="s">
        <v>323</v>
      </c>
      <c r="D181" s="227" t="s">
        <v>196</v>
      </c>
      <c r="E181" s="228" t="s">
        <v>2437</v>
      </c>
      <c r="F181" s="229" t="s">
        <v>2438</v>
      </c>
      <c r="G181" s="230" t="s">
        <v>357</v>
      </c>
      <c r="H181" s="231">
        <v>33</v>
      </c>
      <c r="I181" s="232"/>
      <c r="J181" s="233">
        <f>ROUND(I181*H181,2)</f>
        <v>0</v>
      </c>
      <c r="K181" s="229" t="s">
        <v>1</v>
      </c>
      <c r="L181" s="45"/>
      <c r="M181" s="234" t="s">
        <v>1</v>
      </c>
      <c r="N181" s="235" t="s">
        <v>38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115</v>
      </c>
      <c r="AT181" s="238" t="s">
        <v>196</v>
      </c>
      <c r="AU181" s="238" t="s">
        <v>81</v>
      </c>
      <c r="AY181" s="18" t="s">
        <v>194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77</v>
      </c>
      <c r="BK181" s="239">
        <f>ROUND(I181*H181,2)</f>
        <v>0</v>
      </c>
      <c r="BL181" s="18" t="s">
        <v>115</v>
      </c>
      <c r="BM181" s="238" t="s">
        <v>3438</v>
      </c>
    </row>
    <row r="182" spans="1:47" s="2" customFormat="1" ht="12">
      <c r="A182" s="39"/>
      <c r="B182" s="40"/>
      <c r="C182" s="41"/>
      <c r="D182" s="240" t="s">
        <v>201</v>
      </c>
      <c r="E182" s="41"/>
      <c r="F182" s="241" t="s">
        <v>2438</v>
      </c>
      <c r="G182" s="41"/>
      <c r="H182" s="41"/>
      <c r="I182" s="242"/>
      <c r="J182" s="41"/>
      <c r="K182" s="41"/>
      <c r="L182" s="45"/>
      <c r="M182" s="243"/>
      <c r="N182" s="244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201</v>
      </c>
      <c r="AU182" s="18" t="s">
        <v>81</v>
      </c>
    </row>
    <row r="183" spans="1:65" s="2" customFormat="1" ht="16.5" customHeight="1">
      <c r="A183" s="39"/>
      <c r="B183" s="40"/>
      <c r="C183" s="227" t="s">
        <v>260</v>
      </c>
      <c r="D183" s="227" t="s">
        <v>196</v>
      </c>
      <c r="E183" s="228" t="s">
        <v>2443</v>
      </c>
      <c r="F183" s="229" t="s">
        <v>2444</v>
      </c>
      <c r="G183" s="230" t="s">
        <v>397</v>
      </c>
      <c r="H183" s="231">
        <v>40</v>
      </c>
      <c r="I183" s="232"/>
      <c r="J183" s="233">
        <f>ROUND(I183*H183,2)</f>
        <v>0</v>
      </c>
      <c r="K183" s="229" t="s">
        <v>1</v>
      </c>
      <c r="L183" s="45"/>
      <c r="M183" s="234" t="s">
        <v>1</v>
      </c>
      <c r="N183" s="235" t="s">
        <v>38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115</v>
      </c>
      <c r="AT183" s="238" t="s">
        <v>196</v>
      </c>
      <c r="AU183" s="238" t="s">
        <v>81</v>
      </c>
      <c r="AY183" s="18" t="s">
        <v>194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77</v>
      </c>
      <c r="BK183" s="239">
        <f>ROUND(I183*H183,2)</f>
        <v>0</v>
      </c>
      <c r="BL183" s="18" t="s">
        <v>115</v>
      </c>
      <c r="BM183" s="238" t="s">
        <v>3439</v>
      </c>
    </row>
    <row r="184" spans="1:47" s="2" customFormat="1" ht="12">
      <c r="A184" s="39"/>
      <c r="B184" s="40"/>
      <c r="C184" s="41"/>
      <c r="D184" s="240" t="s">
        <v>201</v>
      </c>
      <c r="E184" s="41"/>
      <c r="F184" s="241" t="s">
        <v>2444</v>
      </c>
      <c r="G184" s="41"/>
      <c r="H184" s="41"/>
      <c r="I184" s="242"/>
      <c r="J184" s="41"/>
      <c r="K184" s="41"/>
      <c r="L184" s="45"/>
      <c r="M184" s="243"/>
      <c r="N184" s="244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201</v>
      </c>
      <c r="AU184" s="18" t="s">
        <v>81</v>
      </c>
    </row>
    <row r="185" spans="1:65" s="2" customFormat="1" ht="16.5" customHeight="1">
      <c r="A185" s="39"/>
      <c r="B185" s="40"/>
      <c r="C185" s="227" t="s">
        <v>330</v>
      </c>
      <c r="D185" s="227" t="s">
        <v>196</v>
      </c>
      <c r="E185" s="228" t="s">
        <v>2446</v>
      </c>
      <c r="F185" s="229" t="s">
        <v>2447</v>
      </c>
      <c r="G185" s="230" t="s">
        <v>397</v>
      </c>
      <c r="H185" s="231">
        <v>50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38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115</v>
      </c>
      <c r="AT185" s="238" t="s">
        <v>196</v>
      </c>
      <c r="AU185" s="238" t="s">
        <v>81</v>
      </c>
      <c r="AY185" s="18" t="s">
        <v>194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77</v>
      </c>
      <c r="BK185" s="239">
        <f>ROUND(I185*H185,2)</f>
        <v>0</v>
      </c>
      <c r="BL185" s="18" t="s">
        <v>115</v>
      </c>
      <c r="BM185" s="238" t="s">
        <v>3440</v>
      </c>
    </row>
    <row r="186" spans="1:47" s="2" customFormat="1" ht="12">
      <c r="A186" s="39"/>
      <c r="B186" s="40"/>
      <c r="C186" s="41"/>
      <c r="D186" s="240" t="s">
        <v>201</v>
      </c>
      <c r="E186" s="41"/>
      <c r="F186" s="241" t="s">
        <v>2447</v>
      </c>
      <c r="G186" s="41"/>
      <c r="H186" s="41"/>
      <c r="I186" s="242"/>
      <c r="J186" s="41"/>
      <c r="K186" s="41"/>
      <c r="L186" s="45"/>
      <c r="M186" s="243"/>
      <c r="N186" s="244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201</v>
      </c>
      <c r="AU186" s="18" t="s">
        <v>81</v>
      </c>
    </row>
    <row r="187" spans="1:65" s="2" customFormat="1" ht="16.5" customHeight="1">
      <c r="A187" s="39"/>
      <c r="B187" s="40"/>
      <c r="C187" s="227" t="s">
        <v>265</v>
      </c>
      <c r="D187" s="227" t="s">
        <v>196</v>
      </c>
      <c r="E187" s="228" t="s">
        <v>3441</v>
      </c>
      <c r="F187" s="229" t="s">
        <v>3442</v>
      </c>
      <c r="G187" s="230" t="s">
        <v>397</v>
      </c>
      <c r="H187" s="231">
        <v>1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38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115</v>
      </c>
      <c r="AT187" s="238" t="s">
        <v>196</v>
      </c>
      <c r="AU187" s="238" t="s">
        <v>81</v>
      </c>
      <c r="AY187" s="18" t="s">
        <v>194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77</v>
      </c>
      <c r="BK187" s="239">
        <f>ROUND(I187*H187,2)</f>
        <v>0</v>
      </c>
      <c r="BL187" s="18" t="s">
        <v>115</v>
      </c>
      <c r="BM187" s="238" t="s">
        <v>3443</v>
      </c>
    </row>
    <row r="188" spans="1:47" s="2" customFormat="1" ht="12">
      <c r="A188" s="39"/>
      <c r="B188" s="40"/>
      <c r="C188" s="41"/>
      <c r="D188" s="240" t="s">
        <v>201</v>
      </c>
      <c r="E188" s="41"/>
      <c r="F188" s="241" t="s">
        <v>3442</v>
      </c>
      <c r="G188" s="41"/>
      <c r="H188" s="41"/>
      <c r="I188" s="242"/>
      <c r="J188" s="41"/>
      <c r="K188" s="41"/>
      <c r="L188" s="45"/>
      <c r="M188" s="243"/>
      <c r="N188" s="244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201</v>
      </c>
      <c r="AU188" s="18" t="s">
        <v>81</v>
      </c>
    </row>
    <row r="189" spans="1:65" s="2" customFormat="1" ht="16.5" customHeight="1">
      <c r="A189" s="39"/>
      <c r="B189" s="40"/>
      <c r="C189" s="227" t="s">
        <v>342</v>
      </c>
      <c r="D189" s="227" t="s">
        <v>196</v>
      </c>
      <c r="E189" s="228" t="s">
        <v>2452</v>
      </c>
      <c r="F189" s="229" t="s">
        <v>2453</v>
      </c>
      <c r="G189" s="230" t="s">
        <v>397</v>
      </c>
      <c r="H189" s="231">
        <v>3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38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115</v>
      </c>
      <c r="AT189" s="238" t="s">
        <v>196</v>
      </c>
      <c r="AU189" s="238" t="s">
        <v>81</v>
      </c>
      <c r="AY189" s="18" t="s">
        <v>194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77</v>
      </c>
      <c r="BK189" s="239">
        <f>ROUND(I189*H189,2)</f>
        <v>0</v>
      </c>
      <c r="BL189" s="18" t="s">
        <v>115</v>
      </c>
      <c r="BM189" s="238" t="s">
        <v>3444</v>
      </c>
    </row>
    <row r="190" spans="1:47" s="2" customFormat="1" ht="12">
      <c r="A190" s="39"/>
      <c r="B190" s="40"/>
      <c r="C190" s="41"/>
      <c r="D190" s="240" t="s">
        <v>201</v>
      </c>
      <c r="E190" s="41"/>
      <c r="F190" s="241" t="s">
        <v>2453</v>
      </c>
      <c r="G190" s="41"/>
      <c r="H190" s="41"/>
      <c r="I190" s="242"/>
      <c r="J190" s="41"/>
      <c r="K190" s="41"/>
      <c r="L190" s="45"/>
      <c r="M190" s="243"/>
      <c r="N190" s="244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201</v>
      </c>
      <c r="AU190" s="18" t="s">
        <v>81</v>
      </c>
    </row>
    <row r="191" spans="1:65" s="2" customFormat="1" ht="16.5" customHeight="1">
      <c r="A191" s="39"/>
      <c r="B191" s="40"/>
      <c r="C191" s="227" t="s">
        <v>269</v>
      </c>
      <c r="D191" s="227" t="s">
        <v>196</v>
      </c>
      <c r="E191" s="228" t="s">
        <v>2455</v>
      </c>
      <c r="F191" s="229" t="s">
        <v>2456</v>
      </c>
      <c r="G191" s="230" t="s">
        <v>397</v>
      </c>
      <c r="H191" s="231">
        <v>1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38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115</v>
      </c>
      <c r="AT191" s="238" t="s">
        <v>196</v>
      </c>
      <c r="AU191" s="238" t="s">
        <v>81</v>
      </c>
      <c r="AY191" s="18" t="s">
        <v>194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77</v>
      </c>
      <c r="BK191" s="239">
        <f>ROUND(I191*H191,2)</f>
        <v>0</v>
      </c>
      <c r="BL191" s="18" t="s">
        <v>115</v>
      </c>
      <c r="BM191" s="238" t="s">
        <v>3445</v>
      </c>
    </row>
    <row r="192" spans="1:47" s="2" customFormat="1" ht="12">
      <c r="A192" s="39"/>
      <c r="B192" s="40"/>
      <c r="C192" s="41"/>
      <c r="D192" s="240" t="s">
        <v>201</v>
      </c>
      <c r="E192" s="41"/>
      <c r="F192" s="241" t="s">
        <v>2456</v>
      </c>
      <c r="G192" s="41"/>
      <c r="H192" s="41"/>
      <c r="I192" s="242"/>
      <c r="J192" s="41"/>
      <c r="K192" s="41"/>
      <c r="L192" s="45"/>
      <c r="M192" s="243"/>
      <c r="N192" s="244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201</v>
      </c>
      <c r="AU192" s="18" t="s">
        <v>81</v>
      </c>
    </row>
    <row r="193" spans="1:65" s="2" customFormat="1" ht="16.5" customHeight="1">
      <c r="A193" s="39"/>
      <c r="B193" s="40"/>
      <c r="C193" s="227" t="s">
        <v>354</v>
      </c>
      <c r="D193" s="227" t="s">
        <v>196</v>
      </c>
      <c r="E193" s="228" t="s">
        <v>2458</v>
      </c>
      <c r="F193" s="229" t="s">
        <v>2459</v>
      </c>
      <c r="G193" s="230" t="s">
        <v>397</v>
      </c>
      <c r="H193" s="231">
        <v>2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38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115</v>
      </c>
      <c r="AT193" s="238" t="s">
        <v>196</v>
      </c>
      <c r="AU193" s="238" t="s">
        <v>81</v>
      </c>
      <c r="AY193" s="18" t="s">
        <v>194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77</v>
      </c>
      <c r="BK193" s="239">
        <f>ROUND(I193*H193,2)</f>
        <v>0</v>
      </c>
      <c r="BL193" s="18" t="s">
        <v>115</v>
      </c>
      <c r="BM193" s="238" t="s">
        <v>3446</v>
      </c>
    </row>
    <row r="194" spans="1:47" s="2" customFormat="1" ht="12">
      <c r="A194" s="39"/>
      <c r="B194" s="40"/>
      <c r="C194" s="41"/>
      <c r="D194" s="240" t="s">
        <v>201</v>
      </c>
      <c r="E194" s="41"/>
      <c r="F194" s="241" t="s">
        <v>2459</v>
      </c>
      <c r="G194" s="41"/>
      <c r="H194" s="41"/>
      <c r="I194" s="242"/>
      <c r="J194" s="41"/>
      <c r="K194" s="41"/>
      <c r="L194" s="45"/>
      <c r="M194" s="243"/>
      <c r="N194" s="244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201</v>
      </c>
      <c r="AU194" s="18" t="s">
        <v>81</v>
      </c>
    </row>
    <row r="195" spans="1:65" s="2" customFormat="1" ht="21.75" customHeight="1">
      <c r="A195" s="39"/>
      <c r="B195" s="40"/>
      <c r="C195" s="227" t="s">
        <v>273</v>
      </c>
      <c r="D195" s="227" t="s">
        <v>196</v>
      </c>
      <c r="E195" s="228" t="s">
        <v>2476</v>
      </c>
      <c r="F195" s="229" t="s">
        <v>3447</v>
      </c>
      <c r="G195" s="230" t="s">
        <v>397</v>
      </c>
      <c r="H195" s="231">
        <v>7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38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115</v>
      </c>
      <c r="AT195" s="238" t="s">
        <v>196</v>
      </c>
      <c r="AU195" s="238" t="s">
        <v>81</v>
      </c>
      <c r="AY195" s="18" t="s">
        <v>194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77</v>
      </c>
      <c r="BK195" s="239">
        <f>ROUND(I195*H195,2)</f>
        <v>0</v>
      </c>
      <c r="BL195" s="18" t="s">
        <v>115</v>
      </c>
      <c r="BM195" s="238" t="s">
        <v>3448</v>
      </c>
    </row>
    <row r="196" spans="1:47" s="2" customFormat="1" ht="12">
      <c r="A196" s="39"/>
      <c r="B196" s="40"/>
      <c r="C196" s="41"/>
      <c r="D196" s="240" t="s">
        <v>201</v>
      </c>
      <c r="E196" s="41"/>
      <c r="F196" s="241" t="s">
        <v>3447</v>
      </c>
      <c r="G196" s="41"/>
      <c r="H196" s="41"/>
      <c r="I196" s="242"/>
      <c r="J196" s="41"/>
      <c r="K196" s="41"/>
      <c r="L196" s="45"/>
      <c r="M196" s="243"/>
      <c r="N196" s="244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201</v>
      </c>
      <c r="AU196" s="18" t="s">
        <v>81</v>
      </c>
    </row>
    <row r="197" spans="1:65" s="2" customFormat="1" ht="16.5" customHeight="1">
      <c r="A197" s="39"/>
      <c r="B197" s="40"/>
      <c r="C197" s="227" t="s">
        <v>370</v>
      </c>
      <c r="D197" s="227" t="s">
        <v>196</v>
      </c>
      <c r="E197" s="228" t="s">
        <v>2482</v>
      </c>
      <c r="F197" s="229" t="s">
        <v>3449</v>
      </c>
      <c r="G197" s="230" t="s">
        <v>397</v>
      </c>
      <c r="H197" s="231">
        <v>1</v>
      </c>
      <c r="I197" s="232"/>
      <c r="J197" s="233">
        <f>ROUND(I197*H197,2)</f>
        <v>0</v>
      </c>
      <c r="K197" s="229" t="s">
        <v>1</v>
      </c>
      <c r="L197" s="45"/>
      <c r="M197" s="234" t="s">
        <v>1</v>
      </c>
      <c r="N197" s="235" t="s">
        <v>38</v>
      </c>
      <c r="O197" s="92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115</v>
      </c>
      <c r="AT197" s="238" t="s">
        <v>196</v>
      </c>
      <c r="AU197" s="238" t="s">
        <v>81</v>
      </c>
      <c r="AY197" s="18" t="s">
        <v>194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77</v>
      </c>
      <c r="BK197" s="239">
        <f>ROUND(I197*H197,2)</f>
        <v>0</v>
      </c>
      <c r="BL197" s="18" t="s">
        <v>115</v>
      </c>
      <c r="BM197" s="238" t="s">
        <v>3450</v>
      </c>
    </row>
    <row r="198" spans="1:47" s="2" customFormat="1" ht="12">
      <c r="A198" s="39"/>
      <c r="B198" s="40"/>
      <c r="C198" s="41"/>
      <c r="D198" s="240" t="s">
        <v>201</v>
      </c>
      <c r="E198" s="41"/>
      <c r="F198" s="241" t="s">
        <v>3449</v>
      </c>
      <c r="G198" s="41"/>
      <c r="H198" s="41"/>
      <c r="I198" s="242"/>
      <c r="J198" s="41"/>
      <c r="K198" s="41"/>
      <c r="L198" s="45"/>
      <c r="M198" s="243"/>
      <c r="N198" s="244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201</v>
      </c>
      <c r="AU198" s="18" t="s">
        <v>81</v>
      </c>
    </row>
    <row r="199" spans="1:65" s="2" customFormat="1" ht="16.5" customHeight="1">
      <c r="A199" s="39"/>
      <c r="B199" s="40"/>
      <c r="C199" s="227" t="s">
        <v>285</v>
      </c>
      <c r="D199" s="227" t="s">
        <v>196</v>
      </c>
      <c r="E199" s="228" t="s">
        <v>2497</v>
      </c>
      <c r="F199" s="229" t="s">
        <v>2498</v>
      </c>
      <c r="G199" s="230" t="s">
        <v>397</v>
      </c>
      <c r="H199" s="231">
        <v>42</v>
      </c>
      <c r="I199" s="232"/>
      <c r="J199" s="233">
        <f>ROUND(I199*H199,2)</f>
        <v>0</v>
      </c>
      <c r="K199" s="229" t="s">
        <v>1</v>
      </c>
      <c r="L199" s="45"/>
      <c r="M199" s="234" t="s">
        <v>1</v>
      </c>
      <c r="N199" s="235" t="s">
        <v>38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115</v>
      </c>
      <c r="AT199" s="238" t="s">
        <v>196</v>
      </c>
      <c r="AU199" s="238" t="s">
        <v>81</v>
      </c>
      <c r="AY199" s="18" t="s">
        <v>194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77</v>
      </c>
      <c r="BK199" s="239">
        <f>ROUND(I199*H199,2)</f>
        <v>0</v>
      </c>
      <c r="BL199" s="18" t="s">
        <v>115</v>
      </c>
      <c r="BM199" s="238" t="s">
        <v>3451</v>
      </c>
    </row>
    <row r="200" spans="1:47" s="2" customFormat="1" ht="12">
      <c r="A200" s="39"/>
      <c r="B200" s="40"/>
      <c r="C200" s="41"/>
      <c r="D200" s="240" t="s">
        <v>201</v>
      </c>
      <c r="E200" s="41"/>
      <c r="F200" s="241" t="s">
        <v>2498</v>
      </c>
      <c r="G200" s="41"/>
      <c r="H200" s="41"/>
      <c r="I200" s="242"/>
      <c r="J200" s="41"/>
      <c r="K200" s="41"/>
      <c r="L200" s="45"/>
      <c r="M200" s="243"/>
      <c r="N200" s="244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201</v>
      </c>
      <c r="AU200" s="18" t="s">
        <v>81</v>
      </c>
    </row>
    <row r="201" spans="1:65" s="2" customFormat="1" ht="16.5" customHeight="1">
      <c r="A201" s="39"/>
      <c r="B201" s="40"/>
      <c r="C201" s="227" t="s">
        <v>382</v>
      </c>
      <c r="D201" s="227" t="s">
        <v>196</v>
      </c>
      <c r="E201" s="228" t="s">
        <v>2500</v>
      </c>
      <c r="F201" s="229" t="s">
        <v>2501</v>
      </c>
      <c r="G201" s="230" t="s">
        <v>397</v>
      </c>
      <c r="H201" s="231">
        <v>48</v>
      </c>
      <c r="I201" s="232"/>
      <c r="J201" s="233">
        <f>ROUND(I201*H201,2)</f>
        <v>0</v>
      </c>
      <c r="K201" s="229" t="s">
        <v>1</v>
      </c>
      <c r="L201" s="45"/>
      <c r="M201" s="234" t="s">
        <v>1</v>
      </c>
      <c r="N201" s="235" t="s">
        <v>38</v>
      </c>
      <c r="O201" s="92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115</v>
      </c>
      <c r="AT201" s="238" t="s">
        <v>196</v>
      </c>
      <c r="AU201" s="238" t="s">
        <v>81</v>
      </c>
      <c r="AY201" s="18" t="s">
        <v>194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77</v>
      </c>
      <c r="BK201" s="239">
        <f>ROUND(I201*H201,2)</f>
        <v>0</v>
      </c>
      <c r="BL201" s="18" t="s">
        <v>115</v>
      </c>
      <c r="BM201" s="238" t="s">
        <v>3452</v>
      </c>
    </row>
    <row r="202" spans="1:47" s="2" customFormat="1" ht="12">
      <c r="A202" s="39"/>
      <c r="B202" s="40"/>
      <c r="C202" s="41"/>
      <c r="D202" s="240" t="s">
        <v>201</v>
      </c>
      <c r="E202" s="41"/>
      <c r="F202" s="241" t="s">
        <v>2501</v>
      </c>
      <c r="G202" s="41"/>
      <c r="H202" s="41"/>
      <c r="I202" s="242"/>
      <c r="J202" s="41"/>
      <c r="K202" s="41"/>
      <c r="L202" s="45"/>
      <c r="M202" s="243"/>
      <c r="N202" s="244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201</v>
      </c>
      <c r="AU202" s="18" t="s">
        <v>81</v>
      </c>
    </row>
    <row r="203" spans="1:65" s="2" customFormat="1" ht="16.5" customHeight="1">
      <c r="A203" s="39"/>
      <c r="B203" s="40"/>
      <c r="C203" s="227" t="s">
        <v>289</v>
      </c>
      <c r="D203" s="227" t="s">
        <v>196</v>
      </c>
      <c r="E203" s="228" t="s">
        <v>2509</v>
      </c>
      <c r="F203" s="229" t="s">
        <v>2510</v>
      </c>
      <c r="G203" s="230" t="s">
        <v>397</v>
      </c>
      <c r="H203" s="231">
        <v>3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38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115</v>
      </c>
      <c r="AT203" s="238" t="s">
        <v>196</v>
      </c>
      <c r="AU203" s="238" t="s">
        <v>81</v>
      </c>
      <c r="AY203" s="18" t="s">
        <v>194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77</v>
      </c>
      <c r="BK203" s="239">
        <f>ROUND(I203*H203,2)</f>
        <v>0</v>
      </c>
      <c r="BL203" s="18" t="s">
        <v>115</v>
      </c>
      <c r="BM203" s="238" t="s">
        <v>3453</v>
      </c>
    </row>
    <row r="204" spans="1:47" s="2" customFormat="1" ht="12">
      <c r="A204" s="39"/>
      <c r="B204" s="40"/>
      <c r="C204" s="41"/>
      <c r="D204" s="240" t="s">
        <v>201</v>
      </c>
      <c r="E204" s="41"/>
      <c r="F204" s="241" t="s">
        <v>2510</v>
      </c>
      <c r="G204" s="41"/>
      <c r="H204" s="41"/>
      <c r="I204" s="242"/>
      <c r="J204" s="41"/>
      <c r="K204" s="41"/>
      <c r="L204" s="45"/>
      <c r="M204" s="243"/>
      <c r="N204" s="244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201</v>
      </c>
      <c r="AU204" s="18" t="s">
        <v>81</v>
      </c>
    </row>
    <row r="205" spans="1:65" s="2" customFormat="1" ht="16.5" customHeight="1">
      <c r="A205" s="39"/>
      <c r="B205" s="40"/>
      <c r="C205" s="227" t="s">
        <v>389</v>
      </c>
      <c r="D205" s="227" t="s">
        <v>196</v>
      </c>
      <c r="E205" s="228" t="s">
        <v>2512</v>
      </c>
      <c r="F205" s="229" t="s">
        <v>2513</v>
      </c>
      <c r="G205" s="230" t="s">
        <v>311</v>
      </c>
      <c r="H205" s="231">
        <v>2</v>
      </c>
      <c r="I205" s="232"/>
      <c r="J205" s="233">
        <f>ROUND(I205*H205,2)</f>
        <v>0</v>
      </c>
      <c r="K205" s="229" t="s">
        <v>1</v>
      </c>
      <c r="L205" s="45"/>
      <c r="M205" s="234" t="s">
        <v>1</v>
      </c>
      <c r="N205" s="235" t="s">
        <v>38</v>
      </c>
      <c r="O205" s="92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115</v>
      </c>
      <c r="AT205" s="238" t="s">
        <v>196</v>
      </c>
      <c r="AU205" s="238" t="s">
        <v>81</v>
      </c>
      <c r="AY205" s="18" t="s">
        <v>194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77</v>
      </c>
      <c r="BK205" s="239">
        <f>ROUND(I205*H205,2)</f>
        <v>0</v>
      </c>
      <c r="BL205" s="18" t="s">
        <v>115</v>
      </c>
      <c r="BM205" s="238" t="s">
        <v>3454</v>
      </c>
    </row>
    <row r="206" spans="1:47" s="2" customFormat="1" ht="12">
      <c r="A206" s="39"/>
      <c r="B206" s="40"/>
      <c r="C206" s="41"/>
      <c r="D206" s="240" t="s">
        <v>201</v>
      </c>
      <c r="E206" s="41"/>
      <c r="F206" s="241" t="s">
        <v>2513</v>
      </c>
      <c r="G206" s="41"/>
      <c r="H206" s="41"/>
      <c r="I206" s="242"/>
      <c r="J206" s="41"/>
      <c r="K206" s="41"/>
      <c r="L206" s="45"/>
      <c r="M206" s="243"/>
      <c r="N206" s="244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201</v>
      </c>
      <c r="AU206" s="18" t="s">
        <v>81</v>
      </c>
    </row>
    <row r="207" spans="1:63" s="12" customFormat="1" ht="22.8" customHeight="1">
      <c r="A207" s="12"/>
      <c r="B207" s="211"/>
      <c r="C207" s="212"/>
      <c r="D207" s="213" t="s">
        <v>72</v>
      </c>
      <c r="E207" s="225" t="s">
        <v>2518</v>
      </c>
      <c r="F207" s="225" t="s">
        <v>2519</v>
      </c>
      <c r="G207" s="212"/>
      <c r="H207" s="212"/>
      <c r="I207" s="215"/>
      <c r="J207" s="226">
        <f>BK207</f>
        <v>0</v>
      </c>
      <c r="K207" s="212"/>
      <c r="L207" s="217"/>
      <c r="M207" s="218"/>
      <c r="N207" s="219"/>
      <c r="O207" s="219"/>
      <c r="P207" s="220">
        <f>SUM(P208:P221)</f>
        <v>0</v>
      </c>
      <c r="Q207" s="219"/>
      <c r="R207" s="220">
        <f>SUM(R208:R221)</f>
        <v>0</v>
      </c>
      <c r="S207" s="219"/>
      <c r="T207" s="221">
        <f>SUM(T208:T221)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2" t="s">
        <v>77</v>
      </c>
      <c r="AT207" s="223" t="s">
        <v>72</v>
      </c>
      <c r="AU207" s="223" t="s">
        <v>77</v>
      </c>
      <c r="AY207" s="222" t="s">
        <v>194</v>
      </c>
      <c r="BK207" s="224">
        <f>SUM(BK208:BK221)</f>
        <v>0</v>
      </c>
    </row>
    <row r="208" spans="1:65" s="2" customFormat="1" ht="16.5" customHeight="1">
      <c r="A208" s="39"/>
      <c r="B208" s="40"/>
      <c r="C208" s="227" t="s">
        <v>295</v>
      </c>
      <c r="D208" s="227" t="s">
        <v>196</v>
      </c>
      <c r="E208" s="228" t="s">
        <v>2520</v>
      </c>
      <c r="F208" s="229" t="s">
        <v>2521</v>
      </c>
      <c r="G208" s="230" t="s">
        <v>2312</v>
      </c>
      <c r="H208" s="231">
        <v>4</v>
      </c>
      <c r="I208" s="232"/>
      <c r="J208" s="233">
        <f>ROUND(I208*H208,2)</f>
        <v>0</v>
      </c>
      <c r="K208" s="229" t="s">
        <v>1</v>
      </c>
      <c r="L208" s="45"/>
      <c r="M208" s="234" t="s">
        <v>1</v>
      </c>
      <c r="N208" s="235" t="s">
        <v>38</v>
      </c>
      <c r="O208" s="92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115</v>
      </c>
      <c r="AT208" s="238" t="s">
        <v>196</v>
      </c>
      <c r="AU208" s="238" t="s">
        <v>81</v>
      </c>
      <c r="AY208" s="18" t="s">
        <v>194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77</v>
      </c>
      <c r="BK208" s="239">
        <f>ROUND(I208*H208,2)</f>
        <v>0</v>
      </c>
      <c r="BL208" s="18" t="s">
        <v>115</v>
      </c>
      <c r="BM208" s="238" t="s">
        <v>3455</v>
      </c>
    </row>
    <row r="209" spans="1:47" s="2" customFormat="1" ht="12">
      <c r="A209" s="39"/>
      <c r="B209" s="40"/>
      <c r="C209" s="41"/>
      <c r="D209" s="240" t="s">
        <v>201</v>
      </c>
      <c r="E209" s="41"/>
      <c r="F209" s="241" t="s">
        <v>2521</v>
      </c>
      <c r="G209" s="41"/>
      <c r="H209" s="41"/>
      <c r="I209" s="242"/>
      <c r="J209" s="41"/>
      <c r="K209" s="41"/>
      <c r="L209" s="45"/>
      <c r="M209" s="243"/>
      <c r="N209" s="244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201</v>
      </c>
      <c r="AU209" s="18" t="s">
        <v>81</v>
      </c>
    </row>
    <row r="210" spans="1:65" s="2" customFormat="1" ht="16.5" customHeight="1">
      <c r="A210" s="39"/>
      <c r="B210" s="40"/>
      <c r="C210" s="227" t="s">
        <v>401</v>
      </c>
      <c r="D210" s="227" t="s">
        <v>196</v>
      </c>
      <c r="E210" s="228" t="s">
        <v>2523</v>
      </c>
      <c r="F210" s="229" t="s">
        <v>2524</v>
      </c>
      <c r="G210" s="230" t="s">
        <v>2312</v>
      </c>
      <c r="H210" s="231">
        <v>2</v>
      </c>
      <c r="I210" s="232"/>
      <c r="J210" s="233">
        <f>ROUND(I210*H210,2)</f>
        <v>0</v>
      </c>
      <c r="K210" s="229" t="s">
        <v>1</v>
      </c>
      <c r="L210" s="45"/>
      <c r="M210" s="234" t="s">
        <v>1</v>
      </c>
      <c r="N210" s="235" t="s">
        <v>38</v>
      </c>
      <c r="O210" s="92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115</v>
      </c>
      <c r="AT210" s="238" t="s">
        <v>196</v>
      </c>
      <c r="AU210" s="238" t="s">
        <v>81</v>
      </c>
      <c r="AY210" s="18" t="s">
        <v>194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77</v>
      </c>
      <c r="BK210" s="239">
        <f>ROUND(I210*H210,2)</f>
        <v>0</v>
      </c>
      <c r="BL210" s="18" t="s">
        <v>115</v>
      </c>
      <c r="BM210" s="238" t="s">
        <v>3456</v>
      </c>
    </row>
    <row r="211" spans="1:47" s="2" customFormat="1" ht="12">
      <c r="A211" s="39"/>
      <c r="B211" s="40"/>
      <c r="C211" s="41"/>
      <c r="D211" s="240" t="s">
        <v>201</v>
      </c>
      <c r="E211" s="41"/>
      <c r="F211" s="241" t="s">
        <v>2524</v>
      </c>
      <c r="G211" s="41"/>
      <c r="H211" s="41"/>
      <c r="I211" s="242"/>
      <c r="J211" s="41"/>
      <c r="K211" s="41"/>
      <c r="L211" s="45"/>
      <c r="M211" s="243"/>
      <c r="N211" s="244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201</v>
      </c>
      <c r="AU211" s="18" t="s">
        <v>81</v>
      </c>
    </row>
    <row r="212" spans="1:65" s="2" customFormat="1" ht="16.5" customHeight="1">
      <c r="A212" s="39"/>
      <c r="B212" s="40"/>
      <c r="C212" s="227" t="s">
        <v>299</v>
      </c>
      <c r="D212" s="227" t="s">
        <v>196</v>
      </c>
      <c r="E212" s="228" t="s">
        <v>2526</v>
      </c>
      <c r="F212" s="229" t="s">
        <v>2527</v>
      </c>
      <c r="G212" s="230" t="s">
        <v>2312</v>
      </c>
      <c r="H212" s="231">
        <v>14</v>
      </c>
      <c r="I212" s="232"/>
      <c r="J212" s="233">
        <f>ROUND(I212*H212,2)</f>
        <v>0</v>
      </c>
      <c r="K212" s="229" t="s">
        <v>1</v>
      </c>
      <c r="L212" s="45"/>
      <c r="M212" s="234" t="s">
        <v>1</v>
      </c>
      <c r="N212" s="235" t="s">
        <v>38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115</v>
      </c>
      <c r="AT212" s="238" t="s">
        <v>196</v>
      </c>
      <c r="AU212" s="238" t="s">
        <v>81</v>
      </c>
      <c r="AY212" s="18" t="s">
        <v>194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77</v>
      </c>
      <c r="BK212" s="239">
        <f>ROUND(I212*H212,2)</f>
        <v>0</v>
      </c>
      <c r="BL212" s="18" t="s">
        <v>115</v>
      </c>
      <c r="BM212" s="238" t="s">
        <v>3457</v>
      </c>
    </row>
    <row r="213" spans="1:47" s="2" customFormat="1" ht="12">
      <c r="A213" s="39"/>
      <c r="B213" s="40"/>
      <c r="C213" s="41"/>
      <c r="D213" s="240" t="s">
        <v>201</v>
      </c>
      <c r="E213" s="41"/>
      <c r="F213" s="241" t="s">
        <v>2527</v>
      </c>
      <c r="G213" s="41"/>
      <c r="H213" s="41"/>
      <c r="I213" s="242"/>
      <c r="J213" s="41"/>
      <c r="K213" s="41"/>
      <c r="L213" s="45"/>
      <c r="M213" s="243"/>
      <c r="N213" s="244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201</v>
      </c>
      <c r="AU213" s="18" t="s">
        <v>81</v>
      </c>
    </row>
    <row r="214" spans="1:65" s="2" customFormat="1" ht="16.5" customHeight="1">
      <c r="A214" s="39"/>
      <c r="B214" s="40"/>
      <c r="C214" s="227" t="s">
        <v>412</v>
      </c>
      <c r="D214" s="227" t="s">
        <v>196</v>
      </c>
      <c r="E214" s="228" t="s">
        <v>2529</v>
      </c>
      <c r="F214" s="229" t="s">
        <v>2530</v>
      </c>
      <c r="G214" s="230" t="s">
        <v>2312</v>
      </c>
      <c r="H214" s="231">
        <v>16</v>
      </c>
      <c r="I214" s="232"/>
      <c r="J214" s="233">
        <f>ROUND(I214*H214,2)</f>
        <v>0</v>
      </c>
      <c r="K214" s="229" t="s">
        <v>1</v>
      </c>
      <c r="L214" s="45"/>
      <c r="M214" s="234" t="s">
        <v>1</v>
      </c>
      <c r="N214" s="235" t="s">
        <v>38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115</v>
      </c>
      <c r="AT214" s="238" t="s">
        <v>196</v>
      </c>
      <c r="AU214" s="238" t="s">
        <v>81</v>
      </c>
      <c r="AY214" s="18" t="s">
        <v>194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77</v>
      </c>
      <c r="BK214" s="239">
        <f>ROUND(I214*H214,2)</f>
        <v>0</v>
      </c>
      <c r="BL214" s="18" t="s">
        <v>115</v>
      </c>
      <c r="BM214" s="238" t="s">
        <v>3458</v>
      </c>
    </row>
    <row r="215" spans="1:47" s="2" customFormat="1" ht="12">
      <c r="A215" s="39"/>
      <c r="B215" s="40"/>
      <c r="C215" s="41"/>
      <c r="D215" s="240" t="s">
        <v>201</v>
      </c>
      <c r="E215" s="41"/>
      <c r="F215" s="241" t="s">
        <v>2530</v>
      </c>
      <c r="G215" s="41"/>
      <c r="H215" s="41"/>
      <c r="I215" s="242"/>
      <c r="J215" s="41"/>
      <c r="K215" s="41"/>
      <c r="L215" s="45"/>
      <c r="M215" s="243"/>
      <c r="N215" s="244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201</v>
      </c>
      <c r="AU215" s="18" t="s">
        <v>81</v>
      </c>
    </row>
    <row r="216" spans="1:65" s="2" customFormat="1" ht="16.5" customHeight="1">
      <c r="A216" s="39"/>
      <c r="B216" s="40"/>
      <c r="C216" s="227" t="s">
        <v>302</v>
      </c>
      <c r="D216" s="227" t="s">
        <v>196</v>
      </c>
      <c r="E216" s="228" t="s">
        <v>2532</v>
      </c>
      <c r="F216" s="229" t="s">
        <v>2533</v>
      </c>
      <c r="G216" s="230" t="s">
        <v>2312</v>
      </c>
      <c r="H216" s="231">
        <v>2</v>
      </c>
      <c r="I216" s="232"/>
      <c r="J216" s="233">
        <f>ROUND(I216*H216,2)</f>
        <v>0</v>
      </c>
      <c r="K216" s="229" t="s">
        <v>1</v>
      </c>
      <c r="L216" s="45"/>
      <c r="M216" s="234" t="s">
        <v>1</v>
      </c>
      <c r="N216" s="235" t="s">
        <v>38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115</v>
      </c>
      <c r="AT216" s="238" t="s">
        <v>196</v>
      </c>
      <c r="AU216" s="238" t="s">
        <v>81</v>
      </c>
      <c r="AY216" s="18" t="s">
        <v>194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77</v>
      </c>
      <c r="BK216" s="239">
        <f>ROUND(I216*H216,2)</f>
        <v>0</v>
      </c>
      <c r="BL216" s="18" t="s">
        <v>115</v>
      </c>
      <c r="BM216" s="238" t="s">
        <v>3459</v>
      </c>
    </row>
    <row r="217" spans="1:47" s="2" customFormat="1" ht="12">
      <c r="A217" s="39"/>
      <c r="B217" s="40"/>
      <c r="C217" s="41"/>
      <c r="D217" s="240" t="s">
        <v>201</v>
      </c>
      <c r="E217" s="41"/>
      <c r="F217" s="241" t="s">
        <v>2533</v>
      </c>
      <c r="G217" s="41"/>
      <c r="H217" s="41"/>
      <c r="I217" s="242"/>
      <c r="J217" s="41"/>
      <c r="K217" s="41"/>
      <c r="L217" s="45"/>
      <c r="M217" s="243"/>
      <c r="N217" s="244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201</v>
      </c>
      <c r="AU217" s="18" t="s">
        <v>81</v>
      </c>
    </row>
    <row r="218" spans="1:65" s="2" customFormat="1" ht="16.5" customHeight="1">
      <c r="A218" s="39"/>
      <c r="B218" s="40"/>
      <c r="C218" s="227" t="s">
        <v>419</v>
      </c>
      <c r="D218" s="227" t="s">
        <v>196</v>
      </c>
      <c r="E218" s="228" t="s">
        <v>2535</v>
      </c>
      <c r="F218" s="229" t="s">
        <v>2536</v>
      </c>
      <c r="G218" s="230" t="s">
        <v>2312</v>
      </c>
      <c r="H218" s="231">
        <v>1</v>
      </c>
      <c r="I218" s="232"/>
      <c r="J218" s="233">
        <f>ROUND(I218*H218,2)</f>
        <v>0</v>
      </c>
      <c r="K218" s="229" t="s">
        <v>1</v>
      </c>
      <c r="L218" s="45"/>
      <c r="M218" s="234" t="s">
        <v>1</v>
      </c>
      <c r="N218" s="235" t="s">
        <v>38</v>
      </c>
      <c r="O218" s="92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115</v>
      </c>
      <c r="AT218" s="238" t="s">
        <v>196</v>
      </c>
      <c r="AU218" s="238" t="s">
        <v>81</v>
      </c>
      <c r="AY218" s="18" t="s">
        <v>194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77</v>
      </c>
      <c r="BK218" s="239">
        <f>ROUND(I218*H218,2)</f>
        <v>0</v>
      </c>
      <c r="BL218" s="18" t="s">
        <v>115</v>
      </c>
      <c r="BM218" s="238" t="s">
        <v>3460</v>
      </c>
    </row>
    <row r="219" spans="1:47" s="2" customFormat="1" ht="12">
      <c r="A219" s="39"/>
      <c r="B219" s="40"/>
      <c r="C219" s="41"/>
      <c r="D219" s="240" t="s">
        <v>201</v>
      </c>
      <c r="E219" s="41"/>
      <c r="F219" s="241" t="s">
        <v>2536</v>
      </c>
      <c r="G219" s="41"/>
      <c r="H219" s="41"/>
      <c r="I219" s="242"/>
      <c r="J219" s="41"/>
      <c r="K219" s="41"/>
      <c r="L219" s="45"/>
      <c r="M219" s="243"/>
      <c r="N219" s="244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201</v>
      </c>
      <c r="AU219" s="18" t="s">
        <v>81</v>
      </c>
    </row>
    <row r="220" spans="1:65" s="2" customFormat="1" ht="16.5" customHeight="1">
      <c r="A220" s="39"/>
      <c r="B220" s="40"/>
      <c r="C220" s="227" t="s">
        <v>306</v>
      </c>
      <c r="D220" s="227" t="s">
        <v>196</v>
      </c>
      <c r="E220" s="228" t="s">
        <v>2538</v>
      </c>
      <c r="F220" s="229" t="s">
        <v>2539</v>
      </c>
      <c r="G220" s="230" t="s">
        <v>2312</v>
      </c>
      <c r="H220" s="231">
        <v>6</v>
      </c>
      <c r="I220" s="232"/>
      <c r="J220" s="233">
        <f>ROUND(I220*H220,2)</f>
        <v>0</v>
      </c>
      <c r="K220" s="229" t="s">
        <v>1</v>
      </c>
      <c r="L220" s="45"/>
      <c r="M220" s="234" t="s">
        <v>1</v>
      </c>
      <c r="N220" s="235" t="s">
        <v>38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115</v>
      </c>
      <c r="AT220" s="238" t="s">
        <v>196</v>
      </c>
      <c r="AU220" s="238" t="s">
        <v>81</v>
      </c>
      <c r="AY220" s="18" t="s">
        <v>194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77</v>
      </c>
      <c r="BK220" s="239">
        <f>ROUND(I220*H220,2)</f>
        <v>0</v>
      </c>
      <c r="BL220" s="18" t="s">
        <v>115</v>
      </c>
      <c r="BM220" s="238" t="s">
        <v>3461</v>
      </c>
    </row>
    <row r="221" spans="1:47" s="2" customFormat="1" ht="12">
      <c r="A221" s="39"/>
      <c r="B221" s="40"/>
      <c r="C221" s="41"/>
      <c r="D221" s="240" t="s">
        <v>201</v>
      </c>
      <c r="E221" s="41"/>
      <c r="F221" s="241" t="s">
        <v>2539</v>
      </c>
      <c r="G221" s="41"/>
      <c r="H221" s="41"/>
      <c r="I221" s="242"/>
      <c r="J221" s="41"/>
      <c r="K221" s="41"/>
      <c r="L221" s="45"/>
      <c r="M221" s="243"/>
      <c r="N221" s="244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201</v>
      </c>
      <c r="AU221" s="18" t="s">
        <v>81</v>
      </c>
    </row>
    <row r="222" spans="1:63" s="12" customFormat="1" ht="25.9" customHeight="1">
      <c r="A222" s="12"/>
      <c r="B222" s="211"/>
      <c r="C222" s="212"/>
      <c r="D222" s="213" t="s">
        <v>72</v>
      </c>
      <c r="E222" s="214" t="s">
        <v>126</v>
      </c>
      <c r="F222" s="214" t="s">
        <v>2544</v>
      </c>
      <c r="G222" s="212"/>
      <c r="H222" s="212"/>
      <c r="I222" s="215"/>
      <c r="J222" s="216">
        <f>BK222</f>
        <v>0</v>
      </c>
      <c r="K222" s="212"/>
      <c r="L222" s="217"/>
      <c r="M222" s="218"/>
      <c r="N222" s="219"/>
      <c r="O222" s="219"/>
      <c r="P222" s="220">
        <f>SUM(P223:P224)</f>
        <v>0</v>
      </c>
      <c r="Q222" s="219"/>
      <c r="R222" s="220">
        <f>SUM(R223:R224)</f>
        <v>0</v>
      </c>
      <c r="S222" s="219"/>
      <c r="T222" s="221">
        <f>SUM(T223:T224)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2" t="s">
        <v>123</v>
      </c>
      <c r="AT222" s="223" t="s">
        <v>72</v>
      </c>
      <c r="AU222" s="223" t="s">
        <v>73</v>
      </c>
      <c r="AY222" s="222" t="s">
        <v>194</v>
      </c>
      <c r="BK222" s="224">
        <f>SUM(BK223:BK224)</f>
        <v>0</v>
      </c>
    </row>
    <row r="223" spans="1:65" s="2" customFormat="1" ht="16.5" customHeight="1">
      <c r="A223" s="39"/>
      <c r="B223" s="40"/>
      <c r="C223" s="227" t="s">
        <v>429</v>
      </c>
      <c r="D223" s="227" t="s">
        <v>196</v>
      </c>
      <c r="E223" s="228" t="s">
        <v>2545</v>
      </c>
      <c r="F223" s="229" t="s">
        <v>2546</v>
      </c>
      <c r="G223" s="230" t="s">
        <v>941</v>
      </c>
      <c r="H223" s="231">
        <v>1</v>
      </c>
      <c r="I223" s="232"/>
      <c r="J223" s="233">
        <f>ROUND(I223*H223,2)</f>
        <v>0</v>
      </c>
      <c r="K223" s="229" t="s">
        <v>1</v>
      </c>
      <c r="L223" s="45"/>
      <c r="M223" s="234" t="s">
        <v>1</v>
      </c>
      <c r="N223" s="235" t="s">
        <v>38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115</v>
      </c>
      <c r="AT223" s="238" t="s">
        <v>196</v>
      </c>
      <c r="AU223" s="238" t="s">
        <v>77</v>
      </c>
      <c r="AY223" s="18" t="s">
        <v>194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77</v>
      </c>
      <c r="BK223" s="239">
        <f>ROUND(I223*H223,2)</f>
        <v>0</v>
      </c>
      <c r="BL223" s="18" t="s">
        <v>115</v>
      </c>
      <c r="BM223" s="238" t="s">
        <v>3462</v>
      </c>
    </row>
    <row r="224" spans="1:47" s="2" customFormat="1" ht="12">
      <c r="A224" s="39"/>
      <c r="B224" s="40"/>
      <c r="C224" s="41"/>
      <c r="D224" s="240" t="s">
        <v>201</v>
      </c>
      <c r="E224" s="41"/>
      <c r="F224" s="241" t="s">
        <v>2546</v>
      </c>
      <c r="G224" s="41"/>
      <c r="H224" s="41"/>
      <c r="I224" s="242"/>
      <c r="J224" s="41"/>
      <c r="K224" s="41"/>
      <c r="L224" s="45"/>
      <c r="M224" s="301"/>
      <c r="N224" s="302"/>
      <c r="O224" s="303"/>
      <c r="P224" s="303"/>
      <c r="Q224" s="303"/>
      <c r="R224" s="303"/>
      <c r="S224" s="303"/>
      <c r="T224" s="304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201</v>
      </c>
      <c r="AU224" s="18" t="s">
        <v>77</v>
      </c>
    </row>
    <row r="225" spans="1:31" s="2" customFormat="1" ht="6.95" customHeight="1">
      <c r="A225" s="39"/>
      <c r="B225" s="67"/>
      <c r="C225" s="68"/>
      <c r="D225" s="68"/>
      <c r="E225" s="68"/>
      <c r="F225" s="68"/>
      <c r="G225" s="68"/>
      <c r="H225" s="68"/>
      <c r="I225" s="68"/>
      <c r="J225" s="68"/>
      <c r="K225" s="68"/>
      <c r="L225" s="45"/>
      <c r="M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</row>
  </sheetData>
  <sheetProtection password="CC35" sheet="1" objects="1" scenarios="1" formatColumns="0" formatRows="0" autoFilter="0"/>
  <autoFilter ref="C125:K22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Modrá Petra, DiS.</dc:creator>
  <cp:keywords/>
  <dc:description/>
  <cp:lastModifiedBy>Modrá Petra, DiS.</cp:lastModifiedBy>
  <dcterms:created xsi:type="dcterms:W3CDTF">2021-05-07T10:52:58Z</dcterms:created>
  <dcterms:modified xsi:type="dcterms:W3CDTF">2021-05-07T10:53:23Z</dcterms:modified>
  <cp:category/>
  <cp:version/>
  <cp:contentType/>
  <cp:contentStatus/>
</cp:coreProperties>
</file>