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SO 98-98" sheetId="3" r:id="rId3"/>
    <sheet name="SO 11-01-01" sheetId="4" r:id="rId4"/>
    <sheet name="SO 11-11-01" sheetId="5" r:id="rId5"/>
    <sheet name="SO 11-13-01" sheetId="6" r:id="rId6"/>
    <sheet name="SO 11-13-02" sheetId="7" r:id="rId7"/>
    <sheet name="SO 11-30-01" sheetId="8" r:id="rId8"/>
    <sheet name="SO 11-76-01" sheetId="9" r:id="rId9"/>
  </sheets>
  <definedNames/>
  <calcPr/>
  <webPublishing/>
</workbook>
</file>

<file path=xl/sharedStrings.xml><?xml version="1.0" encoding="utf-8"?>
<sst xmlns="http://schemas.openxmlformats.org/spreadsheetml/2006/main" count="4531" uniqueCount="868">
  <si>
    <t>Aspe</t>
  </si>
  <si>
    <t>Rekapitulace ceny</t>
  </si>
  <si>
    <t>S631900226</t>
  </si>
  <si>
    <t>Zrušení přejezdu km 150,555 (P1693) a výstavba PZS km 150,196 (P1692) trati Plzeň - Žatec</t>
  </si>
  <si>
    <t>ZŘ</t>
  </si>
  <si>
    <t>20210430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</si>
  <si>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</si>
  <si>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</si>
  <si>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</si>
  <si>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</si>
  <si>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</si>
  <si>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</si>
  <si>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</si>
  <si>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</si>
  <si>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</si>
  <si>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</si>
  <si>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11-01-31</t>
  </si>
  <si>
    <t>PZZ přejezdu P1692 v km 150,196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</si>
  <si>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</si>
  <si>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</si>
  <si>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</si>
  <si>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</si>
  <si>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</si>
  <si>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</si>
  <si>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</si>
  <si>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</si>
  <si>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</si>
  <si>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</si>
  <si>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</si>
  <si>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</si>
  <si>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</si>
  <si>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</si>
  <si>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</si>
  <si>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</si>
  <si>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</si>
  <si>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</si>
  <si>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</si>
  <si>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</si>
  <si>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</si>
  <si>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</si>
  <si>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</si>
  <si>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</si>
  <si>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</si>
  <si>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</si>
  <si>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</si>
  <si>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</si>
  <si>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</si>
  <si>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</si>
  <si>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</si>
  <si>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</si>
  <si>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</si>
  <si>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</si>
  <si>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</si>
  <si>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</si>
  <si>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</si>
  <si>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</si>
  <si>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</si>
  <si>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z výkresů č. 0101, 0102, 0103, 0104, 0105, 0106 a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</si>
  <si>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</si>
  <si>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</si>
  <si>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</si>
  <si>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</si>
  <si>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</si>
  <si>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z TZ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</si>
  <si>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</si>
  <si>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</si>
  <si>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</si>
  <si>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</si>
  <si>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</si>
  <si>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</si>
  <si>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R587206</t>
  </si>
  <si>
    <t>PŘEDLÁŽDĚNÍ KRYTU Z BETONOVÝCH DLAŽDIC SE ZÁMKEM</t>
  </si>
  <si>
    <t>M2</t>
  </si>
  <si>
    <t>pod pojmem *předláždění* se rozumí rozebrání stávající dlažby a pokládka dlažby ze stávajícího dlažebního materiálu  
- zahrnuje nezbytnou manipulaci s tímto materiálem (nakládání, doprava, složení, očištění)  
- dodání a rozprostření materiálu pro lože a jeho tloušťku předepsanou dokumentací a pro předepsanou výplň spar  
- eventuelní doplnění podkladu s použitím nového materiálu</t>
  </si>
  <si>
    <t>5</t>
  </si>
  <si>
    <t>R13173</t>
  </si>
  <si>
    <t>HLOUBENÍ JAM ZAPAŽ I NEPAŽ TŘ. I</t>
  </si>
  <si>
    <t>M3</t>
  </si>
  <si>
    <t>17*0,8+6*8+5*0,8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</si>
  <si>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</si>
  <si>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6</t>
  </si>
  <si>
    <t>R131738</t>
  </si>
  <si>
    <t>HLOUBENÍ JAM ZAPAŽ I NEPAŽ TŘ. I, ODVOZ DO 20KM</t>
  </si>
  <si>
    <t>2*1,5+14*0,15+1+0,25*2</t>
  </si>
  <si>
    <t>7</t>
  </si>
  <si>
    <t>R13273</t>
  </si>
  <si>
    <t>HLOUBENÍ RÝH ŠÍŘ DO 2M PAŽ I NEPAŽ TŘ. I</t>
  </si>
  <si>
    <t>0,35*0,8*30</t>
  </si>
  <si>
    <t>8</t>
  </si>
  <si>
    <t>11</t>
  </si>
  <si>
    <t>HLOUBENÍ RÝH ŠÍŘ DO 2M PAŽ I NEPAŽ TŘ. I - KOPÁNÍ V OBSAZENÉ TRASE</t>
  </si>
  <si>
    <t>0,35*0,4*462+0,35*0,8*1490+0,5*1,2*18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</si>
  <si>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20% příplatku za kopání v obsazené trase</t>
  </si>
  <si>
    <t>9</t>
  </si>
  <si>
    <t>R141733</t>
  </si>
  <si>
    <t>PROTLAČOVÁNÍ POTRUBÍ Z PLAST HMOT DN DO 150MM</t>
  </si>
  <si>
    <t>M</t>
  </si>
  <si>
    <t>z výkresů č. 0101, 0103, 0105,0106,  0115 a TZ</t>
  </si>
  <si>
    <t>Technická specifikace položky odpovídá příslušné cenové soustavě</t>
  </si>
  <si>
    <t>10</t>
  </si>
  <si>
    <t>R14173</t>
  </si>
  <si>
    <t>PROTLAČOVÁNÍ POTRUBÍ Z PLAST HMOT DN DO 200MM</t>
  </si>
  <si>
    <t>položka zahrnuje dodávku protlačovaného potrubí a veškeré pomocné práce</t>
  </si>
  <si>
    <t>702312</t>
  </si>
  <si>
    <t>ZAKRYTÍ KABELŮ VÝSTRAŽNOU FÓLIÍ ŠÍŘKY PŘES 20 DO 40 CM</t>
  </si>
  <si>
    <t>OTSKP19</t>
  </si>
  <si>
    <t>12</t>
  </si>
  <si>
    <t>R17411</t>
  </si>
  <si>
    <t>ZÁSYP JAM A RÝH ZEMINOU SE ZHUTNĚNÍM</t>
  </si>
  <si>
    <t>0,35*0,4*462+0,35*0,8*1490+0,5*1,2*18+0,35*0,8*30+17*0,8+6*8+4*0,8-11,6-0,35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</si>
  <si>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</si>
  <si>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13</t>
  </si>
  <si>
    <t>18214</t>
  </si>
  <si>
    <t>ÚPRAVA POVRCHŮ SROVNÁNÍM ÚZEMÍ V TL DO 0,25M</t>
  </si>
  <si>
    <t>0,35*462+0,35*1490+0,5*18+0,35*30+6*2*2</t>
  </si>
  <si>
    <t>14</t>
  </si>
  <si>
    <t>709210</t>
  </si>
  <si>
    <t>KŘIŽOVATKA KABELOVÝCH VEDENÍ SE STÁVAJÍCÍ INŽENÝRSKOU SÍTÍ (KABELEM, POTRUBÍM APOD.)</t>
  </si>
  <si>
    <t>15</t>
  </si>
  <si>
    <t>701004</t>
  </si>
  <si>
    <t>VYHLEDÁVACÍ MARKER ZEMNÍ</t>
  </si>
  <si>
    <t>z výkresů č. 0101, 0103, 0105,0106 a TZ</t>
  </si>
  <si>
    <t>16</t>
  </si>
  <si>
    <t>R702212</t>
  </si>
  <si>
    <t>KABELOVÁ CHRÁNIČKA ZEMNÍ DN PŘES 100 DO 200 MM</t>
  </si>
  <si>
    <t>1. Položka obsahuje: – proražení otvoru zdivem o průřezu od 0,01 do 0,025m2 – úpravu a začištění omítky po montáži vedení – pomocné mechanismy 2. Položka neobsahuje: – protipožární ucpávku 3. Způsob měření:</t>
  </si>
  <si>
    <t>17</t>
  </si>
  <si>
    <t>R702111</t>
  </si>
  <si>
    <t>KABELOVÝ ŽLAB ZEMNÍ VČETNĚ KRYTU SVĚTLÉ ŠÍŘKY DO 120 MM</t>
  </si>
  <si>
    <t>1. Položka obsahuje: – kompletní montáž, rozměření, upevnění, řezání, spojování a pod. – veškerý spojovací a montážní materiál vč. upevňovacího materiálu ( držáky apod.) – pomocné mechanismy 2. Položka neobsahuje: X 3. Způsob měření:</t>
  </si>
  <si>
    <t>18</t>
  </si>
  <si>
    <t>R75ID11</t>
  </si>
  <si>
    <t>PLASTOVÁ ZEMNÍ KOMORA PRO ULOŽENÍ REZERVY</t>
  </si>
  <si>
    <t>z výkresů č.  0102, 0103, 0104, 0105, 0106 a TZ</t>
  </si>
  <si>
    <t>1. 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</t>
  </si>
  <si>
    <t>19</t>
  </si>
  <si>
    <t>75ID1X</t>
  </si>
  <si>
    <t>PLASTOVÁ ZEMNÍ KOMORA PRO ULOŽENÍ REZERVY - MONTÁŽ</t>
  </si>
  <si>
    <t>20</t>
  </si>
  <si>
    <t>R15111</t>
  </si>
  <si>
    <t>POPLATKY ZA LIKVIDACŮ ODPADŮ NEKONTAMINOVANÝCH - 17 05 04 VYTĚŽENÉ ZEMINY A HORNINY - I. TŘÍDA TĚŽITELNOSTI</t>
  </si>
  <si>
    <t>T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</si>
  <si>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185/2001 Sb., o nakládání s odpady, v platném znění.</t>
  </si>
  <si>
    <t>Pokládka, montáž</t>
  </si>
  <si>
    <t>21</t>
  </si>
  <si>
    <t>R75A131</t>
  </si>
  <si>
    <t>KABEL METALICKÝ DVOUPLÁŠŤOVÝ DO 12 PÁRŮ - DODÁVKA</t>
  </si>
  <si>
    <t>KMPÁR</t>
  </si>
  <si>
    <t>3*0,05+4*0,86+7*0,07</t>
  </si>
  <si>
    <t>1. Položka obsahuje: – dodání kabelů podle typu od výrobců včetně mimostaveništní dopravy 2. Položka neobsahuje: X 3. Způsob měření:</t>
  </si>
  <si>
    <t>22</t>
  </si>
  <si>
    <t>R75A141</t>
  </si>
  <si>
    <t>KABEL METALICKÝ DVOUPLÁŠŤOVÝ PŘES 12 PÁRŮ - DODÁVKA</t>
  </si>
  <si>
    <t>24*0,06+48*3,94</t>
  </si>
  <si>
    <t>23</t>
  </si>
  <si>
    <t>75A217</t>
  </si>
  <si>
    <t>ZATAŽENÍ A SPOJKOVÁNÍ KABELŮ DO 12 PÁRŮ - MONTÁŽ</t>
  </si>
  <si>
    <t>24</t>
  </si>
  <si>
    <t>75A227</t>
  </si>
  <si>
    <t>ZATAŽENÍ A SPOJKOVÁNÍ KABELŮ PŘES 12 PÁRŮ - MONTÁŽ</t>
  </si>
  <si>
    <t>25</t>
  </si>
  <si>
    <t>75A321</t>
  </si>
  <si>
    <t>SPOJKA ROVNÁ PRO PLASTOVÉ KABELY S JÁDRY O PRŮMĚRU 1 MM2 DO 12 PÁRŮ</t>
  </si>
  <si>
    <t>z výkresu č. 1000 a TZ</t>
  </si>
  <si>
    <t>26</t>
  </si>
  <si>
    <t>75A322</t>
  </si>
  <si>
    <t>SPOJKA ROVNÁ PRO PLASTOVÉ KABELY S JÁDRY O PRŮMĚRU 1 MM2 PŘES 12 PÁRŮ</t>
  </si>
  <si>
    <t>27</t>
  </si>
  <si>
    <t>75A311</t>
  </si>
  <si>
    <t>KABELOVÁ FORMA (UKONČENÍ KABELŮ) PRO KABELY ZABEZPEČOVACÍ DO 12 PÁRŮ</t>
  </si>
  <si>
    <t>28</t>
  </si>
  <si>
    <t>75A312</t>
  </si>
  <si>
    <t>KABELOVÁ FORMA (UKONČENÍ KABELŮ) PRO KABELY ZABEZPEČOVACÍ PŘES 12 PÁRŮ</t>
  </si>
  <si>
    <t>29</t>
  </si>
  <si>
    <t>75I221</t>
  </si>
  <si>
    <t>KABEL ZEMNÍ DVOUPLÁŠŤOVÝ BEZ PANCÍŘE PRŮMĚRU ŽÍLY 0,8 MM DO 5XN</t>
  </si>
  <si>
    <t>KMČTYŘKA</t>
  </si>
  <si>
    <t>5*3,94</t>
  </si>
  <si>
    <t>30</t>
  </si>
  <si>
    <t>R75I222</t>
  </si>
  <si>
    <t>KABEL ZEMNÍ DVOUPLÁŠŤOVÝ BEZ PANCÍŘE PRŮMĚRU ŽÍLY 0,8 MM DO 25XN</t>
  </si>
  <si>
    <t>10*3,68</t>
  </si>
  <si>
    <t>31</t>
  </si>
  <si>
    <t>75I22X</t>
  </si>
  <si>
    <t>KABEL ZEMNÍ DVOUPLÁŠŤOVÝ BEZ PANCÍŘE PRŮMĚRU ŽÍLY 0,8 MM - MONTÁŽ</t>
  </si>
  <si>
    <t>1. Položka obsahuje: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</si>
  <si>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32</t>
  </si>
  <si>
    <t>75IH31</t>
  </si>
  <si>
    <t>UKONČENÍ KABELU FORMA KABELOVÁ DÉLKY DO 0,5 M DO 5XN</t>
  </si>
  <si>
    <t>33</t>
  </si>
  <si>
    <t>75IH32</t>
  </si>
  <si>
    <t>UKONČENÍ KABELU FORMA KABELOVÁ DÉLKY DO 0,5 M DO 25XN</t>
  </si>
  <si>
    <t>34</t>
  </si>
  <si>
    <t>75II11</t>
  </si>
  <si>
    <t>SPOJKA PRO CELOPLASTOVÉ KABELY BEZ PANCÍŘE DO 100 ŽIL</t>
  </si>
  <si>
    <t>35</t>
  </si>
  <si>
    <t>75II1X</t>
  </si>
  <si>
    <t>SPOJKA PRO CELOPLASTOVÉ KABELY BEZ PANCÍŘE - MONTÁŽ</t>
  </si>
  <si>
    <t>36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</si>
  <si>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</si>
  <si>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</si>
  <si>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</si>
  <si>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</si>
  <si>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37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</si>
  <si>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</si>
  <si>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</si>
  <si>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</si>
  <si>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38</t>
  </si>
  <si>
    <t>R742H12</t>
  </si>
  <si>
    <t>KABEL NN ČTYŘ- A PĚTIŽÍLOVÝ CU S PLASTOVOU IZOLACÍ OD 4 DO 16 MM2</t>
  </si>
  <si>
    <t>1. Položka obsahuje: – manipulace a uložení kabelu (do země, chráničky, kanálu, na rošty, na TV a pod.) 2. Položka neobsahuje: – příchytky, spojky, koncovky, chráničky apod. 3. Způsob měření:</t>
  </si>
  <si>
    <t>39</t>
  </si>
  <si>
    <t>742L12</t>
  </si>
  <si>
    <t>UKONČENÍ DVOU AŽ PĚTIŽÍLOVÉHO KABELU V ROZVADĚČI NEBO NA PŘÍSTROJI OD 4 DO 16 MM2</t>
  </si>
  <si>
    <t>40</t>
  </si>
  <si>
    <t>R747511</t>
  </si>
  <si>
    <t>ZKOUŠKY VODIČŮ A KABELŮ NN PRŮŘEZU ŽÍLY DO 5X25 MM2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</si>
  <si>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</si>
  <si>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41</t>
  </si>
  <si>
    <t>742P15</t>
  </si>
  <si>
    <t>OZNAČOVACÍ ŠTÍTEK NA KABEL</t>
  </si>
  <si>
    <t>42</t>
  </si>
  <si>
    <t>75A420</t>
  </si>
  <si>
    <t>OZNAČENÍ KABELŮ ZNAČKOVACÍ KABELOVOU OBJÍMKOU</t>
  </si>
  <si>
    <t>43</t>
  </si>
  <si>
    <t>R75I911</t>
  </si>
  <si>
    <t>OPTOTRUBKA HDPE PRŮMĚRU DO 40 MM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</si>
  <si>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 2. Položka neobsahuje: X 3. Způsob měření:</t>
  </si>
  <si>
    <t>44</t>
  </si>
  <si>
    <t>75I91X</t>
  </si>
  <si>
    <t>OPTOTRUBKA HDPE - MONTÁŽ</t>
  </si>
  <si>
    <t>45</t>
  </si>
  <si>
    <t>R75IA11</t>
  </si>
  <si>
    <t>OPTOTRUBKOVÁ SPOJKA PRŮMĚRU DO 40 MM</t>
  </si>
  <si>
    <t>46</t>
  </si>
  <si>
    <t>75IA1X</t>
  </si>
  <si>
    <t>OPTOTRUBKOVÁ SPOJKA - MONTÁŽ</t>
  </si>
  <si>
    <t>47</t>
  </si>
  <si>
    <t>R75IA51</t>
  </si>
  <si>
    <t>OPTOTRUBKOVÁ KONCOVKA PRŮMĚRU DO 40 MM</t>
  </si>
  <si>
    <t>48</t>
  </si>
  <si>
    <t>75IA5X</t>
  </si>
  <si>
    <t>OPTOTRUBKOVÁ KONCOVKA - MONTÁŽ</t>
  </si>
  <si>
    <t>49</t>
  </si>
  <si>
    <t>R75IA61</t>
  </si>
  <si>
    <t>OPTOTRUBKOVÁ KONCOVKA S VENTILKEM PRŮMĚRU DO 40 MM</t>
  </si>
  <si>
    <t>50</t>
  </si>
  <si>
    <t>75IA6X</t>
  </si>
  <si>
    <t>OPTOTRUBKOVÁ KONCOVKA S VENTILKEM - MONTÁŽ</t>
  </si>
  <si>
    <t>51</t>
  </si>
  <si>
    <t>R75I961</t>
  </si>
  <si>
    <t>OPTOTRUBKA - HERMETIZACE ÚSEKU DO 2000 M</t>
  </si>
  <si>
    <t>ÚSEK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</si>
  <si>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úseků.</t>
  </si>
  <si>
    <t>52</t>
  </si>
  <si>
    <t>R75I962</t>
  </si>
  <si>
    <t>OPTOTRUBKA - KALIBRACE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</si>
  <si>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Měřící práce se udávají počtem metrů.</t>
  </si>
  <si>
    <t>53</t>
  </si>
  <si>
    <t>75IF21</t>
  </si>
  <si>
    <t>ROZPOJOVACÍ SVORKOVNICE 2/10, 2/8</t>
  </si>
  <si>
    <t>54</t>
  </si>
  <si>
    <t>75IF2X</t>
  </si>
  <si>
    <t>ROZPOJOVACÍ SVORKOVNICE 2/10, 2/8 - MONTÁŽ</t>
  </si>
  <si>
    <t>55</t>
  </si>
  <si>
    <t>R741911</t>
  </si>
  <si>
    <t>UZEMŇOVACÍ VODIČ V ZEMI FEZN DO 120 MM2</t>
  </si>
  <si>
    <t>z výkresu č. 0215 a TZ</t>
  </si>
  <si>
    <t>1. Položka obsahuje: – přípravu podkladu pro osazení – měření, dělení, spojování, tvarování – ochranný nátěr spojů a při průchodu vodiče nad terén apod. dle příslušných norem 2. Položka neobsahuje: – zemní práce – ochranu vodiče - chráničky apod. 3. Způsob měření:</t>
  </si>
  <si>
    <t>56</t>
  </si>
  <si>
    <t>741B11</t>
  </si>
  <si>
    <t>ZEMNÍCÍ TYČ FEZN DÉLKY DO 2 M</t>
  </si>
  <si>
    <t>57</t>
  </si>
  <si>
    <t>R703112</t>
  </si>
  <si>
    <t>KABELOVÝ ROŠT/LÁVKA NOSNÝ ŽÁROVĚ ZINKOVANÝ VČETNĚ UPEVNĚNÍ A PŘÍSLUŠENSTVÍ SVĚTLÉ ŠÍŘKY PŘES 100 DO 250 MM</t>
  </si>
  <si>
    <t>1. Položka obsahuje: – kompletní montáž, rozměření, upevnění, sváření, řezání, spojování a pod. – veškerý spojovací a montážní materiál vč. upevňovacího materiálu ( stojky, držáky, konzoly apod.) – elektrické pospojování – pomocné mechanismy a nátěr 2. Položka neobsahuje: – víko a kabelové příchytky 3. Způsob měření:</t>
  </si>
  <si>
    <t>58</t>
  </si>
  <si>
    <t>R703312</t>
  </si>
  <si>
    <t>KRYT K NOSNÉMU ŽLABU/ROŠTU ŽÁROVĚ ZINKOVANÝ VČETNĚ UPEVNĚNÍ A PŘÍSLUŠENSTVÍ SVĚTLÉ ŠÍŘKY PŘES 100 DO 250 MM</t>
  </si>
  <si>
    <t>59</t>
  </si>
  <si>
    <t>701003</t>
  </si>
  <si>
    <t>BETONOVÝ OZNAČNÍK</t>
  </si>
  <si>
    <t>60</t>
  </si>
  <si>
    <t>702511</t>
  </si>
  <si>
    <t>PRŮRAZ ZDIVEM (PŘÍČKOU) ZDĚNÝM TLOUŠŤKY DO 45 CM</t>
  </si>
  <si>
    <t>61</t>
  </si>
  <si>
    <t>R703755</t>
  </si>
  <si>
    <t>PROTIPOŽÁRNÍ UCPÁVKA PROSTUPU KABELOVÉHO,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</si>
  <si>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</si>
  <si>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62</t>
  </si>
  <si>
    <t>R759999</t>
  </si>
  <si>
    <t>PODÍL PŘIDRUŽENÝCH MONTÁŽNÍCH PRACÍ A MATERIÁLU</t>
  </si>
  <si>
    <t>podíl přidružených motážních prací a materiálu</t>
  </si>
  <si>
    <t>63</t>
  </si>
  <si>
    <t>R914111</t>
  </si>
  <si>
    <t>DOPRAVNÍ ZNAČKY ZÁKLADNÍ VELIKOSTI OCELOVÉ REFLEXNÍ - DOD A MONTÁŽ</t>
  </si>
  <si>
    <t>položka zahrnuje: - dodávku a montáž značek v požadovaném provedení</t>
  </si>
  <si>
    <t>Zabezp.zařízení - vnitřní</t>
  </si>
  <si>
    <t>64</t>
  </si>
  <si>
    <t>75B411</t>
  </si>
  <si>
    <t>STOJANOVÁ ŘADA PRO 1 STOJAN - DODÁVKA</t>
  </si>
  <si>
    <t>z výkresu č. 0500 a TZ</t>
  </si>
  <si>
    <t>65</t>
  </si>
  <si>
    <t>75B417</t>
  </si>
  <si>
    <t>STOJANOVÁ ŘADA PRO 1 STOJAN - MONTÁŽ</t>
  </si>
  <si>
    <t>66</t>
  </si>
  <si>
    <t>R75B6M1</t>
  </si>
  <si>
    <t>BEZÚDRŽBOVÁ BATERIE 24 V/120 AH - DODÁVKA</t>
  </si>
  <si>
    <t>1. Položka obsahuje: – dodání kompletní baterie podle typu včetně potřebného pomocného materiálu a jeho dopravy na místo určení – pořízení příslušné baterie včetně pomocného materiálu, na dopravu do místa určení 2. Položka neobsahuje: X 3. Způsob měření: Udává se počet kusů kompletní konstrukce nebo práce.</t>
  </si>
  <si>
    <t>67</t>
  </si>
  <si>
    <t>75B6T7</t>
  </si>
  <si>
    <t>BATERIE - MONTÁŽ</t>
  </si>
  <si>
    <t>68</t>
  </si>
  <si>
    <t>R75B633</t>
  </si>
  <si>
    <t>MĚNIČ AC/DC 230/24 S FUNKCÍ DOBÍJEČE - DODÁVKA, MONTÁŽ</t>
  </si>
  <si>
    <t>Měnič AC/DC 230/24 s funkcí dobíječe - dodávka, montáž</t>
  </si>
  <si>
    <t>69</t>
  </si>
  <si>
    <t>746771</t>
  </si>
  <si>
    <t>MĚNIČ DC/DC DO 20 A</t>
  </si>
  <si>
    <t>70</t>
  </si>
  <si>
    <t>R632650</t>
  </si>
  <si>
    <t>ZÁZNAMOVÉ ZAŘÍZENÍ - DODÁVKA A MONTÁŽ</t>
  </si>
  <si>
    <t>71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</si>
  <si>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</si>
  <si>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</si>
  <si>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</si>
  <si>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72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</si>
  <si>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</si>
  <si>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</si>
  <si>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</si>
  <si>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73</t>
  </si>
  <si>
    <t>R75B569</t>
  </si>
  <si>
    <t>ÚPRAVA RELÉOVÝCH, NAPÁJECÍCH NEBO KABELOVÝCH STOJANŮ NEBO SKŘÍNÍ</t>
  </si>
  <si>
    <t>1. Položka obsahuje:  
– demontáž a montáž úprav reléových napájecích nebo kabelových stojanů, odpojení  
– demontáž a montáž zařízení se všemi pomocnými a doplňujícími pracemi a součástmi a potřebným materiálem, případné použití mechanizmů  
– naložení vybouraného materiálu na dopravní prostředek  
– odvoz vybouraného materiálu do skladu nebo na likvidaci  
2. Položka neobsahuje:  
– poplatek za likvidaci odpadů (nacení se dle SSD 0)  
3. Způsob měření:</t>
  </si>
  <si>
    <t>74</t>
  </si>
  <si>
    <t>75B471</t>
  </si>
  <si>
    <t>KABELOVÝ ROŠT VODOROVNÝ - DODÁVKA</t>
  </si>
  <si>
    <t>75</t>
  </si>
  <si>
    <t>75B477</t>
  </si>
  <si>
    <t>KABELOVÝ ROŠT VODOROVNÝ - MONTÁŽ</t>
  </si>
  <si>
    <t>76</t>
  </si>
  <si>
    <t>744121</t>
  </si>
  <si>
    <t>ROZVODNICE NN MODULÁRNÍ, MIN. IP 55, TŘÍDA IZOLACE II, DO 24 MODULŮ</t>
  </si>
  <si>
    <t>77</t>
  </si>
  <si>
    <t>R746698</t>
  </si>
  <si>
    <t>VYBAVENÍ DOMKU - NÁBYTEK - DODÁVKA A MONTÁŽ</t>
  </si>
  <si>
    <t>78</t>
  </si>
  <si>
    <t>R75B369</t>
  </si>
  <si>
    <t>KOLEJOVÁ DESKA - ÚPRAVA</t>
  </si>
  <si>
    <t>1. Položka obsahuje: – demontáž, montáž a dodávku úprav kolejové desky (max. 2 soubory) včetně odpojení a zapojení – demontáž a montáž zařízení se všemi pomocnými a doplňujícími pracemi a součástmi, případné použití mechanizmů – naložení vybouraného materiálu na dopravní prostředek – odvoz vybouraného materiálu do skladu nebo na likvidaci 2. Položka neobsahuje: – poplatek za likvidaci odpadů (nacení se dle SSD 0) 3. Způsob měření: Udává se počet kusů kompletní konstrukce nebo práce.</t>
  </si>
  <si>
    <t>79</t>
  </si>
  <si>
    <t>R75B9A7</t>
  </si>
  <si>
    <t>ÚPRAVA SW JOP BLATNO - DODÁVKA A MONTÁŽ</t>
  </si>
  <si>
    <t>ÚPRAVA SW JOP - DODÁVKA A MONTÁŽ</t>
  </si>
  <si>
    <t>80</t>
  </si>
  <si>
    <t>R75B979</t>
  </si>
  <si>
    <t>ÚPRAVA SW DOZZ PLZEŇ - ŽATEC - DODÁVKA A MONTÁŽ</t>
  </si>
  <si>
    <t>ÚPRAVA SW DOZZ - DODÁVKA A MONTÁŽ</t>
  </si>
  <si>
    <t>81</t>
  </si>
  <si>
    <t>R75B479</t>
  </si>
  <si>
    <t>ÚPRAVA TZZ</t>
  </si>
  <si>
    <t>Zabezp.zařízení - venkovní</t>
  </si>
  <si>
    <t>82</t>
  </si>
  <si>
    <t>R75D161</t>
  </si>
  <si>
    <t>RELÉOVÝ DOMEK (DO 9 M2) PREFABRIKOVANÝ, IZOLOVANÝ, S KLIMATIZACÍ A VNITŘNÍ KABELIZACÍ - DODÁVKA</t>
  </si>
  <si>
    <t>z výkresu č. 0106, 0115, 0200, 0210, 1000 a TZ</t>
  </si>
  <si>
    <t>1. Položka obsahuje: – dodávka reléového domku prefabrikovaného, izolovaného, s klimatizací a vnitřní kabelizací, doprava do staveništního skladu – dodávku reléového domku prefabrikovaného, izolovaného, s klimatizací a vnitřní kabelizací včetně pomocného materiálu, dopravu do staveništního sklad</t>
  </si>
  <si>
    <t>83</t>
  </si>
  <si>
    <t>75D167</t>
  </si>
  <si>
    <t>RELÉOVÝ DOMEK (DO 9 M2) PREFABRIKOVANÝ - MONTÁŽ</t>
  </si>
  <si>
    <t>84</t>
  </si>
  <si>
    <t>R744231</t>
  </si>
  <si>
    <t>KABELOVÁ SKŘÍŇ VENKOVNÍ SPOLEČNÁ PŘÍSTROJOVÁ PRO PŘEJEZDY</t>
  </si>
  <si>
    <t>1. Položka obsahuje: – přípravu podkladu pro osazení vč. upevňovacího materiálu – typová plastová pilířová lakovaná dle schválených technických podmínek, prázdná pro montáž výstroje elektro, telefonu a nouzových tlačítek včetně přívodky pro DA a příslušenství, veškerý podružný a pomocný materiál – provedení zkoušek, dodání předepsaných zkoušek, revizí a atestů 2. Položka neobsahuje: X 3. Způsob měření: Udává se počet kusů kompletní konstrukce nebo práce.</t>
  </si>
  <si>
    <t>85</t>
  </si>
  <si>
    <t>R743B51</t>
  </si>
  <si>
    <t>PANEL MÍSTNÍHO OVLÁDÁNÍ</t>
  </si>
  <si>
    <t>Dodávka a montáž skříně místního ovládání přejezdu</t>
  </si>
  <si>
    <t>86</t>
  </si>
  <si>
    <t>75IEC3</t>
  </si>
  <si>
    <t>VENKOVNÍ TELEFONNÍ OBJEKT NA OBJEKTU</t>
  </si>
  <si>
    <t>87</t>
  </si>
  <si>
    <t>75IECX</t>
  </si>
  <si>
    <t>VENKOVNÍ TELEFONNÍ OBJEKT - MONTÁŽ</t>
  </si>
  <si>
    <t>88</t>
  </si>
  <si>
    <t>R75D241</t>
  </si>
  <si>
    <t>VÝSTRAŽNÍK BEZ ZÁVORY, 2 SKŘÍNĚ - DODÁVKA</t>
  </si>
  <si>
    <t>1. Položka obsahuje: – dodávka výstražníku bez závory 2 skříně podle jeho typu a potřebného pomocného materiálu a dopravy do staveništního skladu – dodávku výstražníku bez závory 2 skříně včetně pomocného materiálu, dopravu do místa určení 2. Položka neobsahuje: X 3. Způsob měření:</t>
  </si>
  <si>
    <t>89</t>
  </si>
  <si>
    <t>75D247</t>
  </si>
  <si>
    <t>VÝSTRAŽNÍK BEZ ZÁVORY, 2 SKŘÍNĚ - MONTÁŽ</t>
  </si>
  <si>
    <t>90</t>
  </si>
  <si>
    <t>R94817</t>
  </si>
  <si>
    <t>OCHRANNÝ KONSTRUKCE K VÝSTRAŽNÍKU - L PROFIL, ŽÁROVĚ ZINKOVANÝ, VČ. ZÁKLADU - DODÁVKA A MONTÁŽ</t>
  </si>
  <si>
    <t>91</t>
  </si>
  <si>
    <t>R75C881</t>
  </si>
  <si>
    <t>MEZIKOLEJOVÁ LANOVÁ PROPOJKA (DO 3 LAN DO DÉLKY 7 M) - DODÁVKA</t>
  </si>
  <si>
    <t>z výkresu č. 0115 a TZ</t>
  </si>
  <si>
    <t>92</t>
  </si>
  <si>
    <t>75C887</t>
  </si>
  <si>
    <t>MEZIKOLEJOVÁ LANOVÁ PROPOJKA (DO 3 LAN DO DÉLKY 7 M) - MONTÁŽ</t>
  </si>
  <si>
    <t>93</t>
  </si>
  <si>
    <t>R75D167U</t>
  </si>
  <si>
    <t>STAVEBNÍ ÚPRAVY V OKOLÍ RD</t>
  </si>
  <si>
    <t>STAVEBNÍ ÚPRAVY A ZEMNÍ PRÁCE V OKOLÍ RD</t>
  </si>
  <si>
    <t>94</t>
  </si>
  <si>
    <t>75C721</t>
  </si>
  <si>
    <t>VZDÁLENOSTNÍ UPOZORNOVADLO, NEPROMĚNNÉ NÁVĚSTIDLO SE ZÁKLADEM - DODÁVKA</t>
  </si>
  <si>
    <t>95</t>
  </si>
  <si>
    <t>75C727</t>
  </si>
  <si>
    <t>VZDÁLENOSTNÍ UPOZORNOVADLO, NEPROMĚNNÉ NÁVĚSTIDLO SE ZÁKLADEM - MONTÁŽ</t>
  </si>
  <si>
    <t>96</t>
  </si>
  <si>
    <t>923481</t>
  </si>
  <si>
    <t>STANIČNÍK - TABULE "ÚZKÁ"</t>
  </si>
  <si>
    <t>Terénní úpravy mostů a propustků</t>
  </si>
  <si>
    <t>101</t>
  </si>
  <si>
    <t>R3272A9</t>
  </si>
  <si>
    <t>ZDI OPĚR, ZÁRUB, NÁBŘEŽ Z GABIONŮ RUČNĚ ROVNANÝCH, DRÁT O4,0MM, POVRCHOVÁ ÚPRAVA Zn +</t>
  </si>
  <si>
    <t>z výkresu č. 0108 a TZ</t>
  </si>
  <si>
    <t>. položka zahrnuje dodávku a osazení drátěných košů s výplní lomovým kamenem.</t>
  </si>
  <si>
    <t>102</t>
  </si>
  <si>
    <t>R56340</t>
  </si>
  <si>
    <t>PODKLADNÍ VRSTVY ZE ŠTĚRKOPÍSKU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</si>
  <si>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</si>
  <si>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R925110</t>
  </si>
  <si>
    <t>DRÁŽNÍ STEZKY Z DRTI TL. DO 150 MM</t>
  </si>
  <si>
    <t>1. Položka obsahuje: – kompletní provedení konstrukce s dodáním materiálu – urovnání povrchu do předepsaného tvaru, případně i ruční hutnění a výplň nerovností a prohlubní – zhutnění na předepsanou míru bez ohledu na způsob provádění – příplatky za ztížené podmínky vyskytující se při zřízení drážních stezek, např. za překážky na straně koleje ap. 2. Položka neobsahuje: – výplň pod drážní stezkou mezi kolejovým ložem sousedních kolejí, nacení se položkami ve sd 51 3. Způsob měření:</t>
  </si>
  <si>
    <t>103</t>
  </si>
  <si>
    <t>R502941</t>
  </si>
  <si>
    <t>ZŘÍZENÍ KONSTRUKČNÍ VRSTVY Z GEOTEXTILIE</t>
  </si>
  <si>
    <t>1. Položka obsahuje: – nákup a dodání geosyntetika v požadované kvalitě – očištění a urovnání podkladu – uložení geosyntetika dle předepsaného technologického předpisu – zřízení konstrukční vrstvy z geosyntetika bez rozlišení šířky, pokládání vrstvy po etapách, včetně pracovních spar a spojů – průkazní zkoušky, kontrolní zkoušky a kontrolní měření – úpravu napojení, ukončení a těsnění podél trativodů, vpustí, šachet a pod. – úpravu povrchu vrstvy 2. Položka neobsahuje: X 3. Způsob měření: Měří se metr čtverečný projektované nebo skutečn</t>
  </si>
  <si>
    <t>104</t>
  </si>
  <si>
    <t>105</t>
  </si>
  <si>
    <t>106</t>
  </si>
  <si>
    <t>12931</t>
  </si>
  <si>
    <t>ČIŠTĚNÍ PŘÍKOPŮ OD NÁNOSU DO 0,25M3/M</t>
  </si>
  <si>
    <t>107</t>
  </si>
  <si>
    <t>12940</t>
  </si>
  <si>
    <t>ČIŠTĚNÍ RÁMOVÝCH A KLENBOVÝCH PROPUSTŮ OD NÁNOSŮ</t>
  </si>
  <si>
    <t>108</t>
  </si>
  <si>
    <t>R709692</t>
  </si>
  <si>
    <t>DEMONTÁŽ - ODVOZ (NA LIKVIDACI ODPADŮ NEBO JINÉ URČENÉ MÍSTO)</t>
  </si>
  <si>
    <t>tkm</t>
  </si>
  <si>
    <t>Náklady na odvoz materiálu k likvidaci nebo na jiné určené místo</t>
  </si>
  <si>
    <t>109</t>
  </si>
  <si>
    <t>D</t>
  </si>
  <si>
    <t>Demontáže</t>
  </si>
  <si>
    <t>110</t>
  </si>
  <si>
    <t>R75D218</t>
  </si>
  <si>
    <t>DEMONTÁŽ VÝSTRAŽNÉHO KŘÍŽE</t>
  </si>
  <si>
    <t>DEMONTÁŽ - výstražný kříž</t>
  </si>
  <si>
    <t>111</t>
  </si>
  <si>
    <t>R914913</t>
  </si>
  <si>
    <t>DEMONTÁŽ DOPRAVNÍ ZNAČKY</t>
  </si>
  <si>
    <t>Položka zahrnuje odstranění, demontáž a odklizení materiálu s odvozem na předepsané místo</t>
  </si>
  <si>
    <t>112</t>
  </si>
  <si>
    <t>742Z23</t>
  </si>
  <si>
    <t>DEMONTÁŽ KABELOVÉHO VEDENÍ NN</t>
  </si>
  <si>
    <t>113</t>
  </si>
  <si>
    <t>965841</t>
  </si>
  <si>
    <t>DEMONTÁŽ JAKÉKOLIV NÁVĚSTI</t>
  </si>
  <si>
    <t>114</t>
  </si>
  <si>
    <t>75II1Y</t>
  </si>
  <si>
    <t>SPOJKA PRO CELOPLASTOVÉ KABELY BEZ PANCÍŘE - DEMONTÁŽ</t>
  </si>
  <si>
    <t>115</t>
  </si>
  <si>
    <t>116</t>
  </si>
  <si>
    <t>R15140</t>
  </si>
  <si>
    <t>POPLATKY ZA LIKVIDACŮ ODPADŮ NEKONTAMINOVANÝCH - 17 01 01 BETON Z DEMOLIC OBJEKTŮ, ZÁKLADŮ TV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</si>
  <si>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185/2001 Sb., o nakládání s odpady, v</t>
  </si>
  <si>
    <t>117</t>
  </si>
  <si>
    <t>R15310</t>
  </si>
  <si>
    <t>POPLATKY ZA LIKVIDACŮ ODPADŮ NEKONTAMINOVANÝCH - 17 04 05 ŽELEZNÝ ŠROT - KONSTRUKCE, STOŽÁRY, KOLEJ.</t>
  </si>
  <si>
    <t>Ostatní</t>
  </si>
  <si>
    <t>118</t>
  </si>
  <si>
    <t>R29611</t>
  </si>
  <si>
    <t>OSTATNÍ POŽADAVKY - ODBORNÝ DOZOR</t>
  </si>
  <si>
    <t>HOD</t>
  </si>
  <si>
    <t>Odborný dozor správce zařízení</t>
  </si>
  <si>
    <t>119</t>
  </si>
  <si>
    <t>R2940</t>
  </si>
  <si>
    <t>KABELOVÁ KNIHA PLÁNŮ</t>
  </si>
  <si>
    <t>120</t>
  </si>
  <si>
    <t>R75E197B</t>
  </si>
  <si>
    <t>DEAKTIVACE A ZPĚTNÁ AKTIVACE ZABEZPEČOVACÍHO ZAŘÍZENÍ</t>
  </si>
  <si>
    <t>121</t>
  </si>
  <si>
    <t>R3720</t>
  </si>
  <si>
    <t>POMOC PRÁCE ZAJIŠŤ NEBO ZŘÍZ REGULACI A OCHRANU DOPRAVY - DIO</t>
  </si>
  <si>
    <t>zahrnuje objednatelem povolené náklady na služby pro zhotovitele</t>
  </si>
  <si>
    <t>122</t>
  </si>
  <si>
    <t>R75E137</t>
  </si>
  <si>
    <t>PŘEZKOUŠENÍ VLAKOVÝCH CEST</t>
  </si>
  <si>
    <t>1. Položka obsahuje: – postavení vlakové cesty a kontrola návěstního znaku, přezkoušení změny návěstního znaku z povolujícího na zakazující a poruchy žárovek – simulace jízdy vlaku – přezkoušení nouzového vybavení – přezkoušení vazeb na traťové zabezpečovací zařízení – kompletní zkoušky 2. Položka neobsahuje: X 3. Způsob měření:</t>
  </si>
  <si>
    <t>123</t>
  </si>
  <si>
    <t>75E197</t>
  </si>
  <si>
    <t>PŘÍPRAVA A CELKOVÉ ZKOUŠKY PŘEJEZDOVÉHO ZABEZPEČOVACÍHO ZAŘÍZENÍ PRO JEDNU KOLEJ</t>
  </si>
  <si>
    <t>124</t>
  </si>
  <si>
    <t>R75E1C7</t>
  </si>
  <si>
    <t>PROTOKOL UTZ</t>
  </si>
  <si>
    <t>1. Položka obsahuje: – protokol autorizovanou osobou podle požadavku ČSN, včetně hodnocení 2. Položka neobsahuje: X 3. Způsob měření:</t>
  </si>
  <si>
    <t>125</t>
  </si>
  <si>
    <t>75E127</t>
  </si>
  <si>
    <t>CELKOVÁ PROHLÍDKA ZAŘÍZENÍ A VYHOTOVENÍ REVIZNÍ ZPRÁVY</t>
  </si>
  <si>
    <t>126</t>
  </si>
  <si>
    <t>75E1B7</t>
  </si>
  <si>
    <t>REGULACE A ZKOUŠENÍ ZABEZPEČOVACÍHO ZAŘÍZENÍ</t>
  </si>
  <si>
    <t>127</t>
  </si>
  <si>
    <t>747703</t>
  </si>
  <si>
    <t>ZKUŠEBNÍ PROVOZ</t>
  </si>
  <si>
    <t>128</t>
  </si>
  <si>
    <t>R75E226</t>
  </si>
  <si>
    <t>KOMPLETNÍ GEODETICKÉ PRÁCE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</si>
  <si>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</t>
  </si>
  <si>
    <t>129</t>
  </si>
  <si>
    <t>VYPRACOVÁNÍ REALIZAČNÍ DOKUMENTACE</t>
  </si>
  <si>
    <t>Vypracování kompletní realizační (montážní) dokumentace technologické části. Položka zahrnuje veškeré činnosti nezbytné k vypracování montážní dokumentace dle typových výkresů technologického zařízení v předepsaném rozsahu a počtu</t>
  </si>
  <si>
    <t>PN</t>
  </si>
  <si>
    <t>Počítače náprav</t>
  </si>
  <si>
    <t>97</t>
  </si>
  <si>
    <t>R75C911</t>
  </si>
  <si>
    <t>SNÍMAČ POČÍTAČE NÁPRAV - DODÁVKA</t>
  </si>
  <si>
    <t>z výkresů č. 0106, 0107, 0115, 0200, 1000 a TZ</t>
  </si>
  <si>
    <t>1. Položka obsahuje: – kompletní dodávka snímače počítače náprav, potřebného pomocného materiálu a dopravy do staveništního skladu – dodávku snímače počítače náprav a pomocného materiálu, dopravu do staveništního skladu 2. Položka neobsahuje: X 3. Způsob měření: Udává se počet kusů kompletní konstrukce nebo práce.</t>
  </si>
  <si>
    <t>98</t>
  </si>
  <si>
    <t>75C917</t>
  </si>
  <si>
    <t>SNÍMAČ POČÍTAČE NÁPRAV - MONTÁŽ</t>
  </si>
  <si>
    <t>99</t>
  </si>
  <si>
    <t>R75C931</t>
  </si>
  <si>
    <t>SKŘÍŇ S POČÍTAČI NÁPRAV 4 BODY/2 ÚSEKY - DODÁVKA</t>
  </si>
  <si>
    <t>1. Položka obsahuje: – dodávka skříně s počítači náprav  4 BODY/2 ÚSEKY včetně potřebného pomocného materiálu a dopravy do staveništního skladu – dodávku skříně s počítači náprav  4 BODY/2 ÚSEKY do stavědlové ústředny včetně skříně podle určení a pomocného materiálu, dopravu do staveništního sklad</t>
  </si>
  <si>
    <t>100</t>
  </si>
  <si>
    <t>R75C937</t>
  </si>
  <si>
    <t>SKŘÍŇ S POČÍTAČI NÁPRAV 4 BODY/2 ÚSEKY - MONTÁŽ</t>
  </si>
  <si>
    <t>1. Položka obsahuje: – montáž skříně s počítači náprav  4 BODY/2 ÚSEKY, osazení vnitřních prvků skříně, přezkoušení – montáž skříně s počítači náprav  4 BODY/2 ÚSEKY se všemi pomocnými a doplňujícími pracemi a součástmi, případné použití mechanizmů, včetně dopravy ze skladu k místu montáže 2. Položka neobsahuje: X 3. Způsob měření:</t>
  </si>
  <si>
    <t>D.4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</si>
  <si>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</si>
  <si>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</si>
  <si>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</si>
  <si>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</si>
  <si>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</si>
  <si>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</si>
  <si>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</si>
  <si>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</si>
  <si>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</si>
  <si>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</si>
  <si>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</si>
  <si>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</si>
  <si>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</si>
  <si>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</si>
  <si>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</si>
  <si>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</si>
  <si>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</si>
  <si>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</si>
  <si>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</si>
  <si>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</si>
  <si>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</si>
  <si>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</si>
  <si>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</si>
  <si>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</si>
  <si>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</si>
  <si>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</si>
  <si>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</si>
  <si>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VSEOB06</t>
  </si>
  <si>
    <t>Nájmy hrazené zhotovitelem stavby</t>
  </si>
  <si>
    <t>popis položky</t>
  </si>
  <si>
    <t>Technická specifikace položky</t>
  </si>
  <si>
    <t>E.1.1.1</t>
  </si>
  <si>
    <t>Železniční svršek</t>
  </si>
  <si>
    <t xml:space="preserve">  SO 11-01-01</t>
  </si>
  <si>
    <t>Železniční svršek na přejezdu P1692 v km 150,196</t>
  </si>
  <si>
    <t>SO 11-01-01</t>
  </si>
  <si>
    <t>R528331</t>
  </si>
  <si>
    <t>KOLEJ 49 E1, ROZD. "U", BEZSTYKOVÁ, PR. BET. PODKLADNICOVÝ, UP. PRUŽNÉ</t>
  </si>
  <si>
    <t>z Výkresů č. 3, 4, 5 a TZ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</si>
  <si>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</si>
  <si>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R52X000</t>
  </si>
  <si>
    <t>KOLEJ ZPĚTNĚ NAMONTOVANÁ Z VYZÍSKANÉHO MATERIÁLU</t>
  </si>
  <si>
    <t>1. Položka obsahuje: – ověření kvality vyzískaných materiálů s případnou regenerací do předpisového stavu – defektoskopické zkoušky kolejnic, jsou-li vyžadovány – dopravu smontovaných kolejových polí nebo součástí z montážní základny na místo určení, pokud si to zvolená technologie pokládky vyžaduje – zřízení koleje pomocí kolejových polí za použití vhodného kladecího prostředku – sespojkování kolejových polí bez jejich svaření – směrovou a výškovou úpravu koleje do předepsané polohy včetně stabilizace kolejového lože – očištění a naolejování spojkových a svěrkových šroubů před zahájením provozu – pomocné a dokončovací práce – případné ztížení práce při překážách na jedné nebo obou stranách, v tunelu i při rekonstrukcích 2. Položka neobsahuje: – zřízení kolejového lože – svařování kolejnic do bezstykové koleje – broušení koleje – případnou dodávku a montáž pražcových kotev – následnou úpravu směrového a výškového uspořádání koleje 3. Způsob měření: Udává se 1m kolejového pole</t>
  </si>
  <si>
    <t>541521</t>
  </si>
  <si>
    <t>PODÉLNÝ POSUN BETONOVÉHO PRAŽCE V OSE KOLEJE</t>
  </si>
  <si>
    <t>541121</t>
  </si>
  <si>
    <t>PŘÍČNÝ POSUN KOLEJE NA PRAŽCÍCH BETONOVÝCH DO 0,5 M</t>
  </si>
  <si>
    <t>R921930</t>
  </si>
  <si>
    <t>ANTIKOROZNÍ PROVEDENÍ UPEVŇOVADEL A JINÉHO DROBNÉHO KOLEJIVA</t>
  </si>
  <si>
    <t>z Výkresu č. 3 a TZ</t>
  </si>
  <si>
    <t>(Položka je příplatkovou jakožto materiálový rozdíl oproti standardnímu upevnění. Samostatně ji tedy nelze použít.) 1. Položka obsahuje: – antikorozní provedení určených částí upevnění žárovým zinkováním nebo jiným vhodným způsobem ve výrobním závodu – příplatky za ztížené podmínky vyskytující se při zřízení kolejových vah, např. za překážky na straně koleje apod. 2. Položka neobsahuje: – dodávku materiálu, je součástí položek zřízení koleje nebo přejezdu 3. Způsob měření: Měří se metr délkový.</t>
  </si>
  <si>
    <t>R512550</t>
  </si>
  <si>
    <t>KOLEJOVÉ LOŽE - ZŘÍZENÍ Z KAMENIVA HRUBÉHO DRCENÉHO (ŠTĚRK)</t>
  </si>
  <si>
    <t>1. Položka obsahuje: – dodávku, dopravu a uložení kameniva předepsané specifikace a frakce v požadované míře zhutnění 2. Položka neobsahuje: X 3. Způsob měření:</t>
  </si>
  <si>
    <t>R542121</t>
  </si>
  <si>
    <t>SMĚROVÉ A VÝŠKOVÉ VYROVNÁNÍ KOLEJE NA PRAŽCÍCH BETONOVÝCH DO 0,05 M</t>
  </si>
  <si>
    <t>1. Položka obsahuje: – podbíjení pražců, vyrovnání nivelety stávající koleje nebo výhybkové konstrukce do 50 mm při zapojování na novostavbu (přechodový úsek) – příplatky za ztížené podmínky při práci v koleji, např. překážky po stranách koleje, práci v tunelu apod. 2. Položka neobsahuje: – případné doplnění štěrkového lože 3. Způsob měření:</t>
  </si>
  <si>
    <t>R542312</t>
  </si>
  <si>
    <t>NÁSLEDNÁ ÚPRAVA SMĚROVÉHO A VÝŠKOVÉHO USPOŘÁDÁNÍ KOLEJE - PRAŽCE BETONOVÉ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</si>
  <si>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</si>
  <si>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</si>
  <si>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</si>
  <si>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</si>
  <si>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R03590B</t>
  </si>
  <si>
    <t>NÁSLEDNÁ STROJOVÁ ÚPRAVA KOLEJOVÉHO LOŽE DO POŽADOVANÉHO PROFILU</t>
  </si>
  <si>
    <t>DRÁŽNÍ STEZKY Z DRTI TL. DO 50 MM</t>
  </si>
  <si>
    <t>R549510</t>
  </si>
  <si>
    <t>ŘEZÁNÍ KOLEJNIC BEZ OHLEDU NA TVAR</t>
  </si>
  <si>
    <t>z Výkresu č. 3  a TZ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</si>
  <si>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</t>
  </si>
  <si>
    <t>R545121</t>
  </si>
  <si>
    <t>SVAR KOLEJNIC (STEJNÉHO TVARU) 49 E1, T JEDNOTLIVĚ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</si>
  <si>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– svaření kolejnic nebo části výhybek, opracování a obroušení svaru – úprava koleje nebo výhybkové konstrukce do stavu před svařováním – příplatky za ztížené podmínky při práci v koleji, např. překážky po stranách koleje, práci v tunelu ap. 2. Položka neobsahuje: – případné řezání koleje 3. Způsob měření:</t>
  </si>
  <si>
    <t>R549331</t>
  </si>
  <si>
    <t>ZŘÍZENÍ BEZSTYKOVÉ KOLEJE NA STÁVAJÍCÍCH ÚSECÍCH V KOLEJI</t>
  </si>
  <si>
    <t>1. Položka obsahuje: – úprava dilatačních spár a následné utažení upevňovadel – montážní přípravky na zajištění podmínek daných předpisem SŽDC S 3/2, zejména dodržení upínací teploty – směrovou a výškovou úpravu koleje – podbíjení pražců, vyrovnání nivelety koleje nebo výhybkové konstrukce do 50 mm při zapojování na novostavbu (přechodový úsek) – příplatky za ztížené podmínky při práci v koleji, např. překážky po stranách koleje, práci v tunelu ap. 2. Položka neobsahuje: – případné doplnění kolejového lože – svary 3. Způsob měření: Měří se délka koleje ve smyslu ČSN 73 6360, tj. v ose koleje.</t>
  </si>
  <si>
    <t>R5910035030</t>
  </si>
  <si>
    <t>DOSAŽENÍ DOVOLENÉ UPÍNACÍ TEPLOTY V BK PRODLOUŽENÍM KOLEJNICOVÉHO PÁSU V KOLEJI TV. S49</t>
  </si>
  <si>
    <t>svar</t>
  </si>
  <si>
    <t>Dosažení dovolené upínací teploty v BK prodloužením kolejnicového pásu v koleji tv. S49</t>
  </si>
  <si>
    <t>R5901015020</t>
  </si>
  <si>
    <t>MĚŘENÍ PROSTOROVÉ POLOHY KOLEJE (APK), VČ TECHNICKÉHO PROJEKTU</t>
  </si>
  <si>
    <t>Měření prostorové polohy koleje  (APK)</t>
  </si>
  <si>
    <t>R965311</t>
  </si>
  <si>
    <t>ROZEBRÁNÍ PŘEJEZDU, PŘECHODU Z DÍLCŮ</t>
  </si>
  <si>
    <t>1. Položka obsahuje: – rozebrání železničního přejezdu nebo přechodu do součástí včetně hrubého očištění – naložení vybouraného materiálu na dopravní prostředek – příplatky za ztížené podmínky při práci v kolejišti, např. za překážky na straně koleje apod. 2. Položka neobsahuje: – náklady na zřízení a odstranění dopravního značení objízdné trasy – odvoz vybouraného materiálu do skladu nebo na likvidaci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</si>
  <si>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921940</t>
  </si>
  <si>
    <t>MONTÁŽ PŘEJEZDU NEBO PŘECHODU Z JAKÝCHKOLIV VYZÍSKANÝCH NEBO REGENEROVANÝCH DÍLCŮ</t>
  </si>
  <si>
    <t>1. Položka obsahuje: – dodání a pokládka panelů včetně lože – příplatky za ztížené podmínky vyskytující se při zřízení kolejových vah, např. za překážky na straně koleje apod. 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</si>
  <si>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R965010</t>
  </si>
  <si>
    <t>ODSTRANĚNÍ KOLEJOVÉHO LOŽE A DRÁŽNÍCH STEZEK</t>
  </si>
  <si>
    <t>1. Položka obsahuje: – odstranění kolejového lože ručně nebo mechanizací, a to po nebo bez sejmutí kolejového roštu – příplatky za ztížené podmínky při práci v kolejišti, např. za překážky na straně koleje apod. – naložení vybouraného materiálu na dopravní prostředek 2. Položka neobsahuje: – odvoz vybouraného materiálu do skladu nebo na likvidaci – poplatky za likvidaci odpadů, nacení se položkami ze ssd 0 3. Způsob měření:</t>
  </si>
  <si>
    <t>R965021</t>
  </si>
  <si>
    <t>ODSTRANĚNÍ KOLEJOVÉHO LOŽE A DRÁŽNÍCH STEZEK - ODVOZ NA SKLÁDKU</t>
  </si>
  <si>
    <t>m3*km</t>
  </si>
  <si>
    <t>1. Položka obsahuje: – odvoz jakýmkoliv dopravním prostředkem a složení – případné překládky na trase 2. Položka neobsahuje: – naložení vybouraného materiálu na dopravní prostředek (je zahrnuto ve zdrojové položce) – poplatky za likvidaci odpadů, nacení se položkami ze ssd 0 3. Způsob měření: Výměra je součtem součinů metrů krychlových vytěženého v rostlém (původním) stavu nebo vybouraného materiálu a</t>
  </si>
  <si>
    <t>R965114</t>
  </si>
  <si>
    <t>DEMONTÁŽ KOLEJE NA BETONOVÝCH PRAŽCÍCH ROZEBRÁNÍM DO SOUČÁSTÍ</t>
  </si>
  <si>
    <t>1. Položka obsahuje: – uvolnění kolejového roštu z kolejového lože – odstranění kolejnicových propojek, uzemnění a jiného vybavení – případné rozřezání kolejového roštu – úplné rozebrání koleje v místě demontáže do kolejových polí a jejich hrubé očištění – naložení vybouraného materiálu na dopravní prostředek – odvoz kolejových polí z místa demontáže na montážní základnu – rozebrání kolejových polí na montážní základně do součástí – příplatky za ztížené podmínky při práci v kolejišti, např. za překážky na straně koleje apod. 2. Položka neobsahuje: – odvoz nevyhovujícího materiálu na likvidaci – poplatky za likvidaci odpadů, nacení se položkam</t>
  </si>
  <si>
    <t>965115</t>
  </si>
  <si>
    <t>DEMONTÁŽ KOLEJE NA BETONOVÝCH PRAŽCÍCH - ODVOZ ROZEBRANÝCH SOUČÁSTÍ NA MONTÁŽNÍ ZÁKLADNU</t>
  </si>
  <si>
    <t>1. Položka obsahuje:  
– odvoz jakýmkoliv dopravním prostředkem a složení  
– případné překládky na trase  
2. Položka neobsahuje:  
– naložení vybouraného materiálu na dopravní prostředek (je zahrnuto ve zdrojové položce)  
– poplatky za likvidaci odpadů, nacení se položkami ze ssd 0  
3. Způsob měření:  
Výměra je sumou součinů tun vybouraného materiálu v původním stavu a k nim příslušných jednotlivých odvozových</t>
  </si>
  <si>
    <t>R965116</t>
  </si>
  <si>
    <t>DEMONTÁŽ KOLEJE NA BETONOVÝCH PRAŽCÍCH - ODVOZ ROZEBRANÝCH SOUČÁSTÍ (Z MÍSTA DEMONTÁŽE NEBO Z MONTÁŽNÍ ZÁKLADNY) K LIKVIDACI</t>
  </si>
  <si>
    <t>1. Položka obsahuje: – naložení na dopravní prostředek, odvoz a složení – případné překládky na trase 2. Položka neobsahuje: – poplatky za likvidaci odpadů, nacení se položkami ze ssd 0 3. Způsob měření: Výměra je sumou součinů tun vybouraného materiálu v původním stavu a k nim příslušných jednotlivých odvozových</t>
  </si>
  <si>
    <t>R15150</t>
  </si>
  <si>
    <t>POPLATKY ZA LIKVIDACŮ ODPADŮ NEKONTAMINOVANÝCH - 17 05 08 ŠTĚRK Z KOLEJIŠTĚ</t>
  </si>
  <si>
    <t>1. Položka obsahuje:  
– veškeré poplatky provozovateli skládky, recyklační linky nebo jiného zařízení na zpracování nebo likvidaci odpadů související s převzetím, uložením, zpracováním nebo likvidací odpadu  
2. Položka neobsahuje:  
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</si>
  <si>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R15510</t>
  </si>
  <si>
    <t>POPLATKY ZA LIKVIDACŮ ODPADŮ NEBEZPEČNÝCH - 17 05 07* LOKÁLNĚ ZNEČIŠTĚNÝ ŠTĚRK A ZEMINA Z KOLEJIŠTĚ (VÝHYBKY)</t>
  </si>
  <si>
    <t>R15210</t>
  </si>
  <si>
    <t>POPLATKY ZA LIKVIDACŮ ODPADŮ NEKONTAMINOVANÝCH - 17 01 01 ŽELEZNIČNÍ PRAŽCE BETONOVÉ</t>
  </si>
  <si>
    <t>Provedení veškerého zaměření a zobrazení, tvorba počítačových souborů, zpracování kompletní geodetické dokumentace včetně všech dalších geodetických činností.  Položka se měří v časových jednotkách (hod) za činost pověřeného geodeta .Položka obsahuje všechny náklady na provedení geod.prací se všemi pomocnými a doplňujícími pracemi a součástmi, případné použití mechanizmů,náklady na mzdy. GEODETICKÉ PRÁCE spojené se zajištěním koleje, vč. projektu</t>
  </si>
  <si>
    <t>E.1.1.2</t>
  </si>
  <si>
    <t>Železniční spodek</t>
  </si>
  <si>
    <t xml:space="preserve">  SO 11-11-01</t>
  </si>
  <si>
    <t>Železniční spodek na přejezdu P1692 v km 150,196</t>
  </si>
  <si>
    <t>SO 11-11-01</t>
  </si>
  <si>
    <t>Železniční spodek a odvodnění</t>
  </si>
  <si>
    <t>R212635</t>
  </si>
  <si>
    <t>TRATIVODY KOMPL Z TRUB Z PLAST HM DN DO 150MM, RÝHA TŘ I</t>
  </si>
  <si>
    <t>z výkresů č. 3, 4, 5 a TZ</t>
  </si>
  <si>
    <t>Položka platí pro kompletní konstrukce trativodů a zahrnuje zejména: - výkop rýhy předepsaného tvaru v dané třídě těžitelnosti, zásyp trativodu včetně dopravy, uložení přebytečného materiálu - dodávka a uložení trativodu předepsaného materiálu a profilu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</si>
  <si>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R45152</t>
  </si>
  <si>
    <t>PODKLADNÍ A VÝPLŇOVÉ VRSTVY Z KAMENIVA DRCENÉHO</t>
  </si>
  <si>
    <t>z výkresu č. 4 a TZ</t>
  </si>
  <si>
    <t>položka zahrnuje dodávku předepsaného kameniva, mimostaveništní a vnitrostaveništní dopravu a jeho uložení není-li v zadávací dokumentaci uvedeno jinak, jedná se o nakupovaný materiál</t>
  </si>
  <si>
    <t>R451314</t>
  </si>
  <si>
    <t>PODKLADNÍ A VÝPLŇOVÉ VRSTVY Z PROSTÉHO BETONU C20/25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</si>
  <si>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</t>
  </si>
  <si>
    <t>21461</t>
  </si>
  <si>
    <t>SEPARAČNÍ GEOTEXTILIE</t>
  </si>
  <si>
    <t>R894846</t>
  </si>
  <si>
    <t>ŠACHTY KONTROLNÍ PLASTOVÉ D 400MM</t>
  </si>
  <si>
    <t>z výkresů č. 3, 5 a TZ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</si>
  <si>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</si>
  <si>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R87433</t>
  </si>
  <si>
    <t>POTRUBÍ Z TRUB PLASTOVÝCH ODPADNÍCH DN DO 150MM</t>
  </si>
  <si>
    <t>z výkresu č.3 a TZ</t>
  </si>
  <si>
    <t>oložky pro zhotovení potrubí platí bez ohledu na sklon zahrnuje: - výrobní dokumentaci (včetně technologického předpisu) - dodání veškerého trubního a pomocného materiálu 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zkoušky vodotěsnosti a televizní prohlídku</t>
  </si>
  <si>
    <t>R89516</t>
  </si>
  <si>
    <t>TRATIVODNÍ VÝUSŤ Z BETON DÍLCŮ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</si>
  <si>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</si>
  <si>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R465512</t>
  </si>
  <si>
    <t>DLAŽBY Z LOMOVÉHO KAMENE NA MC</t>
  </si>
  <si>
    <t>položka zahrnuje: - nutné zemní práce (svahování, úpravu pláně a pod.) - zřízení spojovací vrstvy - zřízení lože dlažby z cementové malty předepsané kvality a předepsané tloušťky - dodávku a položení dlažby z lomového kamene do předepsaného tvaru - spárování, těsnění, tmelení a vyplnění spar MC případně s vyklínováním - úprava povrchu pro odvedení srážkové vody</t>
  </si>
  <si>
    <t>R18214A</t>
  </si>
  <si>
    <t>TERÉNNÍ ÚPRAVY, REPROFILACE PŘÍKOPU</t>
  </si>
  <si>
    <t>položka zahrnuje úpravu terénu do požadovaného profilu</t>
  </si>
  <si>
    <t>R501410</t>
  </si>
  <si>
    <t>ZŘÍZENÍ KONSTRUKČNÍ VRSTVY TĚLESA ŽELEZNIČNÍHO SPODKU ZE ZEMINY ZLEPŠENÉ (STABILIZOVANÉ) CEMENTEM</t>
  </si>
  <si>
    <t>1. Položka obsahuje:  
– nákup a dodání materiálů pro uvedenou stabilizaci v požadované kvalitě podle zadávací dokumentace, včetně pojiva  
– očištění podkladu případně zřízení spojovací vrstvy  
– uložení materiálů pro stabilizaci dle předepsaného technologického předpisu  
– zřízení vrstvy na místě nebo z dovezeného materiálu (z mísícího centra), bez rozlišení šířky, pokládání vrstvy po etapách, příp. dílčích vrstvách, včetně pracovních spar a spojů  
– hutnění na předepsanou míru hutnění  
– průkazní zkoušky, kontrolní zkoušky a kontrolní měření  
– úpravu napojení, ukončení a těsnění podél odvodňovacích zařízení, vpustí, šachet apod.  
– těsnění, tmelení a výplň spar a otvorů  
– ošetření úložiště po celou dobu práce v něm včetně klimatických opatření  
– ztížení v okolí vedení, konstrukcí a objektů a jejich dočasné zajištění  
– ztížení provádění vč. hutnění ve ztížených podmínkách a stísněných prostorech  
– úpravu povrchu vrstvy  
2. Položka neobsahuje:  
X  
3. Způsob měření:  
Měří se metr krychlový.</t>
  </si>
  <si>
    <t>R501101</t>
  </si>
  <si>
    <t>ZŘÍZENÍ KONSTRUKČNÍ VRSTVY TĚLESA ŽELEZNIČNÍHO SPODKU ZE ŠTĚRKODRTI NOVÉ</t>
  </si>
  <si>
    <t>1. Položka obsahuje: – nákup a dodání štěrkodrtě v požadované kvalitě podle zadávací dokumentace – očištění podkladu, případně zřízení spojovací vrstvy – uložení štěrkodrtě dle předepsaného technologického předpisu – zřízení podkladní nebo konstrukční vrstvy ze štěrkodrtě bez rozlišení šířky, pokládání vrstvy po etapách, případně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vč. klimatických opatření – ztížení v okolí inženýrských vedení, konstrukcí a objektů a jejich dočasné zajištění – ztížení provádění včetně hutnění ve ztížených podmínkách a stísněných prostorech – úpravu povrchu vrstvy 2. Položka neobsahuje: X 3. Způsob měření:</t>
  </si>
  <si>
    <t>R18110</t>
  </si>
  <si>
    <t>ÚPRAVA PLÁNĚ SE ZHUTNĚNÍM V HORNINĚ TŘ. I</t>
  </si>
  <si>
    <t>z výkresů č. 4 a TZ</t>
  </si>
  <si>
    <t>položka zahrnuje úpravu pláně včetně vyrovnání výškových rozdílů. Míru zhutnění určuje projekt.</t>
  </si>
  <si>
    <t>R93331</t>
  </si>
  <si>
    <t>STATICKÁ ZATĚŽOVACÍ ZKOUŠKA</t>
  </si>
  <si>
    <t>STATICKÁ ZATĚŽOVACÍ ZKOUŠKA - PROVEDENÍ ZKOUŠKY SE VŠEMI POMOCNÝMI PRACEMI, VČ. VÝSTUPŮ A VYHODNOCENÍ</t>
  </si>
  <si>
    <t>OST</t>
  </si>
  <si>
    <t>Ostatní práce, demontáže</t>
  </si>
  <si>
    <t>R501101D</t>
  </si>
  <si>
    <t>ODSTRANĚNÍ KONSTRUKČNÍ VRSTVY TĚLESA ZE ŽELEZNIČNÍHO SPODKU ZE ŠTĚRKODRTI</t>
  </si>
  <si>
    <t>1. Položka obsahuje:  
 – odstranění koonstrukční vrstvy ručně nebo mechanizací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</si>
  <si>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R501101O</t>
  </si>
  <si>
    <t>ODSTRANĚNÍ KONSTRUKČNÍ VRSTVY TĚLESA ZE ŽELEZNIČNÍHO SPODKU ZE ŠTĚRKODRTI - ODVOZ NA SKLÁDKU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</si>
  <si>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v tunách</t>
  </si>
  <si>
    <t>E.1.3</t>
  </si>
  <si>
    <t>Železniční přejezdy</t>
  </si>
  <si>
    <t xml:space="preserve">  SO 11-13-01</t>
  </si>
  <si>
    <t>Přejezdová konstrukce přejezdu P1692 v km 150,196</t>
  </si>
  <si>
    <t>SO 11-13-01</t>
  </si>
  <si>
    <t>Přejezdová konstrukce</t>
  </si>
  <si>
    <t>R921112</t>
  </si>
  <si>
    <t>ŽELEZNIČNÍ PŘEJEZD CELOPRYŽOVÝ NA BETONOVÝCH PRAŽCÍCH</t>
  </si>
  <si>
    <t>z Výkresů č. 3, 4 a TZ</t>
  </si>
  <si>
    <t>1. Položka obsahuje: – úpravu a hutnění podloží přejezdové konstrukce – dodávku přejezdové konstrukce s veškerými prvky a částmi daného typu přejezdové konstrukce včetně závěrných zídek a jejich betonového základu dle odpovídajících vzorových listů a TKP – montáž přejezdové konstrukce z dílů a součástí na místě při přerušení železničního a silničního provozu – speciální montážní nářadí, závěsné zařízení – ochranné náběhy, koncové i mezilehlé zarážky, podélnou fixaci atd. – příplatky za ztížené podmínky vyskytující se při zřízení přejezdu, např. za překážky na straně koleje ap. 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</si>
  <si>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R31811</t>
  </si>
  <si>
    <t>ZDI ODDĚLOVACÍ A OHRADNÍ Z DÍLCŮ BETON - ZÁVĚRNÉ ZÍDKY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</si>
  <si>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</si>
  <si>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27211.1</t>
  </si>
  <si>
    <t>ZÁKLADY Z DÍLCŮ BETONOVÝCH</t>
  </si>
  <si>
    <t>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</si>
  <si>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z Výkresu č. 4 a TZ</t>
  </si>
  <si>
    <t>R965312</t>
  </si>
  <si>
    <t>ROZEBRÁNÍ PŘEJEZDU, PŘECHODU Z DÍLCŮ - ODVOZ (NA LIKVIDACI ODPADŮ NEBO JINÉ URČENÉ MÍSTO)</t>
  </si>
  <si>
    <t>1. Položka obsahuje: – odvoz jakýmkoliv dopravním prostředkem a složení – případné překládky na trase 2. Položka neobsahuje: – naložení vybouraného materiálu na dopravní prostředek (je zahrnuto ve zdrojové položce) – poplatky za likvidaci odpadů, nacení se položkami ze ssd 0 3. Způsob měření: Výměra je sumou součinů tun vybouraného materiálu v původním stavu a k nim příslušných jednotlivých odvozových</t>
  </si>
  <si>
    <t>15190</t>
  </si>
  <si>
    <t>POPLATKY ZA LIKVIDACŮ ODPADŮ NEKONTAMINOVANÝCH - 17 02 03 PLASTY</t>
  </si>
  <si>
    <t>Ostatní práce</t>
  </si>
  <si>
    <t>921910</t>
  </si>
  <si>
    <t>PRAHOVÁ VPUSŤ</t>
  </si>
  <si>
    <t>z výkresů č.3, 4 a TZ</t>
  </si>
  <si>
    <t>R451315</t>
  </si>
  <si>
    <t>PODKLADNÍ A VÝPLŇOVÉ VRSTVY Z PROSTÉHO BETONU C30/37</t>
  </si>
  <si>
    <t>DRENÁŽNÍ VÝUSŤ Z BETON DÍLCŮ</t>
  </si>
  <si>
    <t xml:space="preserve">  SO 11-13-02</t>
  </si>
  <si>
    <t>Rušení přejezdu P1693 v km 150,555</t>
  </si>
  <si>
    <t>SO 11-13-02</t>
  </si>
  <si>
    <t>R75B9A7B</t>
  </si>
  <si>
    <t>VYŘAZENÍ PŘEJEZDU H3 ZE SW TECHNOLOGICKÉHO MONITORU ÚDRŽBY A ZAŘAZENÍ PŘEJEZDU H2</t>
  </si>
  <si>
    <t>R935901</t>
  </si>
  <si>
    <t>ŽLABY A RIGOLY Z PŘÍKOPOVÝCH ŽLABŮ (VČETNĚ POKLOPŮ A MŘÍŽÍ) "J" MALÉ</t>
  </si>
  <si>
    <t>z výkresů č. 3, 6 a TZ</t>
  </si>
  <si>
    <t>1. Položka obsahuje: – veškeré práce a materiál obsažený v názvu položky 2. Položka neobsahuje: X 3. Způsob měření:</t>
  </si>
  <si>
    <t>R17610</t>
  </si>
  <si>
    <t>VÝPLNĚ ZE ZEMIN SE ZHUT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</si>
  <si>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udržování úložiště a jeho ochrana proti vodě - odvedení nebo obvedení vody v okolí úložiště a v úložišti - veškeré  pomocné konstrukce umožňující provedení  zemní konstrukce  (příjezdy,  sjezdy,  nájezdy, lešení, podpěrné</t>
  </si>
  <si>
    <t>R18214</t>
  </si>
  <si>
    <t>TERÉNNÍ ÚPRAVY</t>
  </si>
  <si>
    <t>z výkresů č. 7, 8 a TZ</t>
  </si>
  <si>
    <t>18331</t>
  </si>
  <si>
    <t>SADOVNICKÉ OBDĚLÁNÍ PŮDY</t>
  </si>
  <si>
    <t>18241</t>
  </si>
  <si>
    <t>ZALOŽENÍ TRÁVNÍKU RUČNÍM VÝSEVEM</t>
  </si>
  <si>
    <t>R541521B</t>
  </si>
  <si>
    <t>VÝMĚNA UPEVŇOVADEL NA BETONOVÝCH PRAŽCÍCH</t>
  </si>
  <si>
    <t>VÝMĚNA UPEVŇOVADEL NA BETONOVÝCH PRAŽCÍCH - DODÁVKA A MONTÁŽ, VČ. PŽIDRUŽENÝCH PRACÍ A MECHANIZMŮ</t>
  </si>
  <si>
    <t>75IH71</t>
  </si>
  <si>
    <t>UKONČENÍ KABELU SMRŠŤOVACÍ KONCOVKA DO 40 MM</t>
  </si>
  <si>
    <t>75IH7X</t>
  </si>
  <si>
    <t>UKONČENÍ KABELU SMRŠŤOVACÍ KONCOVKA - MONTÁŽ</t>
  </si>
  <si>
    <t>75D258</t>
  </si>
  <si>
    <t>MECHANICKÁ ZÁVORA - DEMONTÁŽ</t>
  </si>
  <si>
    <t>75C478</t>
  </si>
  <si>
    <t>ZÁMEK ELEKTROMAGNETICKÝ V KOLEJIŠTI - DEMONTÁŽ</t>
  </si>
  <si>
    <t>15170</t>
  </si>
  <si>
    <t>POPLATKY ZA LIKVIDACŮ ODPADŮ NEKONTAMINOVANÝCH - 17 02 01 DŘEVO PO STAVEBNÍM POUŽITÍ, Z DEMOLIC</t>
  </si>
  <si>
    <t>E.1.8</t>
  </si>
  <si>
    <t>Pozemní komunikace</t>
  </si>
  <si>
    <t xml:space="preserve">  SO 11-30-01</t>
  </si>
  <si>
    <t>Úprava účelové komunikace</t>
  </si>
  <si>
    <t>SO 11-30-01</t>
  </si>
  <si>
    <t>Komunikace</t>
  </si>
  <si>
    <t>R56330</t>
  </si>
  <si>
    <t>VOZOVKOVÉ VRSTVY ZE ŠTĚRKODRTI</t>
  </si>
  <si>
    <t>R56460</t>
  </si>
  <si>
    <t>VOZOVKOVÉ VRSTVY Z PENETRAČNÍHO MAKADAMU</t>
  </si>
  <si>
    <t>- dodání kameniva předepsané kvality a zrnitosti - dodání asfaltového pojiva (asfalt silniční ropný, emulze asfaltová kationaktivní) - rozprostření kamenné kostry v předepsané tloušťce, prolití kostry asfaltem distributorem, rozprostření a zavibrování výp</t>
  </si>
  <si>
    <t>R574A03</t>
  </si>
  <si>
    <t>ASFALTOVÝ BETON PRO OBRUSNÉ VRSTVY ACO 11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</si>
  <si>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</t>
  </si>
  <si>
    <t>R56360</t>
  </si>
  <si>
    <t>VOZOVKOVÉ VRSTVY Z RECYKLOVANÉHO MATERIÁLU</t>
  </si>
  <si>
    <t>- dodání recyklátu v požadované kvalitě - očištění podkladu - uložení recyklátu dle předepsaného technologického předpisu, zhutnění vrstvy v předepsané tloušťce - zřízení vrstvy bez rozlišení šířky, pokládání vrstvy po etapách, včetně pracovních spar a sp</t>
  </si>
  <si>
    <t>931322</t>
  </si>
  <si>
    <t>TĚSNĚNÍ DILATAČ SPAR ASF ZÁLIVKOU MODIFIK PRŮŘ DO 200MM2</t>
  </si>
  <si>
    <t>z Výkresu č. 3, 4 a TZ</t>
  </si>
  <si>
    <t>R93818</t>
  </si>
  <si>
    <t>OČIŠTĚNÍ ASFALT VOZOVEK ZAMETENÍM</t>
  </si>
  <si>
    <t>položka zahrnuje očištění předepsaným způsobem včetně odklizení vzniklého odpadu</t>
  </si>
  <si>
    <t>R11346</t>
  </si>
  <si>
    <t>ODSTRANĚNÍ KRYTU ZPEVNĚNÝCH PLOCH ZE SILNIČ DÍLCŮ (PANELŮ) VČET PODKL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</si>
  <si>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</si>
  <si>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R113438</t>
  </si>
  <si>
    <t>ODSTRAN KRYTU ZPEVNĚNÝCH PLOCH S ASFALT POJIVEM VČET PODKLADU</t>
  </si>
  <si>
    <t>1. Položka obsahuje: – odvoz jakýmkoliv dopravním prostředkem a složení – případné překládky na trase 2. Položka neobsahuje: – naložení vybouraného materiálu na dopravní prostředek (je zahrnuto ve zdrojové položce) – poplatky za likvidaci odpadů, nacení se položkami ze ssd 0 3. Způsob měření: Výměra je součtem součinů metrů krychlových tun vybouraného materiálu v původním stavu a jednotlivých</t>
  </si>
  <si>
    <t>R15130</t>
  </si>
  <si>
    <t>POPLATKY ZA LIKVIDACŮ ODPADŮ NEKONTAMINOVANÝCH - 17 03 02 VYBOURANÝ ASFALTOVÝ BETON BEZ DEHTU</t>
  </si>
  <si>
    <t>OSTATNÍ POŽADAVKY - INŽENÝRSKÉ PRÁCE</t>
  </si>
  <si>
    <t>NÁKLADY NA INŽENÝRSKÉ PRÁCE V PRŮBĚHU REALIZACE</t>
  </si>
  <si>
    <t>R917224</t>
  </si>
  <si>
    <t>SILNIČNÍ A CHODNÍKOVÉ OBRUBY Z BETONOVÝCH OBRUBNÍKŮ ŠÍŘ 150MM</t>
  </si>
  <si>
    <t>z výkresu č. 3 a TZ</t>
  </si>
  <si>
    <t>z výkresu č. 8 a TZ</t>
  </si>
  <si>
    <t>- dodání  čerstvého  betonu  (betonové  směsi)  požadované  kvality,  jeho  uložení  do požadovaného tvaru při jakékoliv hustotě výztuže, konzistenci čerstvého betonu a způsobu hutnění, ošetření a ochranu betonu - zhotovení nepropustného, mrazuvzdorného b</t>
  </si>
  <si>
    <t>9181F</t>
  </si>
  <si>
    <t>ČELA PROPUSTU Z TRUB DN DO 1000MM Z BETONU</t>
  </si>
  <si>
    <t>z výkresů č. 3, 8 a TZ</t>
  </si>
  <si>
    <t>R9183F2</t>
  </si>
  <si>
    <t>PROPUSTY Z TRUB DN 1000MM ŽELEZOBETONOVÝCH</t>
  </si>
  <si>
    <t>Položka zahrnuje: - dodání a položení potrubí z trub z dokumentací předepsaného materiálu a předepsaného průměru - případné úpravy trub (zkrácení, šikmé seříznutí) Nezahrnuje podkladní vrstvy a obetonování.</t>
  </si>
  <si>
    <t>R12373</t>
  </si>
  <si>
    <t>ODKOP PRO SPOD STAVBU SILNIC A ŽELEZNIC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</si>
  <si>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</si>
  <si>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</t>
  </si>
  <si>
    <t>R709692B</t>
  </si>
  <si>
    <t>DEMONTÁŽ - ODVOZ ZEMINY (NA LIKVIDACI ODPADŮ NEBO JINÉ URČENÉ MÍSTO)</t>
  </si>
  <si>
    <t>R56930</t>
  </si>
  <si>
    <t>ZPEVNĚNÍ KRAJNIC ZE ŠTĚRKODRTI</t>
  </si>
  <si>
    <t>- dodání kameniva předepsané kvality a zrnitosti  
- rozprostření a zhutnění vrstvy v předepsané tloušťce  
- zřízení vrstvy bez rozlišení šířky, pokládání vrstvy po etapách</t>
  </si>
  <si>
    <t>R935232</t>
  </si>
  <si>
    <t>PŘÍKOPOVÉ ŽLABY Z BETON TVÁRNIC ŠÍŘ DO 1200MM DO BETONU TL 100MM</t>
  </si>
  <si>
    <t>položka zahrnuje: - dodávku a uložení příkopových tvárnic předepsaného rozměru a kvality - dodání a rozprostření lože z předepsaného materiálu v předepsané kvalitěa v předepsané tloušťce - veškerou manipulaci s materiálem, vnitrostaveništní i mimostaveništní dopravu - ukončení, patky, spárování</t>
  </si>
  <si>
    <t>E.3.6</t>
  </si>
  <si>
    <t>Rozvodny vn, nn, osvětlení a dálkové ovládání odpojovačů</t>
  </si>
  <si>
    <t xml:space="preserve">  SO 11-76-01</t>
  </si>
  <si>
    <t>Elektrická přípojka NN pro PZZ P1692</t>
  </si>
  <si>
    <t>SO 11-76-01</t>
  </si>
  <si>
    <t>z výkresů č. 0003 a TZ</t>
  </si>
  <si>
    <t>4*8</t>
  </si>
  <si>
    <t>0,35*0,7*46</t>
  </si>
  <si>
    <t>R132738</t>
  </si>
  <si>
    <t>HLOUBENÍ RÝH ŠÍŘ DO 2M PAŽ I NEPAŽ TŘ. I, ODVOZ DO 20KM</t>
  </si>
  <si>
    <t>0,35*0,1*46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</si>
  <si>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</si>
  <si>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</si>
  <si>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</si>
  <si>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0,35*0,7*46+2*8</t>
  </si>
  <si>
    <t>0,35*46+2*2*2</t>
  </si>
  <si>
    <t>Pokládka a montáž</t>
  </si>
  <si>
    <t>R743F21</t>
  </si>
  <si>
    <t>SKŘÍŇ ELEKTROMĚROVÁ V KOMPAKTNÍM PILÍŘI PRO PŘÍMÉ MĚŘENÍ DO 80 A JEDNOSAZBOVÉ VČETNĚ VÝSTROJE</t>
  </si>
  <si>
    <t>z výkresů č. 0003, 0004 a TZ</t>
  </si>
  <si>
    <t>1. Položka obsahuje: – instalaci do terénu vč. prefabrikovaného základu a zapojení – technický popis viz. projektová dokumentace 2. Položka neobsahuje: – zemní práce</t>
  </si>
  <si>
    <t>R743EF</t>
  </si>
  <si>
    <t>SOKL PRO ROZVADĚČE VČ. ZÁKLADOVÉHO DÍLU</t>
  </si>
  <si>
    <t>SOKL PRO ROZVADĚČE  VČ. ZÁKLADOVÉHO DÍLU - DODÁVKA A MONTÁŽ</t>
  </si>
  <si>
    <t>747511</t>
  </si>
  <si>
    <t>744H21</t>
  </si>
  <si>
    <t>POJISTKOVÝ SPODEK/LIŠTA PRO NOŽOVÉ POJISTKY TŘÍPÓLOVÝ DO 160 A</t>
  </si>
  <si>
    <t>z výkresů č. 0005 a TZ</t>
  </si>
  <si>
    <t>744I01</t>
  </si>
  <si>
    <t>POJISTKOVÁ VLOŽKA DO 160 A</t>
  </si>
  <si>
    <t>744O14</t>
  </si>
  <si>
    <t>ELEKTROMĚR</t>
  </si>
  <si>
    <t>744633</t>
  </si>
  <si>
    <t>JISTIČ TŘÍPÓLOVÝ (10 KA) OD 13 DO 20 A</t>
  </si>
  <si>
    <t>744J31</t>
  </si>
  <si>
    <t>SILOVÝ KOMPLETNÍ VYPÍNAČ 0-1 TŘÍ-ČTYŘPÓLOVÝ DO 32 A</t>
  </si>
  <si>
    <t>744K11</t>
  </si>
  <si>
    <t>STYKAČ JEDNO-DVOUPÓLOVÝ DO 20 A</t>
  </si>
  <si>
    <t>1. Položka obsahuje:  
– veškerý spojovací materiál vč. připojovacího vedení  
– technický popis viz. projektová dokumentace  
2. Položka neobsahuje:  
X  
3. Způsob měření:</t>
  </si>
  <si>
    <t>744Q21</t>
  </si>
  <si>
    <t>SVODIČ PŘEPĚTÍ TYP 1+2 (TŘÍDA B+C) 1-2 PÓLOVÝ</t>
  </si>
  <si>
    <t>741413</t>
  </si>
  <si>
    <t>ZÁSUVKA/PŘÍVODKA PRŮMYSLOVÁ, KRYTÍ IP 44 400 V, DO 63 A</t>
  </si>
  <si>
    <t>747111</t>
  </si>
  <si>
    <t>KONTROLA SILOVÝCH ROZVADĚČŮ NN, 1 POLE</t>
  </si>
  <si>
    <t>747701</t>
  </si>
  <si>
    <t>DOKONČOVACÍ MONTÁŽNÍ PRÁCE NA ELEKTRICKÉM ZAŘÍZENÍ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</si>
</sst>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0+C10+C12+C14+C16+C18+C21+C23</f>
      </c>
    </row>
    <row r="7" spans="2:3" ht="12.75" customHeight="1">
      <c r="B7" s="8" t="s">
        <v>7</v>
      </c>
      <c s="10">
        <f>0+E10+E12+E14+E16+E18+E21+E23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11-01-31'!K8+'PS 11-01-31'!M8</f>
      </c>
      <c s="14">
        <f>C11*0.21</f>
      </c>
      <c s="14">
        <f>C11+D11</f>
      </c>
      <c s="13">
        <f>'PS 11-01-31'!T7</f>
      </c>
    </row>
    <row r="12" spans="1:6" ht="12.75">
      <c r="A12" s="11" t="s">
        <v>533</v>
      </c>
      <c s="12" t="s">
        <v>534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535</v>
      </c>
      <c s="12" t="s">
        <v>536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565</v>
      </c>
      <c s="12" t="s">
        <v>566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567</v>
      </c>
      <c s="12" t="s">
        <v>568</v>
      </c>
      <c s="14">
        <f>'SO 11-01-01'!K8+'SO 11-01-01'!M8</f>
      </c>
      <c s="14">
        <f>C15*0.21</f>
      </c>
      <c s="14">
        <f>C15+D15</f>
      </c>
      <c s="13">
        <f>'SO 11-01-01'!T7</f>
      </c>
    </row>
    <row r="16" spans="1:6" ht="12.75">
      <c r="A16" s="11" t="s">
        <v>647</v>
      </c>
      <c s="12" t="s">
        <v>648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649</v>
      </c>
      <c s="12" t="s">
        <v>650</v>
      </c>
      <c s="14">
        <f>'SO 11-11-01'!K8+'SO 11-11-01'!M8</f>
      </c>
      <c s="14">
        <f>C17*0.21</f>
      </c>
      <c s="14">
        <f>C17+D17</f>
      </c>
      <c s="13">
        <f>'SO 11-11-01'!T7</f>
      </c>
    </row>
    <row r="18" spans="1:6" ht="12.75">
      <c r="A18" s="11" t="s">
        <v>704</v>
      </c>
      <c s="12" t="s">
        <v>705</v>
      </c>
      <c s="14">
        <f>0+C19+C20</f>
      </c>
      <c s="14">
        <f>C18*0.21</f>
      </c>
      <c s="14">
        <f>0+E19+E20</f>
      </c>
      <c s="13">
        <f>0+F19+F20</f>
      </c>
    </row>
    <row r="19" spans="1:6" ht="12.75">
      <c r="A19" s="11" t="s">
        <v>706</v>
      </c>
      <c s="12" t="s">
        <v>707</v>
      </c>
      <c s="14">
        <f>'SO 11-13-01'!K8+'SO 11-13-01'!M8</f>
      </c>
      <c s="14">
        <f>C19*0.21</f>
      </c>
      <c s="14">
        <f>C19+D19</f>
      </c>
      <c s="13">
        <f>'SO 11-13-01'!T7</f>
      </c>
    </row>
    <row r="20" spans="1:6" ht="12.75">
      <c r="A20" s="11" t="s">
        <v>733</v>
      </c>
      <c s="12" t="s">
        <v>734</v>
      </c>
      <c s="14">
        <f>'SO 11-13-02'!K8+'SO 11-13-02'!M8</f>
      </c>
      <c s="14">
        <f>C20*0.21</f>
      </c>
      <c s="14">
        <f>C20+D20</f>
      </c>
      <c s="13">
        <f>'SO 11-13-02'!T7</f>
      </c>
    </row>
    <row r="21" spans="1:6" ht="12.75">
      <c r="A21" s="11" t="s">
        <v>765</v>
      </c>
      <c s="12" t="s">
        <v>766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767</v>
      </c>
      <c s="12" t="s">
        <v>768</v>
      </c>
      <c s="14">
        <f>'SO 11-30-01'!K8+'SO 11-30-01'!M8</f>
      </c>
      <c s="14">
        <f>C22*0.21</f>
      </c>
      <c s="14">
        <f>C22+D22</f>
      </c>
      <c s="13">
        <f>'SO 11-30-01'!T7</f>
      </c>
    </row>
    <row r="23" spans="1:6" ht="12.75">
      <c r="A23" s="11" t="s">
        <v>821</v>
      </c>
      <c s="12" t="s">
        <v>822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823</v>
      </c>
      <c s="12" t="s">
        <v>824</v>
      </c>
      <c s="14">
        <f>'SO 11-76-01'!K8+'SO 11-76-01'!M8</f>
      </c>
      <c s="14">
        <f>C24*0.21</f>
      </c>
      <c s="14">
        <f>C24+D24</f>
      </c>
      <c s="13">
        <f>'SO 11-76-01'!T7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COUNTIFS(L8:L533,"=0",A8:A533,"P")+COUNTIFS(L8:L533,"",A8:A533,"P")+SUM(Q8:Q533)</f>
      </c>
    </row>
    <row r="8" spans="1:13" ht="12.75">
      <c r="A8" t="s">
        <v>44</v>
      </c>
      <c r="C8" s="28" t="s">
        <v>45</v>
      </c>
      <c r="E8" s="30" t="s">
        <v>17</v>
      </c>
      <c r="J8" s="29">
        <f>0+J9+J90+J263+J336+J397+J438+J471+J520</f>
      </c>
      <c s="29">
        <f>0+K9+K90+K263+K336+K397+K438+K471+K520</f>
      </c>
      <c s="29">
        <f>0+L9+L90+L263+L336+L397+L438+L471+L520</f>
      </c>
      <c s="29">
        <f>0+M9+M90+M263+M336+M397+M438+M471+M520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1.97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89.25">
      <c r="A25" t="s">
        <v>58</v>
      </c>
      <c r="E25" s="39" t="s">
        <v>73</v>
      </c>
    </row>
    <row r="26" spans="1:16" ht="12.75">
      <c r="A26" t="s">
        <v>49</v>
      </c>
      <c s="34" t="s">
        <v>74</v>
      </c>
      <c s="34" t="s">
        <v>75</v>
      </c>
      <c s="35" t="s">
        <v>47</v>
      </c>
      <c s="6" t="s">
        <v>76</v>
      </c>
      <c s="36" t="s">
        <v>77</v>
      </c>
      <c s="37">
        <v>65.6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78</v>
      </c>
    </row>
    <row r="29" spans="1:5" ht="216.75">
      <c r="A29" t="s">
        <v>58</v>
      </c>
      <c r="E29" s="39" t="s">
        <v>79</v>
      </c>
    </row>
    <row r="30" spans="1:16" ht="12.75">
      <c r="A30" t="s">
        <v>49</v>
      </c>
      <c s="34" t="s">
        <v>80</v>
      </c>
      <c s="34" t="s">
        <v>81</v>
      </c>
      <c s="35" t="s">
        <v>47</v>
      </c>
      <c s="6" t="s">
        <v>82</v>
      </c>
      <c s="36" t="s">
        <v>77</v>
      </c>
      <c s="37">
        <v>8.6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83</v>
      </c>
    </row>
    <row r="33" spans="1:5" ht="216.75">
      <c r="A33" t="s">
        <v>58</v>
      </c>
      <c r="E33" s="39" t="s">
        <v>79</v>
      </c>
    </row>
    <row r="34" spans="1:16" ht="12.75">
      <c r="A34" t="s">
        <v>49</v>
      </c>
      <c s="34" t="s">
        <v>84</v>
      </c>
      <c s="34" t="s">
        <v>85</v>
      </c>
      <c s="35" t="s">
        <v>47</v>
      </c>
      <c s="6" t="s">
        <v>86</v>
      </c>
      <c s="36" t="s">
        <v>77</v>
      </c>
      <c s="37">
        <v>8.4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87</v>
      </c>
    </row>
    <row r="37" spans="1:5" ht="216.75">
      <c r="A37" t="s">
        <v>58</v>
      </c>
      <c r="E37" s="39" t="s">
        <v>79</v>
      </c>
    </row>
    <row r="38" spans="1:16" ht="12.75">
      <c r="A38" t="s">
        <v>49</v>
      </c>
      <c s="34" t="s">
        <v>88</v>
      </c>
      <c s="34" t="s">
        <v>85</v>
      </c>
      <c s="35" t="s">
        <v>89</v>
      </c>
      <c s="6" t="s">
        <v>90</v>
      </c>
      <c s="36" t="s">
        <v>77</v>
      </c>
      <c s="37">
        <v>492.68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91</v>
      </c>
    </row>
    <row r="41" spans="1:5" ht="229.5">
      <c r="A41" t="s">
        <v>58</v>
      </c>
      <c r="E41" s="39" t="s">
        <v>92</v>
      </c>
    </row>
    <row r="42" spans="1:16" ht="12.75">
      <c r="A42" t="s">
        <v>49</v>
      </c>
      <c s="34" t="s">
        <v>93</v>
      </c>
      <c s="34" t="s">
        <v>94</v>
      </c>
      <c s="35" t="s">
        <v>47</v>
      </c>
      <c s="6" t="s">
        <v>95</v>
      </c>
      <c s="36" t="s">
        <v>96</v>
      </c>
      <c s="37">
        <v>16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97</v>
      </c>
    </row>
    <row r="45" spans="1:5" ht="12.75">
      <c r="A45" t="s">
        <v>58</v>
      </c>
      <c r="E45" s="39" t="s">
        <v>98</v>
      </c>
    </row>
    <row r="46" spans="1:16" ht="12.75">
      <c r="A46" t="s">
        <v>49</v>
      </c>
      <c s="34" t="s">
        <v>99</v>
      </c>
      <c s="34" t="s">
        <v>100</v>
      </c>
      <c s="35" t="s">
        <v>47</v>
      </c>
      <c s="6" t="s">
        <v>101</v>
      </c>
      <c s="36" t="s">
        <v>96</v>
      </c>
      <c s="37">
        <v>38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97</v>
      </c>
    </row>
    <row r="49" spans="1:5" ht="12.75">
      <c r="A49" t="s">
        <v>58</v>
      </c>
      <c r="E49" s="39" t="s">
        <v>102</v>
      </c>
    </row>
    <row r="50" spans="1:16" ht="12.75">
      <c r="A50" t="s">
        <v>49</v>
      </c>
      <c s="34" t="s">
        <v>89</v>
      </c>
      <c s="34" t="s">
        <v>103</v>
      </c>
      <c s="35" t="s">
        <v>47</v>
      </c>
      <c s="6" t="s">
        <v>104</v>
      </c>
      <c s="36" t="s">
        <v>96</v>
      </c>
      <c s="37">
        <v>1970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105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12.75">
      <c r="A53" t="s">
        <v>58</v>
      </c>
      <c r="E53" s="39" t="s">
        <v>98</v>
      </c>
    </row>
    <row r="54" spans="1:16" ht="12.75">
      <c r="A54" t="s">
        <v>49</v>
      </c>
      <c s="34" t="s">
        <v>106</v>
      </c>
      <c s="34" t="s">
        <v>107</v>
      </c>
      <c s="35" t="s">
        <v>47</v>
      </c>
      <c s="6" t="s">
        <v>108</v>
      </c>
      <c s="36" t="s">
        <v>77</v>
      </c>
      <c s="37">
        <v>553.93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109</v>
      </c>
    </row>
    <row r="57" spans="1:5" ht="153">
      <c r="A57" t="s">
        <v>58</v>
      </c>
      <c r="E57" s="39" t="s">
        <v>110</v>
      </c>
    </row>
    <row r="58" spans="1:16" ht="12.75">
      <c r="A58" t="s">
        <v>49</v>
      </c>
      <c s="34" t="s">
        <v>111</v>
      </c>
      <c s="34" t="s">
        <v>112</v>
      </c>
      <c s="35" t="s">
        <v>47</v>
      </c>
      <c s="6" t="s">
        <v>113</v>
      </c>
      <c s="36" t="s">
        <v>72</v>
      </c>
      <c s="37">
        <v>726.7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105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114</v>
      </c>
    </row>
    <row r="61" spans="1:5" ht="12.75">
      <c r="A61" t="s">
        <v>58</v>
      </c>
      <c r="E61" s="39" t="s">
        <v>98</v>
      </c>
    </row>
    <row r="62" spans="1:16" ht="25.5">
      <c r="A62" t="s">
        <v>49</v>
      </c>
      <c s="34" t="s">
        <v>115</v>
      </c>
      <c s="34" t="s">
        <v>116</v>
      </c>
      <c s="35" t="s">
        <v>47</v>
      </c>
      <c s="6" t="s">
        <v>117</v>
      </c>
      <c s="36" t="s">
        <v>62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105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2.75">
      <c r="A65" t="s">
        <v>58</v>
      </c>
      <c r="E65" s="39" t="s">
        <v>98</v>
      </c>
    </row>
    <row r="66" spans="1:16" ht="12.75">
      <c r="A66" t="s">
        <v>49</v>
      </c>
      <c s="34" t="s">
        <v>118</v>
      </c>
      <c s="34" t="s">
        <v>119</v>
      </c>
      <c s="35" t="s">
        <v>47</v>
      </c>
      <c s="6" t="s">
        <v>120</v>
      </c>
      <c s="36" t="s">
        <v>62</v>
      </c>
      <c s="37">
        <v>84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105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121</v>
      </c>
    </row>
    <row r="69" spans="1:5" ht="12.75">
      <c r="A69" t="s">
        <v>58</v>
      </c>
      <c r="E69" s="39" t="s">
        <v>98</v>
      </c>
    </row>
    <row r="70" spans="1:16" ht="12.75">
      <c r="A70" t="s">
        <v>49</v>
      </c>
      <c s="34" t="s">
        <v>122</v>
      </c>
      <c s="34" t="s">
        <v>123</v>
      </c>
      <c s="35" t="s">
        <v>47</v>
      </c>
      <c s="6" t="s">
        <v>124</v>
      </c>
      <c s="36" t="s">
        <v>96</v>
      </c>
      <c s="37">
        <v>64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63</v>
      </c>
    </row>
    <row r="73" spans="1:5" ht="38.25">
      <c r="A73" t="s">
        <v>58</v>
      </c>
      <c r="E73" s="39" t="s">
        <v>125</v>
      </c>
    </row>
    <row r="74" spans="1:16" ht="12.75">
      <c r="A74" t="s">
        <v>49</v>
      </c>
      <c s="34" t="s">
        <v>126</v>
      </c>
      <c s="34" t="s">
        <v>127</v>
      </c>
      <c s="35" t="s">
        <v>47</v>
      </c>
      <c s="6" t="s">
        <v>128</v>
      </c>
      <c s="36" t="s">
        <v>96</v>
      </c>
      <c s="37">
        <v>668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57</v>
      </c>
    </row>
    <row r="77" spans="1:5" ht="38.25">
      <c r="A77" t="s">
        <v>58</v>
      </c>
      <c r="E77" s="39" t="s">
        <v>129</v>
      </c>
    </row>
    <row r="78" spans="1:16" ht="12.75">
      <c r="A78" t="s">
        <v>49</v>
      </c>
      <c s="34" t="s">
        <v>130</v>
      </c>
      <c s="34" t="s">
        <v>131</v>
      </c>
      <c s="35" t="s">
        <v>47</v>
      </c>
      <c s="6" t="s">
        <v>132</v>
      </c>
      <c s="36" t="s">
        <v>62</v>
      </c>
      <c s="37">
        <v>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133</v>
      </c>
    </row>
    <row r="81" spans="1:5" ht="102">
      <c r="A81" t="s">
        <v>58</v>
      </c>
      <c r="E81" s="39" t="s">
        <v>134</v>
      </c>
    </row>
    <row r="82" spans="1:16" ht="12.75">
      <c r="A82" t="s">
        <v>49</v>
      </c>
      <c s="34" t="s">
        <v>135</v>
      </c>
      <c s="34" t="s">
        <v>136</v>
      </c>
      <c s="35" t="s">
        <v>47</v>
      </c>
      <c s="6" t="s">
        <v>137</v>
      </c>
      <c s="36" t="s">
        <v>62</v>
      </c>
      <c s="37">
        <v>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105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133</v>
      </c>
    </row>
    <row r="85" spans="1:5" ht="12.75">
      <c r="A85" t="s">
        <v>58</v>
      </c>
      <c r="E85" s="39" t="s">
        <v>98</v>
      </c>
    </row>
    <row r="86" spans="1:16" ht="25.5">
      <c r="A86" t="s">
        <v>49</v>
      </c>
      <c s="34" t="s">
        <v>138</v>
      </c>
      <c s="34" t="s">
        <v>139</v>
      </c>
      <c s="35" t="s">
        <v>47</v>
      </c>
      <c s="6" t="s">
        <v>140</v>
      </c>
      <c s="36" t="s">
        <v>141</v>
      </c>
      <c s="37">
        <v>17.2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63</v>
      </c>
    </row>
    <row r="89" spans="1:5" ht="89.25">
      <c r="A89" t="s">
        <v>58</v>
      </c>
      <c r="E89" s="39" t="s">
        <v>142</v>
      </c>
    </row>
    <row r="90" spans="1:13" ht="12.75">
      <c r="A90" t="s">
        <v>46</v>
      </c>
      <c r="C90" s="31" t="s">
        <v>27</v>
      </c>
      <c r="E90" s="33" t="s">
        <v>143</v>
      </c>
      <c r="J90" s="32">
        <f>0</f>
      </c>
      <c s="32">
        <f>0</f>
      </c>
      <c s="32">
        <f>0+L91+L95+L99+L103+L107+L111+L115+L119+L123+L127+L131+L135+L139+L143+L147+L151+L155+L159+L163+L167+L171+L175+L179+L183+L187+L191+L195+L199+L203+L207+L211+L215+L219+L223+L227+L231+L235+L239+L243+L247+L251+L255+L259</f>
      </c>
      <c s="32">
        <f>0+M91+M95+M99+M103+M107+M111+M115+M119+M123+M127+M131+M135+M139+M143+M147+M151+M155+M159+M163+M167+M171+M175+M179+M183+M187+M191+M195+M199+M203+M207+M211+M215+M219+M223+M227+M231+M235+M239+M243+M247+M251+M255+M259</f>
      </c>
    </row>
    <row r="91" spans="1:16" ht="12.75">
      <c r="A91" t="s">
        <v>49</v>
      </c>
      <c s="34" t="s">
        <v>144</v>
      </c>
      <c s="34" t="s">
        <v>145</v>
      </c>
      <c s="35" t="s">
        <v>47</v>
      </c>
      <c s="6" t="s">
        <v>146</v>
      </c>
      <c s="36" t="s">
        <v>147</v>
      </c>
      <c s="37">
        <v>4.08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148</v>
      </c>
    </row>
    <row r="94" spans="1:5" ht="25.5">
      <c r="A94" t="s">
        <v>58</v>
      </c>
      <c r="E94" s="39" t="s">
        <v>149</v>
      </c>
    </row>
    <row r="95" spans="1:16" ht="12.75">
      <c r="A95" t="s">
        <v>49</v>
      </c>
      <c s="34" t="s">
        <v>150</v>
      </c>
      <c s="34" t="s">
        <v>151</v>
      </c>
      <c s="35" t="s">
        <v>47</v>
      </c>
      <c s="6" t="s">
        <v>152</v>
      </c>
      <c s="36" t="s">
        <v>147</v>
      </c>
      <c s="37">
        <v>190.56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153</v>
      </c>
    </row>
    <row r="98" spans="1:5" ht="25.5">
      <c r="A98" t="s">
        <v>58</v>
      </c>
      <c r="E98" s="39" t="s">
        <v>149</v>
      </c>
    </row>
    <row r="99" spans="1:16" ht="12.75">
      <c r="A99" t="s">
        <v>49</v>
      </c>
      <c s="34" t="s">
        <v>154</v>
      </c>
      <c s="34" t="s">
        <v>155</v>
      </c>
      <c s="35" t="s">
        <v>47</v>
      </c>
      <c s="6" t="s">
        <v>156</v>
      </c>
      <c s="36" t="s">
        <v>147</v>
      </c>
      <c s="37">
        <v>4.08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105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148</v>
      </c>
    </row>
    <row r="102" spans="1:5" ht="12.75">
      <c r="A102" t="s">
        <v>58</v>
      </c>
      <c r="E102" s="39" t="s">
        <v>98</v>
      </c>
    </row>
    <row r="103" spans="1:16" ht="12.75">
      <c r="A103" t="s">
        <v>49</v>
      </c>
      <c s="34" t="s">
        <v>157</v>
      </c>
      <c s="34" t="s">
        <v>158</v>
      </c>
      <c s="35" t="s">
        <v>47</v>
      </c>
      <c s="6" t="s">
        <v>159</v>
      </c>
      <c s="36" t="s">
        <v>147</v>
      </c>
      <c s="37">
        <v>190.56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105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153</v>
      </c>
    </row>
    <row r="106" spans="1:5" ht="12.75">
      <c r="A106" t="s">
        <v>58</v>
      </c>
      <c r="E106" s="39" t="s">
        <v>98</v>
      </c>
    </row>
    <row r="107" spans="1:16" ht="25.5">
      <c r="A107" t="s">
        <v>49</v>
      </c>
      <c s="34" t="s">
        <v>160</v>
      </c>
      <c s="34" t="s">
        <v>161</v>
      </c>
      <c s="35" t="s">
        <v>47</v>
      </c>
      <c s="6" t="s">
        <v>162</v>
      </c>
      <c s="36" t="s">
        <v>62</v>
      </c>
      <c s="37">
        <v>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105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163</v>
      </c>
    </row>
    <row r="110" spans="1:5" ht="12.75">
      <c r="A110" t="s">
        <v>58</v>
      </c>
      <c r="E110" s="39" t="s">
        <v>98</v>
      </c>
    </row>
    <row r="111" spans="1:16" ht="25.5">
      <c r="A111" t="s">
        <v>49</v>
      </c>
      <c s="34" t="s">
        <v>164</v>
      </c>
      <c s="34" t="s">
        <v>165</v>
      </c>
      <c s="35" t="s">
        <v>47</v>
      </c>
      <c s="6" t="s">
        <v>166</v>
      </c>
      <c s="36" t="s">
        <v>62</v>
      </c>
      <c s="37">
        <v>7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105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163</v>
      </c>
    </row>
    <row r="114" spans="1:5" ht="12.75">
      <c r="A114" t="s">
        <v>58</v>
      </c>
      <c r="E114" s="39" t="s">
        <v>98</v>
      </c>
    </row>
    <row r="115" spans="1:16" ht="25.5">
      <c r="A115" t="s">
        <v>49</v>
      </c>
      <c s="34" t="s">
        <v>167</v>
      </c>
      <c s="34" t="s">
        <v>168</v>
      </c>
      <c s="35" t="s">
        <v>47</v>
      </c>
      <c s="6" t="s">
        <v>169</v>
      </c>
      <c s="36" t="s">
        <v>62</v>
      </c>
      <c s="37">
        <v>9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105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163</v>
      </c>
    </row>
    <row r="118" spans="1:5" ht="12.75">
      <c r="A118" t="s">
        <v>58</v>
      </c>
      <c r="E118" s="39" t="s">
        <v>98</v>
      </c>
    </row>
    <row r="119" spans="1:16" ht="25.5">
      <c r="A119" t="s">
        <v>49</v>
      </c>
      <c s="34" t="s">
        <v>170</v>
      </c>
      <c s="34" t="s">
        <v>171</v>
      </c>
      <c s="35" t="s">
        <v>47</v>
      </c>
      <c s="6" t="s">
        <v>172</v>
      </c>
      <c s="36" t="s">
        <v>62</v>
      </c>
      <c s="37">
        <v>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105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163</v>
      </c>
    </row>
    <row r="122" spans="1:5" ht="12.75">
      <c r="A122" t="s">
        <v>58</v>
      </c>
      <c r="E122" s="39" t="s">
        <v>98</v>
      </c>
    </row>
    <row r="123" spans="1:16" ht="12.75">
      <c r="A123" t="s">
        <v>49</v>
      </c>
      <c s="34" t="s">
        <v>173</v>
      </c>
      <c s="34" t="s">
        <v>174</v>
      </c>
      <c s="35" t="s">
        <v>47</v>
      </c>
      <c s="6" t="s">
        <v>175</v>
      </c>
      <c s="36" t="s">
        <v>176</v>
      </c>
      <c s="37">
        <v>19.7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105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177</v>
      </c>
    </row>
    <row r="126" spans="1:5" ht="12.75">
      <c r="A126" t="s">
        <v>58</v>
      </c>
      <c r="E126" s="39" t="s">
        <v>98</v>
      </c>
    </row>
    <row r="127" spans="1:16" ht="12.75">
      <c r="A127" t="s">
        <v>49</v>
      </c>
      <c s="34" t="s">
        <v>178</v>
      </c>
      <c s="34" t="s">
        <v>179</v>
      </c>
      <c s="35" t="s">
        <v>47</v>
      </c>
      <c s="6" t="s">
        <v>180</v>
      </c>
      <c s="36" t="s">
        <v>176</v>
      </c>
      <c s="37">
        <v>36.8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181</v>
      </c>
    </row>
    <row r="130" spans="1:5" ht="12.75">
      <c r="A130" t="s">
        <v>58</v>
      </c>
      <c r="E130" s="39" t="s">
        <v>98</v>
      </c>
    </row>
    <row r="131" spans="1:16" ht="25.5">
      <c r="A131" t="s">
        <v>49</v>
      </c>
      <c s="34" t="s">
        <v>182</v>
      </c>
      <c s="34" t="s">
        <v>183</v>
      </c>
      <c s="35" t="s">
        <v>47</v>
      </c>
      <c s="6" t="s">
        <v>184</v>
      </c>
      <c s="36" t="s">
        <v>96</v>
      </c>
      <c s="37">
        <v>7620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105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163</v>
      </c>
    </row>
    <row r="134" spans="1:5" ht="63.75">
      <c r="A134" t="s">
        <v>58</v>
      </c>
      <c r="E134" s="39" t="s">
        <v>185</v>
      </c>
    </row>
    <row r="135" spans="1:16" ht="12.75">
      <c r="A135" t="s">
        <v>49</v>
      </c>
      <c s="34" t="s">
        <v>186</v>
      </c>
      <c s="34" t="s">
        <v>187</v>
      </c>
      <c s="35" t="s">
        <v>47</v>
      </c>
      <c s="6" t="s">
        <v>188</v>
      </c>
      <c s="36" t="s">
        <v>62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105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163</v>
      </c>
    </row>
    <row r="138" spans="1:5" ht="12.75">
      <c r="A138" t="s">
        <v>58</v>
      </c>
      <c r="E138" s="39" t="s">
        <v>98</v>
      </c>
    </row>
    <row r="139" spans="1:16" ht="12.75">
      <c r="A139" t="s">
        <v>49</v>
      </c>
      <c s="34" t="s">
        <v>189</v>
      </c>
      <c s="34" t="s">
        <v>190</v>
      </c>
      <c s="35" t="s">
        <v>47</v>
      </c>
      <c s="6" t="s">
        <v>191</v>
      </c>
      <c s="36" t="s">
        <v>62</v>
      </c>
      <c s="37">
        <v>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105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163</v>
      </c>
    </row>
    <row r="142" spans="1:5" ht="12.75">
      <c r="A142" t="s">
        <v>58</v>
      </c>
      <c r="E142" s="39" t="s">
        <v>98</v>
      </c>
    </row>
    <row r="143" spans="1:16" ht="12.75">
      <c r="A143" t="s">
        <v>49</v>
      </c>
      <c s="34" t="s">
        <v>192</v>
      </c>
      <c s="34" t="s">
        <v>193</v>
      </c>
      <c s="35" t="s">
        <v>47</v>
      </c>
      <c s="6" t="s">
        <v>194</v>
      </c>
      <c s="36" t="s">
        <v>62</v>
      </c>
      <c s="37">
        <v>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105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163</v>
      </c>
    </row>
    <row r="146" spans="1:5" ht="12.75">
      <c r="A146" t="s">
        <v>58</v>
      </c>
      <c r="E146" s="39" t="s">
        <v>98</v>
      </c>
    </row>
    <row r="147" spans="1:16" ht="12.75">
      <c r="A147" t="s">
        <v>49</v>
      </c>
      <c s="34" t="s">
        <v>195</v>
      </c>
      <c s="34" t="s">
        <v>196</v>
      </c>
      <c s="35" t="s">
        <v>47</v>
      </c>
      <c s="6" t="s">
        <v>197</v>
      </c>
      <c s="36" t="s">
        <v>62</v>
      </c>
      <c s="37">
        <v>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105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163</v>
      </c>
    </row>
    <row r="150" spans="1:5" ht="12.75">
      <c r="A150" t="s">
        <v>58</v>
      </c>
      <c r="E150" s="39" t="s">
        <v>98</v>
      </c>
    </row>
    <row r="151" spans="1:16" ht="12.75">
      <c r="A151" t="s">
        <v>49</v>
      </c>
      <c s="34" t="s">
        <v>198</v>
      </c>
      <c s="34" t="s">
        <v>199</v>
      </c>
      <c s="35" t="s">
        <v>47</v>
      </c>
      <c s="6" t="s">
        <v>200</v>
      </c>
      <c s="36" t="s">
        <v>201</v>
      </c>
      <c s="37">
        <v>204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63</v>
      </c>
    </row>
    <row r="154" spans="1:5" ht="38.25">
      <c r="A154" t="s">
        <v>58</v>
      </c>
      <c r="E154" s="39" t="s">
        <v>202</v>
      </c>
    </row>
    <row r="155" spans="1:16" ht="12.75">
      <c r="A155" t="s">
        <v>49</v>
      </c>
      <c s="34" t="s">
        <v>203</v>
      </c>
      <c s="34" t="s">
        <v>204</v>
      </c>
      <c s="35" t="s">
        <v>47</v>
      </c>
      <c s="6" t="s">
        <v>205</v>
      </c>
      <c s="36" t="s">
        <v>201</v>
      </c>
      <c s="37">
        <v>14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27</v>
      </c>
    </row>
    <row r="156" spans="1:5" ht="12.75">
      <c r="A156" s="35" t="s">
        <v>54</v>
      </c>
      <c r="E156" s="39" t="s">
        <v>55</v>
      </c>
    </row>
    <row r="157" spans="1:5" ht="12.75">
      <c r="A157" s="35" t="s">
        <v>56</v>
      </c>
      <c r="E157" s="40" t="s">
        <v>63</v>
      </c>
    </row>
    <row r="158" spans="1:5" ht="38.25">
      <c r="A158" t="s">
        <v>58</v>
      </c>
      <c r="E158" s="39" t="s">
        <v>206</v>
      </c>
    </row>
    <row r="159" spans="1:16" ht="12.75">
      <c r="A159" t="s">
        <v>49</v>
      </c>
      <c s="34" t="s">
        <v>207</v>
      </c>
      <c s="34" t="s">
        <v>208</v>
      </c>
      <c s="35" t="s">
        <v>47</v>
      </c>
      <c s="6" t="s">
        <v>209</v>
      </c>
      <c s="36" t="s">
        <v>96</v>
      </c>
      <c s="37">
        <v>10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27</v>
      </c>
    </row>
    <row r="160" spans="1:5" ht="12.75">
      <c r="A160" s="35" t="s">
        <v>54</v>
      </c>
      <c r="E160" s="39" t="s">
        <v>55</v>
      </c>
    </row>
    <row r="161" spans="1:5" ht="12.75">
      <c r="A161" s="35" t="s">
        <v>56</v>
      </c>
      <c r="E161" s="40" t="s">
        <v>163</v>
      </c>
    </row>
    <row r="162" spans="1:5" ht="38.25">
      <c r="A162" t="s">
        <v>58</v>
      </c>
      <c r="E162" s="39" t="s">
        <v>210</v>
      </c>
    </row>
    <row r="163" spans="1:16" ht="25.5">
      <c r="A163" t="s">
        <v>49</v>
      </c>
      <c s="34" t="s">
        <v>211</v>
      </c>
      <c s="34" t="s">
        <v>212</v>
      </c>
      <c s="35" t="s">
        <v>47</v>
      </c>
      <c s="6" t="s">
        <v>213</v>
      </c>
      <c s="36" t="s">
        <v>62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105</v>
      </c>
      <c>
        <f>(M163*21)/100</f>
      </c>
      <c t="s">
        <v>27</v>
      </c>
    </row>
    <row r="164" spans="1:5" ht="12.75">
      <c r="A164" s="35" t="s">
        <v>54</v>
      </c>
      <c r="E164" s="39" t="s">
        <v>55</v>
      </c>
    </row>
    <row r="165" spans="1:5" ht="12.75">
      <c r="A165" s="35" t="s">
        <v>56</v>
      </c>
      <c r="E165" s="40" t="s">
        <v>163</v>
      </c>
    </row>
    <row r="166" spans="1:5" ht="12.75">
      <c r="A166" t="s">
        <v>58</v>
      </c>
      <c r="E166" s="39" t="s">
        <v>98</v>
      </c>
    </row>
    <row r="167" spans="1:16" ht="12.75">
      <c r="A167" t="s">
        <v>49</v>
      </c>
      <c s="34" t="s">
        <v>214</v>
      </c>
      <c s="34" t="s">
        <v>215</v>
      </c>
      <c s="35" t="s">
        <v>47</v>
      </c>
      <c s="6" t="s">
        <v>216</v>
      </c>
      <c s="36" t="s">
        <v>62</v>
      </c>
      <c s="37">
        <v>1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27</v>
      </c>
    </row>
    <row r="168" spans="1:5" ht="12.75">
      <c r="A168" s="35" t="s">
        <v>54</v>
      </c>
      <c r="E168" s="39" t="s">
        <v>55</v>
      </c>
    </row>
    <row r="169" spans="1:5" ht="12.75">
      <c r="A169" s="35" t="s">
        <v>56</v>
      </c>
      <c r="E169" s="40" t="s">
        <v>163</v>
      </c>
    </row>
    <row r="170" spans="1:5" ht="76.5">
      <c r="A170" t="s">
        <v>58</v>
      </c>
      <c r="E170" s="39" t="s">
        <v>217</v>
      </c>
    </row>
    <row r="171" spans="1:16" ht="12.75">
      <c r="A171" t="s">
        <v>49</v>
      </c>
      <c s="34" t="s">
        <v>218</v>
      </c>
      <c s="34" t="s">
        <v>219</v>
      </c>
      <c s="35" t="s">
        <v>47</v>
      </c>
      <c s="6" t="s">
        <v>220</v>
      </c>
      <c s="36" t="s">
        <v>62</v>
      </c>
      <c s="37">
        <v>268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105</v>
      </c>
      <c>
        <f>(M171*21)/100</f>
      </c>
      <c t="s">
        <v>27</v>
      </c>
    </row>
    <row r="172" spans="1:5" ht="12.75">
      <c r="A172" s="35" t="s">
        <v>54</v>
      </c>
      <c r="E172" s="39" t="s">
        <v>55</v>
      </c>
    </row>
    <row r="173" spans="1:5" ht="12.75">
      <c r="A173" s="35" t="s">
        <v>56</v>
      </c>
      <c r="E173" s="40" t="s">
        <v>63</v>
      </c>
    </row>
    <row r="174" spans="1:5" ht="12.75">
      <c r="A174" t="s">
        <v>58</v>
      </c>
      <c r="E174" s="39" t="s">
        <v>98</v>
      </c>
    </row>
    <row r="175" spans="1:16" ht="12.75">
      <c r="A175" t="s">
        <v>49</v>
      </c>
      <c s="34" t="s">
        <v>221</v>
      </c>
      <c s="34" t="s">
        <v>222</v>
      </c>
      <c s="35" t="s">
        <v>47</v>
      </c>
      <c s="6" t="s">
        <v>223</v>
      </c>
      <c s="36" t="s">
        <v>62</v>
      </c>
      <c s="37">
        <v>21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105</v>
      </c>
      <c>
        <f>(M175*21)/100</f>
      </c>
      <c t="s">
        <v>27</v>
      </c>
    </row>
    <row r="176" spans="1:5" ht="12.75">
      <c r="A176" s="35" t="s">
        <v>54</v>
      </c>
      <c r="E176" s="39" t="s">
        <v>55</v>
      </c>
    </row>
    <row r="177" spans="1:5" ht="12.75">
      <c r="A177" s="35" t="s">
        <v>56</v>
      </c>
      <c r="E177" s="40" t="s">
        <v>63</v>
      </c>
    </row>
    <row r="178" spans="1:5" ht="12.75">
      <c r="A178" t="s">
        <v>58</v>
      </c>
      <c r="E178" s="39" t="s">
        <v>98</v>
      </c>
    </row>
    <row r="179" spans="1:16" ht="12.75">
      <c r="A179" t="s">
        <v>49</v>
      </c>
      <c s="34" t="s">
        <v>224</v>
      </c>
      <c s="34" t="s">
        <v>225</v>
      </c>
      <c s="35" t="s">
        <v>47</v>
      </c>
      <c s="6" t="s">
        <v>226</v>
      </c>
      <c s="36" t="s">
        <v>96</v>
      </c>
      <c s="37">
        <v>7140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27</v>
      </c>
    </row>
    <row r="180" spans="1:5" ht="12.75">
      <c r="A180" s="35" t="s">
        <v>54</v>
      </c>
      <c r="E180" s="39" t="s">
        <v>55</v>
      </c>
    </row>
    <row r="181" spans="1:5" ht="12.75">
      <c r="A181" s="35" t="s">
        <v>56</v>
      </c>
      <c r="E181" s="40" t="s">
        <v>163</v>
      </c>
    </row>
    <row r="182" spans="1:5" ht="76.5">
      <c r="A182" t="s">
        <v>58</v>
      </c>
      <c r="E182" s="39" t="s">
        <v>227</v>
      </c>
    </row>
    <row r="183" spans="1:16" ht="12.75">
      <c r="A183" t="s">
        <v>49</v>
      </c>
      <c s="34" t="s">
        <v>228</v>
      </c>
      <c s="34" t="s">
        <v>229</v>
      </c>
      <c s="35" t="s">
        <v>47</v>
      </c>
      <c s="6" t="s">
        <v>230</v>
      </c>
      <c s="36" t="s">
        <v>96</v>
      </c>
      <c s="37">
        <v>7140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105</v>
      </c>
      <c>
        <f>(M183*21)/100</f>
      </c>
      <c t="s">
        <v>27</v>
      </c>
    </row>
    <row r="184" spans="1:5" ht="12.75">
      <c r="A184" s="35" t="s">
        <v>54</v>
      </c>
      <c r="E184" s="39" t="s">
        <v>55</v>
      </c>
    </row>
    <row r="185" spans="1:5" ht="12.75">
      <c r="A185" s="35" t="s">
        <v>56</v>
      </c>
      <c r="E185" s="40" t="s">
        <v>163</v>
      </c>
    </row>
    <row r="186" spans="1:5" ht="12.75">
      <c r="A186" t="s">
        <v>58</v>
      </c>
      <c r="E186" s="39" t="s">
        <v>98</v>
      </c>
    </row>
    <row r="187" spans="1:16" ht="12.75">
      <c r="A187" t="s">
        <v>49</v>
      </c>
      <c s="34" t="s">
        <v>231</v>
      </c>
      <c s="34" t="s">
        <v>232</v>
      </c>
      <c s="35" t="s">
        <v>47</v>
      </c>
      <c s="6" t="s">
        <v>233</v>
      </c>
      <c s="36" t="s">
        <v>62</v>
      </c>
      <c s="37">
        <v>24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27</v>
      </c>
    </row>
    <row r="188" spans="1:5" ht="12.75">
      <c r="A188" s="35" t="s">
        <v>54</v>
      </c>
      <c r="E188" s="39" t="s">
        <v>55</v>
      </c>
    </row>
    <row r="189" spans="1:5" ht="12.75">
      <c r="A189" s="35" t="s">
        <v>56</v>
      </c>
      <c r="E189" s="40" t="s">
        <v>63</v>
      </c>
    </row>
    <row r="190" spans="1:5" ht="102">
      <c r="A190" t="s">
        <v>58</v>
      </c>
      <c r="E190" s="39" t="s">
        <v>134</v>
      </c>
    </row>
    <row r="191" spans="1:16" ht="12.75">
      <c r="A191" t="s">
        <v>49</v>
      </c>
      <c s="34" t="s">
        <v>234</v>
      </c>
      <c s="34" t="s">
        <v>235</v>
      </c>
      <c s="35" t="s">
        <v>47</v>
      </c>
      <c s="6" t="s">
        <v>236</v>
      </c>
      <c s="36" t="s">
        <v>62</v>
      </c>
      <c s="37">
        <v>24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105</v>
      </c>
      <c>
        <f>(M191*21)/100</f>
      </c>
      <c t="s">
        <v>27</v>
      </c>
    </row>
    <row r="192" spans="1:5" ht="12.75">
      <c r="A192" s="35" t="s">
        <v>54</v>
      </c>
      <c r="E192" s="39" t="s">
        <v>55</v>
      </c>
    </row>
    <row r="193" spans="1:5" ht="12.75">
      <c r="A193" s="35" t="s">
        <v>56</v>
      </c>
      <c r="E193" s="40" t="s">
        <v>63</v>
      </c>
    </row>
    <row r="194" spans="1:5" ht="12.75">
      <c r="A194" t="s">
        <v>58</v>
      </c>
      <c r="E194" s="39" t="s">
        <v>98</v>
      </c>
    </row>
    <row r="195" spans="1:16" ht="12.75">
      <c r="A195" t="s">
        <v>49</v>
      </c>
      <c s="34" t="s">
        <v>237</v>
      </c>
      <c s="34" t="s">
        <v>238</v>
      </c>
      <c s="35" t="s">
        <v>47</v>
      </c>
      <c s="6" t="s">
        <v>239</v>
      </c>
      <c s="36" t="s">
        <v>62</v>
      </c>
      <c s="37">
        <v>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27</v>
      </c>
    </row>
    <row r="196" spans="1:5" ht="12.75">
      <c r="A196" s="35" t="s">
        <v>54</v>
      </c>
      <c r="E196" s="39" t="s">
        <v>55</v>
      </c>
    </row>
    <row r="197" spans="1:5" ht="12.75">
      <c r="A197" s="35" t="s">
        <v>56</v>
      </c>
      <c r="E197" s="40" t="s">
        <v>163</v>
      </c>
    </row>
    <row r="198" spans="1:5" ht="102">
      <c r="A198" t="s">
        <v>58</v>
      </c>
      <c r="E198" s="39" t="s">
        <v>134</v>
      </c>
    </row>
    <row r="199" spans="1:16" ht="12.75">
      <c r="A199" t="s">
        <v>49</v>
      </c>
      <c s="34" t="s">
        <v>240</v>
      </c>
      <c s="34" t="s">
        <v>241</v>
      </c>
      <c s="35" t="s">
        <v>47</v>
      </c>
      <c s="6" t="s">
        <v>242</v>
      </c>
      <c s="36" t="s">
        <v>62</v>
      </c>
      <c s="37">
        <v>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105</v>
      </c>
      <c>
        <f>(M199*21)/100</f>
      </c>
      <c t="s">
        <v>27</v>
      </c>
    </row>
    <row r="200" spans="1:5" ht="12.75">
      <c r="A200" s="35" t="s">
        <v>54</v>
      </c>
      <c r="E200" s="39" t="s">
        <v>55</v>
      </c>
    </row>
    <row r="201" spans="1:5" ht="12.75">
      <c r="A201" s="35" t="s">
        <v>56</v>
      </c>
      <c r="E201" s="40" t="s">
        <v>163</v>
      </c>
    </row>
    <row r="202" spans="1:5" ht="12.75">
      <c r="A202" t="s">
        <v>58</v>
      </c>
      <c r="E202" s="39" t="s">
        <v>98</v>
      </c>
    </row>
    <row r="203" spans="1:16" ht="12.75">
      <c r="A203" t="s">
        <v>49</v>
      </c>
      <c s="34" t="s">
        <v>243</v>
      </c>
      <c s="34" t="s">
        <v>244</v>
      </c>
      <c s="35" t="s">
        <v>47</v>
      </c>
      <c s="6" t="s">
        <v>245</v>
      </c>
      <c s="36" t="s">
        <v>62</v>
      </c>
      <c s="37">
        <v>6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53</v>
      </c>
      <c>
        <f>(M203*21)/100</f>
      </c>
      <c t="s">
        <v>27</v>
      </c>
    </row>
    <row r="204" spans="1:5" ht="12.75">
      <c r="A204" s="35" t="s">
        <v>54</v>
      </c>
      <c r="E204" s="39" t="s">
        <v>55</v>
      </c>
    </row>
    <row r="205" spans="1:5" ht="12.75">
      <c r="A205" s="35" t="s">
        <v>56</v>
      </c>
      <c r="E205" s="40" t="s">
        <v>63</v>
      </c>
    </row>
    <row r="206" spans="1:5" ht="102">
      <c r="A206" t="s">
        <v>58</v>
      </c>
      <c r="E206" s="39" t="s">
        <v>134</v>
      </c>
    </row>
    <row r="207" spans="1:16" ht="12.75">
      <c r="A207" t="s">
        <v>49</v>
      </c>
      <c s="34" t="s">
        <v>246</v>
      </c>
      <c s="34" t="s">
        <v>247</v>
      </c>
      <c s="35" t="s">
        <v>47</v>
      </c>
      <c s="6" t="s">
        <v>248</v>
      </c>
      <c s="36" t="s">
        <v>62</v>
      </c>
      <c s="37">
        <v>6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105</v>
      </c>
      <c>
        <f>(M207*21)/100</f>
      </c>
      <c t="s">
        <v>27</v>
      </c>
    </row>
    <row r="208" spans="1:5" ht="12.75">
      <c r="A208" s="35" t="s">
        <v>54</v>
      </c>
      <c r="E208" s="39" t="s">
        <v>55</v>
      </c>
    </row>
    <row r="209" spans="1:5" ht="12.75">
      <c r="A209" s="35" t="s">
        <v>56</v>
      </c>
      <c r="E209" s="40" t="s">
        <v>63</v>
      </c>
    </row>
    <row r="210" spans="1:5" ht="12.75">
      <c r="A210" t="s">
        <v>58</v>
      </c>
      <c r="E210" s="39" t="s">
        <v>98</v>
      </c>
    </row>
    <row r="211" spans="1:16" ht="12.75">
      <c r="A211" t="s">
        <v>49</v>
      </c>
      <c s="34" t="s">
        <v>249</v>
      </c>
      <c s="34" t="s">
        <v>250</v>
      </c>
      <c s="35" t="s">
        <v>47</v>
      </c>
      <c s="6" t="s">
        <v>251</v>
      </c>
      <c s="36" t="s">
        <v>252</v>
      </c>
      <c s="37">
        <v>6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27</v>
      </c>
    </row>
    <row r="212" spans="1:5" ht="12.75">
      <c r="A212" s="35" t="s">
        <v>54</v>
      </c>
      <c r="E212" s="39" t="s">
        <v>55</v>
      </c>
    </row>
    <row r="213" spans="1:5" ht="12.75">
      <c r="A213" s="35" t="s">
        <v>56</v>
      </c>
      <c r="E213" s="40" t="s">
        <v>63</v>
      </c>
    </row>
    <row r="214" spans="1:5" ht="76.5">
      <c r="A214" t="s">
        <v>58</v>
      </c>
      <c r="E214" s="39" t="s">
        <v>253</v>
      </c>
    </row>
    <row r="215" spans="1:16" ht="12.75">
      <c r="A215" t="s">
        <v>49</v>
      </c>
      <c s="34" t="s">
        <v>254</v>
      </c>
      <c s="34" t="s">
        <v>255</v>
      </c>
      <c s="35" t="s">
        <v>47</v>
      </c>
      <c s="6" t="s">
        <v>256</v>
      </c>
      <c s="36" t="s">
        <v>96</v>
      </c>
      <c s="37">
        <v>7140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27</v>
      </c>
    </row>
    <row r="216" spans="1:5" ht="12.75">
      <c r="A216" s="35" t="s">
        <v>54</v>
      </c>
      <c r="E216" s="39" t="s">
        <v>55</v>
      </c>
    </row>
    <row r="217" spans="1:5" ht="12.75">
      <c r="A217" s="35" t="s">
        <v>56</v>
      </c>
      <c r="E217" s="40" t="s">
        <v>63</v>
      </c>
    </row>
    <row r="218" spans="1:5" ht="76.5">
      <c r="A218" t="s">
        <v>58</v>
      </c>
      <c r="E218" s="39" t="s">
        <v>257</v>
      </c>
    </row>
    <row r="219" spans="1:16" ht="12.75">
      <c r="A219" t="s">
        <v>49</v>
      </c>
      <c s="34" t="s">
        <v>258</v>
      </c>
      <c s="34" t="s">
        <v>259</v>
      </c>
      <c s="35" t="s">
        <v>47</v>
      </c>
      <c s="6" t="s">
        <v>260</v>
      </c>
      <c s="36" t="s">
        <v>62</v>
      </c>
      <c s="37">
        <v>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105</v>
      </c>
      <c>
        <f>(M219*21)/100</f>
      </c>
      <c t="s">
        <v>27</v>
      </c>
    </row>
    <row r="220" spans="1:5" ht="12.75">
      <c r="A220" s="35" t="s">
        <v>54</v>
      </c>
      <c r="E220" s="39" t="s">
        <v>55</v>
      </c>
    </row>
    <row r="221" spans="1:5" ht="12.75">
      <c r="A221" s="35" t="s">
        <v>56</v>
      </c>
      <c r="E221" s="40" t="s">
        <v>63</v>
      </c>
    </row>
    <row r="222" spans="1:5" ht="12.75">
      <c r="A222" t="s">
        <v>58</v>
      </c>
      <c r="E222" s="39" t="s">
        <v>98</v>
      </c>
    </row>
    <row r="223" spans="1:16" ht="12.75">
      <c r="A223" t="s">
        <v>49</v>
      </c>
      <c s="34" t="s">
        <v>261</v>
      </c>
      <c s="34" t="s">
        <v>262</v>
      </c>
      <c s="35" t="s">
        <v>47</v>
      </c>
      <c s="6" t="s">
        <v>263</v>
      </c>
      <c s="36" t="s">
        <v>62</v>
      </c>
      <c s="37">
        <v>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105</v>
      </c>
      <c>
        <f>(M223*21)/100</f>
      </c>
      <c t="s">
        <v>27</v>
      </c>
    </row>
    <row r="224" spans="1:5" ht="12.75">
      <c r="A224" s="35" t="s">
        <v>54</v>
      </c>
      <c r="E224" s="39" t="s">
        <v>55</v>
      </c>
    </row>
    <row r="225" spans="1:5" ht="12.75">
      <c r="A225" s="35" t="s">
        <v>56</v>
      </c>
      <c r="E225" s="40" t="s">
        <v>63</v>
      </c>
    </row>
    <row r="226" spans="1:5" ht="12.75">
      <c r="A226" t="s">
        <v>58</v>
      </c>
      <c r="E226" s="39" t="s">
        <v>98</v>
      </c>
    </row>
    <row r="227" spans="1:16" ht="12.75">
      <c r="A227" t="s">
        <v>49</v>
      </c>
      <c s="34" t="s">
        <v>264</v>
      </c>
      <c s="34" t="s">
        <v>265</v>
      </c>
      <c s="35" t="s">
        <v>47</v>
      </c>
      <c s="6" t="s">
        <v>266</v>
      </c>
      <c s="36" t="s">
        <v>96</v>
      </c>
      <c s="37">
        <v>70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27</v>
      </c>
    </row>
    <row r="228" spans="1:5" ht="12.75">
      <c r="A228" s="35" t="s">
        <v>54</v>
      </c>
      <c r="E228" s="39" t="s">
        <v>55</v>
      </c>
    </row>
    <row r="229" spans="1:5" ht="12.75">
      <c r="A229" s="35" t="s">
        <v>56</v>
      </c>
      <c r="E229" s="40" t="s">
        <v>267</v>
      </c>
    </row>
    <row r="230" spans="1:5" ht="51">
      <c r="A230" t="s">
        <v>58</v>
      </c>
      <c r="E230" s="39" t="s">
        <v>268</v>
      </c>
    </row>
    <row r="231" spans="1:16" ht="12.75">
      <c r="A231" t="s">
        <v>49</v>
      </c>
      <c s="34" t="s">
        <v>269</v>
      </c>
      <c s="34" t="s">
        <v>270</v>
      </c>
      <c s="35" t="s">
        <v>47</v>
      </c>
      <c s="6" t="s">
        <v>271</v>
      </c>
      <c s="36" t="s">
        <v>62</v>
      </c>
      <c s="37">
        <v>18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105</v>
      </c>
      <c>
        <f>(M231*21)/100</f>
      </c>
      <c t="s">
        <v>27</v>
      </c>
    </row>
    <row r="232" spans="1:5" ht="12.75">
      <c r="A232" s="35" t="s">
        <v>54</v>
      </c>
      <c r="E232" s="39" t="s">
        <v>55</v>
      </c>
    </row>
    <row r="233" spans="1:5" ht="12.75">
      <c r="A233" s="35" t="s">
        <v>56</v>
      </c>
      <c r="E233" s="40" t="s">
        <v>267</v>
      </c>
    </row>
    <row r="234" spans="1:5" ht="12.75">
      <c r="A234" t="s">
        <v>58</v>
      </c>
      <c r="E234" s="39" t="s">
        <v>98</v>
      </c>
    </row>
    <row r="235" spans="1:16" ht="25.5">
      <c r="A235" t="s">
        <v>49</v>
      </c>
      <c s="34" t="s">
        <v>272</v>
      </c>
      <c s="34" t="s">
        <v>273</v>
      </c>
      <c s="35" t="s">
        <v>47</v>
      </c>
      <c s="6" t="s">
        <v>274</v>
      </c>
      <c s="36" t="s">
        <v>96</v>
      </c>
      <c s="37">
        <v>35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27</v>
      </c>
    </row>
    <row r="236" spans="1:5" ht="12.75">
      <c r="A236" s="35" t="s">
        <v>54</v>
      </c>
      <c r="E236" s="39" t="s">
        <v>55</v>
      </c>
    </row>
    <row r="237" spans="1:5" ht="12.75">
      <c r="A237" s="35" t="s">
        <v>56</v>
      </c>
      <c r="E237" s="40" t="s">
        <v>63</v>
      </c>
    </row>
    <row r="238" spans="1:5" ht="51">
      <c r="A238" t="s">
        <v>58</v>
      </c>
      <c r="E238" s="39" t="s">
        <v>275</v>
      </c>
    </row>
    <row r="239" spans="1:16" ht="25.5">
      <c r="A239" t="s">
        <v>49</v>
      </c>
      <c s="34" t="s">
        <v>276</v>
      </c>
      <c s="34" t="s">
        <v>277</v>
      </c>
      <c s="35" t="s">
        <v>47</v>
      </c>
      <c s="6" t="s">
        <v>278</v>
      </c>
      <c s="36" t="s">
        <v>96</v>
      </c>
      <c s="37">
        <v>35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27</v>
      </c>
    </row>
    <row r="240" spans="1:5" ht="12.75">
      <c r="A240" s="35" t="s">
        <v>54</v>
      </c>
      <c r="E240" s="39" t="s">
        <v>55</v>
      </c>
    </row>
    <row r="241" spans="1:5" ht="12.75">
      <c r="A241" s="35" t="s">
        <v>56</v>
      </c>
      <c r="E241" s="40" t="s">
        <v>63</v>
      </c>
    </row>
    <row r="242" spans="1:5" ht="38.25">
      <c r="A242" t="s">
        <v>58</v>
      </c>
      <c r="E242" s="39" t="s">
        <v>129</v>
      </c>
    </row>
    <row r="243" spans="1:16" ht="12.75">
      <c r="A243" t="s">
        <v>49</v>
      </c>
      <c s="34" t="s">
        <v>279</v>
      </c>
      <c s="34" t="s">
        <v>280</v>
      </c>
      <c s="35" t="s">
        <v>47</v>
      </c>
      <c s="6" t="s">
        <v>281</v>
      </c>
      <c s="36" t="s">
        <v>62</v>
      </c>
      <c s="37">
        <v>8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105</v>
      </c>
      <c>
        <f>(M243*21)/100</f>
      </c>
      <c t="s">
        <v>27</v>
      </c>
    </row>
    <row r="244" spans="1:5" ht="12.75">
      <c r="A244" s="35" t="s">
        <v>54</v>
      </c>
      <c r="E244" s="39" t="s">
        <v>55</v>
      </c>
    </row>
    <row r="245" spans="1:5" ht="12.75">
      <c r="A245" s="35" t="s">
        <v>56</v>
      </c>
      <c r="E245" s="40" t="s">
        <v>63</v>
      </c>
    </row>
    <row r="246" spans="1:5" ht="12.75">
      <c r="A246" t="s">
        <v>58</v>
      </c>
      <c r="E246" s="39" t="s">
        <v>98</v>
      </c>
    </row>
    <row r="247" spans="1:16" ht="12.75">
      <c r="A247" t="s">
        <v>49</v>
      </c>
      <c s="34" t="s">
        <v>282</v>
      </c>
      <c s="34" t="s">
        <v>283</v>
      </c>
      <c s="35" t="s">
        <v>47</v>
      </c>
      <c s="6" t="s">
        <v>284</v>
      </c>
      <c s="36" t="s">
        <v>62</v>
      </c>
      <c s="37">
        <v>14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105</v>
      </c>
      <c>
        <f>(M247*21)/100</f>
      </c>
      <c t="s">
        <v>27</v>
      </c>
    </row>
    <row r="248" spans="1:5" ht="12.75">
      <c r="A248" s="35" t="s">
        <v>54</v>
      </c>
      <c r="E248" s="39" t="s">
        <v>55</v>
      </c>
    </row>
    <row r="249" spans="1:5" ht="12.75">
      <c r="A249" s="35" t="s">
        <v>56</v>
      </c>
      <c r="E249" s="40" t="s">
        <v>63</v>
      </c>
    </row>
    <row r="250" spans="1:5" ht="12.75">
      <c r="A250" t="s">
        <v>58</v>
      </c>
      <c r="E250" s="39" t="s">
        <v>98</v>
      </c>
    </row>
    <row r="251" spans="1:16" ht="12.75">
      <c r="A251" t="s">
        <v>49</v>
      </c>
      <c s="34" t="s">
        <v>285</v>
      </c>
      <c s="34" t="s">
        <v>286</v>
      </c>
      <c s="35" t="s">
        <v>47</v>
      </c>
      <c s="6" t="s">
        <v>287</v>
      </c>
      <c s="36" t="s">
        <v>62</v>
      </c>
      <c s="37">
        <v>14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27</v>
      </c>
    </row>
    <row r="252" spans="1:5" ht="12.75">
      <c r="A252" s="35" t="s">
        <v>54</v>
      </c>
      <c r="E252" s="39" t="s">
        <v>55</v>
      </c>
    </row>
    <row r="253" spans="1:5" ht="12.75">
      <c r="A253" s="35" t="s">
        <v>56</v>
      </c>
      <c r="E253" s="40" t="s">
        <v>63</v>
      </c>
    </row>
    <row r="254" spans="1:5" ht="38.25">
      <c r="A254" t="s">
        <v>58</v>
      </c>
      <c r="E254" s="39" t="s">
        <v>288</v>
      </c>
    </row>
    <row r="255" spans="1:16" ht="12.75">
      <c r="A255" t="s">
        <v>49</v>
      </c>
      <c s="34" t="s">
        <v>289</v>
      </c>
      <c s="34" t="s">
        <v>290</v>
      </c>
      <c s="35" t="s">
        <v>47</v>
      </c>
      <c s="6" t="s">
        <v>291</v>
      </c>
      <c s="36" t="s">
        <v>62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27</v>
      </c>
    </row>
    <row r="256" spans="1:5" ht="12.75">
      <c r="A256" s="35" t="s">
        <v>54</v>
      </c>
      <c r="E256" s="39" t="s">
        <v>55</v>
      </c>
    </row>
    <row r="257" spans="1:5" ht="12.75">
      <c r="A257" s="35" t="s">
        <v>56</v>
      </c>
      <c r="E257" s="40" t="s">
        <v>63</v>
      </c>
    </row>
    <row r="258" spans="1:5" ht="12.75">
      <c r="A258" t="s">
        <v>58</v>
      </c>
      <c r="E258" s="39" t="s">
        <v>292</v>
      </c>
    </row>
    <row r="259" spans="1:16" ht="25.5">
      <c r="A259" t="s">
        <v>49</v>
      </c>
      <c s="34" t="s">
        <v>293</v>
      </c>
      <c s="34" t="s">
        <v>294</v>
      </c>
      <c s="35" t="s">
        <v>47</v>
      </c>
      <c s="6" t="s">
        <v>295</v>
      </c>
      <c s="36" t="s">
        <v>62</v>
      </c>
      <c s="37">
        <v>4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27</v>
      </c>
    </row>
    <row r="260" spans="1:5" ht="12.75">
      <c r="A260" s="35" t="s">
        <v>54</v>
      </c>
      <c r="E260" s="39" t="s">
        <v>55</v>
      </c>
    </row>
    <row r="261" spans="1:5" ht="12.75">
      <c r="A261" s="35" t="s">
        <v>56</v>
      </c>
      <c r="E261" s="40" t="s">
        <v>63</v>
      </c>
    </row>
    <row r="262" spans="1:5" ht="12.75">
      <c r="A262" t="s">
        <v>58</v>
      </c>
      <c r="E262" s="39" t="s">
        <v>296</v>
      </c>
    </row>
    <row r="263" spans="1:13" ht="12.75">
      <c r="A263" t="s">
        <v>46</v>
      </c>
      <c r="C263" s="31" t="s">
        <v>26</v>
      </c>
      <c r="E263" s="33" t="s">
        <v>297</v>
      </c>
      <c r="J263" s="32">
        <f>0</f>
      </c>
      <c s="32">
        <f>0</f>
      </c>
      <c s="32">
        <f>0+L264+L268+L272+L276+L280+L284+L288+L292+L296+L300+L304+L308+L312+L316+L320+L324+L328+L332</f>
      </c>
      <c s="32">
        <f>0+M264+M268+M272+M276+M280+M284+M288+M292+M296+M300+M304+M308+M312+M316+M320+M324+M328+M332</f>
      </c>
    </row>
    <row r="264" spans="1:16" ht="12.75">
      <c r="A264" t="s">
        <v>49</v>
      </c>
      <c s="34" t="s">
        <v>298</v>
      </c>
      <c s="34" t="s">
        <v>299</v>
      </c>
      <c s="35" t="s">
        <v>47</v>
      </c>
      <c s="6" t="s">
        <v>300</v>
      </c>
      <c s="36" t="s">
        <v>62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105</v>
      </c>
      <c>
        <f>(M264*21)/100</f>
      </c>
      <c t="s">
        <v>27</v>
      </c>
    </row>
    <row r="265" spans="1:5" ht="12.75">
      <c r="A265" s="35" t="s">
        <v>54</v>
      </c>
      <c r="E265" s="39" t="s">
        <v>55</v>
      </c>
    </row>
    <row r="266" spans="1:5" ht="12.75">
      <c r="A266" s="35" t="s">
        <v>56</v>
      </c>
      <c r="E266" s="40" t="s">
        <v>301</v>
      </c>
    </row>
    <row r="267" spans="1:5" ht="12.75">
      <c r="A267" t="s">
        <v>58</v>
      </c>
      <c r="E267" s="39" t="s">
        <v>98</v>
      </c>
    </row>
    <row r="268" spans="1:16" ht="12.75">
      <c r="A268" t="s">
        <v>49</v>
      </c>
      <c s="34" t="s">
        <v>302</v>
      </c>
      <c s="34" t="s">
        <v>303</v>
      </c>
      <c s="35" t="s">
        <v>47</v>
      </c>
      <c s="6" t="s">
        <v>304</v>
      </c>
      <c s="36" t="s">
        <v>62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105</v>
      </c>
      <c>
        <f>(M268*21)/100</f>
      </c>
      <c t="s">
        <v>27</v>
      </c>
    </row>
    <row r="269" spans="1:5" ht="12.75">
      <c r="A269" s="35" t="s">
        <v>54</v>
      </c>
      <c r="E269" s="39" t="s">
        <v>55</v>
      </c>
    </row>
    <row r="270" spans="1:5" ht="12.75">
      <c r="A270" s="35" t="s">
        <v>56</v>
      </c>
      <c r="E270" s="40" t="s">
        <v>301</v>
      </c>
    </row>
    <row r="271" spans="1:5" ht="12.75">
      <c r="A271" t="s">
        <v>58</v>
      </c>
      <c r="E271" s="39" t="s">
        <v>98</v>
      </c>
    </row>
    <row r="272" spans="1:16" ht="12.75">
      <c r="A272" t="s">
        <v>49</v>
      </c>
      <c s="34" t="s">
        <v>305</v>
      </c>
      <c s="34" t="s">
        <v>306</v>
      </c>
      <c s="35" t="s">
        <v>47</v>
      </c>
      <c s="6" t="s">
        <v>307</v>
      </c>
      <c s="36" t="s">
        <v>62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27</v>
      </c>
    </row>
    <row r="273" spans="1:5" ht="12.75">
      <c r="A273" s="35" t="s">
        <v>54</v>
      </c>
      <c r="E273" s="39" t="s">
        <v>55</v>
      </c>
    </row>
    <row r="274" spans="1:5" ht="12.75">
      <c r="A274" s="35" t="s">
        <v>56</v>
      </c>
      <c r="E274" s="40" t="s">
        <v>301</v>
      </c>
    </row>
    <row r="275" spans="1:5" ht="51">
      <c r="A275" t="s">
        <v>58</v>
      </c>
      <c r="E275" s="39" t="s">
        <v>308</v>
      </c>
    </row>
    <row r="276" spans="1:16" ht="12.75">
      <c r="A276" t="s">
        <v>49</v>
      </c>
      <c s="34" t="s">
        <v>309</v>
      </c>
      <c s="34" t="s">
        <v>310</v>
      </c>
      <c s="35" t="s">
        <v>47</v>
      </c>
      <c s="6" t="s">
        <v>311</v>
      </c>
      <c s="36" t="s">
        <v>62</v>
      </c>
      <c s="37">
        <v>1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105</v>
      </c>
      <c>
        <f>(M276*21)/100</f>
      </c>
      <c t="s">
        <v>27</v>
      </c>
    </row>
    <row r="277" spans="1:5" ht="12.75">
      <c r="A277" s="35" t="s">
        <v>54</v>
      </c>
      <c r="E277" s="39" t="s">
        <v>55</v>
      </c>
    </row>
    <row r="278" spans="1:5" ht="12.75">
      <c r="A278" s="35" t="s">
        <v>56</v>
      </c>
      <c r="E278" s="40" t="s">
        <v>301</v>
      </c>
    </row>
    <row r="279" spans="1:5" ht="12.75">
      <c r="A279" t="s">
        <v>58</v>
      </c>
      <c r="E279" s="39" t="s">
        <v>98</v>
      </c>
    </row>
    <row r="280" spans="1:16" ht="12.75">
      <c r="A280" t="s">
        <v>49</v>
      </c>
      <c s="34" t="s">
        <v>312</v>
      </c>
      <c s="34" t="s">
        <v>313</v>
      </c>
      <c s="35" t="s">
        <v>47</v>
      </c>
      <c s="6" t="s">
        <v>314</v>
      </c>
      <c s="36" t="s">
        <v>62</v>
      </c>
      <c s="37">
        <v>2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53</v>
      </c>
      <c>
        <f>(M280*21)/100</f>
      </c>
      <c t="s">
        <v>27</v>
      </c>
    </row>
    <row r="281" spans="1:5" ht="12.75">
      <c r="A281" s="35" t="s">
        <v>54</v>
      </c>
      <c r="E281" s="39" t="s">
        <v>55</v>
      </c>
    </row>
    <row r="282" spans="1:5" ht="12.75">
      <c r="A282" s="35" t="s">
        <v>56</v>
      </c>
      <c r="E282" s="40" t="s">
        <v>301</v>
      </c>
    </row>
    <row r="283" spans="1:5" ht="12.75">
      <c r="A283" t="s">
        <v>58</v>
      </c>
      <c r="E283" s="39" t="s">
        <v>315</v>
      </c>
    </row>
    <row r="284" spans="1:16" ht="12.75">
      <c r="A284" t="s">
        <v>49</v>
      </c>
      <c s="34" t="s">
        <v>316</v>
      </c>
      <c s="34" t="s">
        <v>317</v>
      </c>
      <c s="35" t="s">
        <v>47</v>
      </c>
      <c s="6" t="s">
        <v>318</v>
      </c>
      <c s="36" t="s">
        <v>62</v>
      </c>
      <c s="37">
        <v>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105</v>
      </c>
      <c>
        <f>(M284*21)/100</f>
      </c>
      <c t="s">
        <v>27</v>
      </c>
    </row>
    <row r="285" spans="1:5" ht="12.75">
      <c r="A285" s="35" t="s">
        <v>54</v>
      </c>
      <c r="E285" s="39" t="s">
        <v>55</v>
      </c>
    </row>
    <row r="286" spans="1:5" ht="12.75">
      <c r="A286" s="35" t="s">
        <v>56</v>
      </c>
      <c r="E286" s="40" t="s">
        <v>301</v>
      </c>
    </row>
    <row r="287" spans="1:5" ht="12.75">
      <c r="A287" t="s">
        <v>58</v>
      </c>
      <c r="E287" s="39" t="s">
        <v>98</v>
      </c>
    </row>
    <row r="288" spans="1:16" ht="12.75">
      <c r="A288" t="s">
        <v>49</v>
      </c>
      <c s="34" t="s">
        <v>319</v>
      </c>
      <c s="34" t="s">
        <v>320</v>
      </c>
      <c s="35" t="s">
        <v>47</v>
      </c>
      <c s="6" t="s">
        <v>321</v>
      </c>
      <c s="36" t="s">
        <v>62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53</v>
      </c>
      <c>
        <f>(M288*21)/100</f>
      </c>
      <c t="s">
        <v>27</v>
      </c>
    </row>
    <row r="289" spans="1:5" ht="12.75">
      <c r="A289" s="35" t="s">
        <v>54</v>
      </c>
      <c r="E289" s="39" t="s">
        <v>55</v>
      </c>
    </row>
    <row r="290" spans="1:5" ht="12.75">
      <c r="A290" s="35" t="s">
        <v>56</v>
      </c>
      <c r="E290" s="40" t="s">
        <v>301</v>
      </c>
    </row>
    <row r="291" spans="1:5" ht="12.75">
      <c r="A291" t="s">
        <v>58</v>
      </c>
      <c r="E291" s="39" t="s">
        <v>321</v>
      </c>
    </row>
    <row r="292" spans="1:16" ht="12.75">
      <c r="A292" t="s">
        <v>49</v>
      </c>
      <c s="34" t="s">
        <v>322</v>
      </c>
      <c s="34" t="s">
        <v>323</v>
      </c>
      <c s="35" t="s">
        <v>47</v>
      </c>
      <c s="6" t="s">
        <v>324</v>
      </c>
      <c s="36" t="s">
        <v>62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53</v>
      </c>
      <c>
        <f>(M292*21)/100</f>
      </c>
      <c t="s">
        <v>27</v>
      </c>
    </row>
    <row r="293" spans="1:5" ht="12.75">
      <c r="A293" s="35" t="s">
        <v>54</v>
      </c>
      <c r="E293" s="39" t="s">
        <v>55</v>
      </c>
    </row>
    <row r="294" spans="1:5" ht="12.75">
      <c r="A294" s="35" t="s">
        <v>56</v>
      </c>
      <c r="E294" s="40" t="s">
        <v>301</v>
      </c>
    </row>
    <row r="295" spans="1:5" ht="63.75">
      <c r="A295" t="s">
        <v>58</v>
      </c>
      <c r="E295" s="39" t="s">
        <v>325</v>
      </c>
    </row>
    <row r="296" spans="1:16" ht="12.75">
      <c r="A296" t="s">
        <v>49</v>
      </c>
      <c s="34" t="s">
        <v>326</v>
      </c>
      <c s="34" t="s">
        <v>327</v>
      </c>
      <c s="35" t="s">
        <v>47</v>
      </c>
      <c s="6" t="s">
        <v>328</v>
      </c>
      <c s="36" t="s">
        <v>62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53</v>
      </c>
      <c>
        <f>(M296*21)/100</f>
      </c>
      <c t="s">
        <v>27</v>
      </c>
    </row>
    <row r="297" spans="1:5" ht="12.75">
      <c r="A297" s="35" t="s">
        <v>54</v>
      </c>
      <c r="E297" s="39" t="s">
        <v>55</v>
      </c>
    </row>
    <row r="298" spans="1:5" ht="12.75">
      <c r="A298" s="35" t="s">
        <v>56</v>
      </c>
      <c r="E298" s="40" t="s">
        <v>301</v>
      </c>
    </row>
    <row r="299" spans="1:5" ht="63.75">
      <c r="A299" t="s">
        <v>58</v>
      </c>
      <c r="E299" s="39" t="s">
        <v>329</v>
      </c>
    </row>
    <row r="300" spans="1:16" ht="25.5">
      <c r="A300" t="s">
        <v>49</v>
      </c>
      <c s="34" t="s">
        <v>330</v>
      </c>
      <c s="34" t="s">
        <v>331</v>
      </c>
      <c s="35" t="s">
        <v>47</v>
      </c>
      <c s="6" t="s">
        <v>332</v>
      </c>
      <c s="36" t="s">
        <v>62</v>
      </c>
      <c s="37">
        <v>2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53</v>
      </c>
      <c>
        <f>(M300*21)/100</f>
      </c>
      <c t="s">
        <v>27</v>
      </c>
    </row>
    <row r="301" spans="1:5" ht="12.75">
      <c r="A301" s="35" t="s">
        <v>54</v>
      </c>
      <c r="E301" s="39" t="s">
        <v>55</v>
      </c>
    </row>
    <row r="302" spans="1:5" ht="12.75">
      <c r="A302" s="35" t="s">
        <v>56</v>
      </c>
      <c r="E302" s="40" t="s">
        <v>63</v>
      </c>
    </row>
    <row r="303" spans="1:5" ht="127.5">
      <c r="A303" t="s">
        <v>58</v>
      </c>
      <c r="E303" s="39" t="s">
        <v>333</v>
      </c>
    </row>
    <row r="304" spans="1:16" ht="12.75">
      <c r="A304" t="s">
        <v>49</v>
      </c>
      <c s="34" t="s">
        <v>334</v>
      </c>
      <c s="34" t="s">
        <v>335</v>
      </c>
      <c s="35" t="s">
        <v>47</v>
      </c>
      <c s="6" t="s">
        <v>336</v>
      </c>
      <c s="36" t="s">
        <v>62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105</v>
      </c>
      <c>
        <f>(M304*21)/100</f>
      </c>
      <c t="s">
        <v>27</v>
      </c>
    </row>
    <row r="305" spans="1:5" ht="12.75">
      <c r="A305" s="35" t="s">
        <v>54</v>
      </c>
      <c r="E305" s="39" t="s">
        <v>55</v>
      </c>
    </row>
    <row r="306" spans="1:5" ht="12.75">
      <c r="A306" s="35" t="s">
        <v>56</v>
      </c>
      <c r="E306" s="40" t="s">
        <v>63</v>
      </c>
    </row>
    <row r="307" spans="1:5" ht="12.75">
      <c r="A307" t="s">
        <v>58</v>
      </c>
      <c r="E307" s="39" t="s">
        <v>98</v>
      </c>
    </row>
    <row r="308" spans="1:16" ht="12.75">
      <c r="A308" t="s">
        <v>49</v>
      </c>
      <c s="34" t="s">
        <v>337</v>
      </c>
      <c s="34" t="s">
        <v>338</v>
      </c>
      <c s="35" t="s">
        <v>47</v>
      </c>
      <c s="6" t="s">
        <v>339</v>
      </c>
      <c s="36" t="s">
        <v>62</v>
      </c>
      <c s="37">
        <v>1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105</v>
      </c>
      <c>
        <f>(M308*21)/100</f>
      </c>
      <c t="s">
        <v>27</v>
      </c>
    </row>
    <row r="309" spans="1:5" ht="12.75">
      <c r="A309" s="35" t="s">
        <v>54</v>
      </c>
      <c r="E309" s="39" t="s">
        <v>55</v>
      </c>
    </row>
    <row r="310" spans="1:5" ht="12.75">
      <c r="A310" s="35" t="s">
        <v>56</v>
      </c>
      <c r="E310" s="40" t="s">
        <v>63</v>
      </c>
    </row>
    <row r="311" spans="1:5" ht="12.75">
      <c r="A311" t="s">
        <v>58</v>
      </c>
      <c r="E311" s="39" t="s">
        <v>98</v>
      </c>
    </row>
    <row r="312" spans="1:16" ht="12.75">
      <c r="A312" t="s">
        <v>49</v>
      </c>
      <c s="34" t="s">
        <v>340</v>
      </c>
      <c s="34" t="s">
        <v>341</v>
      </c>
      <c s="35" t="s">
        <v>47</v>
      </c>
      <c s="6" t="s">
        <v>342</v>
      </c>
      <c s="36" t="s">
        <v>62</v>
      </c>
      <c s="37">
        <v>3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105</v>
      </c>
      <c>
        <f>(M312*21)/100</f>
      </c>
      <c t="s">
        <v>27</v>
      </c>
    </row>
    <row r="313" spans="1:5" ht="12.75">
      <c r="A313" s="35" t="s">
        <v>54</v>
      </c>
      <c r="E313" s="39" t="s">
        <v>55</v>
      </c>
    </row>
    <row r="314" spans="1:5" ht="12.75">
      <c r="A314" s="35" t="s">
        <v>56</v>
      </c>
      <c r="E314" s="40" t="s">
        <v>301</v>
      </c>
    </row>
    <row r="315" spans="1:5" ht="12.75">
      <c r="A315" t="s">
        <v>58</v>
      </c>
      <c r="E315" s="39" t="s">
        <v>98</v>
      </c>
    </row>
    <row r="316" spans="1:16" ht="12.75">
      <c r="A316" t="s">
        <v>49</v>
      </c>
      <c s="34" t="s">
        <v>343</v>
      </c>
      <c s="34" t="s">
        <v>344</v>
      </c>
      <c s="35" t="s">
        <v>47</v>
      </c>
      <c s="6" t="s">
        <v>345</v>
      </c>
      <c s="36" t="s">
        <v>67</v>
      </c>
      <c s="37">
        <v>1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53</v>
      </c>
      <c>
        <f>(M316*21)/100</f>
      </c>
      <c t="s">
        <v>27</v>
      </c>
    </row>
    <row r="317" spans="1:5" ht="12.75">
      <c r="A317" s="35" t="s">
        <v>54</v>
      </c>
      <c r="E317" s="39" t="s">
        <v>55</v>
      </c>
    </row>
    <row r="318" spans="1:5" ht="12.75">
      <c r="A318" s="35" t="s">
        <v>56</v>
      </c>
      <c r="E318" s="40" t="s">
        <v>63</v>
      </c>
    </row>
    <row r="319" spans="1:5" ht="12.75">
      <c r="A319" t="s">
        <v>58</v>
      </c>
      <c r="E319" s="39" t="s">
        <v>345</v>
      </c>
    </row>
    <row r="320" spans="1:16" ht="12.75">
      <c r="A320" t="s">
        <v>49</v>
      </c>
      <c s="34" t="s">
        <v>346</v>
      </c>
      <c s="34" t="s">
        <v>347</v>
      </c>
      <c s="35" t="s">
        <v>47</v>
      </c>
      <c s="6" t="s">
        <v>348</v>
      </c>
      <c s="36" t="s">
        <v>62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53</v>
      </c>
      <c>
        <f>(M320*21)/100</f>
      </c>
      <c t="s">
        <v>27</v>
      </c>
    </row>
    <row r="321" spans="1:5" ht="12.75">
      <c r="A321" s="35" t="s">
        <v>54</v>
      </c>
      <c r="E321" s="39" t="s">
        <v>55</v>
      </c>
    </row>
    <row r="322" spans="1:5" ht="12.75">
      <c r="A322" s="35" t="s">
        <v>56</v>
      </c>
      <c r="E322" s="40" t="s">
        <v>63</v>
      </c>
    </row>
    <row r="323" spans="1:5" ht="89.25">
      <c r="A323" t="s">
        <v>58</v>
      </c>
      <c r="E323" s="39" t="s">
        <v>349</v>
      </c>
    </row>
    <row r="324" spans="1:16" ht="12.75">
      <c r="A324" t="s">
        <v>49</v>
      </c>
      <c s="34" t="s">
        <v>350</v>
      </c>
      <c s="34" t="s">
        <v>351</v>
      </c>
      <c s="35" t="s">
        <v>47</v>
      </c>
      <c s="6" t="s">
        <v>352</v>
      </c>
      <c s="36" t="s">
        <v>67</v>
      </c>
      <c s="37">
        <v>1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53</v>
      </c>
      <c>
        <f>(M324*21)/100</f>
      </c>
      <c t="s">
        <v>27</v>
      </c>
    </row>
    <row r="325" spans="1:5" ht="12.75">
      <c r="A325" s="35" t="s">
        <v>54</v>
      </c>
      <c r="E325" s="39" t="s">
        <v>55</v>
      </c>
    </row>
    <row r="326" spans="1:5" ht="12.75">
      <c r="A326" s="35" t="s">
        <v>56</v>
      </c>
      <c r="E326" s="40" t="s">
        <v>63</v>
      </c>
    </row>
    <row r="327" spans="1:5" ht="12.75">
      <c r="A327" t="s">
        <v>58</v>
      </c>
      <c r="E327" s="39" t="s">
        <v>353</v>
      </c>
    </row>
    <row r="328" spans="1:16" ht="12.75">
      <c r="A328" t="s">
        <v>49</v>
      </c>
      <c s="34" t="s">
        <v>354</v>
      </c>
      <c s="34" t="s">
        <v>355</v>
      </c>
      <c s="35" t="s">
        <v>47</v>
      </c>
      <c s="6" t="s">
        <v>356</v>
      </c>
      <c s="36" t="s">
        <v>67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53</v>
      </c>
      <c>
        <f>(M328*21)/100</f>
      </c>
      <c t="s">
        <v>27</v>
      </c>
    </row>
    <row r="329" spans="1:5" ht="12.75">
      <c r="A329" s="35" t="s">
        <v>54</v>
      </c>
      <c r="E329" s="39" t="s">
        <v>55</v>
      </c>
    </row>
    <row r="330" spans="1:5" ht="12.75">
      <c r="A330" s="35" t="s">
        <v>56</v>
      </c>
      <c r="E330" s="40" t="s">
        <v>63</v>
      </c>
    </row>
    <row r="331" spans="1:5" ht="12.75">
      <c r="A331" t="s">
        <v>58</v>
      </c>
      <c r="E331" s="39" t="s">
        <v>357</v>
      </c>
    </row>
    <row r="332" spans="1:16" ht="12.75">
      <c r="A332" t="s">
        <v>49</v>
      </c>
      <c s="34" t="s">
        <v>358</v>
      </c>
      <c s="34" t="s">
        <v>359</v>
      </c>
      <c s="35" t="s">
        <v>47</v>
      </c>
      <c s="6" t="s">
        <v>360</v>
      </c>
      <c s="36" t="s">
        <v>62</v>
      </c>
      <c s="37">
        <v>1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53</v>
      </c>
      <c>
        <f>(M332*21)/100</f>
      </c>
      <c t="s">
        <v>27</v>
      </c>
    </row>
    <row r="333" spans="1:5" ht="12.75">
      <c r="A333" s="35" t="s">
        <v>54</v>
      </c>
      <c r="E333" s="39" t="s">
        <v>55</v>
      </c>
    </row>
    <row r="334" spans="1:5" ht="12.75">
      <c r="A334" s="35" t="s">
        <v>56</v>
      </c>
      <c r="E334" s="40" t="s">
        <v>63</v>
      </c>
    </row>
    <row r="335" spans="1:5" ht="12.75">
      <c r="A335" t="s">
        <v>58</v>
      </c>
      <c r="E335" s="39" t="s">
        <v>360</v>
      </c>
    </row>
    <row r="336" spans="1:13" ht="12.75">
      <c r="A336" t="s">
        <v>46</v>
      </c>
      <c r="C336" s="31" t="s">
        <v>69</v>
      </c>
      <c r="E336" s="33" t="s">
        <v>361</v>
      </c>
      <c r="J336" s="32">
        <f>0</f>
      </c>
      <c s="32">
        <f>0</f>
      </c>
      <c s="32">
        <f>0+L337+L341+L345+L349+L353+L357+L361+L365+L369+L373+L377+L381+L385+L389+L393</f>
      </c>
      <c s="32">
        <f>0+M337+M341+M345+M349+M353+M357+M361+M365+M369+M373+M377+M381+M385+M389+M393</f>
      </c>
    </row>
    <row r="337" spans="1:16" ht="25.5">
      <c r="A337" t="s">
        <v>49</v>
      </c>
      <c s="34" t="s">
        <v>362</v>
      </c>
      <c s="34" t="s">
        <v>363</v>
      </c>
      <c s="35" t="s">
        <v>47</v>
      </c>
      <c s="6" t="s">
        <v>364</v>
      </c>
      <c s="36" t="s">
        <v>62</v>
      </c>
      <c s="37">
        <v>1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53</v>
      </c>
      <c>
        <f>(M337*21)/100</f>
      </c>
      <c t="s">
        <v>27</v>
      </c>
    </row>
    <row r="338" spans="1:5" ht="12.75">
      <c r="A338" s="35" t="s">
        <v>54</v>
      </c>
      <c r="E338" s="39" t="s">
        <v>55</v>
      </c>
    </row>
    <row r="339" spans="1:5" ht="12.75">
      <c r="A339" s="35" t="s">
        <v>56</v>
      </c>
      <c r="E339" s="40" t="s">
        <v>365</v>
      </c>
    </row>
    <row r="340" spans="1:5" ht="51">
      <c r="A340" t="s">
        <v>58</v>
      </c>
      <c r="E340" s="39" t="s">
        <v>366</v>
      </c>
    </row>
    <row r="341" spans="1:16" ht="12.75">
      <c r="A341" t="s">
        <v>49</v>
      </c>
      <c s="34" t="s">
        <v>367</v>
      </c>
      <c s="34" t="s">
        <v>368</v>
      </c>
      <c s="35" t="s">
        <v>47</v>
      </c>
      <c s="6" t="s">
        <v>369</v>
      </c>
      <c s="36" t="s">
        <v>62</v>
      </c>
      <c s="37">
        <v>1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105</v>
      </c>
      <c>
        <f>(M341*21)/100</f>
      </c>
      <c t="s">
        <v>27</v>
      </c>
    </row>
    <row r="342" spans="1:5" ht="12.75">
      <c r="A342" s="35" t="s">
        <v>54</v>
      </c>
      <c r="E342" s="39" t="s">
        <v>55</v>
      </c>
    </row>
    <row r="343" spans="1:5" ht="12.75">
      <c r="A343" s="35" t="s">
        <v>56</v>
      </c>
      <c r="E343" s="40" t="s">
        <v>365</v>
      </c>
    </row>
    <row r="344" spans="1:5" ht="12.75">
      <c r="A344" t="s">
        <v>58</v>
      </c>
      <c r="E344" s="39" t="s">
        <v>98</v>
      </c>
    </row>
    <row r="345" spans="1:16" ht="12.75">
      <c r="A345" t="s">
        <v>49</v>
      </c>
      <c s="34" t="s">
        <v>370</v>
      </c>
      <c s="34" t="s">
        <v>371</v>
      </c>
      <c s="35" t="s">
        <v>47</v>
      </c>
      <c s="6" t="s">
        <v>372</v>
      </c>
      <c s="36" t="s">
        <v>62</v>
      </c>
      <c s="37">
        <v>1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53</v>
      </c>
      <c>
        <f>(M345*21)/100</f>
      </c>
      <c t="s">
        <v>27</v>
      </c>
    </row>
    <row r="346" spans="1:5" ht="12.75">
      <c r="A346" s="35" t="s">
        <v>54</v>
      </c>
      <c r="E346" s="39" t="s">
        <v>55</v>
      </c>
    </row>
    <row r="347" spans="1:5" ht="12.75">
      <c r="A347" s="35" t="s">
        <v>56</v>
      </c>
      <c r="E347" s="40" t="s">
        <v>163</v>
      </c>
    </row>
    <row r="348" spans="1:5" ht="76.5">
      <c r="A348" t="s">
        <v>58</v>
      </c>
      <c r="E348" s="39" t="s">
        <v>373</v>
      </c>
    </row>
    <row r="349" spans="1:16" ht="12.75">
      <c r="A349" t="s">
        <v>49</v>
      </c>
      <c s="34" t="s">
        <v>374</v>
      </c>
      <c s="34" t="s">
        <v>375</v>
      </c>
      <c s="35" t="s">
        <v>47</v>
      </c>
      <c s="6" t="s">
        <v>376</v>
      </c>
      <c s="36" t="s">
        <v>62</v>
      </c>
      <c s="37">
        <v>1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53</v>
      </c>
      <c>
        <f>(M349*21)/100</f>
      </c>
      <c t="s">
        <v>27</v>
      </c>
    </row>
    <row r="350" spans="1:5" ht="12.75">
      <c r="A350" s="35" t="s">
        <v>54</v>
      </c>
      <c r="E350" s="39" t="s">
        <v>55</v>
      </c>
    </row>
    <row r="351" spans="1:5" ht="12.75">
      <c r="A351" s="35" t="s">
        <v>56</v>
      </c>
      <c r="E351" s="40" t="s">
        <v>163</v>
      </c>
    </row>
    <row r="352" spans="1:5" ht="12.75">
      <c r="A352" t="s">
        <v>58</v>
      </c>
      <c r="E352" s="39" t="s">
        <v>377</v>
      </c>
    </row>
    <row r="353" spans="1:16" ht="12.75">
      <c r="A353" t="s">
        <v>49</v>
      </c>
      <c s="34" t="s">
        <v>378</v>
      </c>
      <c s="34" t="s">
        <v>379</v>
      </c>
      <c s="35" t="s">
        <v>47</v>
      </c>
      <c s="6" t="s">
        <v>380</v>
      </c>
      <c s="36" t="s">
        <v>62</v>
      </c>
      <c s="37">
        <v>1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105</v>
      </c>
      <c>
        <f>(M353*21)/100</f>
      </c>
      <c t="s">
        <v>27</v>
      </c>
    </row>
    <row r="354" spans="1:5" ht="12.75">
      <c r="A354" s="35" t="s">
        <v>54</v>
      </c>
      <c r="E354" s="39" t="s">
        <v>55</v>
      </c>
    </row>
    <row r="355" spans="1:5" ht="12.75">
      <c r="A355" s="35" t="s">
        <v>56</v>
      </c>
      <c r="E355" s="40" t="s">
        <v>163</v>
      </c>
    </row>
    <row r="356" spans="1:5" ht="12.75">
      <c r="A356" t="s">
        <v>58</v>
      </c>
      <c r="E356" s="39" t="s">
        <v>98</v>
      </c>
    </row>
    <row r="357" spans="1:16" ht="12.75">
      <c r="A357" t="s">
        <v>49</v>
      </c>
      <c s="34" t="s">
        <v>381</v>
      </c>
      <c s="34" t="s">
        <v>382</v>
      </c>
      <c s="35" t="s">
        <v>47</v>
      </c>
      <c s="6" t="s">
        <v>383</v>
      </c>
      <c s="36" t="s">
        <v>62</v>
      </c>
      <c s="37">
        <v>1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105</v>
      </c>
      <c>
        <f>(M357*21)/100</f>
      </c>
      <c t="s">
        <v>27</v>
      </c>
    </row>
    <row r="358" spans="1:5" ht="12.75">
      <c r="A358" s="35" t="s">
        <v>54</v>
      </c>
      <c r="E358" s="39" t="s">
        <v>55</v>
      </c>
    </row>
    <row r="359" spans="1:5" ht="12.75">
      <c r="A359" s="35" t="s">
        <v>56</v>
      </c>
      <c r="E359" s="40" t="s">
        <v>163</v>
      </c>
    </row>
    <row r="360" spans="1:5" ht="12.75">
      <c r="A360" t="s">
        <v>58</v>
      </c>
      <c r="E360" s="39" t="s">
        <v>98</v>
      </c>
    </row>
    <row r="361" spans="1:16" ht="12.75">
      <c r="A361" t="s">
        <v>49</v>
      </c>
      <c s="34" t="s">
        <v>384</v>
      </c>
      <c s="34" t="s">
        <v>385</v>
      </c>
      <c s="35" t="s">
        <v>47</v>
      </c>
      <c s="6" t="s">
        <v>386</v>
      </c>
      <c s="36" t="s">
        <v>62</v>
      </c>
      <c s="37">
        <v>2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53</v>
      </c>
      <c>
        <f>(M361*21)/100</f>
      </c>
      <c t="s">
        <v>27</v>
      </c>
    </row>
    <row r="362" spans="1:5" ht="12.75">
      <c r="A362" s="35" t="s">
        <v>54</v>
      </c>
      <c r="E362" s="39" t="s">
        <v>55</v>
      </c>
    </row>
    <row r="363" spans="1:5" ht="12.75">
      <c r="A363" s="35" t="s">
        <v>56</v>
      </c>
      <c r="E363" s="40" t="s">
        <v>365</v>
      </c>
    </row>
    <row r="364" spans="1:5" ht="51">
      <c r="A364" t="s">
        <v>58</v>
      </c>
      <c r="E364" s="39" t="s">
        <v>387</v>
      </c>
    </row>
    <row r="365" spans="1:16" ht="12.75">
      <c r="A365" t="s">
        <v>49</v>
      </c>
      <c s="34" t="s">
        <v>388</v>
      </c>
      <c s="34" t="s">
        <v>389</v>
      </c>
      <c s="35" t="s">
        <v>47</v>
      </c>
      <c s="6" t="s">
        <v>390</v>
      </c>
      <c s="36" t="s">
        <v>62</v>
      </c>
      <c s="37">
        <v>2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105</v>
      </c>
      <c>
        <f>(M365*21)/100</f>
      </c>
      <c t="s">
        <v>27</v>
      </c>
    </row>
    <row r="366" spans="1:5" ht="12.75">
      <c r="A366" s="35" t="s">
        <v>54</v>
      </c>
      <c r="E366" s="39" t="s">
        <v>55</v>
      </c>
    </row>
    <row r="367" spans="1:5" ht="12.75">
      <c r="A367" s="35" t="s">
        <v>56</v>
      </c>
      <c r="E367" s="40" t="s">
        <v>365</v>
      </c>
    </row>
    <row r="368" spans="1:5" ht="12.75">
      <c r="A368" t="s">
        <v>58</v>
      </c>
      <c r="E368" s="39" t="s">
        <v>98</v>
      </c>
    </row>
    <row r="369" spans="1:16" ht="25.5">
      <c r="A369" t="s">
        <v>49</v>
      </c>
      <c s="34" t="s">
        <v>391</v>
      </c>
      <c s="34" t="s">
        <v>392</v>
      </c>
      <c s="35" t="s">
        <v>47</v>
      </c>
      <c s="6" t="s">
        <v>393</v>
      </c>
      <c s="36" t="s">
        <v>62</v>
      </c>
      <c s="37">
        <v>2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53</v>
      </c>
      <c>
        <f>(M369*21)/100</f>
      </c>
      <c t="s">
        <v>27</v>
      </c>
    </row>
    <row r="370" spans="1:5" ht="12.75">
      <c r="A370" s="35" t="s">
        <v>54</v>
      </c>
      <c r="E370" s="39" t="s">
        <v>55</v>
      </c>
    </row>
    <row r="371" spans="1:5" ht="12.75">
      <c r="A371" s="35" t="s">
        <v>56</v>
      </c>
      <c r="E371" s="40" t="s">
        <v>55</v>
      </c>
    </row>
    <row r="372" spans="1:5" ht="25.5">
      <c r="A372" t="s">
        <v>58</v>
      </c>
      <c r="E372" s="39" t="s">
        <v>393</v>
      </c>
    </row>
    <row r="373" spans="1:16" ht="12.75">
      <c r="A373" t="s">
        <v>49</v>
      </c>
      <c s="34" t="s">
        <v>394</v>
      </c>
      <c s="34" t="s">
        <v>395</v>
      </c>
      <c s="35" t="s">
        <v>47</v>
      </c>
      <c s="6" t="s">
        <v>396</v>
      </c>
      <c s="36" t="s">
        <v>62</v>
      </c>
      <c s="37">
        <v>18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53</v>
      </c>
      <c>
        <f>(M373*21)/100</f>
      </c>
      <c t="s">
        <v>27</v>
      </c>
    </row>
    <row r="374" spans="1:5" ht="12.75">
      <c r="A374" s="35" t="s">
        <v>54</v>
      </c>
      <c r="E374" s="39" t="s">
        <v>55</v>
      </c>
    </row>
    <row r="375" spans="1:5" ht="12.75">
      <c r="A375" s="35" t="s">
        <v>56</v>
      </c>
      <c r="E375" s="40" t="s">
        <v>397</v>
      </c>
    </row>
    <row r="376" spans="1:5" ht="12.75">
      <c r="A376" t="s">
        <v>58</v>
      </c>
      <c r="E376" s="39" t="s">
        <v>98</v>
      </c>
    </row>
    <row r="377" spans="1:16" ht="12.75">
      <c r="A377" t="s">
        <v>49</v>
      </c>
      <c s="34" t="s">
        <v>398</v>
      </c>
      <c s="34" t="s">
        <v>399</v>
      </c>
      <c s="35" t="s">
        <v>47</v>
      </c>
      <c s="6" t="s">
        <v>400</v>
      </c>
      <c s="36" t="s">
        <v>62</v>
      </c>
      <c s="37">
        <v>18</v>
      </c>
      <c s="36">
        <v>0</v>
      </c>
      <c s="36">
        <f>ROUND(G377*H377,6)</f>
      </c>
      <c r="L377" s="38">
        <v>0</v>
      </c>
      <c s="32">
        <f>ROUND(ROUND(L377,2)*ROUND(G377,3),2)</f>
      </c>
      <c s="36" t="s">
        <v>105</v>
      </c>
      <c>
        <f>(M377*21)/100</f>
      </c>
      <c t="s">
        <v>27</v>
      </c>
    </row>
    <row r="378" spans="1:5" ht="12.75">
      <c r="A378" s="35" t="s">
        <v>54</v>
      </c>
      <c r="E378" s="39" t="s">
        <v>55</v>
      </c>
    </row>
    <row r="379" spans="1:5" ht="12.75">
      <c r="A379" s="35" t="s">
        <v>56</v>
      </c>
      <c r="E379" s="40" t="s">
        <v>397</v>
      </c>
    </row>
    <row r="380" spans="1:5" ht="12.75">
      <c r="A380" t="s">
        <v>58</v>
      </c>
      <c r="E380" s="39" t="s">
        <v>98</v>
      </c>
    </row>
    <row r="381" spans="1:16" ht="12.75">
      <c r="A381" t="s">
        <v>49</v>
      </c>
      <c s="34" t="s">
        <v>401</v>
      </c>
      <c s="34" t="s">
        <v>402</v>
      </c>
      <c s="35" t="s">
        <v>47</v>
      </c>
      <c s="6" t="s">
        <v>403</v>
      </c>
      <c s="36" t="s">
        <v>67</v>
      </c>
      <c s="37">
        <v>1</v>
      </c>
      <c s="36">
        <v>0</v>
      </c>
      <c s="36">
        <f>ROUND(G381*H381,6)</f>
      </c>
      <c r="L381" s="38">
        <v>0</v>
      </c>
      <c s="32">
        <f>ROUND(ROUND(L381,2)*ROUND(G381,3),2)</f>
      </c>
      <c s="36" t="s">
        <v>53</v>
      </c>
      <c>
        <f>(M381*21)/100</f>
      </c>
      <c t="s">
        <v>27</v>
      </c>
    </row>
    <row r="382" spans="1:5" ht="12.75">
      <c r="A382" s="35" t="s">
        <v>54</v>
      </c>
      <c r="E382" s="39" t="s">
        <v>55</v>
      </c>
    </row>
    <row r="383" spans="1:5" ht="12.75">
      <c r="A383" s="35" t="s">
        <v>56</v>
      </c>
      <c r="E383" s="40" t="s">
        <v>63</v>
      </c>
    </row>
    <row r="384" spans="1:5" ht="12.75">
      <c r="A384" t="s">
        <v>58</v>
      </c>
      <c r="E384" s="39" t="s">
        <v>404</v>
      </c>
    </row>
    <row r="385" spans="1:16" ht="25.5">
      <c r="A385" t="s">
        <v>49</v>
      </c>
      <c s="34" t="s">
        <v>405</v>
      </c>
      <c s="34" t="s">
        <v>406</v>
      </c>
      <c s="35" t="s">
        <v>47</v>
      </c>
      <c s="6" t="s">
        <v>407</v>
      </c>
      <c s="36" t="s">
        <v>62</v>
      </c>
      <c s="37">
        <v>2</v>
      </c>
      <c s="36">
        <v>0</v>
      </c>
      <c s="36">
        <f>ROUND(G385*H385,6)</f>
      </c>
      <c r="L385" s="38">
        <v>0</v>
      </c>
      <c s="32">
        <f>ROUND(ROUND(L385,2)*ROUND(G385,3),2)</f>
      </c>
      <c s="36" t="s">
        <v>105</v>
      </c>
      <c>
        <f>(M385*21)/100</f>
      </c>
      <c t="s">
        <v>27</v>
      </c>
    </row>
    <row r="386" spans="1:5" ht="12.75">
      <c r="A386" s="35" t="s">
        <v>54</v>
      </c>
      <c r="E386" s="39" t="s">
        <v>55</v>
      </c>
    </row>
    <row r="387" spans="1:5" ht="12.75">
      <c r="A387" s="35" t="s">
        <v>56</v>
      </c>
      <c r="E387" s="40" t="s">
        <v>63</v>
      </c>
    </row>
    <row r="388" spans="1:5" ht="12.75">
      <c r="A388" t="s">
        <v>58</v>
      </c>
      <c r="E388" s="39" t="s">
        <v>98</v>
      </c>
    </row>
    <row r="389" spans="1:16" ht="25.5">
      <c r="A389" t="s">
        <v>49</v>
      </c>
      <c s="34" t="s">
        <v>408</v>
      </c>
      <c s="34" t="s">
        <v>409</v>
      </c>
      <c s="35" t="s">
        <v>47</v>
      </c>
      <c s="6" t="s">
        <v>410</v>
      </c>
      <c s="36" t="s">
        <v>62</v>
      </c>
      <c s="37">
        <v>2</v>
      </c>
      <c s="36">
        <v>0</v>
      </c>
      <c s="36">
        <f>ROUND(G389*H389,6)</f>
      </c>
      <c r="L389" s="38">
        <v>0</v>
      </c>
      <c s="32">
        <f>ROUND(ROUND(L389,2)*ROUND(G389,3),2)</f>
      </c>
      <c s="36" t="s">
        <v>105</v>
      </c>
      <c>
        <f>(M389*21)/100</f>
      </c>
      <c t="s">
        <v>27</v>
      </c>
    </row>
    <row r="390" spans="1:5" ht="12.75">
      <c r="A390" s="35" t="s">
        <v>54</v>
      </c>
      <c r="E390" s="39" t="s">
        <v>55</v>
      </c>
    </row>
    <row r="391" spans="1:5" ht="12.75">
      <c r="A391" s="35" t="s">
        <v>56</v>
      </c>
      <c r="E391" s="40" t="s">
        <v>63</v>
      </c>
    </row>
    <row r="392" spans="1:5" ht="12.75">
      <c r="A392" t="s">
        <v>58</v>
      </c>
      <c r="E392" s="39" t="s">
        <v>98</v>
      </c>
    </row>
    <row r="393" spans="1:16" ht="12.75">
      <c r="A393" t="s">
        <v>49</v>
      </c>
      <c s="34" t="s">
        <v>411</v>
      </c>
      <c s="34" t="s">
        <v>412</v>
      </c>
      <c s="35" t="s">
        <v>47</v>
      </c>
      <c s="6" t="s">
        <v>413</v>
      </c>
      <c s="36" t="s">
        <v>62</v>
      </c>
      <c s="37">
        <v>2</v>
      </c>
      <c s="36">
        <v>0</v>
      </c>
      <c s="36">
        <f>ROUND(G393*H393,6)</f>
      </c>
      <c r="L393" s="38">
        <v>0</v>
      </c>
      <c s="32">
        <f>ROUND(ROUND(L393,2)*ROUND(G393,3),2)</f>
      </c>
      <c s="36" t="s">
        <v>105</v>
      </c>
      <c>
        <f>(M393*21)/100</f>
      </c>
      <c t="s">
        <v>27</v>
      </c>
    </row>
    <row r="394" spans="1:5" ht="12.75">
      <c r="A394" s="35" t="s">
        <v>54</v>
      </c>
      <c r="E394" s="39" t="s">
        <v>55</v>
      </c>
    </row>
    <row r="395" spans="1:5" ht="12.75">
      <c r="A395" s="35" t="s">
        <v>56</v>
      </c>
      <c r="E395" s="40" t="s">
        <v>55</v>
      </c>
    </row>
    <row r="396" spans="1:5" ht="12.75">
      <c r="A396" t="s">
        <v>58</v>
      </c>
      <c r="E396" s="39" t="s">
        <v>98</v>
      </c>
    </row>
    <row r="397" spans="1:13" ht="12.75">
      <c r="A397" t="s">
        <v>46</v>
      </c>
      <c r="C397" s="31" t="s">
        <v>93</v>
      </c>
      <c r="E397" s="33" t="s">
        <v>414</v>
      </c>
      <c r="J397" s="32">
        <f>0</f>
      </c>
      <c s="32">
        <f>0</f>
      </c>
      <c s="32">
        <f>0+L398+L402+L406+L410+L414+L418+L422+L426+L430+L434</f>
      </c>
      <c s="32">
        <f>0+M398+M402+M406+M410+M414+M418+M422+M426+M430+M434</f>
      </c>
    </row>
    <row r="398" spans="1:16" ht="25.5">
      <c r="A398" t="s">
        <v>49</v>
      </c>
      <c s="34" t="s">
        <v>415</v>
      </c>
      <c s="34" t="s">
        <v>416</v>
      </c>
      <c s="35" t="s">
        <v>47</v>
      </c>
      <c s="6" t="s">
        <v>417</v>
      </c>
      <c s="36" t="s">
        <v>77</v>
      </c>
      <c s="37">
        <v>19.5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53</v>
      </c>
      <c>
        <f>(M398*21)/100</f>
      </c>
      <c t="s">
        <v>27</v>
      </c>
    </row>
    <row r="399" spans="1:5" ht="12.75">
      <c r="A399" s="35" t="s">
        <v>54</v>
      </c>
      <c r="E399" s="39" t="s">
        <v>55</v>
      </c>
    </row>
    <row r="400" spans="1:5" ht="12.75">
      <c r="A400" s="35" t="s">
        <v>56</v>
      </c>
      <c r="E400" s="40" t="s">
        <v>418</v>
      </c>
    </row>
    <row r="401" spans="1:5" ht="12.75">
      <c r="A401" t="s">
        <v>58</v>
      </c>
      <c r="E401" s="39" t="s">
        <v>419</v>
      </c>
    </row>
    <row r="402" spans="1:16" ht="12.75">
      <c r="A402" t="s">
        <v>49</v>
      </c>
      <c s="34" t="s">
        <v>420</v>
      </c>
      <c s="34" t="s">
        <v>421</v>
      </c>
      <c s="35" t="s">
        <v>47</v>
      </c>
      <c s="6" t="s">
        <v>422</v>
      </c>
      <c s="36" t="s">
        <v>77</v>
      </c>
      <c s="37">
        <v>6.615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53</v>
      </c>
      <c>
        <f>(M402*21)/100</f>
      </c>
      <c t="s">
        <v>27</v>
      </c>
    </row>
    <row r="403" spans="1:5" ht="12.75">
      <c r="A403" s="35" t="s">
        <v>54</v>
      </c>
      <c r="E403" s="39" t="s">
        <v>55</v>
      </c>
    </row>
    <row r="404" spans="1:5" ht="12.75">
      <c r="A404" s="35" t="s">
        <v>56</v>
      </c>
      <c r="E404" s="40" t="s">
        <v>418</v>
      </c>
    </row>
    <row r="405" spans="1:5" ht="38.25">
      <c r="A405" t="s">
        <v>58</v>
      </c>
      <c r="E405" s="39" t="s">
        <v>423</v>
      </c>
    </row>
    <row r="406" spans="1:16" ht="12.75">
      <c r="A406" t="s">
        <v>49</v>
      </c>
      <c s="34" t="s">
        <v>420</v>
      </c>
      <c s="34" t="s">
        <v>424</v>
      </c>
      <c s="35" t="s">
        <v>47</v>
      </c>
      <c s="6" t="s">
        <v>425</v>
      </c>
      <c s="36" t="s">
        <v>72</v>
      </c>
      <c s="37">
        <v>63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53</v>
      </c>
      <c>
        <f>(M406*21)/100</f>
      </c>
      <c t="s">
        <v>27</v>
      </c>
    </row>
    <row r="407" spans="1:5" ht="12.75">
      <c r="A407" s="35" t="s">
        <v>54</v>
      </c>
      <c r="E407" s="39" t="s">
        <v>55</v>
      </c>
    </row>
    <row r="408" spans="1:5" ht="12.75">
      <c r="A408" s="35" t="s">
        <v>56</v>
      </c>
      <c r="E408" s="40" t="s">
        <v>63</v>
      </c>
    </row>
    <row r="409" spans="1:5" ht="89.25">
      <c r="A409" t="s">
        <v>58</v>
      </c>
      <c r="E409" s="39" t="s">
        <v>426</v>
      </c>
    </row>
    <row r="410" spans="1:16" ht="12.75">
      <c r="A410" t="s">
        <v>49</v>
      </c>
      <c s="34" t="s">
        <v>427</v>
      </c>
      <c s="34" t="s">
        <v>428</v>
      </c>
      <c s="35" t="s">
        <v>47</v>
      </c>
      <c s="6" t="s">
        <v>429</v>
      </c>
      <c s="36" t="s">
        <v>72</v>
      </c>
      <c s="37">
        <v>126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53</v>
      </c>
      <c>
        <f>(M410*21)/100</f>
      </c>
      <c t="s">
        <v>27</v>
      </c>
    </row>
    <row r="411" spans="1:5" ht="12.75">
      <c r="A411" s="35" t="s">
        <v>54</v>
      </c>
      <c r="E411" s="39" t="s">
        <v>55</v>
      </c>
    </row>
    <row r="412" spans="1:5" ht="12.75">
      <c r="A412" s="35" t="s">
        <v>56</v>
      </c>
      <c r="E412" s="40" t="s">
        <v>418</v>
      </c>
    </row>
    <row r="413" spans="1:5" ht="89.25">
      <c r="A413" t="s">
        <v>58</v>
      </c>
      <c r="E413" s="39" t="s">
        <v>430</v>
      </c>
    </row>
    <row r="414" spans="1:16" ht="12.75">
      <c r="A414" t="s">
        <v>49</v>
      </c>
      <c s="34" t="s">
        <v>431</v>
      </c>
      <c s="34" t="s">
        <v>75</v>
      </c>
      <c s="35" t="s">
        <v>27</v>
      </c>
      <c s="6" t="s">
        <v>76</v>
      </c>
      <c s="36" t="s">
        <v>77</v>
      </c>
      <c s="37">
        <v>36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53</v>
      </c>
      <c>
        <f>(M414*21)/100</f>
      </c>
      <c t="s">
        <v>27</v>
      </c>
    </row>
    <row r="415" spans="1:5" ht="12.75">
      <c r="A415" s="35" t="s">
        <v>54</v>
      </c>
      <c r="E415" s="39" t="s">
        <v>55</v>
      </c>
    </row>
    <row r="416" spans="1:5" ht="12.75">
      <c r="A416" s="35" t="s">
        <v>56</v>
      </c>
      <c r="E416" s="40" t="s">
        <v>63</v>
      </c>
    </row>
    <row r="417" spans="1:5" ht="216.75">
      <c r="A417" t="s">
        <v>58</v>
      </c>
      <c r="E417" s="39" t="s">
        <v>79</v>
      </c>
    </row>
    <row r="418" spans="1:16" ht="12.75">
      <c r="A418" t="s">
        <v>49</v>
      </c>
      <c s="34" t="s">
        <v>432</v>
      </c>
      <c s="34" t="s">
        <v>107</v>
      </c>
      <c s="35" t="s">
        <v>47</v>
      </c>
      <c s="6" t="s">
        <v>108</v>
      </c>
      <c s="36" t="s">
        <v>77</v>
      </c>
      <c s="37">
        <v>9.6</v>
      </c>
      <c s="36">
        <v>0</v>
      </c>
      <c s="36">
        <f>ROUND(G418*H418,6)</f>
      </c>
      <c r="L418" s="38">
        <v>0</v>
      </c>
      <c s="32">
        <f>ROUND(ROUND(L418,2)*ROUND(G418,3),2)</f>
      </c>
      <c s="36" t="s">
        <v>53</v>
      </c>
      <c>
        <f>(M418*21)/100</f>
      </c>
      <c t="s">
        <v>27</v>
      </c>
    </row>
    <row r="419" spans="1:5" ht="12.75">
      <c r="A419" s="35" t="s">
        <v>54</v>
      </c>
      <c r="E419" s="39" t="s">
        <v>55</v>
      </c>
    </row>
    <row r="420" spans="1:5" ht="12.75">
      <c r="A420" s="35" t="s">
        <v>56</v>
      </c>
      <c r="E420" s="40" t="s">
        <v>63</v>
      </c>
    </row>
    <row r="421" spans="1:5" ht="153">
      <c r="A421" t="s">
        <v>58</v>
      </c>
      <c r="E421" s="39" t="s">
        <v>110</v>
      </c>
    </row>
    <row r="422" spans="1:16" ht="12.75">
      <c r="A422" t="s">
        <v>49</v>
      </c>
      <c s="34" t="s">
        <v>433</v>
      </c>
      <c s="34" t="s">
        <v>434</v>
      </c>
      <c s="35" t="s">
        <v>47</v>
      </c>
      <c s="6" t="s">
        <v>435</v>
      </c>
      <c s="36" t="s">
        <v>96</v>
      </c>
      <c s="37">
        <v>20</v>
      </c>
      <c s="36">
        <v>0</v>
      </c>
      <c s="36">
        <f>ROUND(G422*H422,6)</f>
      </c>
      <c r="L422" s="38">
        <v>0</v>
      </c>
      <c s="32">
        <f>ROUND(ROUND(L422,2)*ROUND(G422,3),2)</f>
      </c>
      <c s="36" t="s">
        <v>105</v>
      </c>
      <c>
        <f>(M422*21)/100</f>
      </c>
      <c t="s">
        <v>27</v>
      </c>
    </row>
    <row r="423" spans="1:5" ht="12.75">
      <c r="A423" s="35" t="s">
        <v>54</v>
      </c>
      <c r="E423" s="39" t="s">
        <v>55</v>
      </c>
    </row>
    <row r="424" spans="1:5" ht="12.75">
      <c r="A424" s="35" t="s">
        <v>56</v>
      </c>
      <c r="E424" s="40" t="s">
        <v>63</v>
      </c>
    </row>
    <row r="425" spans="1:5" ht="12.75">
      <c r="A425" t="s">
        <v>58</v>
      </c>
      <c r="E425" s="39" t="s">
        <v>98</v>
      </c>
    </row>
    <row r="426" spans="1:16" ht="12.75">
      <c r="A426" t="s">
        <v>49</v>
      </c>
      <c s="34" t="s">
        <v>436</v>
      </c>
      <c s="34" t="s">
        <v>437</v>
      </c>
      <c s="35" t="s">
        <v>47</v>
      </c>
      <c s="6" t="s">
        <v>438</v>
      </c>
      <c s="36" t="s">
        <v>77</v>
      </c>
      <c s="37">
        <v>2.8</v>
      </c>
      <c s="36">
        <v>0</v>
      </c>
      <c s="36">
        <f>ROUND(G426*H426,6)</f>
      </c>
      <c r="L426" s="38">
        <v>0</v>
      </c>
      <c s="32">
        <f>ROUND(ROUND(L426,2)*ROUND(G426,3),2)</f>
      </c>
      <c s="36" t="s">
        <v>105</v>
      </c>
      <c>
        <f>(M426*21)/100</f>
      </c>
      <c t="s">
        <v>27</v>
      </c>
    </row>
    <row r="427" spans="1:5" ht="12.75">
      <c r="A427" s="35" t="s">
        <v>54</v>
      </c>
      <c r="E427" s="39" t="s">
        <v>55</v>
      </c>
    </row>
    <row r="428" spans="1:5" ht="12.75">
      <c r="A428" s="35" t="s">
        <v>56</v>
      </c>
      <c r="E428" s="40" t="s">
        <v>63</v>
      </c>
    </row>
    <row r="429" spans="1:5" ht="12.75">
      <c r="A429" t="s">
        <v>58</v>
      </c>
      <c r="E429" s="39" t="s">
        <v>98</v>
      </c>
    </row>
    <row r="430" spans="1:16" ht="12.75">
      <c r="A430" t="s">
        <v>49</v>
      </c>
      <c s="34" t="s">
        <v>439</v>
      </c>
      <c s="34" t="s">
        <v>440</v>
      </c>
      <c s="35" t="s">
        <v>47</v>
      </c>
      <c s="6" t="s">
        <v>441</v>
      </c>
      <c s="36" t="s">
        <v>442</v>
      </c>
      <c s="37">
        <v>3168</v>
      </c>
      <c s="36">
        <v>0</v>
      </c>
      <c s="36">
        <f>ROUND(G430*H430,6)</f>
      </c>
      <c r="L430" s="38">
        <v>0</v>
      </c>
      <c s="32">
        <f>ROUND(ROUND(L430,2)*ROUND(G430,3),2)</f>
      </c>
      <c s="36" t="s">
        <v>53</v>
      </c>
      <c>
        <f>(M430*21)/100</f>
      </c>
      <c t="s">
        <v>27</v>
      </c>
    </row>
    <row r="431" spans="1:5" ht="12.75">
      <c r="A431" s="35" t="s">
        <v>54</v>
      </c>
      <c r="E431" s="39" t="s">
        <v>55</v>
      </c>
    </row>
    <row r="432" spans="1:5" ht="12.75">
      <c r="A432" s="35" t="s">
        <v>56</v>
      </c>
      <c r="E432" s="40" t="s">
        <v>63</v>
      </c>
    </row>
    <row r="433" spans="1:5" ht="12.75">
      <c r="A433" t="s">
        <v>58</v>
      </c>
      <c r="E433" s="39" t="s">
        <v>443</v>
      </c>
    </row>
    <row r="434" spans="1:16" ht="25.5">
      <c r="A434" t="s">
        <v>49</v>
      </c>
      <c s="34" t="s">
        <v>444</v>
      </c>
      <c s="34" t="s">
        <v>139</v>
      </c>
      <c s="35" t="s">
        <v>27</v>
      </c>
      <c s="6" t="s">
        <v>140</v>
      </c>
      <c s="36" t="s">
        <v>141</v>
      </c>
      <c s="37">
        <v>52.8</v>
      </c>
      <c s="36">
        <v>0</v>
      </c>
      <c s="36">
        <f>ROUND(G434*H434,6)</f>
      </c>
      <c r="L434" s="38">
        <v>0</v>
      </c>
      <c s="32">
        <f>ROUND(ROUND(L434,2)*ROUND(G434,3),2)</f>
      </c>
      <c s="36" t="s">
        <v>53</v>
      </c>
      <c>
        <f>(M434*21)/100</f>
      </c>
      <c t="s">
        <v>27</v>
      </c>
    </row>
    <row r="435" spans="1:5" ht="12.75">
      <c r="A435" s="35" t="s">
        <v>54</v>
      </c>
      <c r="E435" s="39" t="s">
        <v>55</v>
      </c>
    </row>
    <row r="436" spans="1:5" ht="12.75">
      <c r="A436" s="35" t="s">
        <v>56</v>
      </c>
      <c r="E436" s="40" t="s">
        <v>63</v>
      </c>
    </row>
    <row r="437" spans="1:5" ht="89.25">
      <c r="A437" t="s">
        <v>58</v>
      </c>
      <c r="E437" s="39" t="s">
        <v>142</v>
      </c>
    </row>
    <row r="438" spans="1:13" ht="12.75">
      <c r="A438" t="s">
        <v>46</v>
      </c>
      <c r="C438" s="31" t="s">
        <v>445</v>
      </c>
      <c r="E438" s="33" t="s">
        <v>446</v>
      </c>
      <c r="J438" s="32">
        <f>0</f>
      </c>
      <c s="32">
        <f>0</f>
      </c>
      <c s="32">
        <f>0+L439+L443+L447+L451+L455+L459+L463+L467</f>
      </c>
      <c s="32">
        <f>0+M439+M443+M447+M451+M455+M459+M463+M467</f>
      </c>
    </row>
    <row r="439" spans="1:16" ht="12.75">
      <c r="A439" t="s">
        <v>49</v>
      </c>
      <c s="34" t="s">
        <v>447</v>
      </c>
      <c s="34" t="s">
        <v>448</v>
      </c>
      <c s="35" t="s">
        <v>47</v>
      </c>
      <c s="6" t="s">
        <v>449</v>
      </c>
      <c s="36" t="s">
        <v>62</v>
      </c>
      <c s="37">
        <v>4</v>
      </c>
      <c s="36">
        <v>0</v>
      </c>
      <c s="36">
        <f>ROUND(G439*H439,6)</f>
      </c>
      <c r="L439" s="38">
        <v>0</v>
      </c>
      <c s="32">
        <f>ROUND(ROUND(L439,2)*ROUND(G439,3),2)</f>
      </c>
      <c s="36" t="s">
        <v>53</v>
      </c>
      <c>
        <f>(M439*21)/100</f>
      </c>
      <c t="s">
        <v>27</v>
      </c>
    </row>
    <row r="440" spans="1:5" ht="12.75">
      <c r="A440" s="35" t="s">
        <v>54</v>
      </c>
      <c r="E440" s="39" t="s">
        <v>55</v>
      </c>
    </row>
    <row r="441" spans="1:5" ht="12.75">
      <c r="A441" s="35" t="s">
        <v>56</v>
      </c>
      <c r="E441" s="40" t="s">
        <v>63</v>
      </c>
    </row>
    <row r="442" spans="1:5" ht="12.75">
      <c r="A442" t="s">
        <v>58</v>
      </c>
      <c r="E442" s="39" t="s">
        <v>450</v>
      </c>
    </row>
    <row r="443" spans="1:16" ht="12.75">
      <c r="A443" t="s">
        <v>49</v>
      </c>
      <c s="34" t="s">
        <v>451</v>
      </c>
      <c s="34" t="s">
        <v>452</v>
      </c>
      <c s="35" t="s">
        <v>47</v>
      </c>
      <c s="6" t="s">
        <v>453</v>
      </c>
      <c s="36" t="s">
        <v>62</v>
      </c>
      <c s="37">
        <v>6</v>
      </c>
      <c s="36">
        <v>0</v>
      </c>
      <c s="36">
        <f>ROUND(G443*H443,6)</f>
      </c>
      <c r="L443" s="38">
        <v>0</v>
      </c>
      <c s="32">
        <f>ROUND(ROUND(L443,2)*ROUND(G443,3),2)</f>
      </c>
      <c s="36" t="s">
        <v>53</v>
      </c>
      <c>
        <f>(M443*21)/100</f>
      </c>
      <c t="s">
        <v>27</v>
      </c>
    </row>
    <row r="444" spans="1:5" ht="12.75">
      <c r="A444" s="35" t="s">
        <v>54</v>
      </c>
      <c r="E444" s="39" t="s">
        <v>55</v>
      </c>
    </row>
    <row r="445" spans="1:5" ht="12.75">
      <c r="A445" s="35" t="s">
        <v>56</v>
      </c>
      <c r="E445" s="40" t="s">
        <v>63</v>
      </c>
    </row>
    <row r="446" spans="1:5" ht="25.5">
      <c r="A446" t="s">
        <v>58</v>
      </c>
      <c r="E446" s="39" t="s">
        <v>454</v>
      </c>
    </row>
    <row r="447" spans="1:16" ht="12.75">
      <c r="A447" t="s">
        <v>49</v>
      </c>
      <c s="34" t="s">
        <v>455</v>
      </c>
      <c s="34" t="s">
        <v>456</v>
      </c>
      <c s="35" t="s">
        <v>47</v>
      </c>
      <c s="6" t="s">
        <v>457</v>
      </c>
      <c s="36" t="s">
        <v>96</v>
      </c>
      <c s="37">
        <v>5</v>
      </c>
      <c s="36">
        <v>0</v>
      </c>
      <c s="36">
        <f>ROUND(G447*H447,6)</f>
      </c>
      <c r="L447" s="38">
        <v>0</v>
      </c>
      <c s="32">
        <f>ROUND(ROUND(L447,2)*ROUND(G447,3),2)</f>
      </c>
      <c s="36" t="s">
        <v>105</v>
      </c>
      <c>
        <f>(M447*21)/100</f>
      </c>
      <c t="s">
        <v>27</v>
      </c>
    </row>
    <row r="448" spans="1:5" ht="12.75">
      <c r="A448" s="35" t="s">
        <v>54</v>
      </c>
      <c r="E448" s="39" t="s">
        <v>55</v>
      </c>
    </row>
    <row r="449" spans="1:5" ht="12.75">
      <c r="A449" s="35" t="s">
        <v>56</v>
      </c>
      <c r="E449" s="40" t="s">
        <v>55</v>
      </c>
    </row>
    <row r="450" spans="1:5" ht="12.75">
      <c r="A450" t="s">
        <v>58</v>
      </c>
      <c r="E450" s="39" t="s">
        <v>98</v>
      </c>
    </row>
    <row r="451" spans="1:16" ht="12.75">
      <c r="A451" t="s">
        <v>49</v>
      </c>
      <c s="34" t="s">
        <v>458</v>
      </c>
      <c s="34" t="s">
        <v>459</v>
      </c>
      <c s="35" t="s">
        <v>47</v>
      </c>
      <c s="6" t="s">
        <v>460</v>
      </c>
      <c s="36" t="s">
        <v>62</v>
      </c>
      <c s="37">
        <v>2</v>
      </c>
      <c s="36">
        <v>0</v>
      </c>
      <c s="36">
        <f>ROUND(G451*H451,6)</f>
      </c>
      <c r="L451" s="38">
        <v>0</v>
      </c>
      <c s="32">
        <f>ROUND(ROUND(L451,2)*ROUND(G451,3),2)</f>
      </c>
      <c s="36" t="s">
        <v>105</v>
      </c>
      <c>
        <f>(M451*21)/100</f>
      </c>
      <c t="s">
        <v>27</v>
      </c>
    </row>
    <row r="452" spans="1:5" ht="12.75">
      <c r="A452" s="35" t="s">
        <v>54</v>
      </c>
      <c r="E452" s="39" t="s">
        <v>55</v>
      </c>
    </row>
    <row r="453" spans="1:5" ht="12.75">
      <c r="A453" s="35" t="s">
        <v>56</v>
      </c>
      <c r="E453" s="40" t="s">
        <v>55</v>
      </c>
    </row>
    <row r="454" spans="1:5" ht="12.75">
      <c r="A454" t="s">
        <v>58</v>
      </c>
      <c r="E454" s="39" t="s">
        <v>98</v>
      </c>
    </row>
    <row r="455" spans="1:16" ht="12.75">
      <c r="A455" t="s">
        <v>49</v>
      </c>
      <c s="34" t="s">
        <v>461</v>
      </c>
      <c s="34" t="s">
        <v>462</v>
      </c>
      <c s="35" t="s">
        <v>47</v>
      </c>
      <c s="6" t="s">
        <v>463</v>
      </c>
      <c s="36" t="s">
        <v>62</v>
      </c>
      <c s="37">
        <v>1</v>
      </c>
      <c s="36">
        <v>0</v>
      </c>
      <c s="36">
        <f>ROUND(G455*H455,6)</f>
      </c>
      <c r="L455" s="38">
        <v>0</v>
      </c>
      <c s="32">
        <f>ROUND(ROUND(L455,2)*ROUND(G455,3),2)</f>
      </c>
      <c s="36" t="s">
        <v>105</v>
      </c>
      <c>
        <f>(M455*21)/100</f>
      </c>
      <c t="s">
        <v>27</v>
      </c>
    </row>
    <row r="456" spans="1:5" ht="12.75">
      <c r="A456" s="35" t="s">
        <v>54</v>
      </c>
      <c r="E456" s="39" t="s">
        <v>55</v>
      </c>
    </row>
    <row r="457" spans="1:5" ht="12.75">
      <c r="A457" s="35" t="s">
        <v>56</v>
      </c>
      <c r="E457" s="40" t="s">
        <v>55</v>
      </c>
    </row>
    <row r="458" spans="1:5" ht="12.75">
      <c r="A458" t="s">
        <v>58</v>
      </c>
      <c r="E458" s="39" t="s">
        <v>98</v>
      </c>
    </row>
    <row r="459" spans="1:16" ht="12.75">
      <c r="A459" t="s">
        <v>49</v>
      </c>
      <c s="34" t="s">
        <v>464</v>
      </c>
      <c s="34" t="s">
        <v>440</v>
      </c>
      <c s="35" t="s">
        <v>47</v>
      </c>
      <c s="6" t="s">
        <v>441</v>
      </c>
      <c s="36" t="s">
        <v>442</v>
      </c>
      <c s="37">
        <v>16.2</v>
      </c>
      <c s="36">
        <v>0</v>
      </c>
      <c s="36">
        <f>ROUND(G459*H459,6)</f>
      </c>
      <c r="L459" s="38">
        <v>0</v>
      </c>
      <c s="32">
        <f>ROUND(ROUND(L459,2)*ROUND(G459,3),2)</f>
      </c>
      <c s="36" t="s">
        <v>53</v>
      </c>
      <c>
        <f>(M459*21)/100</f>
      </c>
      <c t="s">
        <v>27</v>
      </c>
    </row>
    <row r="460" spans="1:5" ht="12.75">
      <c r="A460" s="35" t="s">
        <v>54</v>
      </c>
      <c r="E460" s="39" t="s">
        <v>55</v>
      </c>
    </row>
    <row r="461" spans="1:5" ht="12.75">
      <c r="A461" s="35" t="s">
        <v>56</v>
      </c>
      <c r="E461" s="40" t="s">
        <v>63</v>
      </c>
    </row>
    <row r="462" spans="1:5" ht="12.75">
      <c r="A462" t="s">
        <v>58</v>
      </c>
      <c r="E462" s="39" t="s">
        <v>441</v>
      </c>
    </row>
    <row r="463" spans="1:16" ht="25.5">
      <c r="A463" t="s">
        <v>49</v>
      </c>
      <c s="34" t="s">
        <v>465</v>
      </c>
      <c s="34" t="s">
        <v>466</v>
      </c>
      <c s="35" t="s">
        <v>47</v>
      </c>
      <c s="6" t="s">
        <v>467</v>
      </c>
      <c s="36" t="s">
        <v>141</v>
      </c>
      <c s="37">
        <v>0.18</v>
      </c>
      <c s="36">
        <v>0</v>
      </c>
      <c s="36">
        <f>ROUND(G463*H463,6)</f>
      </c>
      <c r="L463" s="38">
        <v>0</v>
      </c>
      <c s="32">
        <f>ROUND(ROUND(L463,2)*ROUND(G463,3),2)</f>
      </c>
      <c s="36" t="s">
        <v>53</v>
      </c>
      <c>
        <f>(M463*21)/100</f>
      </c>
      <c t="s">
        <v>27</v>
      </c>
    </row>
    <row r="464" spans="1:5" ht="12.75">
      <c r="A464" s="35" t="s">
        <v>54</v>
      </c>
      <c r="E464" s="39" t="s">
        <v>55</v>
      </c>
    </row>
    <row r="465" spans="1:5" ht="12.75">
      <c r="A465" s="35" t="s">
        <v>56</v>
      </c>
      <c r="E465" s="40" t="s">
        <v>63</v>
      </c>
    </row>
    <row r="466" spans="1:5" ht="89.25">
      <c r="A466" t="s">
        <v>58</v>
      </c>
      <c r="E466" s="39" t="s">
        <v>468</v>
      </c>
    </row>
    <row r="467" spans="1:16" ht="25.5">
      <c r="A467" t="s">
        <v>49</v>
      </c>
      <c s="34" t="s">
        <v>469</v>
      </c>
      <c s="34" t="s">
        <v>470</v>
      </c>
      <c s="35" t="s">
        <v>47</v>
      </c>
      <c s="6" t="s">
        <v>471</v>
      </c>
      <c s="36" t="s">
        <v>141</v>
      </c>
      <c s="37">
        <v>0.092</v>
      </c>
      <c s="36">
        <v>0</v>
      </c>
      <c s="36">
        <f>ROUND(G467*H467,6)</f>
      </c>
      <c r="L467" s="38">
        <v>0</v>
      </c>
      <c s="32">
        <f>ROUND(ROUND(L467,2)*ROUND(G467,3),2)</f>
      </c>
      <c s="36" t="s">
        <v>53</v>
      </c>
      <c>
        <f>(M467*21)/100</f>
      </c>
      <c t="s">
        <v>27</v>
      </c>
    </row>
    <row r="468" spans="1:5" ht="12.75">
      <c r="A468" s="35" t="s">
        <v>54</v>
      </c>
      <c r="E468" s="39" t="s">
        <v>55</v>
      </c>
    </row>
    <row r="469" spans="1:5" ht="12.75">
      <c r="A469" s="35" t="s">
        <v>56</v>
      </c>
      <c r="E469" s="40" t="s">
        <v>63</v>
      </c>
    </row>
    <row r="470" spans="1:5" ht="12.75">
      <c r="A470" t="s">
        <v>58</v>
      </c>
      <c r="E470" s="39" t="s">
        <v>98</v>
      </c>
    </row>
    <row r="471" spans="1:13" ht="12.75">
      <c r="A471" t="s">
        <v>46</v>
      </c>
      <c r="C471" s="31" t="s">
        <v>20</v>
      </c>
      <c r="E471" s="33" t="s">
        <v>472</v>
      </c>
      <c r="J471" s="32">
        <f>0</f>
      </c>
      <c s="32">
        <f>0</f>
      </c>
      <c s="32">
        <f>0+L472+L476+L480+L484+L488+L492+L496+L500+L504+L508+L512+L516</f>
      </c>
      <c s="32">
        <f>0+M472+M476+M480+M484+M488+M492+M496+M500+M504+M508+M512+M516</f>
      </c>
    </row>
    <row r="472" spans="1:16" ht="12.75">
      <c r="A472" t="s">
        <v>49</v>
      </c>
      <c s="34" t="s">
        <v>473</v>
      </c>
      <c s="34" t="s">
        <v>474</v>
      </c>
      <c s="35" t="s">
        <v>47</v>
      </c>
      <c s="6" t="s">
        <v>475</v>
      </c>
      <c s="36" t="s">
        <v>476</v>
      </c>
      <c s="37">
        <v>64</v>
      </c>
      <c s="36">
        <v>0</v>
      </c>
      <c s="36">
        <f>ROUND(G472*H472,6)</f>
      </c>
      <c r="L472" s="38">
        <v>0</v>
      </c>
      <c s="32">
        <f>ROUND(ROUND(L472,2)*ROUND(G472,3),2)</f>
      </c>
      <c s="36" t="s">
        <v>53</v>
      </c>
      <c>
        <f>(M472*21)/100</f>
      </c>
      <c t="s">
        <v>27</v>
      </c>
    </row>
    <row r="473" spans="1:5" ht="12.75">
      <c r="A473" s="35" t="s">
        <v>54</v>
      </c>
      <c r="E473" s="39" t="s">
        <v>55</v>
      </c>
    </row>
    <row r="474" spans="1:5" ht="12.75">
      <c r="A474" s="35" t="s">
        <v>56</v>
      </c>
      <c r="E474" s="40" t="s">
        <v>63</v>
      </c>
    </row>
    <row r="475" spans="1:5" ht="12.75">
      <c r="A475" t="s">
        <v>58</v>
      </c>
      <c r="E475" s="39" t="s">
        <v>477</v>
      </c>
    </row>
    <row r="476" spans="1:16" ht="12.75">
      <c r="A476" t="s">
        <v>49</v>
      </c>
      <c s="34" t="s">
        <v>478</v>
      </c>
      <c s="34" t="s">
        <v>479</v>
      </c>
      <c s="35" t="s">
        <v>89</v>
      </c>
      <c s="6" t="s">
        <v>480</v>
      </c>
      <c s="36" t="s">
        <v>62</v>
      </c>
      <c s="37">
        <v>1</v>
      </c>
      <c s="36">
        <v>0</v>
      </c>
      <c s="36">
        <f>ROUND(G476*H476,6)</f>
      </c>
      <c r="L476" s="38">
        <v>0</v>
      </c>
      <c s="32">
        <f>ROUND(ROUND(L476,2)*ROUND(G476,3),2)</f>
      </c>
      <c s="36" t="s">
        <v>53</v>
      </c>
      <c>
        <f>(M476*21)/100</f>
      </c>
      <c t="s">
        <v>27</v>
      </c>
    </row>
    <row r="477" spans="1:5" ht="12.75">
      <c r="A477" s="35" t="s">
        <v>54</v>
      </c>
      <c r="E477" s="39" t="s">
        <v>55</v>
      </c>
    </row>
    <row r="478" spans="1:5" ht="12.75">
      <c r="A478" s="35" t="s">
        <v>56</v>
      </c>
      <c r="E478" s="40" t="s">
        <v>63</v>
      </c>
    </row>
    <row r="479" spans="1:5" ht="12.75">
      <c r="A479" t="s">
        <v>58</v>
      </c>
      <c r="E479" s="39" t="s">
        <v>480</v>
      </c>
    </row>
    <row r="480" spans="1:16" ht="12.75">
      <c r="A480" t="s">
        <v>49</v>
      </c>
      <c s="34" t="s">
        <v>481</v>
      </c>
      <c s="34" t="s">
        <v>482</v>
      </c>
      <c s="35" t="s">
        <v>47</v>
      </c>
      <c s="6" t="s">
        <v>483</v>
      </c>
      <c s="36" t="s">
        <v>67</v>
      </c>
      <c s="37">
        <v>1</v>
      </c>
      <c s="36">
        <v>0</v>
      </c>
      <c s="36">
        <f>ROUND(G480*H480,6)</f>
      </c>
      <c r="L480" s="38">
        <v>0</v>
      </c>
      <c s="32">
        <f>ROUND(ROUND(L480,2)*ROUND(G480,3),2)</f>
      </c>
      <c s="36" t="s">
        <v>53</v>
      </c>
      <c>
        <f>(M480*21)/100</f>
      </c>
      <c t="s">
        <v>27</v>
      </c>
    </row>
    <row r="481" spans="1:5" ht="12.75">
      <c r="A481" s="35" t="s">
        <v>54</v>
      </c>
      <c r="E481" s="39" t="s">
        <v>55</v>
      </c>
    </row>
    <row r="482" spans="1:5" ht="12.75">
      <c r="A482" s="35" t="s">
        <v>56</v>
      </c>
      <c r="E482" s="40" t="s">
        <v>63</v>
      </c>
    </row>
    <row r="483" spans="1:5" ht="12.75">
      <c r="A483" t="s">
        <v>58</v>
      </c>
      <c r="E483" s="39" t="s">
        <v>483</v>
      </c>
    </row>
    <row r="484" spans="1:16" ht="12.75">
      <c r="A484" t="s">
        <v>49</v>
      </c>
      <c s="34" t="s">
        <v>484</v>
      </c>
      <c s="34" t="s">
        <v>485</v>
      </c>
      <c s="35" t="s">
        <v>47</v>
      </c>
      <c s="6" t="s">
        <v>486</v>
      </c>
      <c s="36" t="s">
        <v>67</v>
      </c>
      <c s="37">
        <v>1</v>
      </c>
      <c s="36">
        <v>0</v>
      </c>
      <c s="36">
        <f>ROUND(G484*H484,6)</f>
      </c>
      <c r="L484" s="38">
        <v>0</v>
      </c>
      <c s="32">
        <f>ROUND(ROUND(L484,2)*ROUND(G484,3),2)</f>
      </c>
      <c s="36" t="s">
        <v>53</v>
      </c>
      <c>
        <f>(M484*21)/100</f>
      </c>
      <c t="s">
        <v>27</v>
      </c>
    </row>
    <row r="485" spans="1:5" ht="12.75">
      <c r="A485" s="35" t="s">
        <v>54</v>
      </c>
      <c r="E485" s="39" t="s">
        <v>55</v>
      </c>
    </row>
    <row r="486" spans="1:5" ht="12.75">
      <c r="A486" s="35" t="s">
        <v>56</v>
      </c>
      <c r="E486" s="40" t="s">
        <v>63</v>
      </c>
    </row>
    <row r="487" spans="1:5" ht="12.75">
      <c r="A487" t="s">
        <v>58</v>
      </c>
      <c r="E487" s="39" t="s">
        <v>487</v>
      </c>
    </row>
    <row r="488" spans="1:16" ht="12.75">
      <c r="A488" t="s">
        <v>49</v>
      </c>
      <c s="34" t="s">
        <v>488</v>
      </c>
      <c s="34" t="s">
        <v>489</v>
      </c>
      <c s="35" t="s">
        <v>47</v>
      </c>
      <c s="6" t="s">
        <v>490</v>
      </c>
      <c s="36" t="s">
        <v>62</v>
      </c>
      <c s="37">
        <v>2</v>
      </c>
      <c s="36">
        <v>0</v>
      </c>
      <c s="36">
        <f>ROUND(G488*H488,6)</f>
      </c>
      <c r="L488" s="38">
        <v>0</v>
      </c>
      <c s="32">
        <f>ROUND(ROUND(L488,2)*ROUND(G488,3),2)</f>
      </c>
      <c s="36" t="s">
        <v>53</v>
      </c>
      <c>
        <f>(M488*21)/100</f>
      </c>
      <c t="s">
        <v>27</v>
      </c>
    </row>
    <row r="489" spans="1:5" ht="12.75">
      <c r="A489" s="35" t="s">
        <v>54</v>
      </c>
      <c r="E489" s="39" t="s">
        <v>55</v>
      </c>
    </row>
    <row r="490" spans="1:5" ht="12.75">
      <c r="A490" s="35" t="s">
        <v>56</v>
      </c>
      <c r="E490" s="40" t="s">
        <v>63</v>
      </c>
    </row>
    <row r="491" spans="1:5" ht="63.75">
      <c r="A491" t="s">
        <v>58</v>
      </c>
      <c r="E491" s="39" t="s">
        <v>491</v>
      </c>
    </row>
    <row r="492" spans="1:16" ht="25.5">
      <c r="A492" t="s">
        <v>49</v>
      </c>
      <c s="34" t="s">
        <v>492</v>
      </c>
      <c s="34" t="s">
        <v>493</v>
      </c>
      <c s="35" t="s">
        <v>47</v>
      </c>
      <c s="6" t="s">
        <v>494</v>
      </c>
      <c s="36" t="s">
        <v>62</v>
      </c>
      <c s="37">
        <v>1</v>
      </c>
      <c s="36">
        <v>0</v>
      </c>
      <c s="36">
        <f>ROUND(G492*H492,6)</f>
      </c>
      <c r="L492" s="38">
        <v>0</v>
      </c>
      <c s="32">
        <f>ROUND(ROUND(L492,2)*ROUND(G492,3),2)</f>
      </c>
      <c s="36" t="s">
        <v>105</v>
      </c>
      <c>
        <f>(M492*21)/100</f>
      </c>
      <c t="s">
        <v>27</v>
      </c>
    </row>
    <row r="493" spans="1:5" ht="12.75">
      <c r="A493" s="35" t="s">
        <v>54</v>
      </c>
      <c r="E493" s="39" t="s">
        <v>55</v>
      </c>
    </row>
    <row r="494" spans="1:5" ht="12.75">
      <c r="A494" s="35" t="s">
        <v>56</v>
      </c>
      <c r="E494" s="40" t="s">
        <v>63</v>
      </c>
    </row>
    <row r="495" spans="1:5" ht="12.75">
      <c r="A495" t="s">
        <v>58</v>
      </c>
      <c r="E495" s="39" t="s">
        <v>98</v>
      </c>
    </row>
    <row r="496" spans="1:16" ht="12.75">
      <c r="A496" t="s">
        <v>49</v>
      </c>
      <c s="34" t="s">
        <v>495</v>
      </c>
      <c s="34" t="s">
        <v>496</v>
      </c>
      <c s="35" t="s">
        <v>47</v>
      </c>
      <c s="6" t="s">
        <v>497</v>
      </c>
      <c s="36" t="s">
        <v>62</v>
      </c>
      <c s="37">
        <v>2</v>
      </c>
      <c s="36">
        <v>0</v>
      </c>
      <c s="36">
        <f>ROUND(G496*H496,6)</f>
      </c>
      <c r="L496" s="38">
        <v>0</v>
      </c>
      <c s="32">
        <f>ROUND(ROUND(L496,2)*ROUND(G496,3),2)</f>
      </c>
      <c s="36" t="s">
        <v>53</v>
      </c>
      <c>
        <f>(M496*21)/100</f>
      </c>
      <c t="s">
        <v>27</v>
      </c>
    </row>
    <row r="497" spans="1:5" ht="12.75">
      <c r="A497" s="35" t="s">
        <v>54</v>
      </c>
      <c r="E497" s="39" t="s">
        <v>55</v>
      </c>
    </row>
    <row r="498" spans="1:5" ht="12.75">
      <c r="A498" s="35" t="s">
        <v>56</v>
      </c>
      <c r="E498" s="40" t="s">
        <v>63</v>
      </c>
    </row>
    <row r="499" spans="1:5" ht="25.5">
      <c r="A499" t="s">
        <v>58</v>
      </c>
      <c r="E499" s="39" t="s">
        <v>498</v>
      </c>
    </row>
    <row r="500" spans="1:16" ht="12.75">
      <c r="A500" t="s">
        <v>49</v>
      </c>
      <c s="34" t="s">
        <v>499</v>
      </c>
      <c s="34" t="s">
        <v>500</v>
      </c>
      <c s="35" t="s">
        <v>47</v>
      </c>
      <c s="6" t="s">
        <v>501</v>
      </c>
      <c s="36" t="s">
        <v>476</v>
      </c>
      <c s="37">
        <v>86</v>
      </c>
      <c s="36">
        <v>0</v>
      </c>
      <c s="36">
        <f>ROUND(G500*H500,6)</f>
      </c>
      <c r="L500" s="38">
        <v>0</v>
      </c>
      <c s="32">
        <f>ROUND(ROUND(L500,2)*ROUND(G500,3),2)</f>
      </c>
      <c s="36" t="s">
        <v>105</v>
      </c>
      <c>
        <f>(M500*21)/100</f>
      </c>
      <c t="s">
        <v>27</v>
      </c>
    </row>
    <row r="501" spans="1:5" ht="12.75">
      <c r="A501" s="35" t="s">
        <v>54</v>
      </c>
      <c r="E501" s="39" t="s">
        <v>55</v>
      </c>
    </row>
    <row r="502" spans="1:5" ht="12.75">
      <c r="A502" s="35" t="s">
        <v>56</v>
      </c>
      <c r="E502" s="40" t="s">
        <v>63</v>
      </c>
    </row>
    <row r="503" spans="1:5" ht="12.75">
      <c r="A503" t="s">
        <v>58</v>
      </c>
      <c r="E503" s="39" t="s">
        <v>98</v>
      </c>
    </row>
    <row r="504" spans="1:16" ht="12.75">
      <c r="A504" t="s">
        <v>49</v>
      </c>
      <c s="34" t="s">
        <v>502</v>
      </c>
      <c s="34" t="s">
        <v>503</v>
      </c>
      <c s="35" t="s">
        <v>47</v>
      </c>
      <c s="6" t="s">
        <v>504</v>
      </c>
      <c s="36" t="s">
        <v>476</v>
      </c>
      <c s="37">
        <v>64</v>
      </c>
      <c s="36">
        <v>0</v>
      </c>
      <c s="36">
        <f>ROUND(G504*H504,6)</f>
      </c>
      <c r="L504" s="38">
        <v>0</v>
      </c>
      <c s="32">
        <f>ROUND(ROUND(L504,2)*ROUND(G504,3),2)</f>
      </c>
      <c s="36" t="s">
        <v>105</v>
      </c>
      <c>
        <f>(M504*21)/100</f>
      </c>
      <c t="s">
        <v>27</v>
      </c>
    </row>
    <row r="505" spans="1:5" ht="12.75">
      <c r="A505" s="35" t="s">
        <v>54</v>
      </c>
      <c r="E505" s="39" t="s">
        <v>55</v>
      </c>
    </row>
    <row r="506" spans="1:5" ht="12.75">
      <c r="A506" s="35" t="s">
        <v>56</v>
      </c>
      <c r="E506" s="40" t="s">
        <v>63</v>
      </c>
    </row>
    <row r="507" spans="1:5" ht="12.75">
      <c r="A507" t="s">
        <v>58</v>
      </c>
      <c r="E507" s="39" t="s">
        <v>98</v>
      </c>
    </row>
    <row r="508" spans="1:16" ht="12.75">
      <c r="A508" t="s">
        <v>49</v>
      </c>
      <c s="34" t="s">
        <v>505</v>
      </c>
      <c s="34" t="s">
        <v>506</v>
      </c>
      <c s="35" t="s">
        <v>47</v>
      </c>
      <c s="6" t="s">
        <v>507</v>
      </c>
      <c s="36" t="s">
        <v>476</v>
      </c>
      <c s="37">
        <v>144</v>
      </c>
      <c s="36">
        <v>0</v>
      </c>
      <c s="36">
        <f>ROUND(G508*H508,6)</f>
      </c>
      <c r="L508" s="38">
        <v>0</v>
      </c>
      <c s="32">
        <f>ROUND(ROUND(L508,2)*ROUND(G508,3),2)</f>
      </c>
      <c s="36" t="s">
        <v>105</v>
      </c>
      <c>
        <f>(M508*21)/100</f>
      </c>
      <c t="s">
        <v>27</v>
      </c>
    </row>
    <row r="509" spans="1:5" ht="12.75">
      <c r="A509" s="35" t="s">
        <v>54</v>
      </c>
      <c r="E509" s="39" t="s">
        <v>55</v>
      </c>
    </row>
    <row r="510" spans="1:5" ht="12.75">
      <c r="A510" s="35" t="s">
        <v>56</v>
      </c>
      <c r="E510" s="40" t="s">
        <v>63</v>
      </c>
    </row>
    <row r="511" spans="1:5" ht="12.75">
      <c r="A511" t="s">
        <v>58</v>
      </c>
      <c r="E511" s="39" t="s">
        <v>98</v>
      </c>
    </row>
    <row r="512" spans="1:16" ht="12.75">
      <c r="A512" t="s">
        <v>49</v>
      </c>
      <c s="34" t="s">
        <v>508</v>
      </c>
      <c s="34" t="s">
        <v>509</v>
      </c>
      <c s="35" t="s">
        <v>47</v>
      </c>
      <c s="6" t="s">
        <v>510</v>
      </c>
      <c s="36" t="s">
        <v>476</v>
      </c>
      <c s="37">
        <v>56</v>
      </c>
      <c s="36">
        <v>0</v>
      </c>
      <c s="36">
        <f>ROUND(G512*H512,6)</f>
      </c>
      <c r="L512" s="38">
        <v>0</v>
      </c>
      <c s="32">
        <f>ROUND(ROUND(L512,2)*ROUND(G512,3),2)</f>
      </c>
      <c s="36" t="s">
        <v>53</v>
      </c>
      <c>
        <f>(M512*21)/100</f>
      </c>
      <c t="s">
        <v>27</v>
      </c>
    </row>
    <row r="513" spans="1:5" ht="12.75">
      <c r="A513" s="35" t="s">
        <v>54</v>
      </c>
      <c r="E513" s="39" t="s">
        <v>55</v>
      </c>
    </row>
    <row r="514" spans="1:5" ht="12.75">
      <c r="A514" s="35" t="s">
        <v>56</v>
      </c>
      <c r="E514" s="40" t="s">
        <v>63</v>
      </c>
    </row>
    <row r="515" spans="1:5" ht="63.75">
      <c r="A515" t="s">
        <v>58</v>
      </c>
      <c r="E515" s="39" t="s">
        <v>511</v>
      </c>
    </row>
    <row r="516" spans="1:16" ht="12.75">
      <c r="A516" t="s">
        <v>49</v>
      </c>
      <c s="34" t="s">
        <v>512</v>
      </c>
      <c s="34" t="s">
        <v>479</v>
      </c>
      <c s="35" t="s">
        <v>47</v>
      </c>
      <c s="6" t="s">
        <v>513</v>
      </c>
      <c s="36" t="s">
        <v>62</v>
      </c>
      <c s="37">
        <v>1</v>
      </c>
      <c s="36">
        <v>0</v>
      </c>
      <c s="36">
        <f>ROUND(G516*H516,6)</f>
      </c>
      <c r="L516" s="38">
        <v>0</v>
      </c>
      <c s="32">
        <f>ROUND(ROUND(L516,2)*ROUND(G516,3),2)</f>
      </c>
      <c s="36" t="s">
        <v>53</v>
      </c>
      <c>
        <f>(M516*21)/100</f>
      </c>
      <c t="s">
        <v>27</v>
      </c>
    </row>
    <row r="517" spans="1:5" ht="12.75">
      <c r="A517" s="35" t="s">
        <v>54</v>
      </c>
      <c r="E517" s="39" t="s">
        <v>55</v>
      </c>
    </row>
    <row r="518" spans="1:5" ht="12.75">
      <c r="A518" s="35" t="s">
        <v>56</v>
      </c>
      <c r="E518" s="40" t="s">
        <v>55</v>
      </c>
    </row>
    <row r="519" spans="1:5" ht="38.25">
      <c r="A519" t="s">
        <v>58</v>
      </c>
      <c r="E519" s="39" t="s">
        <v>514</v>
      </c>
    </row>
    <row r="520" spans="1:13" ht="12.75">
      <c r="A520" t="s">
        <v>46</v>
      </c>
      <c r="C520" s="31" t="s">
        <v>515</v>
      </c>
      <c r="E520" s="33" t="s">
        <v>516</v>
      </c>
      <c r="J520" s="32">
        <f>0</f>
      </c>
      <c s="32">
        <f>0</f>
      </c>
      <c s="32">
        <f>0+L521+L525+L529+L533</f>
      </c>
      <c s="32">
        <f>0+M521+M525+M529+M533</f>
      </c>
    </row>
    <row r="521" spans="1:16" ht="12.75">
      <c r="A521" t="s">
        <v>49</v>
      </c>
      <c s="34" t="s">
        <v>517</v>
      </c>
      <c s="34" t="s">
        <v>518</v>
      </c>
      <c s="35" t="s">
        <v>47</v>
      </c>
      <c s="6" t="s">
        <v>519</v>
      </c>
      <c s="36" t="s">
        <v>62</v>
      </c>
      <c s="37">
        <v>4</v>
      </c>
      <c s="36">
        <v>0</v>
      </c>
      <c s="36">
        <f>ROUND(G521*H521,6)</f>
      </c>
      <c r="L521" s="38">
        <v>0</v>
      </c>
      <c s="32">
        <f>ROUND(ROUND(L521,2)*ROUND(G521,3),2)</f>
      </c>
      <c s="36" t="s">
        <v>53</v>
      </c>
      <c>
        <f>(M521*21)/100</f>
      </c>
      <c t="s">
        <v>27</v>
      </c>
    </row>
    <row r="522" spans="1:5" ht="12.75">
      <c r="A522" s="35" t="s">
        <v>54</v>
      </c>
      <c r="E522" s="39" t="s">
        <v>55</v>
      </c>
    </row>
    <row r="523" spans="1:5" ht="12.75">
      <c r="A523" s="35" t="s">
        <v>56</v>
      </c>
      <c r="E523" s="40" t="s">
        <v>520</v>
      </c>
    </row>
    <row r="524" spans="1:5" ht="63.75">
      <c r="A524" t="s">
        <v>58</v>
      </c>
      <c r="E524" s="39" t="s">
        <v>521</v>
      </c>
    </row>
    <row r="525" spans="1:16" ht="12.75">
      <c r="A525" t="s">
        <v>49</v>
      </c>
      <c s="34" t="s">
        <v>522</v>
      </c>
      <c s="34" t="s">
        <v>523</v>
      </c>
      <c s="35" t="s">
        <v>47</v>
      </c>
      <c s="6" t="s">
        <v>524</v>
      </c>
      <c s="36" t="s">
        <v>62</v>
      </c>
      <c s="37">
        <v>4</v>
      </c>
      <c s="36">
        <v>0</v>
      </c>
      <c s="36">
        <f>ROUND(G525*H525,6)</f>
      </c>
      <c r="L525" s="38">
        <v>0</v>
      </c>
      <c s="32">
        <f>ROUND(ROUND(L525,2)*ROUND(G525,3),2)</f>
      </c>
      <c s="36" t="s">
        <v>105</v>
      </c>
      <c>
        <f>(M525*21)/100</f>
      </c>
      <c t="s">
        <v>27</v>
      </c>
    </row>
    <row r="526" spans="1:5" ht="12.75">
      <c r="A526" s="35" t="s">
        <v>54</v>
      </c>
      <c r="E526" s="39" t="s">
        <v>55</v>
      </c>
    </row>
    <row r="527" spans="1:5" ht="12.75">
      <c r="A527" s="35" t="s">
        <v>56</v>
      </c>
      <c r="E527" s="40" t="s">
        <v>520</v>
      </c>
    </row>
    <row r="528" spans="1:5" ht="12.75">
      <c r="A528" t="s">
        <v>58</v>
      </c>
      <c r="E528" s="39" t="s">
        <v>98</v>
      </c>
    </row>
    <row r="529" spans="1:16" ht="12.75">
      <c r="A529" t="s">
        <v>49</v>
      </c>
      <c s="34" t="s">
        <v>525</v>
      </c>
      <c s="34" t="s">
        <v>526</v>
      </c>
      <c s="35" t="s">
        <v>47</v>
      </c>
      <c s="6" t="s">
        <v>527</v>
      </c>
      <c s="36" t="s">
        <v>62</v>
      </c>
      <c s="37">
        <v>1</v>
      </c>
      <c s="36">
        <v>0</v>
      </c>
      <c s="36">
        <f>ROUND(G529*H529,6)</f>
      </c>
      <c r="L529" s="38">
        <v>0</v>
      </c>
      <c s="32">
        <f>ROUND(ROUND(L529,2)*ROUND(G529,3),2)</f>
      </c>
      <c s="36" t="s">
        <v>53</v>
      </c>
      <c>
        <f>(M529*21)/100</f>
      </c>
      <c t="s">
        <v>27</v>
      </c>
    </row>
    <row r="530" spans="1:5" ht="12.75">
      <c r="A530" s="35" t="s">
        <v>54</v>
      </c>
      <c r="E530" s="39" t="s">
        <v>55</v>
      </c>
    </row>
    <row r="531" spans="1:5" ht="12.75">
      <c r="A531" s="35" t="s">
        <v>56</v>
      </c>
      <c r="E531" s="40" t="s">
        <v>301</v>
      </c>
    </row>
    <row r="532" spans="1:5" ht="51">
      <c r="A532" t="s">
        <v>58</v>
      </c>
      <c r="E532" s="39" t="s">
        <v>528</v>
      </c>
    </row>
    <row r="533" spans="1:16" ht="12.75">
      <c r="A533" t="s">
        <v>49</v>
      </c>
      <c s="34" t="s">
        <v>529</v>
      </c>
      <c s="34" t="s">
        <v>530</v>
      </c>
      <c s="35" t="s">
        <v>47</v>
      </c>
      <c s="6" t="s">
        <v>531</v>
      </c>
      <c s="36" t="s">
        <v>62</v>
      </c>
      <c s="37">
        <v>1</v>
      </c>
      <c s="36">
        <v>0</v>
      </c>
      <c s="36">
        <f>ROUND(G533*H533,6)</f>
      </c>
      <c r="L533" s="38">
        <v>0</v>
      </c>
      <c s="32">
        <f>ROUND(ROUND(L533,2)*ROUND(G533,3),2)</f>
      </c>
      <c s="36" t="s">
        <v>53</v>
      </c>
      <c>
        <f>(M533*21)/100</f>
      </c>
      <c t="s">
        <v>27</v>
      </c>
    </row>
    <row r="534" spans="1:5" ht="12.75">
      <c r="A534" s="35" t="s">
        <v>54</v>
      </c>
      <c r="E534" s="39" t="s">
        <v>55</v>
      </c>
    </row>
    <row r="535" spans="1:5" ht="12.75">
      <c r="A535" s="35" t="s">
        <v>56</v>
      </c>
      <c r="E535" s="40" t="s">
        <v>301</v>
      </c>
    </row>
    <row r="536" spans="1:5" ht="63.75">
      <c r="A536" t="s">
        <v>58</v>
      </c>
      <c r="E536" s="39" t="s">
        <v>532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533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533</v>
      </c>
      <c r="E4" s="26" t="s">
        <v>534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537</v>
      </c>
      <c r="E8" s="30" t="s">
        <v>536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538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539</v>
      </c>
      <c s="35" t="s">
        <v>55</v>
      </c>
      <c s="6" t="s">
        <v>540</v>
      </c>
      <c s="36" t="s">
        <v>67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541</v>
      </c>
      <c>
        <f>(M10*21)/100</f>
      </c>
      <c t="s">
        <v>27</v>
      </c>
    </row>
    <row r="11" spans="1:5" ht="12.75">
      <c r="A11" s="35" t="s">
        <v>54</v>
      </c>
      <c r="E11" s="39" t="s">
        <v>542</v>
      </c>
    </row>
    <row r="12" spans="1:5" ht="12.75">
      <c r="A12" s="35" t="s">
        <v>56</v>
      </c>
      <c r="E12" s="40" t="s">
        <v>543</v>
      </c>
    </row>
    <row r="13" spans="1:5" ht="89.25">
      <c r="A13" t="s">
        <v>58</v>
      </c>
      <c r="E13" s="39" t="s">
        <v>544</v>
      </c>
    </row>
    <row r="14" spans="1:16" ht="12.75">
      <c r="A14" t="s">
        <v>49</v>
      </c>
      <c s="34" t="s">
        <v>27</v>
      </c>
      <c s="34" t="s">
        <v>545</v>
      </c>
      <c s="35" t="s">
        <v>55</v>
      </c>
      <c s="6" t="s">
        <v>546</v>
      </c>
      <c s="36" t="s">
        <v>67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541</v>
      </c>
      <c>
        <f>(M14*21)/100</f>
      </c>
      <c t="s">
        <v>27</v>
      </c>
    </row>
    <row r="15" spans="1:5" ht="12.75">
      <c r="A15" s="35" t="s">
        <v>54</v>
      </c>
      <c r="E15" s="39" t="s">
        <v>547</v>
      </c>
    </row>
    <row r="16" spans="1:5" ht="12.75">
      <c r="A16" s="35" t="s">
        <v>56</v>
      </c>
      <c r="E16" s="40" t="s">
        <v>543</v>
      </c>
    </row>
    <row r="17" spans="1:5" ht="102">
      <c r="A17" t="s">
        <v>58</v>
      </c>
      <c r="E17" s="39" t="s">
        <v>548</v>
      </c>
    </row>
    <row r="18" spans="1:16" ht="12.75">
      <c r="A18" t="s">
        <v>49</v>
      </c>
      <c s="34" t="s">
        <v>26</v>
      </c>
      <c s="34" t="s">
        <v>549</v>
      </c>
      <c s="35" t="s">
        <v>55</v>
      </c>
      <c s="6" t="s">
        <v>550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541</v>
      </c>
      <c>
        <f>(M18*21)/100</f>
      </c>
      <c t="s">
        <v>27</v>
      </c>
    </row>
    <row r="19" spans="1:5" ht="12.75">
      <c r="A19" s="35" t="s">
        <v>54</v>
      </c>
      <c r="E19" s="39" t="s">
        <v>551</v>
      </c>
    </row>
    <row r="20" spans="1:5" ht="12.75">
      <c r="A20" s="35" t="s">
        <v>56</v>
      </c>
      <c r="E20" s="40" t="s">
        <v>543</v>
      </c>
    </row>
    <row r="21" spans="1:5" ht="38.25">
      <c r="A21" t="s">
        <v>58</v>
      </c>
      <c r="E21" s="39" t="s">
        <v>552</v>
      </c>
    </row>
    <row r="22" spans="1:13" ht="12.75">
      <c r="A22" t="s">
        <v>46</v>
      </c>
      <c r="C22" s="31" t="s">
        <v>27</v>
      </c>
      <c r="E22" s="33" t="s">
        <v>472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69</v>
      </c>
      <c s="34" t="s">
        <v>553</v>
      </c>
      <c s="35" t="s">
        <v>55</v>
      </c>
      <c s="6" t="s">
        <v>554</v>
      </c>
      <c s="36" t="s">
        <v>67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541</v>
      </c>
      <c>
        <f>(M23*21)/100</f>
      </c>
      <c t="s">
        <v>27</v>
      </c>
    </row>
    <row r="24" spans="1:5" ht="12.75">
      <c r="A24" s="35" t="s">
        <v>54</v>
      </c>
      <c r="E24" s="39" t="s">
        <v>555</v>
      </c>
    </row>
    <row r="25" spans="1:5" ht="12.75">
      <c r="A25" s="35" t="s">
        <v>56</v>
      </c>
      <c r="E25" s="40" t="s">
        <v>543</v>
      </c>
    </row>
    <row r="26" spans="1:5" ht="89.25">
      <c r="A26" t="s">
        <v>58</v>
      </c>
      <c r="E26" s="39" t="s">
        <v>556</v>
      </c>
    </row>
    <row r="27" spans="1:16" ht="12.75">
      <c r="A27" t="s">
        <v>49</v>
      </c>
      <c s="34" t="s">
        <v>74</v>
      </c>
      <c s="34" t="s">
        <v>557</v>
      </c>
      <c s="35" t="s">
        <v>55</v>
      </c>
      <c s="6" t="s">
        <v>558</v>
      </c>
      <c s="36" t="s">
        <v>67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541</v>
      </c>
      <c>
        <f>(M27*21)/100</f>
      </c>
      <c t="s">
        <v>27</v>
      </c>
    </row>
    <row r="28" spans="1:5" ht="12.75">
      <c r="A28" s="35" t="s">
        <v>54</v>
      </c>
      <c r="E28" s="39" t="s">
        <v>559</v>
      </c>
    </row>
    <row r="29" spans="1:5" ht="12.75">
      <c r="A29" s="35" t="s">
        <v>56</v>
      </c>
      <c r="E29" s="40" t="s">
        <v>543</v>
      </c>
    </row>
    <row r="30" spans="1:5" ht="76.5">
      <c r="A30" t="s">
        <v>58</v>
      </c>
      <c r="E30" s="39" t="s">
        <v>560</v>
      </c>
    </row>
    <row r="31" spans="1:16" ht="12.75">
      <c r="A31" t="s">
        <v>49</v>
      </c>
      <c s="34" t="s">
        <v>80</v>
      </c>
      <c s="34" t="s">
        <v>561</v>
      </c>
      <c s="35" t="s">
        <v>55</v>
      </c>
      <c s="6" t="s">
        <v>562</v>
      </c>
      <c s="36" t="s">
        <v>67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541</v>
      </c>
      <c>
        <f>(M31*21)/100</f>
      </c>
      <c t="s">
        <v>27</v>
      </c>
    </row>
    <row r="32" spans="1:5" ht="12.75">
      <c r="A32" s="35" t="s">
        <v>54</v>
      </c>
      <c r="E32" s="39" t="s">
        <v>563</v>
      </c>
    </row>
    <row r="33" spans="1:5" ht="12.75">
      <c r="A33" s="35" t="s">
        <v>56</v>
      </c>
      <c r="E33" s="40" t="s">
        <v>543</v>
      </c>
    </row>
    <row r="34" spans="1:5" ht="12.75">
      <c r="A34" t="s">
        <v>58</v>
      </c>
      <c r="E34" s="39" t="s">
        <v>564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565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565</v>
      </c>
      <c r="E4" s="26" t="s">
        <v>566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COUNTIFS(L8:L128,"=0",A8:A128,"P")+COUNTIFS(L8:L128,"",A8:A128,"P")+SUM(Q8:Q128)</f>
      </c>
    </row>
    <row r="8" spans="1:13" ht="12.75">
      <c r="A8" t="s">
        <v>44</v>
      </c>
      <c r="C8" s="28" t="s">
        <v>569</v>
      </c>
      <c r="E8" s="30" t="s">
        <v>568</v>
      </c>
      <c r="J8" s="29">
        <f>0+J9+J82+J119</f>
      </c>
      <c s="29">
        <f>0+K9+K82+K119</f>
      </c>
      <c s="29">
        <f>0+L9+L82+L119</f>
      </c>
      <c s="29">
        <f>0+M9+M82+M119</f>
      </c>
    </row>
    <row r="9" spans="1:13" ht="12.75">
      <c r="A9" t="s">
        <v>46</v>
      </c>
      <c r="C9" s="31" t="s">
        <v>47</v>
      </c>
      <c r="E9" s="33" t="s">
        <v>566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25.5">
      <c r="A10" t="s">
        <v>49</v>
      </c>
      <c s="34" t="s">
        <v>47</v>
      </c>
      <c s="34" t="s">
        <v>570</v>
      </c>
      <c s="35" t="s">
        <v>47</v>
      </c>
      <c s="6" t="s">
        <v>571</v>
      </c>
      <c s="36" t="s">
        <v>96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572</v>
      </c>
    </row>
    <row r="13" spans="1:5" ht="306">
      <c r="A13" t="s">
        <v>58</v>
      </c>
      <c r="E13" s="39" t="s">
        <v>573</v>
      </c>
    </row>
    <row r="14" spans="1:16" ht="12.75">
      <c r="A14" t="s">
        <v>49</v>
      </c>
      <c s="34" t="s">
        <v>27</v>
      </c>
      <c s="34" t="s">
        <v>574</v>
      </c>
      <c s="35" t="s">
        <v>47</v>
      </c>
      <c s="6" t="s">
        <v>575</v>
      </c>
      <c s="36" t="s">
        <v>96</v>
      </c>
      <c s="37">
        <v>12.5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165.75">
      <c r="A17" t="s">
        <v>58</v>
      </c>
      <c r="E17" s="39" t="s">
        <v>576</v>
      </c>
    </row>
    <row r="18" spans="1:16" ht="12.75">
      <c r="A18" t="s">
        <v>49</v>
      </c>
      <c s="34" t="s">
        <v>26</v>
      </c>
      <c s="34" t="s">
        <v>577</v>
      </c>
      <c s="35" t="s">
        <v>47</v>
      </c>
      <c s="6" t="s">
        <v>578</v>
      </c>
      <c s="36" t="s">
        <v>62</v>
      </c>
      <c s="37">
        <v>13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105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98</v>
      </c>
    </row>
    <row r="22" spans="1:16" ht="12.75">
      <c r="A22" t="s">
        <v>49</v>
      </c>
      <c s="34" t="s">
        <v>69</v>
      </c>
      <c s="34" t="s">
        <v>579</v>
      </c>
      <c s="35" t="s">
        <v>47</v>
      </c>
      <c s="6" t="s">
        <v>580</v>
      </c>
      <c s="36" t="s">
        <v>62</v>
      </c>
      <c s="37">
        <v>13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105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12.75">
      <c r="A25" t="s">
        <v>58</v>
      </c>
      <c r="E25" s="39" t="s">
        <v>98</v>
      </c>
    </row>
    <row r="26" spans="1:16" ht="12.75">
      <c r="A26" t="s">
        <v>49</v>
      </c>
      <c s="34" t="s">
        <v>74</v>
      </c>
      <c s="34" t="s">
        <v>581</v>
      </c>
      <c s="35" t="s">
        <v>47</v>
      </c>
      <c s="6" t="s">
        <v>582</v>
      </c>
      <c s="36" t="s">
        <v>96</v>
      </c>
      <c s="37">
        <v>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583</v>
      </c>
    </row>
    <row r="29" spans="1:5" ht="89.25">
      <c r="A29" t="s">
        <v>58</v>
      </c>
      <c r="E29" s="39" t="s">
        <v>584</v>
      </c>
    </row>
    <row r="30" spans="1:16" ht="12.75">
      <c r="A30" t="s">
        <v>49</v>
      </c>
      <c s="34" t="s">
        <v>80</v>
      </c>
      <c s="34" t="s">
        <v>585</v>
      </c>
      <c s="35" t="s">
        <v>47</v>
      </c>
      <c s="6" t="s">
        <v>586</v>
      </c>
      <c s="36" t="s">
        <v>77</v>
      </c>
      <c s="37">
        <v>64.6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572</v>
      </c>
    </row>
    <row r="33" spans="1:5" ht="25.5">
      <c r="A33" t="s">
        <v>58</v>
      </c>
      <c r="E33" s="39" t="s">
        <v>587</v>
      </c>
    </row>
    <row r="34" spans="1:16" ht="25.5">
      <c r="A34" t="s">
        <v>49</v>
      </c>
      <c s="34" t="s">
        <v>84</v>
      </c>
      <c s="34" t="s">
        <v>588</v>
      </c>
      <c s="35" t="s">
        <v>47</v>
      </c>
      <c s="6" t="s">
        <v>589</v>
      </c>
      <c s="36" t="s">
        <v>96</v>
      </c>
      <c s="37">
        <v>471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63</v>
      </c>
    </row>
    <row r="37" spans="1:5" ht="63.75">
      <c r="A37" t="s">
        <v>58</v>
      </c>
      <c r="E37" s="39" t="s">
        <v>590</v>
      </c>
    </row>
    <row r="38" spans="1:16" ht="25.5">
      <c r="A38" t="s">
        <v>49</v>
      </c>
      <c s="34" t="s">
        <v>88</v>
      </c>
      <c s="34" t="s">
        <v>591</v>
      </c>
      <c s="35" t="s">
        <v>47</v>
      </c>
      <c s="6" t="s">
        <v>592</v>
      </c>
      <c s="36" t="s">
        <v>96</v>
      </c>
      <c s="37">
        <v>157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102">
      <c r="A41" t="s">
        <v>58</v>
      </c>
      <c r="E41" s="39" t="s">
        <v>593</v>
      </c>
    </row>
    <row r="42" spans="1:16" ht="12.75">
      <c r="A42" t="s">
        <v>49</v>
      </c>
      <c s="34" t="s">
        <v>93</v>
      </c>
      <c s="34" t="s">
        <v>594</v>
      </c>
      <c s="35" t="s">
        <v>47</v>
      </c>
      <c s="6" t="s">
        <v>595</v>
      </c>
      <c s="36" t="s">
        <v>476</v>
      </c>
      <c s="37">
        <v>24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38.25">
      <c r="A45" t="s">
        <v>58</v>
      </c>
      <c r="E45" s="39" t="s">
        <v>596</v>
      </c>
    </row>
    <row r="46" spans="1:16" ht="25.5">
      <c r="A46" t="s">
        <v>49</v>
      </c>
      <c s="34" t="s">
        <v>99</v>
      </c>
      <c s="34" t="s">
        <v>597</v>
      </c>
      <c s="35" t="s">
        <v>47</v>
      </c>
      <c s="6" t="s">
        <v>598</v>
      </c>
      <c s="36" t="s">
        <v>476</v>
      </c>
      <c s="37">
        <v>12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38.25">
      <c r="A49" t="s">
        <v>58</v>
      </c>
      <c r="E49" s="39" t="s">
        <v>596</v>
      </c>
    </row>
    <row r="50" spans="1:16" ht="12.75">
      <c r="A50" t="s">
        <v>49</v>
      </c>
      <c s="34" t="s">
        <v>89</v>
      </c>
      <c s="34" t="s">
        <v>424</v>
      </c>
      <c s="35" t="s">
        <v>47</v>
      </c>
      <c s="6" t="s">
        <v>599</v>
      </c>
      <c s="36" t="s">
        <v>72</v>
      </c>
      <c s="37">
        <v>157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89.25">
      <c r="A53" t="s">
        <v>58</v>
      </c>
      <c r="E53" s="39" t="s">
        <v>426</v>
      </c>
    </row>
    <row r="54" spans="1:16" ht="12.75">
      <c r="A54" t="s">
        <v>49</v>
      </c>
      <c s="34" t="s">
        <v>106</v>
      </c>
      <c s="34" t="s">
        <v>600</v>
      </c>
      <c s="35" t="s">
        <v>47</v>
      </c>
      <c s="6" t="s">
        <v>601</v>
      </c>
      <c s="36" t="s">
        <v>62</v>
      </c>
      <c s="37">
        <v>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602</v>
      </c>
    </row>
    <row r="57" spans="1:5" ht="51">
      <c r="A57" t="s">
        <v>58</v>
      </c>
      <c r="E57" s="39" t="s">
        <v>603</v>
      </c>
    </row>
    <row r="58" spans="1:16" ht="12.75">
      <c r="A58" t="s">
        <v>49</v>
      </c>
      <c s="34" t="s">
        <v>111</v>
      </c>
      <c s="34" t="s">
        <v>604</v>
      </c>
      <c s="35" t="s">
        <v>47</v>
      </c>
      <c s="6" t="s">
        <v>605</v>
      </c>
      <c s="36" t="s">
        <v>62</v>
      </c>
      <c s="37">
        <v>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602</v>
      </c>
    </row>
    <row r="61" spans="1:5" ht="178.5">
      <c r="A61" t="s">
        <v>58</v>
      </c>
      <c r="E61" s="39" t="s">
        <v>606</v>
      </c>
    </row>
    <row r="62" spans="1:16" ht="12.75">
      <c r="A62" t="s">
        <v>49</v>
      </c>
      <c s="34" t="s">
        <v>115</v>
      </c>
      <c s="34" t="s">
        <v>607</v>
      </c>
      <c s="35" t="s">
        <v>47</v>
      </c>
      <c s="6" t="s">
        <v>608</v>
      </c>
      <c s="36" t="s">
        <v>96</v>
      </c>
      <c s="37">
        <v>157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02">
      <c r="A65" t="s">
        <v>58</v>
      </c>
      <c r="E65" s="39" t="s">
        <v>609</v>
      </c>
    </row>
    <row r="66" spans="1:16" ht="25.5">
      <c r="A66" t="s">
        <v>49</v>
      </c>
      <c s="34" t="s">
        <v>118</v>
      </c>
      <c s="34" t="s">
        <v>610</v>
      </c>
      <c s="35" t="s">
        <v>47</v>
      </c>
      <c s="6" t="s">
        <v>611</v>
      </c>
      <c s="36" t="s">
        <v>612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25.5">
      <c r="A69" t="s">
        <v>58</v>
      </c>
      <c r="E69" s="39" t="s">
        <v>613</v>
      </c>
    </row>
    <row r="70" spans="1:16" ht="12.75">
      <c r="A70" t="s">
        <v>49</v>
      </c>
      <c s="34" t="s">
        <v>122</v>
      </c>
      <c s="34" t="s">
        <v>614</v>
      </c>
      <c s="35" t="s">
        <v>47</v>
      </c>
      <c s="6" t="s">
        <v>615</v>
      </c>
      <c s="36" t="s">
        <v>67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63</v>
      </c>
    </row>
    <row r="73" spans="1:5" ht="12.75">
      <c r="A73" t="s">
        <v>58</v>
      </c>
      <c r="E73" s="39" t="s">
        <v>616</v>
      </c>
    </row>
    <row r="74" spans="1:16" ht="12.75">
      <c r="A74" t="s">
        <v>49</v>
      </c>
      <c s="34" t="s">
        <v>126</v>
      </c>
      <c s="34" t="s">
        <v>617</v>
      </c>
      <c s="35" t="s">
        <v>47</v>
      </c>
      <c s="6" t="s">
        <v>618</v>
      </c>
      <c s="36" t="s">
        <v>72</v>
      </c>
      <c s="37">
        <v>14.4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14.75">
      <c r="A77" t="s">
        <v>58</v>
      </c>
      <c r="E77" s="39" t="s">
        <v>619</v>
      </c>
    </row>
    <row r="78" spans="1:16" ht="25.5">
      <c r="A78" t="s">
        <v>49</v>
      </c>
      <c s="34" t="s">
        <v>130</v>
      </c>
      <c s="34" t="s">
        <v>620</v>
      </c>
      <c s="35" t="s">
        <v>47</v>
      </c>
      <c s="6" t="s">
        <v>621</v>
      </c>
      <c s="36" t="s">
        <v>72</v>
      </c>
      <c s="37">
        <v>14.4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105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63</v>
      </c>
    </row>
    <row r="81" spans="1:5" ht="114.75">
      <c r="A81" t="s">
        <v>58</v>
      </c>
      <c r="E81" s="39" t="s">
        <v>622</v>
      </c>
    </row>
    <row r="82" spans="1:13" ht="12.75">
      <c r="A82" t="s">
        <v>46</v>
      </c>
      <c r="C82" s="31" t="s">
        <v>445</v>
      </c>
      <c r="E82" s="33" t="s">
        <v>446</v>
      </c>
      <c r="J82" s="32">
        <f>0</f>
      </c>
      <c s="32">
        <f>0</f>
      </c>
      <c s="32">
        <f>0+L83+L87+L91+L95+L99+L103+L107+L111+L115</f>
      </c>
      <c s="32">
        <f>0+M83+M87+M91+M95+M99+M103+M107+M111+M115</f>
      </c>
    </row>
    <row r="83" spans="1:16" ht="12.75">
      <c r="A83" t="s">
        <v>49</v>
      </c>
      <c s="34" t="s">
        <v>135</v>
      </c>
      <c s="34" t="s">
        <v>623</v>
      </c>
      <c s="35" t="s">
        <v>47</v>
      </c>
      <c s="6" t="s">
        <v>624</v>
      </c>
      <c s="36" t="s">
        <v>77</v>
      </c>
      <c s="37">
        <v>64.6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63</v>
      </c>
    </row>
    <row r="86" spans="1:5" ht="76.5">
      <c r="A86" t="s">
        <v>58</v>
      </c>
      <c r="E86" s="39" t="s">
        <v>625</v>
      </c>
    </row>
    <row r="87" spans="1:16" ht="25.5">
      <c r="A87" t="s">
        <v>49</v>
      </c>
      <c s="34" t="s">
        <v>138</v>
      </c>
      <c s="34" t="s">
        <v>626</v>
      </c>
      <c s="35" t="s">
        <v>47</v>
      </c>
      <c s="6" t="s">
        <v>627</v>
      </c>
      <c s="36" t="s">
        <v>628</v>
      </c>
      <c s="37">
        <v>3876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63</v>
      </c>
    </row>
    <row r="90" spans="1:5" ht="76.5">
      <c r="A90" t="s">
        <v>58</v>
      </c>
      <c r="E90" s="39" t="s">
        <v>629</v>
      </c>
    </row>
    <row r="91" spans="1:16" ht="12.75">
      <c r="A91" t="s">
        <v>49</v>
      </c>
      <c s="34" t="s">
        <v>144</v>
      </c>
      <c s="34" t="s">
        <v>630</v>
      </c>
      <c s="35" t="s">
        <v>47</v>
      </c>
      <c s="6" t="s">
        <v>631</v>
      </c>
      <c s="36" t="s">
        <v>96</v>
      </c>
      <c s="37">
        <v>37.5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63</v>
      </c>
    </row>
    <row r="94" spans="1:5" ht="114.75">
      <c r="A94" t="s">
        <v>58</v>
      </c>
      <c r="E94" s="39" t="s">
        <v>632</v>
      </c>
    </row>
    <row r="95" spans="1:16" ht="25.5">
      <c r="A95" t="s">
        <v>49</v>
      </c>
      <c s="34" t="s">
        <v>150</v>
      </c>
      <c s="34" t="s">
        <v>633</v>
      </c>
      <c s="35" t="s">
        <v>47</v>
      </c>
      <c s="6" t="s">
        <v>634</v>
      </c>
      <c s="36" t="s">
        <v>442</v>
      </c>
      <c s="37">
        <v>160.3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105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63</v>
      </c>
    </row>
    <row r="98" spans="1:5" ht="127.5">
      <c r="A98" t="s">
        <v>58</v>
      </c>
      <c r="E98" s="39" t="s">
        <v>635</v>
      </c>
    </row>
    <row r="99" spans="1:16" ht="25.5">
      <c r="A99" t="s">
        <v>49</v>
      </c>
      <c s="34" t="s">
        <v>154</v>
      </c>
      <c s="34" t="s">
        <v>636</v>
      </c>
      <c s="35" t="s">
        <v>47</v>
      </c>
      <c s="6" t="s">
        <v>637</v>
      </c>
      <c s="36" t="s">
        <v>442</v>
      </c>
      <c s="37">
        <v>981.6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63</v>
      </c>
    </row>
    <row r="102" spans="1:5" ht="51">
      <c r="A102" t="s">
        <v>58</v>
      </c>
      <c r="E102" s="39" t="s">
        <v>638</v>
      </c>
    </row>
    <row r="103" spans="1:16" ht="25.5">
      <c r="A103" t="s">
        <v>49</v>
      </c>
      <c s="34" t="s">
        <v>157</v>
      </c>
      <c s="34" t="s">
        <v>639</v>
      </c>
      <c s="35" t="s">
        <v>47</v>
      </c>
      <c s="6" t="s">
        <v>640</v>
      </c>
      <c s="36" t="s">
        <v>141</v>
      </c>
      <c s="37">
        <v>91.2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63</v>
      </c>
    </row>
    <row r="106" spans="1:5" ht="140.25">
      <c r="A106" t="s">
        <v>58</v>
      </c>
      <c r="E106" s="39" t="s">
        <v>641</v>
      </c>
    </row>
    <row r="107" spans="1:16" ht="25.5">
      <c r="A107" t="s">
        <v>49</v>
      </c>
      <c s="34" t="s">
        <v>160</v>
      </c>
      <c s="34" t="s">
        <v>642</v>
      </c>
      <c s="35" t="s">
        <v>47</v>
      </c>
      <c s="6" t="s">
        <v>643</v>
      </c>
      <c s="36" t="s">
        <v>141</v>
      </c>
      <c s="37">
        <v>38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63</v>
      </c>
    </row>
    <row r="110" spans="1:5" ht="89.25">
      <c r="A110" t="s">
        <v>58</v>
      </c>
      <c r="E110" s="39" t="s">
        <v>142</v>
      </c>
    </row>
    <row r="111" spans="1:16" ht="25.5">
      <c r="A111" t="s">
        <v>49</v>
      </c>
      <c s="34" t="s">
        <v>164</v>
      </c>
      <c s="34" t="s">
        <v>470</v>
      </c>
      <c s="35" t="s">
        <v>47</v>
      </c>
      <c s="6" t="s">
        <v>471</v>
      </c>
      <c s="36" t="s">
        <v>141</v>
      </c>
      <c s="37">
        <v>3.55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63</v>
      </c>
    </row>
    <row r="114" spans="1:5" ht="89.25">
      <c r="A114" t="s">
        <v>58</v>
      </c>
      <c r="E114" s="39" t="s">
        <v>142</v>
      </c>
    </row>
    <row r="115" spans="1:16" ht="25.5">
      <c r="A115" t="s">
        <v>49</v>
      </c>
      <c s="34" t="s">
        <v>167</v>
      </c>
      <c s="34" t="s">
        <v>644</v>
      </c>
      <c s="35" t="s">
        <v>47</v>
      </c>
      <c s="6" t="s">
        <v>645</v>
      </c>
      <c s="36" t="s">
        <v>141</v>
      </c>
      <c s="37">
        <v>12.81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63</v>
      </c>
    </row>
    <row r="118" spans="1:5" ht="89.25">
      <c r="A118" t="s">
        <v>58</v>
      </c>
      <c r="E118" s="39" t="s">
        <v>142</v>
      </c>
    </row>
    <row r="119" spans="1:13" ht="12.75">
      <c r="A119" t="s">
        <v>46</v>
      </c>
      <c r="C119" s="31" t="s">
        <v>20</v>
      </c>
      <c r="E119" s="33" t="s">
        <v>472</v>
      </c>
      <c r="J119" s="32">
        <f>0</f>
      </c>
      <c s="32">
        <f>0</f>
      </c>
      <c s="32">
        <f>0+L120+L124+L128</f>
      </c>
      <c s="32">
        <f>0+M120+M124+M128</f>
      </c>
    </row>
    <row r="120" spans="1:16" ht="12.75">
      <c r="A120" t="s">
        <v>49</v>
      </c>
      <c s="34" t="s">
        <v>170</v>
      </c>
      <c s="34" t="s">
        <v>509</v>
      </c>
      <c s="35" t="s">
        <v>47</v>
      </c>
      <c s="6" t="s">
        <v>510</v>
      </c>
      <c s="36" t="s">
        <v>476</v>
      </c>
      <c s="37">
        <v>86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27</v>
      </c>
    </row>
    <row r="121" spans="1:5" ht="12.75">
      <c r="A121" s="35" t="s">
        <v>54</v>
      </c>
      <c r="E121" s="39" t="s">
        <v>55</v>
      </c>
    </row>
    <row r="122" spans="1:5" ht="12.75">
      <c r="A122" s="35" t="s">
        <v>56</v>
      </c>
      <c r="E122" s="40" t="s">
        <v>63</v>
      </c>
    </row>
    <row r="123" spans="1:5" ht="76.5">
      <c r="A123" t="s">
        <v>58</v>
      </c>
      <c r="E123" s="39" t="s">
        <v>646</v>
      </c>
    </row>
    <row r="124" spans="1:16" ht="12.75">
      <c r="A124" t="s">
        <v>49</v>
      </c>
      <c s="34" t="s">
        <v>173</v>
      </c>
      <c s="34" t="s">
        <v>485</v>
      </c>
      <c s="35" t="s">
        <v>47</v>
      </c>
      <c s="6" t="s">
        <v>486</v>
      </c>
      <c s="36" t="s">
        <v>67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63</v>
      </c>
    </row>
    <row r="127" spans="1:5" ht="12.75">
      <c r="A127" t="s">
        <v>58</v>
      </c>
      <c r="E127" s="39" t="s">
        <v>487</v>
      </c>
    </row>
    <row r="128" spans="1:16" ht="12.75">
      <c r="A128" t="s">
        <v>49</v>
      </c>
      <c s="34" t="s">
        <v>178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63</v>
      </c>
    </row>
    <row r="131" spans="1:5" ht="12.75">
      <c r="A131" t="s">
        <v>58</v>
      </c>
      <c r="E131" s="39" t="s">
        <v>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647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647</v>
      </c>
      <c r="E4" s="26" t="s">
        <v>648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COUNTIFS(L8:L88,"=0",A8:A88,"P")+COUNTIFS(L8:L88,"",A8:A88,"P")+SUM(Q8:Q88)</f>
      </c>
    </row>
    <row r="8" spans="1:13" ht="12.75">
      <c r="A8" t="s">
        <v>44</v>
      </c>
      <c r="C8" s="28" t="s">
        <v>651</v>
      </c>
      <c r="E8" s="30" t="s">
        <v>650</v>
      </c>
      <c r="J8" s="29">
        <f>0+J9+J70+J79</f>
      </c>
      <c s="29">
        <f>0+K9+K70+K79</f>
      </c>
      <c s="29">
        <f>0+L9+L70+L79</f>
      </c>
      <c s="29">
        <f>0+M9+M70+M79</f>
      </c>
    </row>
    <row r="9" spans="1:13" ht="12.75">
      <c r="A9" t="s">
        <v>46</v>
      </c>
      <c r="C9" s="31" t="s">
        <v>47</v>
      </c>
      <c r="E9" s="33" t="s">
        <v>652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49</v>
      </c>
      <c s="34" t="s">
        <v>47</v>
      </c>
      <c s="34" t="s">
        <v>653</v>
      </c>
      <c s="35" t="s">
        <v>47</v>
      </c>
      <c s="6" t="s">
        <v>654</v>
      </c>
      <c s="36" t="s">
        <v>96</v>
      </c>
      <c s="37">
        <v>17.2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655</v>
      </c>
    </row>
    <row r="13" spans="1:5" ht="89.25">
      <c r="A13" t="s">
        <v>58</v>
      </c>
      <c r="E13" s="39" t="s">
        <v>656</v>
      </c>
    </row>
    <row r="14" spans="1:16" ht="12.75">
      <c r="A14" t="s">
        <v>49</v>
      </c>
      <c s="34" t="s">
        <v>27</v>
      </c>
      <c s="34" t="s">
        <v>657</v>
      </c>
      <c s="35" t="s">
        <v>47</v>
      </c>
      <c s="6" t="s">
        <v>658</v>
      </c>
      <c s="36" t="s">
        <v>77</v>
      </c>
      <c s="37">
        <v>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659</v>
      </c>
    </row>
    <row r="17" spans="1:5" ht="38.25">
      <c r="A17" t="s">
        <v>58</v>
      </c>
      <c r="E17" s="39" t="s">
        <v>660</v>
      </c>
    </row>
    <row r="18" spans="1:16" ht="12.75">
      <c r="A18" t="s">
        <v>49</v>
      </c>
      <c s="34" t="s">
        <v>26</v>
      </c>
      <c s="34" t="s">
        <v>661</v>
      </c>
      <c s="35" t="s">
        <v>47</v>
      </c>
      <c s="6" t="s">
        <v>662</v>
      </c>
      <c s="36" t="s">
        <v>77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659</v>
      </c>
    </row>
    <row r="21" spans="1:5" ht="51">
      <c r="A21" t="s">
        <v>58</v>
      </c>
      <c r="E21" s="39" t="s">
        <v>663</v>
      </c>
    </row>
    <row r="22" spans="1:16" ht="12.75">
      <c r="A22" t="s">
        <v>49</v>
      </c>
      <c s="34" t="s">
        <v>69</v>
      </c>
      <c s="34" t="s">
        <v>664</v>
      </c>
      <c s="35" t="s">
        <v>47</v>
      </c>
      <c s="6" t="s">
        <v>665</v>
      </c>
      <c s="36" t="s">
        <v>72</v>
      </c>
      <c s="37">
        <v>39.56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105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659</v>
      </c>
    </row>
    <row r="25" spans="1:5" ht="12.75">
      <c r="A25" t="s">
        <v>58</v>
      </c>
      <c r="E25" s="39" t="s">
        <v>98</v>
      </c>
    </row>
    <row r="26" spans="1:16" ht="12.75">
      <c r="A26" t="s">
        <v>49</v>
      </c>
      <c s="34" t="s">
        <v>74</v>
      </c>
      <c s="34" t="s">
        <v>666</v>
      </c>
      <c s="35" t="s">
        <v>47</v>
      </c>
      <c s="6" t="s">
        <v>667</v>
      </c>
      <c s="36" t="s">
        <v>62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668</v>
      </c>
    </row>
    <row r="29" spans="1:5" ht="89.25">
      <c r="A29" t="s">
        <v>58</v>
      </c>
      <c r="E29" s="39" t="s">
        <v>669</v>
      </c>
    </row>
    <row r="30" spans="1:16" ht="12.75">
      <c r="A30" t="s">
        <v>49</v>
      </c>
      <c s="34" t="s">
        <v>80</v>
      </c>
      <c s="34" t="s">
        <v>670</v>
      </c>
      <c s="35" t="s">
        <v>47</v>
      </c>
      <c s="6" t="s">
        <v>671</v>
      </c>
      <c s="36" t="s">
        <v>96</v>
      </c>
      <c s="37">
        <v>12.5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672</v>
      </c>
    </row>
    <row r="33" spans="1:5" ht="178.5">
      <c r="A33" t="s">
        <v>58</v>
      </c>
      <c r="E33" s="39" t="s">
        <v>673</v>
      </c>
    </row>
    <row r="34" spans="1:16" ht="12.75">
      <c r="A34" t="s">
        <v>49</v>
      </c>
      <c s="34" t="s">
        <v>84</v>
      </c>
      <c s="34" t="s">
        <v>674</v>
      </c>
      <c s="35" t="s">
        <v>47</v>
      </c>
      <c s="6" t="s">
        <v>675</v>
      </c>
      <c s="36" t="s">
        <v>62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668</v>
      </c>
    </row>
    <row r="37" spans="1:5" ht="63.75">
      <c r="A37" t="s">
        <v>58</v>
      </c>
      <c r="E37" s="39" t="s">
        <v>676</v>
      </c>
    </row>
    <row r="38" spans="1:16" ht="12.75">
      <c r="A38" t="s">
        <v>49</v>
      </c>
      <c s="34" t="s">
        <v>88</v>
      </c>
      <c s="34" t="s">
        <v>85</v>
      </c>
      <c s="35" t="s">
        <v>47</v>
      </c>
      <c s="6" t="s">
        <v>86</v>
      </c>
      <c s="36" t="s">
        <v>77</v>
      </c>
      <c s="37">
        <v>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216.75">
      <c r="A41" t="s">
        <v>58</v>
      </c>
      <c r="E41" s="39" t="s">
        <v>79</v>
      </c>
    </row>
    <row r="42" spans="1:16" ht="12.75">
      <c r="A42" t="s">
        <v>49</v>
      </c>
      <c s="34" t="s">
        <v>93</v>
      </c>
      <c s="34" t="s">
        <v>107</v>
      </c>
      <c s="35" t="s">
        <v>47</v>
      </c>
      <c s="6" t="s">
        <v>108</v>
      </c>
      <c s="36" t="s">
        <v>77</v>
      </c>
      <c s="37">
        <v>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153">
      <c r="A45" t="s">
        <v>58</v>
      </c>
      <c r="E45" s="39" t="s">
        <v>110</v>
      </c>
    </row>
    <row r="46" spans="1:16" ht="12.75">
      <c r="A46" t="s">
        <v>49</v>
      </c>
      <c s="34" t="s">
        <v>99</v>
      </c>
      <c s="34" t="s">
        <v>677</v>
      </c>
      <c s="35" t="s">
        <v>47</v>
      </c>
      <c s="6" t="s">
        <v>678</v>
      </c>
      <c s="36" t="s">
        <v>77</v>
      </c>
      <c s="37">
        <v>0.15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668</v>
      </c>
    </row>
    <row r="49" spans="1:5" ht="63.75">
      <c r="A49" t="s">
        <v>58</v>
      </c>
      <c r="E49" s="39" t="s">
        <v>679</v>
      </c>
    </row>
    <row r="50" spans="1:16" ht="12.75">
      <c r="A50" t="s">
        <v>49</v>
      </c>
      <c s="34" t="s">
        <v>89</v>
      </c>
      <c s="34" t="s">
        <v>434</v>
      </c>
      <c s="35" t="s">
        <v>47</v>
      </c>
      <c s="6" t="s">
        <v>435</v>
      </c>
      <c s="36" t="s">
        <v>96</v>
      </c>
      <c s="37">
        <v>20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105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63</v>
      </c>
    </row>
    <row r="53" spans="1:5" ht="12.75">
      <c r="A53" t="s">
        <v>58</v>
      </c>
      <c r="E53" s="39" t="s">
        <v>98</v>
      </c>
    </row>
    <row r="54" spans="1:16" ht="12.75">
      <c r="A54" t="s">
        <v>49</v>
      </c>
      <c s="34" t="s">
        <v>106</v>
      </c>
      <c s="34" t="s">
        <v>680</v>
      </c>
      <c s="35" t="s">
        <v>47</v>
      </c>
      <c s="6" t="s">
        <v>681</v>
      </c>
      <c s="36" t="s">
        <v>96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672</v>
      </c>
    </row>
    <row r="57" spans="1:5" ht="12.75">
      <c r="A57" t="s">
        <v>58</v>
      </c>
      <c r="E57" s="39" t="s">
        <v>682</v>
      </c>
    </row>
    <row r="58" spans="1:16" ht="25.5">
      <c r="A58" t="s">
        <v>49</v>
      </c>
      <c s="34" t="s">
        <v>111</v>
      </c>
      <c s="34" t="s">
        <v>683</v>
      </c>
      <c s="35" t="s">
        <v>47</v>
      </c>
      <c s="6" t="s">
        <v>684</v>
      </c>
      <c s="36" t="s">
        <v>77</v>
      </c>
      <c s="37">
        <v>53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655</v>
      </c>
    </row>
    <row r="61" spans="1:5" ht="267.75">
      <c r="A61" t="s">
        <v>58</v>
      </c>
      <c r="E61" s="39" t="s">
        <v>685</v>
      </c>
    </row>
    <row r="62" spans="1:16" ht="25.5">
      <c r="A62" t="s">
        <v>49</v>
      </c>
      <c s="34" t="s">
        <v>115</v>
      </c>
      <c s="34" t="s">
        <v>686</v>
      </c>
      <c s="35" t="s">
        <v>47</v>
      </c>
      <c s="6" t="s">
        <v>687</v>
      </c>
      <c s="36" t="s">
        <v>77</v>
      </c>
      <c s="37">
        <v>18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655</v>
      </c>
    </row>
    <row r="65" spans="1:5" ht="153">
      <c r="A65" t="s">
        <v>58</v>
      </c>
      <c r="E65" s="39" t="s">
        <v>688</v>
      </c>
    </row>
    <row r="66" spans="1:16" ht="12.75">
      <c r="A66" t="s">
        <v>49</v>
      </c>
      <c s="34" t="s">
        <v>118</v>
      </c>
      <c s="34" t="s">
        <v>689</v>
      </c>
      <c s="35" t="s">
        <v>47</v>
      </c>
      <c s="6" t="s">
        <v>690</v>
      </c>
      <c s="36" t="s">
        <v>72</v>
      </c>
      <c s="37">
        <v>378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691</v>
      </c>
    </row>
    <row r="69" spans="1:5" ht="25.5">
      <c r="A69" t="s">
        <v>58</v>
      </c>
      <c r="E69" s="39" t="s">
        <v>692</v>
      </c>
    </row>
    <row r="70" spans="1:13" ht="12.75">
      <c r="A70" t="s">
        <v>46</v>
      </c>
      <c r="C70" s="31" t="s">
        <v>20</v>
      </c>
      <c r="E70" s="33" t="s">
        <v>472</v>
      </c>
      <c r="J70" s="32">
        <f>0</f>
      </c>
      <c s="32">
        <f>0</f>
      </c>
      <c s="32">
        <f>0+L71+L75</f>
      </c>
      <c s="32">
        <f>0+M71+M75</f>
      </c>
    </row>
    <row r="71" spans="1:16" ht="12.75">
      <c r="A71" t="s">
        <v>49</v>
      </c>
      <c s="34" t="s">
        <v>135</v>
      </c>
      <c s="34" t="s">
        <v>693</v>
      </c>
      <c s="35" t="s">
        <v>47</v>
      </c>
      <c s="6" t="s">
        <v>694</v>
      </c>
      <c s="36" t="s">
        <v>62</v>
      </c>
      <c s="37">
        <v>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63</v>
      </c>
    </row>
    <row r="74" spans="1:5" ht="25.5">
      <c r="A74" t="s">
        <v>58</v>
      </c>
      <c r="E74" s="39" t="s">
        <v>695</v>
      </c>
    </row>
    <row r="75" spans="1:16" ht="12.75">
      <c r="A75" t="s">
        <v>49</v>
      </c>
      <c s="34" t="s">
        <v>138</v>
      </c>
      <c s="34" t="s">
        <v>509</v>
      </c>
      <c s="35" t="s">
        <v>47</v>
      </c>
      <c s="6" t="s">
        <v>510</v>
      </c>
      <c s="36" t="s">
        <v>476</v>
      </c>
      <c s="37">
        <v>86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63</v>
      </c>
    </row>
    <row r="78" spans="1:5" ht="63.75">
      <c r="A78" t="s">
        <v>58</v>
      </c>
      <c r="E78" s="39" t="s">
        <v>511</v>
      </c>
    </row>
    <row r="79" spans="1:13" ht="12.75">
      <c r="A79" t="s">
        <v>46</v>
      </c>
      <c r="C79" s="31" t="s">
        <v>696</v>
      </c>
      <c r="E79" s="33" t="s">
        <v>697</v>
      </c>
      <c r="J79" s="32">
        <f>0</f>
      </c>
      <c s="32">
        <f>0</f>
      </c>
      <c s="32">
        <f>0+L80+L84+L88</f>
      </c>
      <c s="32">
        <f>0+M80+M84+M88</f>
      </c>
    </row>
    <row r="80" spans="1:16" ht="25.5">
      <c r="A80" t="s">
        <v>49</v>
      </c>
      <c s="34" t="s">
        <v>122</v>
      </c>
      <c s="34" t="s">
        <v>698</v>
      </c>
      <c s="35" t="s">
        <v>47</v>
      </c>
      <c s="6" t="s">
        <v>699</v>
      </c>
      <c s="36" t="s">
        <v>77</v>
      </c>
      <c s="37">
        <v>70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63</v>
      </c>
    </row>
    <row r="83" spans="1:5" ht="127.5">
      <c r="A83" t="s">
        <v>58</v>
      </c>
      <c r="E83" s="39" t="s">
        <v>700</v>
      </c>
    </row>
    <row r="84" spans="1:16" ht="25.5">
      <c r="A84" t="s">
        <v>49</v>
      </c>
      <c s="34" t="s">
        <v>126</v>
      </c>
      <c s="34" t="s">
        <v>701</v>
      </c>
      <c s="35" t="s">
        <v>47</v>
      </c>
      <c s="6" t="s">
        <v>702</v>
      </c>
      <c s="36" t="s">
        <v>628</v>
      </c>
      <c s="37">
        <v>4200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63</v>
      </c>
    </row>
    <row r="87" spans="1:5" ht="114.75">
      <c r="A87" t="s">
        <v>58</v>
      </c>
      <c r="E87" s="39" t="s">
        <v>703</v>
      </c>
    </row>
    <row r="88" spans="1:16" ht="25.5">
      <c r="A88" t="s">
        <v>49</v>
      </c>
      <c s="34" t="s">
        <v>130</v>
      </c>
      <c s="34" t="s">
        <v>639</v>
      </c>
      <c s="35" t="s">
        <v>47</v>
      </c>
      <c s="6" t="s">
        <v>640</v>
      </c>
      <c s="36" t="s">
        <v>141</v>
      </c>
      <c s="37">
        <v>140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63</v>
      </c>
    </row>
    <row r="91" spans="1:5" ht="140.25">
      <c r="A91" t="s">
        <v>58</v>
      </c>
      <c r="E91" s="39" t="s">
        <v>641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704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704</v>
      </c>
      <c r="E4" s="26" t="s">
        <v>705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COUNTIFS(L8:L65,"=0",A8:A65,"P")+COUNTIFS(L8:L65,"",A8:A65,"P")+SUM(Q8:Q65)</f>
      </c>
    </row>
    <row r="8" spans="1:13" ht="12.75">
      <c r="A8" t="s">
        <v>44</v>
      </c>
      <c r="C8" s="28" t="s">
        <v>708</v>
      </c>
      <c r="E8" s="30" t="s">
        <v>707</v>
      </c>
      <c r="J8" s="29">
        <f>0+J9+J26+J39+J52</f>
      </c>
      <c s="29">
        <f>0+K9+K26+K39+K52</f>
      </c>
      <c s="29">
        <f>0+L9+L26+L39+L52</f>
      </c>
      <c s="29">
        <f>0+M9+M26+M39+M52</f>
      </c>
    </row>
    <row r="9" spans="1:13" ht="12.75">
      <c r="A9" t="s">
        <v>46</v>
      </c>
      <c r="C9" s="31" t="s">
        <v>47</v>
      </c>
      <c r="E9" s="33" t="s">
        <v>709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710</v>
      </c>
      <c s="35" t="s">
        <v>47</v>
      </c>
      <c s="6" t="s">
        <v>711</v>
      </c>
      <c s="36" t="s">
        <v>72</v>
      </c>
      <c s="37">
        <v>25.2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712</v>
      </c>
    </row>
    <row r="13" spans="1:5" ht="178.5">
      <c r="A13" t="s">
        <v>58</v>
      </c>
      <c r="E13" s="39" t="s">
        <v>713</v>
      </c>
    </row>
    <row r="14" spans="1:16" ht="12.75">
      <c r="A14" t="s">
        <v>49</v>
      </c>
      <c s="34" t="s">
        <v>27</v>
      </c>
      <c s="34" t="s">
        <v>714</v>
      </c>
      <c s="35" t="s">
        <v>47</v>
      </c>
      <c s="6" t="s">
        <v>715</v>
      </c>
      <c s="36" t="s">
        <v>96</v>
      </c>
      <c s="37">
        <v>14.4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712</v>
      </c>
    </row>
    <row r="17" spans="1:5" ht="229.5">
      <c r="A17" t="s">
        <v>58</v>
      </c>
      <c r="E17" s="39" t="s">
        <v>716</v>
      </c>
    </row>
    <row r="18" spans="1:16" ht="12.75">
      <c r="A18" t="s">
        <v>49</v>
      </c>
      <c s="34" t="s">
        <v>26</v>
      </c>
      <c s="34" t="s">
        <v>717</v>
      </c>
      <c s="35" t="s">
        <v>47</v>
      </c>
      <c s="6" t="s">
        <v>718</v>
      </c>
      <c s="36" t="s">
        <v>96</v>
      </c>
      <c s="37">
        <v>14.4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712</v>
      </c>
    </row>
    <row r="21" spans="1:5" ht="204">
      <c r="A21" t="s">
        <v>58</v>
      </c>
      <c r="E21" s="39" t="s">
        <v>719</v>
      </c>
    </row>
    <row r="22" spans="1:16" ht="12.75">
      <c r="A22" t="s">
        <v>49</v>
      </c>
      <c s="34" t="s">
        <v>69</v>
      </c>
      <c s="34" t="s">
        <v>661</v>
      </c>
      <c s="35" t="s">
        <v>47</v>
      </c>
      <c s="6" t="s">
        <v>662</v>
      </c>
      <c s="36" t="s">
        <v>77</v>
      </c>
      <c s="37">
        <v>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720</v>
      </c>
    </row>
    <row r="25" spans="1:5" ht="51">
      <c r="A25" t="s">
        <v>58</v>
      </c>
      <c r="E25" s="39" t="s">
        <v>663</v>
      </c>
    </row>
    <row r="26" spans="1:13" ht="12.75">
      <c r="A26" t="s">
        <v>46</v>
      </c>
      <c r="C26" s="31" t="s">
        <v>445</v>
      </c>
      <c r="E26" s="33" t="s">
        <v>446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93</v>
      </c>
      <c s="34" t="s">
        <v>617</v>
      </c>
      <c s="35" t="s">
        <v>47</v>
      </c>
      <c s="6" t="s">
        <v>618</v>
      </c>
      <c s="36" t="s">
        <v>72</v>
      </c>
      <c s="37">
        <v>14.4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63</v>
      </c>
    </row>
    <row r="30" spans="1:5" ht="114.75">
      <c r="A30" t="s">
        <v>58</v>
      </c>
      <c r="E30" s="39" t="s">
        <v>619</v>
      </c>
    </row>
    <row r="31" spans="1:16" ht="25.5">
      <c r="A31" t="s">
        <v>49</v>
      </c>
      <c s="34" t="s">
        <v>99</v>
      </c>
      <c s="34" t="s">
        <v>721</v>
      </c>
      <c s="35" t="s">
        <v>47</v>
      </c>
      <c s="6" t="s">
        <v>722</v>
      </c>
      <c s="36" t="s">
        <v>442</v>
      </c>
      <c s="37">
        <v>114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63</v>
      </c>
    </row>
    <row r="34" spans="1:5" ht="76.5">
      <c r="A34" t="s">
        <v>58</v>
      </c>
      <c r="E34" s="39" t="s">
        <v>723</v>
      </c>
    </row>
    <row r="35" spans="1:16" ht="12.75">
      <c r="A35" t="s">
        <v>49</v>
      </c>
      <c s="34" t="s">
        <v>89</v>
      </c>
      <c s="34" t="s">
        <v>724</v>
      </c>
      <c s="35" t="s">
        <v>47</v>
      </c>
      <c s="6" t="s">
        <v>725</v>
      </c>
      <c s="36" t="s">
        <v>141</v>
      </c>
      <c s="37">
        <v>1.9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105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63</v>
      </c>
    </row>
    <row r="38" spans="1:5" ht="12.75">
      <c r="A38" t="s">
        <v>58</v>
      </c>
      <c r="E38" s="39" t="s">
        <v>98</v>
      </c>
    </row>
    <row r="39" spans="1:13" ht="12.75">
      <c r="A39" t="s">
        <v>46</v>
      </c>
      <c r="C39" s="31" t="s">
        <v>20</v>
      </c>
      <c r="E39" s="33" t="s">
        <v>472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106</v>
      </c>
      <c s="34" t="s">
        <v>485</v>
      </c>
      <c s="35" t="s">
        <v>47</v>
      </c>
      <c s="6" t="s">
        <v>486</v>
      </c>
      <c s="36" t="s">
        <v>67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55</v>
      </c>
    </row>
    <row r="42" spans="1:5" ht="12.75">
      <c r="A42" s="35" t="s">
        <v>56</v>
      </c>
      <c r="E42" s="40" t="s">
        <v>63</v>
      </c>
    </row>
    <row r="43" spans="1:5" ht="12.75">
      <c r="A43" t="s">
        <v>58</v>
      </c>
      <c r="E43" s="39" t="s">
        <v>487</v>
      </c>
    </row>
    <row r="44" spans="1:16" ht="12.75">
      <c r="A44" t="s">
        <v>49</v>
      </c>
      <c s="34" t="s">
        <v>111</v>
      </c>
      <c s="34" t="s">
        <v>509</v>
      </c>
      <c s="35" t="s">
        <v>47</v>
      </c>
      <c s="6" t="s">
        <v>510</v>
      </c>
      <c s="36" t="s">
        <v>476</v>
      </c>
      <c s="37">
        <v>64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55</v>
      </c>
    </row>
    <row r="46" spans="1:5" ht="12.75">
      <c r="A46" s="35" t="s">
        <v>56</v>
      </c>
      <c r="E46" s="40" t="s">
        <v>63</v>
      </c>
    </row>
    <row r="47" spans="1:5" ht="63.75">
      <c r="A47" t="s">
        <v>58</v>
      </c>
      <c r="E47" s="39" t="s">
        <v>511</v>
      </c>
    </row>
    <row r="48" spans="1:16" ht="12.75">
      <c r="A48" t="s">
        <v>49</v>
      </c>
      <c s="34" t="s">
        <v>115</v>
      </c>
      <c s="34" t="s">
        <v>500</v>
      </c>
      <c s="35" t="s">
        <v>47</v>
      </c>
      <c s="6" t="s">
        <v>501</v>
      </c>
      <c s="36" t="s">
        <v>476</v>
      </c>
      <c s="37">
        <v>24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105</v>
      </c>
      <c>
        <f>(M48*21)/100</f>
      </c>
      <c t="s">
        <v>27</v>
      </c>
    </row>
    <row r="49" spans="1:5" ht="12.75">
      <c r="A49" s="35" t="s">
        <v>54</v>
      </c>
      <c r="E49" s="39" t="s">
        <v>55</v>
      </c>
    </row>
    <row r="50" spans="1:5" ht="12.75">
      <c r="A50" s="35" t="s">
        <v>56</v>
      </c>
      <c r="E50" s="40" t="s">
        <v>63</v>
      </c>
    </row>
    <row r="51" spans="1:5" ht="12.75">
      <c r="A51" t="s">
        <v>58</v>
      </c>
      <c r="E51" s="39" t="s">
        <v>98</v>
      </c>
    </row>
    <row r="52" spans="1:13" ht="12.75">
      <c r="A52" t="s">
        <v>46</v>
      </c>
      <c r="C52" s="31" t="s">
        <v>696</v>
      </c>
      <c r="E52" s="33" t="s">
        <v>726</v>
      </c>
      <c r="J52" s="32">
        <f>0</f>
      </c>
      <c s="32">
        <f>0</f>
      </c>
      <c s="32">
        <f>0+L53+L57+L61+L65</f>
      </c>
      <c s="32">
        <f>0+M53+M57+M61+M65</f>
      </c>
    </row>
    <row r="53" spans="1:16" ht="12.75">
      <c r="A53" t="s">
        <v>49</v>
      </c>
      <c s="34" t="s">
        <v>74</v>
      </c>
      <c s="34" t="s">
        <v>727</v>
      </c>
      <c s="35" t="s">
        <v>47</v>
      </c>
      <c s="6" t="s">
        <v>728</v>
      </c>
      <c s="36" t="s">
        <v>96</v>
      </c>
      <c s="37">
        <v>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105</v>
      </c>
      <c>
        <f>(M53*21)/100</f>
      </c>
      <c t="s">
        <v>27</v>
      </c>
    </row>
    <row r="54" spans="1:5" ht="12.75">
      <c r="A54" s="35" t="s">
        <v>54</v>
      </c>
      <c r="E54" s="39" t="s">
        <v>55</v>
      </c>
    </row>
    <row r="55" spans="1:5" ht="12.75">
      <c r="A55" s="35" t="s">
        <v>56</v>
      </c>
      <c r="E55" s="40" t="s">
        <v>729</v>
      </c>
    </row>
    <row r="56" spans="1:5" ht="12.75">
      <c r="A56" t="s">
        <v>58</v>
      </c>
      <c r="E56" s="39" t="s">
        <v>98</v>
      </c>
    </row>
    <row r="57" spans="1:16" ht="12.75">
      <c r="A57" t="s">
        <v>49</v>
      </c>
      <c s="34" t="s">
        <v>80</v>
      </c>
      <c s="34" t="s">
        <v>730</v>
      </c>
      <c s="35" t="s">
        <v>47</v>
      </c>
      <c s="6" t="s">
        <v>731</v>
      </c>
      <c s="36" t="s">
        <v>77</v>
      </c>
      <c s="37">
        <v>1.5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55</v>
      </c>
    </row>
    <row r="59" spans="1:5" ht="12.75">
      <c r="A59" s="35" t="s">
        <v>56</v>
      </c>
      <c r="E59" s="40" t="s">
        <v>720</v>
      </c>
    </row>
    <row r="60" spans="1:5" ht="51">
      <c r="A60" t="s">
        <v>58</v>
      </c>
      <c r="E60" s="39" t="s">
        <v>663</v>
      </c>
    </row>
    <row r="61" spans="1:16" ht="12.75">
      <c r="A61" t="s">
        <v>49</v>
      </c>
      <c s="34" t="s">
        <v>84</v>
      </c>
      <c s="34" t="s">
        <v>670</v>
      </c>
      <c s="35" t="s">
        <v>47</v>
      </c>
      <c s="6" t="s">
        <v>671</v>
      </c>
      <c s="36" t="s">
        <v>96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55</v>
      </c>
    </row>
    <row r="63" spans="1:5" ht="12.75">
      <c r="A63" s="35" t="s">
        <v>56</v>
      </c>
      <c r="E63" s="40" t="s">
        <v>672</v>
      </c>
    </row>
    <row r="64" spans="1:5" ht="178.5">
      <c r="A64" t="s">
        <v>58</v>
      </c>
      <c r="E64" s="39" t="s">
        <v>673</v>
      </c>
    </row>
    <row r="65" spans="1:16" ht="12.75">
      <c r="A65" t="s">
        <v>49</v>
      </c>
      <c s="34" t="s">
        <v>88</v>
      </c>
      <c s="34" t="s">
        <v>674</v>
      </c>
      <c s="35" t="s">
        <v>47</v>
      </c>
      <c s="6" t="s">
        <v>732</v>
      </c>
      <c s="36" t="s">
        <v>62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55</v>
      </c>
    </row>
    <row r="67" spans="1:5" ht="12.75">
      <c r="A67" s="35" t="s">
        <v>56</v>
      </c>
      <c r="E67" s="40" t="s">
        <v>55</v>
      </c>
    </row>
    <row r="68" spans="1:5" ht="63.75">
      <c r="A68" t="s">
        <v>58</v>
      </c>
      <c r="E68" s="39" t="s">
        <v>676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704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704</v>
      </c>
      <c r="E4" s="26" t="s">
        <v>705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COUNTIFS(L8:L113,"=0",A8:A113,"P")+COUNTIFS(L8:L113,"",A8:A113,"P")+SUM(Q8:Q113)</f>
      </c>
    </row>
    <row r="8" spans="1:13" ht="12.75">
      <c r="A8" t="s">
        <v>44</v>
      </c>
      <c r="C8" s="28" t="s">
        <v>735</v>
      </c>
      <c r="E8" s="30" t="s">
        <v>734</v>
      </c>
      <c r="J8" s="29">
        <f>0+J9+J18+J63+J108</f>
      </c>
      <c s="29">
        <f>0+K9+K18+K63+K108</f>
      </c>
      <c s="29">
        <f>0+L9+L18+L63+L108</f>
      </c>
      <c s="29">
        <f>0+M9+M18+M63+M108</f>
      </c>
    </row>
    <row r="9" spans="1:13" ht="12.75">
      <c r="A9" t="s">
        <v>46</v>
      </c>
      <c r="C9" s="31" t="s">
        <v>47</v>
      </c>
      <c r="E9" s="33" t="s">
        <v>297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359</v>
      </c>
      <c s="35" t="s">
        <v>47</v>
      </c>
      <c s="6" t="s">
        <v>360</v>
      </c>
      <c s="36" t="s">
        <v>62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55</v>
      </c>
    </row>
    <row r="13" spans="1:5" ht="12.75">
      <c r="A13" t="s">
        <v>58</v>
      </c>
      <c r="E13" s="39" t="s">
        <v>360</v>
      </c>
    </row>
    <row r="14" spans="1:16" ht="25.5">
      <c r="A14" t="s">
        <v>49</v>
      </c>
      <c s="34" t="s">
        <v>27</v>
      </c>
      <c s="34" t="s">
        <v>736</v>
      </c>
      <c s="35" t="s">
        <v>47</v>
      </c>
      <c s="6" t="s">
        <v>737</v>
      </c>
      <c s="36" t="s">
        <v>67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25.5">
      <c r="A17" t="s">
        <v>58</v>
      </c>
      <c r="E17" s="39" t="s">
        <v>737</v>
      </c>
    </row>
    <row r="18" spans="1:13" ht="12.75">
      <c r="A18" t="s">
        <v>46</v>
      </c>
      <c r="C18" s="31" t="s">
        <v>27</v>
      </c>
      <c r="E18" s="33" t="s">
        <v>726</v>
      </c>
      <c r="J18" s="32">
        <f>0</f>
      </c>
      <c s="32">
        <f>0</f>
      </c>
      <c s="32">
        <f>0+L19+L23+L27+L31+L35+L39+L43+L47+L51+L55+L59</f>
      </c>
      <c s="32">
        <f>0+M19+M23+M27+M31+M35+M39+M43+M47+M51+M55+M59</f>
      </c>
    </row>
    <row r="19" spans="1:16" ht="25.5">
      <c r="A19" t="s">
        <v>49</v>
      </c>
      <c s="34" t="s">
        <v>26</v>
      </c>
      <c s="34" t="s">
        <v>738</v>
      </c>
      <c s="35" t="s">
        <v>47</v>
      </c>
      <c s="6" t="s">
        <v>739</v>
      </c>
      <c s="36" t="s">
        <v>96</v>
      </c>
      <c s="37">
        <v>13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55</v>
      </c>
    </row>
    <row r="21" spans="1:5" ht="12.75">
      <c r="A21" s="35" t="s">
        <v>56</v>
      </c>
      <c r="E21" s="40" t="s">
        <v>740</v>
      </c>
    </row>
    <row r="22" spans="1:5" ht="25.5">
      <c r="A22" t="s">
        <v>58</v>
      </c>
      <c r="E22" s="39" t="s">
        <v>741</v>
      </c>
    </row>
    <row r="23" spans="1:16" ht="12.75">
      <c r="A23" t="s">
        <v>49</v>
      </c>
      <c s="34" t="s">
        <v>69</v>
      </c>
      <c s="34" t="s">
        <v>677</v>
      </c>
      <c s="35" t="s">
        <v>47</v>
      </c>
      <c s="6" t="s">
        <v>678</v>
      </c>
      <c s="36" t="s">
        <v>77</v>
      </c>
      <c s="37">
        <v>0.3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668</v>
      </c>
    </row>
    <row r="26" spans="1:5" ht="63.75">
      <c r="A26" t="s">
        <v>58</v>
      </c>
      <c r="E26" s="39" t="s">
        <v>679</v>
      </c>
    </row>
    <row r="27" spans="1:16" ht="12.75">
      <c r="A27" t="s">
        <v>49</v>
      </c>
      <c s="34" t="s">
        <v>74</v>
      </c>
      <c s="34" t="s">
        <v>742</v>
      </c>
      <c s="35" t="s">
        <v>47</v>
      </c>
      <c s="6" t="s">
        <v>743</v>
      </c>
      <c s="36" t="s">
        <v>77</v>
      </c>
      <c s="37">
        <v>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55</v>
      </c>
    </row>
    <row r="30" spans="1:5" ht="165.75">
      <c r="A30" t="s">
        <v>58</v>
      </c>
      <c r="E30" s="39" t="s">
        <v>744</v>
      </c>
    </row>
    <row r="31" spans="1:16" ht="12.75">
      <c r="A31" t="s">
        <v>49</v>
      </c>
      <c s="34" t="s">
        <v>80</v>
      </c>
      <c s="34" t="s">
        <v>680</v>
      </c>
      <c s="35" t="s">
        <v>47</v>
      </c>
      <c s="6" t="s">
        <v>681</v>
      </c>
      <c s="36" t="s">
        <v>96</v>
      </c>
      <c s="37">
        <v>15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672</v>
      </c>
    </row>
    <row r="34" spans="1:5" ht="12.75">
      <c r="A34" t="s">
        <v>58</v>
      </c>
      <c r="E34" s="39" t="s">
        <v>682</v>
      </c>
    </row>
    <row r="35" spans="1:16" ht="12.75">
      <c r="A35" t="s">
        <v>49</v>
      </c>
      <c s="34" t="s">
        <v>84</v>
      </c>
      <c s="34" t="s">
        <v>745</v>
      </c>
      <c s="35" t="s">
        <v>47</v>
      </c>
      <c s="6" t="s">
        <v>746</v>
      </c>
      <c s="36" t="s">
        <v>72</v>
      </c>
      <c s="37">
        <v>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747</v>
      </c>
    </row>
    <row r="38" spans="1:5" ht="12.75">
      <c r="A38" t="s">
        <v>58</v>
      </c>
      <c r="E38" s="39" t="s">
        <v>682</v>
      </c>
    </row>
    <row r="39" spans="1:16" ht="12.75">
      <c r="A39" t="s">
        <v>49</v>
      </c>
      <c s="34" t="s">
        <v>88</v>
      </c>
      <c s="34" t="s">
        <v>748</v>
      </c>
      <c s="35" t="s">
        <v>47</v>
      </c>
      <c s="6" t="s">
        <v>749</v>
      </c>
      <c s="36" t="s">
        <v>72</v>
      </c>
      <c s="37">
        <v>20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105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63</v>
      </c>
    </row>
    <row r="42" spans="1:5" ht="12.75">
      <c r="A42" t="s">
        <v>58</v>
      </c>
      <c r="E42" s="39" t="s">
        <v>98</v>
      </c>
    </row>
    <row r="43" spans="1:16" ht="12.75">
      <c r="A43" t="s">
        <v>49</v>
      </c>
      <c s="34" t="s">
        <v>93</v>
      </c>
      <c s="34" t="s">
        <v>750</v>
      </c>
      <c s="35" t="s">
        <v>47</v>
      </c>
      <c s="6" t="s">
        <v>751</v>
      </c>
      <c s="36" t="s">
        <v>72</v>
      </c>
      <c s="37">
        <v>20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105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63</v>
      </c>
    </row>
    <row r="46" spans="1:5" ht="12.75">
      <c r="A46" t="s">
        <v>58</v>
      </c>
      <c r="E46" s="39" t="s">
        <v>98</v>
      </c>
    </row>
    <row r="47" spans="1:16" ht="12.75">
      <c r="A47" t="s">
        <v>49</v>
      </c>
      <c s="34" t="s">
        <v>99</v>
      </c>
      <c s="34" t="s">
        <v>424</v>
      </c>
      <c s="35" t="s">
        <v>47</v>
      </c>
      <c s="6" t="s">
        <v>599</v>
      </c>
      <c s="36" t="s">
        <v>72</v>
      </c>
      <c s="37">
        <v>20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55</v>
      </c>
    </row>
    <row r="50" spans="1:5" ht="89.25">
      <c r="A50" t="s">
        <v>58</v>
      </c>
      <c r="E50" s="39" t="s">
        <v>426</v>
      </c>
    </row>
    <row r="51" spans="1:16" ht="12.75">
      <c r="A51" t="s">
        <v>49</v>
      </c>
      <c s="34" t="s">
        <v>89</v>
      </c>
      <c s="34" t="s">
        <v>752</v>
      </c>
      <c s="35" t="s">
        <v>47</v>
      </c>
      <c s="6" t="s">
        <v>753</v>
      </c>
      <c s="36" t="s">
        <v>67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55</v>
      </c>
    </row>
    <row r="54" spans="1:5" ht="25.5">
      <c r="A54" t="s">
        <v>58</v>
      </c>
      <c r="E54" s="39" t="s">
        <v>754</v>
      </c>
    </row>
    <row r="55" spans="1:16" ht="12.75">
      <c r="A55" t="s">
        <v>49</v>
      </c>
      <c s="34" t="s">
        <v>106</v>
      </c>
      <c s="34" t="s">
        <v>755</v>
      </c>
      <c s="35" t="s">
        <v>47</v>
      </c>
      <c s="6" t="s">
        <v>756</v>
      </c>
      <c s="36" t="s">
        <v>62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105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55</v>
      </c>
    </row>
    <row r="58" spans="1:5" ht="12.75">
      <c r="A58" t="s">
        <v>58</v>
      </c>
      <c r="E58" s="39" t="s">
        <v>98</v>
      </c>
    </row>
    <row r="59" spans="1:16" ht="12.75">
      <c r="A59" t="s">
        <v>49</v>
      </c>
      <c s="34" t="s">
        <v>111</v>
      </c>
      <c s="34" t="s">
        <v>757</v>
      </c>
      <c s="35" t="s">
        <v>47</v>
      </c>
      <c s="6" t="s">
        <v>758</v>
      </c>
      <c s="36" t="s">
        <v>62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105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55</v>
      </c>
    </row>
    <row r="62" spans="1:5" ht="12.75">
      <c r="A62" t="s">
        <v>58</v>
      </c>
      <c r="E62" s="39" t="s">
        <v>98</v>
      </c>
    </row>
    <row r="63" spans="1:13" ht="12.75">
      <c r="A63" t="s">
        <v>46</v>
      </c>
      <c r="C63" s="31" t="s">
        <v>445</v>
      </c>
      <c r="E63" s="33" t="s">
        <v>446</v>
      </c>
      <c r="J63" s="32">
        <f>0</f>
      </c>
      <c s="32">
        <f>0</f>
      </c>
      <c s="32">
        <f>0+L64+L68+L72+L76+L80+L84+L88+L92+L96+L100+L104</f>
      </c>
      <c s="32">
        <f>0+M64+M68+M72+M76+M80+M84+M88+M92+M96+M100+M104</f>
      </c>
    </row>
    <row r="64" spans="1:16" ht="12.75">
      <c r="A64" t="s">
        <v>49</v>
      </c>
      <c s="34" t="s">
        <v>115</v>
      </c>
      <c s="34" t="s">
        <v>617</v>
      </c>
      <c s="35" t="s">
        <v>47</v>
      </c>
      <c s="6" t="s">
        <v>618</v>
      </c>
      <c s="36" t="s">
        <v>72</v>
      </c>
      <c s="37">
        <v>10.8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63</v>
      </c>
    </row>
    <row r="67" spans="1:5" ht="114.75">
      <c r="A67" t="s">
        <v>58</v>
      </c>
      <c r="E67" s="39" t="s">
        <v>619</v>
      </c>
    </row>
    <row r="68" spans="1:16" ht="25.5">
      <c r="A68" t="s">
        <v>49</v>
      </c>
      <c s="34" t="s">
        <v>118</v>
      </c>
      <c s="34" t="s">
        <v>721</v>
      </c>
      <c s="35" t="s">
        <v>47</v>
      </c>
      <c s="6" t="s">
        <v>722</v>
      </c>
      <c s="36" t="s">
        <v>442</v>
      </c>
      <c s="37">
        <v>108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63</v>
      </c>
    </row>
    <row r="71" spans="1:5" ht="76.5">
      <c r="A71" t="s">
        <v>58</v>
      </c>
      <c r="E71" s="39" t="s">
        <v>723</v>
      </c>
    </row>
    <row r="72" spans="1:16" ht="12.75">
      <c r="A72" t="s">
        <v>49</v>
      </c>
      <c s="34" t="s">
        <v>122</v>
      </c>
      <c s="34" t="s">
        <v>448</v>
      </c>
      <c s="35" t="s">
        <v>47</v>
      </c>
      <c s="6" t="s">
        <v>449</v>
      </c>
      <c s="36" t="s">
        <v>62</v>
      </c>
      <c s="37">
        <v>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55</v>
      </c>
    </row>
    <row r="74" spans="1:5" ht="12.75">
      <c r="A74" s="35" t="s">
        <v>56</v>
      </c>
      <c r="E74" s="40" t="s">
        <v>63</v>
      </c>
    </row>
    <row r="75" spans="1:5" ht="12.75">
      <c r="A75" t="s">
        <v>58</v>
      </c>
      <c r="E75" s="39" t="s">
        <v>450</v>
      </c>
    </row>
    <row r="76" spans="1:16" ht="12.75">
      <c r="A76" t="s">
        <v>49</v>
      </c>
      <c s="34" t="s">
        <v>126</v>
      </c>
      <c s="34" t="s">
        <v>452</v>
      </c>
      <c s="35" t="s">
        <v>47</v>
      </c>
      <c s="6" t="s">
        <v>453</v>
      </c>
      <c s="36" t="s">
        <v>62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27</v>
      </c>
    </row>
    <row r="77" spans="1:5" ht="12.75">
      <c r="A77" s="35" t="s">
        <v>54</v>
      </c>
      <c r="E77" s="39" t="s">
        <v>55</v>
      </c>
    </row>
    <row r="78" spans="1:5" ht="12.75">
      <c r="A78" s="35" t="s">
        <v>56</v>
      </c>
      <c r="E78" s="40" t="s">
        <v>63</v>
      </c>
    </row>
    <row r="79" spans="1:5" ht="25.5">
      <c r="A79" t="s">
        <v>58</v>
      </c>
      <c r="E79" s="39" t="s">
        <v>454</v>
      </c>
    </row>
    <row r="80" spans="1:16" ht="12.75">
      <c r="A80" t="s">
        <v>49</v>
      </c>
      <c s="34" t="s">
        <v>130</v>
      </c>
      <c s="34" t="s">
        <v>759</v>
      </c>
      <c s="35" t="s">
        <v>47</v>
      </c>
      <c s="6" t="s">
        <v>760</v>
      </c>
      <c s="36" t="s">
        <v>62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105</v>
      </c>
      <c>
        <f>(M80*21)/100</f>
      </c>
      <c t="s">
        <v>27</v>
      </c>
    </row>
    <row r="81" spans="1:5" ht="12.75">
      <c r="A81" s="35" t="s">
        <v>54</v>
      </c>
      <c r="E81" s="39" t="s">
        <v>55</v>
      </c>
    </row>
    <row r="82" spans="1:5" ht="12.75">
      <c r="A82" s="35" t="s">
        <v>56</v>
      </c>
      <c r="E82" s="40" t="s">
        <v>55</v>
      </c>
    </row>
    <row r="83" spans="1:5" ht="12.75">
      <c r="A83" t="s">
        <v>58</v>
      </c>
      <c r="E83" s="39" t="s">
        <v>98</v>
      </c>
    </row>
    <row r="84" spans="1:16" ht="12.75">
      <c r="A84" t="s">
        <v>49</v>
      </c>
      <c s="34" t="s">
        <v>135</v>
      </c>
      <c s="34" t="s">
        <v>761</v>
      </c>
      <c s="35" t="s">
        <v>47</v>
      </c>
      <c s="6" t="s">
        <v>762</v>
      </c>
      <c s="36" t="s">
        <v>62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105</v>
      </c>
      <c>
        <f>(M84*21)/100</f>
      </c>
      <c t="s">
        <v>27</v>
      </c>
    </row>
    <row r="85" spans="1:5" ht="12.75">
      <c r="A85" s="35" t="s">
        <v>54</v>
      </c>
      <c r="E85" s="39" t="s">
        <v>55</v>
      </c>
    </row>
    <row r="86" spans="1:5" ht="12.75">
      <c r="A86" s="35" t="s">
        <v>56</v>
      </c>
      <c r="E86" s="40" t="s">
        <v>55</v>
      </c>
    </row>
    <row r="87" spans="1:5" ht="12.75">
      <c r="A87" t="s">
        <v>58</v>
      </c>
      <c r="E87" s="39" t="s">
        <v>98</v>
      </c>
    </row>
    <row r="88" spans="1:16" ht="12.75">
      <c r="A88" t="s">
        <v>49</v>
      </c>
      <c s="34" t="s">
        <v>138</v>
      </c>
      <c s="34" t="s">
        <v>440</v>
      </c>
      <c s="35" t="s">
        <v>47</v>
      </c>
      <c s="6" t="s">
        <v>441</v>
      </c>
      <c s="36" t="s">
        <v>442</v>
      </c>
      <c s="37">
        <v>188.4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55</v>
      </c>
    </row>
    <row r="90" spans="1:5" ht="12.75">
      <c r="A90" s="35" t="s">
        <v>56</v>
      </c>
      <c r="E90" s="40" t="s">
        <v>63</v>
      </c>
    </row>
    <row r="91" spans="1:5" ht="12.75">
      <c r="A91" t="s">
        <v>58</v>
      </c>
      <c r="E91" s="39" t="s">
        <v>441</v>
      </c>
    </row>
    <row r="92" spans="1:16" ht="25.5">
      <c r="A92" t="s">
        <v>49</v>
      </c>
      <c s="34" t="s">
        <v>144</v>
      </c>
      <c s="34" t="s">
        <v>466</v>
      </c>
      <c s="35" t="s">
        <v>47</v>
      </c>
      <c s="6" t="s">
        <v>467</v>
      </c>
      <c s="36" t="s">
        <v>141</v>
      </c>
      <c s="37">
        <v>2.66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12.75">
      <c r="A93" s="35" t="s">
        <v>54</v>
      </c>
      <c r="E93" s="39" t="s">
        <v>55</v>
      </c>
    </row>
    <row r="94" spans="1:5" ht="12.75">
      <c r="A94" s="35" t="s">
        <v>56</v>
      </c>
      <c r="E94" s="40" t="s">
        <v>63</v>
      </c>
    </row>
    <row r="95" spans="1:5" ht="89.25">
      <c r="A95" t="s">
        <v>58</v>
      </c>
      <c r="E95" s="39" t="s">
        <v>468</v>
      </c>
    </row>
    <row r="96" spans="1:16" ht="25.5">
      <c r="A96" t="s">
        <v>49</v>
      </c>
      <c s="34" t="s">
        <v>150</v>
      </c>
      <c s="34" t="s">
        <v>470</v>
      </c>
      <c s="35" t="s">
        <v>47</v>
      </c>
      <c s="6" t="s">
        <v>471</v>
      </c>
      <c s="36" t="s">
        <v>141</v>
      </c>
      <c s="37">
        <v>0.444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63</v>
      </c>
    </row>
    <row r="99" spans="1:5" ht="12.75">
      <c r="A99" t="s">
        <v>58</v>
      </c>
      <c r="E99" s="39" t="s">
        <v>98</v>
      </c>
    </row>
    <row r="100" spans="1:16" ht="25.5">
      <c r="A100" t="s">
        <v>49</v>
      </c>
      <c s="34" t="s">
        <v>154</v>
      </c>
      <c s="34" t="s">
        <v>763</v>
      </c>
      <c s="35" t="s">
        <v>47</v>
      </c>
      <c s="6" t="s">
        <v>764</v>
      </c>
      <c s="36" t="s">
        <v>141</v>
      </c>
      <c s="37">
        <v>0.04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105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55</v>
      </c>
    </row>
    <row r="103" spans="1:5" ht="12.75">
      <c r="A103" t="s">
        <v>58</v>
      </c>
      <c r="E103" s="39" t="s">
        <v>98</v>
      </c>
    </row>
    <row r="104" spans="1:16" ht="12.75">
      <c r="A104" t="s">
        <v>49</v>
      </c>
      <c s="34" t="s">
        <v>157</v>
      </c>
      <c s="34" t="s">
        <v>724</v>
      </c>
      <c s="35" t="s">
        <v>47</v>
      </c>
      <c s="6" t="s">
        <v>725</v>
      </c>
      <c s="36" t="s">
        <v>141</v>
      </c>
      <c s="37">
        <v>1.8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105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63</v>
      </c>
    </row>
    <row r="107" spans="1:5" ht="12.75">
      <c r="A107" t="s">
        <v>58</v>
      </c>
      <c r="E107" s="39" t="s">
        <v>98</v>
      </c>
    </row>
    <row r="108" spans="1:13" ht="12.75">
      <c r="A108" t="s">
        <v>46</v>
      </c>
      <c r="C108" s="31" t="s">
        <v>20</v>
      </c>
      <c r="E108" s="33" t="s">
        <v>472</v>
      </c>
      <c r="J108" s="32">
        <f>0</f>
      </c>
      <c s="32">
        <f>0</f>
      </c>
      <c s="32">
        <f>0+L109+L113</f>
      </c>
      <c s="32">
        <f>0+M109+M113</f>
      </c>
    </row>
    <row r="109" spans="1:16" ht="12.75">
      <c r="A109" t="s">
        <v>49</v>
      </c>
      <c s="34" t="s">
        <v>160</v>
      </c>
      <c s="34" t="s">
        <v>474</v>
      </c>
      <c s="35" t="s">
        <v>47</v>
      </c>
      <c s="6" t="s">
        <v>475</v>
      </c>
      <c s="36" t="s">
        <v>476</v>
      </c>
      <c s="37">
        <v>48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55</v>
      </c>
    </row>
    <row r="111" spans="1:5" ht="12.75">
      <c r="A111" s="35" t="s">
        <v>56</v>
      </c>
      <c r="E111" s="40" t="s">
        <v>63</v>
      </c>
    </row>
    <row r="112" spans="1:5" ht="12.75">
      <c r="A112" t="s">
        <v>58</v>
      </c>
      <c r="E112" s="39" t="s">
        <v>477</v>
      </c>
    </row>
    <row r="113" spans="1:16" ht="12.75">
      <c r="A113" t="s">
        <v>49</v>
      </c>
      <c s="34" t="s">
        <v>164</v>
      </c>
      <c s="34" t="s">
        <v>509</v>
      </c>
      <c s="35" t="s">
        <v>47</v>
      </c>
      <c s="6" t="s">
        <v>510</v>
      </c>
      <c s="36" t="s">
        <v>476</v>
      </c>
      <c s="37">
        <v>64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55</v>
      </c>
    </row>
    <row r="115" spans="1:5" ht="12.75">
      <c r="A115" s="35" t="s">
        <v>56</v>
      </c>
      <c r="E115" s="40" t="s">
        <v>63</v>
      </c>
    </row>
    <row r="116" spans="1:5" ht="63.75">
      <c r="A116" t="s">
        <v>58</v>
      </c>
      <c r="E116" s="39" t="s">
        <v>511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765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765</v>
      </c>
      <c r="E4" s="26" t="s">
        <v>766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COUNTIFS(L8:L129,"=0",A8:A129,"P")+COUNTIFS(L8:L129,"",A8:A129,"P")+SUM(Q8:Q129)</f>
      </c>
    </row>
    <row r="8" spans="1:13" ht="12.75">
      <c r="A8" t="s">
        <v>44</v>
      </c>
      <c r="C8" s="28" t="s">
        <v>769</v>
      </c>
      <c r="E8" s="30" t="s">
        <v>768</v>
      </c>
      <c r="J8" s="29">
        <f>0+J9+J34+J55+J72</f>
      </c>
      <c s="29">
        <f>0+K9+K34+K55+K72</f>
      </c>
      <c s="29">
        <f>0+L9+L34+L55+L72</f>
      </c>
      <c s="29">
        <f>0+M9+M34+M55+M72</f>
      </c>
    </row>
    <row r="9" spans="1:13" ht="12.75">
      <c r="A9" t="s">
        <v>46</v>
      </c>
      <c r="C9" s="31" t="s">
        <v>74</v>
      </c>
      <c r="E9" s="33" t="s">
        <v>770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771</v>
      </c>
      <c s="35" t="s">
        <v>47</v>
      </c>
      <c s="6" t="s">
        <v>772</v>
      </c>
      <c s="36" t="s">
        <v>77</v>
      </c>
      <c s="37">
        <v>1668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747</v>
      </c>
    </row>
    <row r="13" spans="1:5" ht="38.25">
      <c r="A13" t="s">
        <v>58</v>
      </c>
      <c r="E13" s="39" t="s">
        <v>423</v>
      </c>
    </row>
    <row r="14" spans="1:16" ht="12.75">
      <c r="A14" t="s">
        <v>49</v>
      </c>
      <c s="34" t="s">
        <v>27</v>
      </c>
      <c s="34" t="s">
        <v>773</v>
      </c>
      <c s="35" t="s">
        <v>47</v>
      </c>
      <c s="6" t="s">
        <v>774</v>
      </c>
      <c s="36" t="s">
        <v>77</v>
      </c>
      <c s="37">
        <v>142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55</v>
      </c>
    </row>
    <row r="17" spans="1:5" ht="51">
      <c r="A17" t="s">
        <v>58</v>
      </c>
      <c r="E17" s="39" t="s">
        <v>775</v>
      </c>
    </row>
    <row r="18" spans="1:16" ht="12.75">
      <c r="A18" t="s">
        <v>49</v>
      </c>
      <c s="34" t="s">
        <v>26</v>
      </c>
      <c s="34" t="s">
        <v>776</v>
      </c>
      <c s="35" t="s">
        <v>47</v>
      </c>
      <c s="6" t="s">
        <v>777</v>
      </c>
      <c s="36" t="s">
        <v>77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747</v>
      </c>
    </row>
    <row r="21" spans="1:5" ht="51">
      <c r="A21" t="s">
        <v>58</v>
      </c>
      <c r="E21" s="39" t="s">
        <v>778</v>
      </c>
    </row>
    <row r="22" spans="1:16" ht="12.75">
      <c r="A22" t="s">
        <v>49</v>
      </c>
      <c s="34" t="s">
        <v>69</v>
      </c>
      <c s="34" t="s">
        <v>779</v>
      </c>
      <c s="35" t="s">
        <v>47</v>
      </c>
      <c s="6" t="s">
        <v>780</v>
      </c>
      <c s="36" t="s">
        <v>77</v>
      </c>
      <c s="37">
        <v>11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747</v>
      </c>
    </row>
    <row r="25" spans="1:5" ht="51">
      <c r="A25" t="s">
        <v>58</v>
      </c>
      <c r="E25" s="39" t="s">
        <v>781</v>
      </c>
    </row>
    <row r="26" spans="1:16" ht="12.75">
      <c r="A26" t="s">
        <v>49</v>
      </c>
      <c s="34" t="s">
        <v>74</v>
      </c>
      <c s="34" t="s">
        <v>782</v>
      </c>
      <c s="35" t="s">
        <v>47</v>
      </c>
      <c s="6" t="s">
        <v>783</v>
      </c>
      <c s="36" t="s">
        <v>96</v>
      </c>
      <c s="37">
        <v>30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105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784</v>
      </c>
    </row>
    <row r="29" spans="1:5" ht="12.75">
      <c r="A29" t="s">
        <v>58</v>
      </c>
      <c r="E29" s="39" t="s">
        <v>98</v>
      </c>
    </row>
    <row r="30" spans="1:16" ht="12.75">
      <c r="A30" t="s">
        <v>49</v>
      </c>
      <c s="34" t="s">
        <v>80</v>
      </c>
      <c s="34" t="s">
        <v>785</v>
      </c>
      <c s="35" t="s">
        <v>47</v>
      </c>
      <c s="6" t="s">
        <v>786</v>
      </c>
      <c s="36" t="s">
        <v>72</v>
      </c>
      <c s="37">
        <v>125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63</v>
      </c>
    </row>
    <row r="33" spans="1:5" ht="25.5">
      <c r="A33" t="s">
        <v>58</v>
      </c>
      <c r="E33" s="39" t="s">
        <v>787</v>
      </c>
    </row>
    <row r="34" spans="1:13" ht="12.75">
      <c r="A34" t="s">
        <v>46</v>
      </c>
      <c r="C34" s="31" t="s">
        <v>445</v>
      </c>
      <c r="E34" s="33" t="s">
        <v>446</v>
      </c>
      <c r="J34" s="32">
        <f>0</f>
      </c>
      <c s="32">
        <f>0</f>
      </c>
      <c s="32">
        <f>0+L35+L39+L43+L47+L51</f>
      </c>
      <c s="32">
        <f>0+M35+M39+M43+M47+M51</f>
      </c>
    </row>
    <row r="35" spans="1:16" ht="25.5">
      <c r="A35" t="s">
        <v>49</v>
      </c>
      <c s="34" t="s">
        <v>150</v>
      </c>
      <c s="34" t="s">
        <v>788</v>
      </c>
      <c s="35" t="s">
        <v>47</v>
      </c>
      <c s="6" t="s">
        <v>789</v>
      </c>
      <c s="36" t="s">
        <v>72</v>
      </c>
      <c s="37">
        <v>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55</v>
      </c>
    </row>
    <row r="38" spans="1:5" ht="63.75">
      <c r="A38" t="s">
        <v>58</v>
      </c>
      <c r="E38" s="39" t="s">
        <v>790</v>
      </c>
    </row>
    <row r="39" spans="1:16" ht="12.75">
      <c r="A39" t="s">
        <v>49</v>
      </c>
      <c s="34" t="s">
        <v>154</v>
      </c>
      <c s="34" t="s">
        <v>791</v>
      </c>
      <c s="35" t="s">
        <v>47</v>
      </c>
      <c s="6" t="s">
        <v>792</v>
      </c>
      <c s="36" t="s">
        <v>77</v>
      </c>
      <c s="37">
        <v>15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55</v>
      </c>
    </row>
    <row r="42" spans="1:5" ht="63.75">
      <c r="A42" t="s">
        <v>58</v>
      </c>
      <c r="E42" s="39" t="s">
        <v>790</v>
      </c>
    </row>
    <row r="43" spans="1:16" ht="12.75">
      <c r="A43" t="s">
        <v>49</v>
      </c>
      <c s="34" t="s">
        <v>157</v>
      </c>
      <c s="34" t="s">
        <v>440</v>
      </c>
      <c s="35" t="s">
        <v>47</v>
      </c>
      <c s="6" t="s">
        <v>441</v>
      </c>
      <c s="36" t="s">
        <v>442</v>
      </c>
      <c s="37">
        <v>2670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63</v>
      </c>
    </row>
    <row r="46" spans="1:5" ht="76.5">
      <c r="A46" t="s">
        <v>58</v>
      </c>
      <c r="E46" s="39" t="s">
        <v>793</v>
      </c>
    </row>
    <row r="47" spans="1:16" ht="25.5">
      <c r="A47" t="s">
        <v>49</v>
      </c>
      <c s="34" t="s">
        <v>160</v>
      </c>
      <c s="34" t="s">
        <v>794</v>
      </c>
      <c s="35" t="s">
        <v>47</v>
      </c>
      <c s="6" t="s">
        <v>795</v>
      </c>
      <c s="36" t="s">
        <v>141</v>
      </c>
      <c s="37">
        <v>30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63</v>
      </c>
    </row>
    <row r="50" spans="1:5" ht="89.25">
      <c r="A50" t="s">
        <v>58</v>
      </c>
      <c r="E50" s="39" t="s">
        <v>142</v>
      </c>
    </row>
    <row r="51" spans="1:16" ht="25.5">
      <c r="A51" t="s">
        <v>49</v>
      </c>
      <c s="34" t="s">
        <v>164</v>
      </c>
      <c s="34" t="s">
        <v>466</v>
      </c>
      <c s="35" t="s">
        <v>47</v>
      </c>
      <c s="6" t="s">
        <v>467</v>
      </c>
      <c s="36" t="s">
        <v>141</v>
      </c>
      <c s="37">
        <v>17.5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63</v>
      </c>
    </row>
    <row r="54" spans="1:5" ht="89.25">
      <c r="A54" t="s">
        <v>58</v>
      </c>
      <c r="E54" s="39" t="s">
        <v>468</v>
      </c>
    </row>
    <row r="55" spans="1:13" ht="12.75">
      <c r="A55" t="s">
        <v>46</v>
      </c>
      <c r="C55" s="31" t="s">
        <v>20</v>
      </c>
      <c r="E55" s="33" t="s">
        <v>472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49</v>
      </c>
      <c s="34" t="s">
        <v>167</v>
      </c>
      <c s="34" t="s">
        <v>693</v>
      </c>
      <c s="35" t="s">
        <v>47</v>
      </c>
      <c s="6" t="s">
        <v>694</v>
      </c>
      <c s="36" t="s">
        <v>62</v>
      </c>
      <c s="37">
        <v>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55</v>
      </c>
    </row>
    <row r="58" spans="1:5" ht="12.75">
      <c r="A58" s="35" t="s">
        <v>56</v>
      </c>
      <c r="E58" s="40" t="s">
        <v>63</v>
      </c>
    </row>
    <row r="59" spans="1:5" ht="25.5">
      <c r="A59" t="s">
        <v>58</v>
      </c>
      <c r="E59" s="39" t="s">
        <v>695</v>
      </c>
    </row>
    <row r="60" spans="1:16" ht="12.75">
      <c r="A60" t="s">
        <v>49</v>
      </c>
      <c s="34" t="s">
        <v>170</v>
      </c>
      <c s="34" t="s">
        <v>479</v>
      </c>
      <c s="35" t="s">
        <v>47</v>
      </c>
      <c s="6" t="s">
        <v>796</v>
      </c>
      <c s="36" t="s">
        <v>476</v>
      </c>
      <c s="37">
        <v>32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55</v>
      </c>
    </row>
    <row r="62" spans="1:5" ht="12.75">
      <c r="A62" s="35" t="s">
        <v>56</v>
      </c>
      <c r="E62" s="40" t="s">
        <v>63</v>
      </c>
    </row>
    <row r="63" spans="1:5" ht="12.75">
      <c r="A63" t="s">
        <v>58</v>
      </c>
      <c r="E63" s="39" t="s">
        <v>797</v>
      </c>
    </row>
    <row r="64" spans="1:16" ht="12.75">
      <c r="A64" t="s">
        <v>49</v>
      </c>
      <c s="34" t="s">
        <v>173</v>
      </c>
      <c s="34" t="s">
        <v>509</v>
      </c>
      <c s="35" t="s">
        <v>47</v>
      </c>
      <c s="6" t="s">
        <v>510</v>
      </c>
      <c s="36" t="s">
        <v>476</v>
      </c>
      <c s="37">
        <v>136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55</v>
      </c>
    </row>
    <row r="66" spans="1:5" ht="12.75">
      <c r="A66" s="35" t="s">
        <v>56</v>
      </c>
      <c r="E66" s="40" t="s">
        <v>63</v>
      </c>
    </row>
    <row r="67" spans="1:5" ht="63.75">
      <c r="A67" t="s">
        <v>58</v>
      </c>
      <c r="E67" s="39" t="s">
        <v>511</v>
      </c>
    </row>
    <row r="68" spans="1:16" ht="12.75">
      <c r="A68" t="s">
        <v>49</v>
      </c>
      <c s="34" t="s">
        <v>178</v>
      </c>
      <c s="34" t="s">
        <v>500</v>
      </c>
      <c s="35" t="s">
        <v>47</v>
      </c>
      <c s="6" t="s">
        <v>501</v>
      </c>
      <c s="36" t="s">
        <v>476</v>
      </c>
      <c s="37">
        <v>28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105</v>
      </c>
      <c>
        <f>(M68*21)/100</f>
      </c>
      <c t="s">
        <v>27</v>
      </c>
    </row>
    <row r="69" spans="1:5" ht="12.75">
      <c r="A69" s="35" t="s">
        <v>54</v>
      </c>
      <c r="E69" s="39" t="s">
        <v>55</v>
      </c>
    </row>
    <row r="70" spans="1:5" ht="12.75">
      <c r="A70" s="35" t="s">
        <v>56</v>
      </c>
      <c r="E70" s="40" t="s">
        <v>63</v>
      </c>
    </row>
    <row r="71" spans="1:5" ht="12.75">
      <c r="A71" t="s">
        <v>58</v>
      </c>
      <c r="E71" s="39" t="s">
        <v>98</v>
      </c>
    </row>
    <row r="72" spans="1:13" ht="12.75">
      <c r="A72" t="s">
        <v>46</v>
      </c>
      <c r="C72" s="31" t="s">
        <v>696</v>
      </c>
      <c r="E72" s="33" t="s">
        <v>726</v>
      </c>
      <c r="J72" s="32">
        <f>0</f>
      </c>
      <c s="32">
        <f>0</f>
      </c>
      <c s="32">
        <f>0+L73+L77+L81+L85+L89+L93+L97+L101+L105+L109+L113+L117+L121+L125+L129</f>
      </c>
      <c s="32">
        <f>0+M73+M77+M81+M85+M89+M93+M97+M101+M105+M109+M113+M117+M121+M125+M129</f>
      </c>
    </row>
    <row r="73" spans="1:16" ht="12.75">
      <c r="A73" t="s">
        <v>49</v>
      </c>
      <c s="34" t="s">
        <v>84</v>
      </c>
      <c s="34" t="s">
        <v>798</v>
      </c>
      <c s="35" t="s">
        <v>47</v>
      </c>
      <c s="6" t="s">
        <v>799</v>
      </c>
      <c s="36" t="s">
        <v>96</v>
      </c>
      <c s="37">
        <v>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800</v>
      </c>
    </row>
    <row r="76" spans="1:5" ht="12.75">
      <c r="A76" t="s">
        <v>58</v>
      </c>
      <c r="E76" s="39" t="s">
        <v>98</v>
      </c>
    </row>
    <row r="77" spans="1:16" ht="12.75">
      <c r="A77" t="s">
        <v>49</v>
      </c>
      <c s="34" t="s">
        <v>88</v>
      </c>
      <c s="34" t="s">
        <v>661</v>
      </c>
      <c s="35" t="s">
        <v>47</v>
      </c>
      <c s="6" t="s">
        <v>662</v>
      </c>
      <c s="36" t="s">
        <v>77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63</v>
      </c>
    </row>
    <row r="80" spans="1:5" ht="51">
      <c r="A80" t="s">
        <v>58</v>
      </c>
      <c r="E80" s="39" t="s">
        <v>663</v>
      </c>
    </row>
    <row r="81" spans="1:16" ht="12.75">
      <c r="A81" t="s">
        <v>49</v>
      </c>
      <c s="34" t="s">
        <v>93</v>
      </c>
      <c s="34" t="s">
        <v>730</v>
      </c>
      <c s="35" t="s">
        <v>47</v>
      </c>
      <c s="6" t="s">
        <v>731</v>
      </c>
      <c s="36" t="s">
        <v>77</v>
      </c>
      <c s="37">
        <v>12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801</v>
      </c>
    </row>
    <row r="84" spans="1:5" ht="51">
      <c r="A84" t="s">
        <v>58</v>
      </c>
      <c r="E84" s="39" t="s">
        <v>802</v>
      </c>
    </row>
    <row r="85" spans="1:16" ht="12.75">
      <c r="A85" t="s">
        <v>49</v>
      </c>
      <c s="34" t="s">
        <v>99</v>
      </c>
      <c s="34" t="s">
        <v>803</v>
      </c>
      <c s="35" t="s">
        <v>47</v>
      </c>
      <c s="6" t="s">
        <v>804</v>
      </c>
      <c s="36" t="s">
        <v>62</v>
      </c>
      <c s="37">
        <v>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105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805</v>
      </c>
    </row>
    <row r="88" spans="1:5" ht="12.75">
      <c r="A88" t="s">
        <v>58</v>
      </c>
      <c r="E88" s="39" t="s">
        <v>98</v>
      </c>
    </row>
    <row r="89" spans="1:16" ht="12.75">
      <c r="A89" t="s">
        <v>49</v>
      </c>
      <c s="34" t="s">
        <v>89</v>
      </c>
      <c s="34" t="s">
        <v>806</v>
      </c>
      <c s="35" t="s">
        <v>47</v>
      </c>
      <c s="6" t="s">
        <v>807</v>
      </c>
      <c s="36" t="s">
        <v>96</v>
      </c>
      <c s="37">
        <v>12.5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53</v>
      </c>
      <c>
        <f>(M89*21)/100</f>
      </c>
      <c t="s">
        <v>27</v>
      </c>
    </row>
    <row r="90" spans="1:5" ht="12.75">
      <c r="A90" s="35" t="s">
        <v>54</v>
      </c>
      <c r="E90" s="39" t="s">
        <v>55</v>
      </c>
    </row>
    <row r="91" spans="1:5" ht="12.75">
      <c r="A91" s="35" t="s">
        <v>56</v>
      </c>
      <c r="E91" s="40" t="s">
        <v>805</v>
      </c>
    </row>
    <row r="92" spans="1:5" ht="38.25">
      <c r="A92" t="s">
        <v>58</v>
      </c>
      <c r="E92" s="39" t="s">
        <v>808</v>
      </c>
    </row>
    <row r="93" spans="1:16" ht="12.75">
      <c r="A93" t="s">
        <v>49</v>
      </c>
      <c s="34" t="s">
        <v>106</v>
      </c>
      <c s="34" t="s">
        <v>809</v>
      </c>
      <c s="35" t="s">
        <v>47</v>
      </c>
      <c s="6" t="s">
        <v>810</v>
      </c>
      <c s="36" t="s">
        <v>77</v>
      </c>
      <c s="37">
        <v>693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53</v>
      </c>
      <c>
        <f>(M93*21)/100</f>
      </c>
      <c t="s">
        <v>27</v>
      </c>
    </row>
    <row r="94" spans="1:5" ht="12.75">
      <c r="A94" s="35" t="s">
        <v>54</v>
      </c>
      <c r="E94" s="39" t="s">
        <v>55</v>
      </c>
    </row>
    <row r="95" spans="1:5" ht="12.75">
      <c r="A95" s="35" t="s">
        <v>56</v>
      </c>
      <c r="E95" s="40" t="s">
        <v>55</v>
      </c>
    </row>
    <row r="96" spans="1:5" ht="369.75">
      <c r="A96" t="s">
        <v>58</v>
      </c>
      <c r="E96" s="39" t="s">
        <v>811</v>
      </c>
    </row>
    <row r="97" spans="1:16" ht="12.75">
      <c r="A97" t="s">
        <v>49</v>
      </c>
      <c s="34" t="s">
        <v>111</v>
      </c>
      <c s="34" t="s">
        <v>107</v>
      </c>
      <c s="35" t="s">
        <v>47</v>
      </c>
      <c s="6" t="s">
        <v>108</v>
      </c>
      <c s="36" t="s">
        <v>77</v>
      </c>
      <c s="37">
        <v>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53</v>
      </c>
      <c>
        <f>(M97*21)/100</f>
      </c>
      <c t="s">
        <v>27</v>
      </c>
    </row>
    <row r="98" spans="1:5" ht="12.75">
      <c r="A98" s="35" t="s">
        <v>54</v>
      </c>
      <c r="E98" s="39" t="s">
        <v>55</v>
      </c>
    </row>
    <row r="99" spans="1:5" ht="12.75">
      <c r="A99" s="35" t="s">
        <v>56</v>
      </c>
      <c r="E99" s="40" t="s">
        <v>55</v>
      </c>
    </row>
    <row r="100" spans="1:5" ht="216.75">
      <c r="A100" t="s">
        <v>58</v>
      </c>
      <c r="E100" s="39" t="s">
        <v>812</v>
      </c>
    </row>
    <row r="101" spans="1:16" ht="25.5">
      <c r="A101" t="s">
        <v>49</v>
      </c>
      <c s="34" t="s">
        <v>115</v>
      </c>
      <c s="34" t="s">
        <v>813</v>
      </c>
      <c s="35" t="s">
        <v>47</v>
      </c>
      <c s="6" t="s">
        <v>814</v>
      </c>
      <c s="36" t="s">
        <v>442</v>
      </c>
      <c s="37">
        <v>83160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53</v>
      </c>
      <c>
        <f>(M101*21)/100</f>
      </c>
      <c t="s">
        <v>27</v>
      </c>
    </row>
    <row r="102" spans="1:5" ht="12.75">
      <c r="A102" s="35" t="s">
        <v>54</v>
      </c>
      <c r="E102" s="39" t="s">
        <v>55</v>
      </c>
    </row>
    <row r="103" spans="1:5" ht="12.75">
      <c r="A103" s="35" t="s">
        <v>56</v>
      </c>
      <c r="E103" s="40" t="s">
        <v>55</v>
      </c>
    </row>
    <row r="104" spans="1:5" ht="12.75">
      <c r="A104" t="s">
        <v>58</v>
      </c>
      <c r="E104" s="39" t="s">
        <v>55</v>
      </c>
    </row>
    <row r="105" spans="1:16" ht="25.5">
      <c r="A105" t="s">
        <v>49</v>
      </c>
      <c s="34" t="s">
        <v>118</v>
      </c>
      <c s="34" t="s">
        <v>139</v>
      </c>
      <c s="35" t="s">
        <v>47</v>
      </c>
      <c s="6" t="s">
        <v>140</v>
      </c>
      <c s="36" t="s">
        <v>141</v>
      </c>
      <c s="37">
        <v>1386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53</v>
      </c>
      <c>
        <f>(M105*21)/100</f>
      </c>
      <c t="s">
        <v>27</v>
      </c>
    </row>
    <row r="106" spans="1:5" ht="12.75">
      <c r="A106" s="35" t="s">
        <v>54</v>
      </c>
      <c r="E106" s="39" t="s">
        <v>55</v>
      </c>
    </row>
    <row r="107" spans="1:5" ht="12.75">
      <c r="A107" s="35" t="s">
        <v>56</v>
      </c>
      <c r="E107" s="40" t="s">
        <v>63</v>
      </c>
    </row>
    <row r="108" spans="1:5" ht="89.25">
      <c r="A108" t="s">
        <v>58</v>
      </c>
      <c r="E108" s="39" t="s">
        <v>142</v>
      </c>
    </row>
    <row r="109" spans="1:16" ht="12.75">
      <c r="A109" t="s">
        <v>49</v>
      </c>
      <c s="34" t="s">
        <v>122</v>
      </c>
      <c s="34" t="s">
        <v>815</v>
      </c>
      <c s="35" t="s">
        <v>47</v>
      </c>
      <c s="6" t="s">
        <v>816</v>
      </c>
      <c s="36" t="s">
        <v>77</v>
      </c>
      <c s="37">
        <v>105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53</v>
      </c>
      <c>
        <f>(M109*21)/100</f>
      </c>
      <c t="s">
        <v>27</v>
      </c>
    </row>
    <row r="110" spans="1:5" ht="12.75">
      <c r="A110" s="35" t="s">
        <v>54</v>
      </c>
      <c r="E110" s="39" t="s">
        <v>55</v>
      </c>
    </row>
    <row r="111" spans="1:5" ht="12.75">
      <c r="A111" s="35" t="s">
        <v>56</v>
      </c>
      <c r="E111" s="40" t="s">
        <v>55</v>
      </c>
    </row>
    <row r="112" spans="1:5" ht="38.25">
      <c r="A112" t="s">
        <v>58</v>
      </c>
      <c r="E112" s="39" t="s">
        <v>817</v>
      </c>
    </row>
    <row r="113" spans="1:16" ht="12.75">
      <c r="A113" t="s">
        <v>49</v>
      </c>
      <c s="34" t="s">
        <v>126</v>
      </c>
      <c s="34" t="s">
        <v>745</v>
      </c>
      <c s="35" t="s">
        <v>47</v>
      </c>
      <c s="6" t="s">
        <v>746</v>
      </c>
      <c s="36" t="s">
        <v>72</v>
      </c>
      <c s="37">
        <v>1266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53</v>
      </c>
      <c>
        <f>(M113*21)/100</f>
      </c>
      <c t="s">
        <v>27</v>
      </c>
    </row>
    <row r="114" spans="1:5" ht="12.75">
      <c r="A114" s="35" t="s">
        <v>54</v>
      </c>
      <c r="E114" s="39" t="s">
        <v>55</v>
      </c>
    </row>
    <row r="115" spans="1:5" ht="12.75">
      <c r="A115" s="35" t="s">
        <v>56</v>
      </c>
      <c r="E115" s="40" t="s">
        <v>747</v>
      </c>
    </row>
    <row r="116" spans="1:5" ht="12.75">
      <c r="A116" t="s">
        <v>58</v>
      </c>
      <c r="E116" s="39" t="s">
        <v>682</v>
      </c>
    </row>
    <row r="117" spans="1:16" ht="12.75">
      <c r="A117" t="s">
        <v>49</v>
      </c>
      <c s="34" t="s">
        <v>130</v>
      </c>
      <c s="34" t="s">
        <v>748</v>
      </c>
      <c s="35" t="s">
        <v>47</v>
      </c>
      <c s="6" t="s">
        <v>749</v>
      </c>
      <c s="36" t="s">
        <v>72</v>
      </c>
      <c s="37">
        <v>1266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105</v>
      </c>
      <c>
        <f>(M117*21)/100</f>
      </c>
      <c t="s">
        <v>27</v>
      </c>
    </row>
    <row r="118" spans="1:5" ht="12.75">
      <c r="A118" s="35" t="s">
        <v>54</v>
      </c>
      <c r="E118" s="39" t="s">
        <v>55</v>
      </c>
    </row>
    <row r="119" spans="1:5" ht="12.75">
      <c r="A119" s="35" t="s">
        <v>56</v>
      </c>
      <c r="E119" s="40" t="s">
        <v>63</v>
      </c>
    </row>
    <row r="120" spans="1:5" ht="12.75">
      <c r="A120" t="s">
        <v>58</v>
      </c>
      <c r="E120" s="39" t="s">
        <v>98</v>
      </c>
    </row>
    <row r="121" spans="1:16" ht="12.75">
      <c r="A121" t="s">
        <v>49</v>
      </c>
      <c s="34" t="s">
        <v>135</v>
      </c>
      <c s="34" t="s">
        <v>750</v>
      </c>
      <c s="35" t="s">
        <v>47</v>
      </c>
      <c s="6" t="s">
        <v>751</v>
      </c>
      <c s="36" t="s">
        <v>72</v>
      </c>
      <c s="37">
        <v>1266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105</v>
      </c>
      <c>
        <f>(M121*21)/100</f>
      </c>
      <c t="s">
        <v>27</v>
      </c>
    </row>
    <row r="122" spans="1:5" ht="12.75">
      <c r="A122" s="35" t="s">
        <v>54</v>
      </c>
      <c r="E122" s="39" t="s">
        <v>55</v>
      </c>
    </row>
    <row r="123" spans="1:5" ht="12.75">
      <c r="A123" s="35" t="s">
        <v>56</v>
      </c>
      <c r="E123" s="40" t="s">
        <v>63</v>
      </c>
    </row>
    <row r="124" spans="1:5" ht="12.75">
      <c r="A124" t="s">
        <v>58</v>
      </c>
      <c r="E124" s="39" t="s">
        <v>98</v>
      </c>
    </row>
    <row r="125" spans="1:16" ht="12.75">
      <c r="A125" t="s">
        <v>49</v>
      </c>
      <c s="34" t="s">
        <v>138</v>
      </c>
      <c s="34" t="s">
        <v>818</v>
      </c>
      <c s="35" t="s">
        <v>47</v>
      </c>
      <c s="6" t="s">
        <v>819</v>
      </c>
      <c s="36" t="s">
        <v>96</v>
      </c>
      <c s="37">
        <v>292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55</v>
      </c>
    </row>
    <row r="127" spans="1:5" ht="12.75">
      <c r="A127" s="35" t="s">
        <v>56</v>
      </c>
      <c r="E127" s="40" t="s">
        <v>740</v>
      </c>
    </row>
    <row r="128" spans="1:5" ht="51">
      <c r="A128" t="s">
        <v>58</v>
      </c>
      <c r="E128" s="39" t="s">
        <v>820</v>
      </c>
    </row>
    <row r="129" spans="1:16" ht="12.75">
      <c r="A129" t="s">
        <v>49</v>
      </c>
      <c s="34" t="s">
        <v>144</v>
      </c>
      <c s="34" t="s">
        <v>677</v>
      </c>
      <c s="35" t="s">
        <v>47</v>
      </c>
      <c s="6" t="s">
        <v>678</v>
      </c>
      <c s="36" t="s">
        <v>77</v>
      </c>
      <c s="37">
        <v>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55</v>
      </c>
    </row>
    <row r="131" spans="1:5" ht="12.75">
      <c r="A131" s="35" t="s">
        <v>56</v>
      </c>
      <c r="E131" s="40" t="s">
        <v>805</v>
      </c>
    </row>
    <row r="132" spans="1:5" ht="63.75">
      <c r="A132" t="s">
        <v>58</v>
      </c>
      <c r="E132" s="39" t="s">
        <v>679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821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821</v>
      </c>
      <c r="E4" s="26" t="s">
        <v>822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COUNTIFS(L8:L148,"=0",A8:A148,"P")+COUNTIFS(L8:L148,"",A8:A148,"P")+SUM(Q8:Q148)</f>
      </c>
    </row>
    <row r="8" spans="1:13" ht="12.75">
      <c r="A8" t="s">
        <v>44</v>
      </c>
      <c r="C8" s="28" t="s">
        <v>825</v>
      </c>
      <c r="E8" s="30" t="s">
        <v>824</v>
      </c>
      <c r="J8" s="29">
        <f>0+J9+J66+J135</f>
      </c>
      <c s="29">
        <f>0+K9+K66+K135</f>
      </c>
      <c s="29">
        <f>0+L9+L66+L135</f>
      </c>
      <c s="29">
        <f>0+M9+M66+M135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0.046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826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75</v>
      </c>
      <c s="35" t="s">
        <v>47</v>
      </c>
      <c s="6" t="s">
        <v>76</v>
      </c>
      <c s="36" t="s">
        <v>77</v>
      </c>
      <c s="37">
        <v>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827</v>
      </c>
    </row>
    <row r="25" spans="1:5" ht="216.75">
      <c r="A25" t="s">
        <v>58</v>
      </c>
      <c r="E25" s="39" t="s">
        <v>79</v>
      </c>
    </row>
    <row r="26" spans="1:16" ht="12.75">
      <c r="A26" t="s">
        <v>49</v>
      </c>
      <c s="34" t="s">
        <v>74</v>
      </c>
      <c s="34" t="s">
        <v>85</v>
      </c>
      <c s="35" t="s">
        <v>47</v>
      </c>
      <c s="6" t="s">
        <v>86</v>
      </c>
      <c s="36" t="s">
        <v>77</v>
      </c>
      <c s="37">
        <v>11.27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828</v>
      </c>
    </row>
    <row r="29" spans="1:5" ht="216.75">
      <c r="A29" t="s">
        <v>58</v>
      </c>
      <c r="E29" s="39" t="s">
        <v>79</v>
      </c>
    </row>
    <row r="30" spans="1:16" ht="12.75">
      <c r="A30" t="s">
        <v>49</v>
      </c>
      <c s="34" t="s">
        <v>80</v>
      </c>
      <c s="34" t="s">
        <v>829</v>
      </c>
      <c s="35" t="s">
        <v>47</v>
      </c>
      <c s="6" t="s">
        <v>830</v>
      </c>
      <c s="36" t="s">
        <v>77</v>
      </c>
      <c s="37">
        <v>1.61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831</v>
      </c>
    </row>
    <row r="33" spans="1:5" ht="216.75">
      <c r="A33" t="s">
        <v>58</v>
      </c>
      <c r="E33" s="39" t="s">
        <v>79</v>
      </c>
    </row>
    <row r="34" spans="1:16" ht="12.75">
      <c r="A34" t="s">
        <v>49</v>
      </c>
      <c s="34" t="s">
        <v>84</v>
      </c>
      <c s="34" t="s">
        <v>94</v>
      </c>
      <c s="35" t="s">
        <v>47</v>
      </c>
      <c s="6" t="s">
        <v>95</v>
      </c>
      <c s="36" t="s">
        <v>96</v>
      </c>
      <c s="37">
        <v>9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826</v>
      </c>
    </row>
    <row r="37" spans="1:5" ht="12.75">
      <c r="A37" t="s">
        <v>58</v>
      </c>
      <c r="E37" s="39" t="s">
        <v>98</v>
      </c>
    </row>
    <row r="38" spans="1:16" ht="25.5">
      <c r="A38" t="s">
        <v>49</v>
      </c>
      <c s="34" t="s">
        <v>88</v>
      </c>
      <c s="34" t="s">
        <v>832</v>
      </c>
      <c s="35" t="s">
        <v>47</v>
      </c>
      <c s="6" t="s">
        <v>833</v>
      </c>
      <c s="36" t="s">
        <v>96</v>
      </c>
      <c s="37">
        <v>46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25.5">
      <c r="A41" t="s">
        <v>58</v>
      </c>
      <c r="E41" s="39" t="s">
        <v>834</v>
      </c>
    </row>
    <row r="42" spans="1:16" ht="12.75">
      <c r="A42" t="s">
        <v>49</v>
      </c>
      <c s="34" t="s">
        <v>93</v>
      </c>
      <c s="34" t="s">
        <v>103</v>
      </c>
      <c s="35" t="s">
        <v>47</v>
      </c>
      <c s="6" t="s">
        <v>104</v>
      </c>
      <c s="36" t="s">
        <v>96</v>
      </c>
      <c s="37">
        <v>46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105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12.75">
      <c r="A45" t="s">
        <v>58</v>
      </c>
      <c r="E45" s="39" t="s">
        <v>98</v>
      </c>
    </row>
    <row r="46" spans="1:16" ht="12.75">
      <c r="A46" t="s">
        <v>49</v>
      </c>
      <c s="34" t="s">
        <v>99</v>
      </c>
      <c s="34" t="s">
        <v>107</v>
      </c>
      <c s="35" t="s">
        <v>47</v>
      </c>
      <c s="6" t="s">
        <v>108</v>
      </c>
      <c s="36" t="s">
        <v>77</v>
      </c>
      <c s="37">
        <v>27.27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835</v>
      </c>
    </row>
    <row r="49" spans="1:5" ht="153">
      <c r="A49" t="s">
        <v>58</v>
      </c>
      <c r="E49" s="39" t="s">
        <v>110</v>
      </c>
    </row>
    <row r="50" spans="1:16" ht="12.75">
      <c r="A50" t="s">
        <v>49</v>
      </c>
      <c s="34" t="s">
        <v>89</v>
      </c>
      <c s="34" t="s">
        <v>112</v>
      </c>
      <c s="35" t="s">
        <v>47</v>
      </c>
      <c s="6" t="s">
        <v>113</v>
      </c>
      <c s="36" t="s">
        <v>72</v>
      </c>
      <c s="37">
        <v>24.1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105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836</v>
      </c>
    </row>
    <row r="53" spans="1:5" ht="12.75">
      <c r="A53" t="s">
        <v>58</v>
      </c>
      <c r="E53" s="39" t="s">
        <v>98</v>
      </c>
    </row>
    <row r="54" spans="1:16" ht="12.75">
      <c r="A54" t="s">
        <v>49</v>
      </c>
      <c s="34" t="s">
        <v>106</v>
      </c>
      <c s="34" t="s">
        <v>119</v>
      </c>
      <c s="35" t="s">
        <v>47</v>
      </c>
      <c s="6" t="s">
        <v>120</v>
      </c>
      <c s="36" t="s">
        <v>62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105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826</v>
      </c>
    </row>
    <row r="57" spans="1:5" ht="12.75">
      <c r="A57" t="s">
        <v>58</v>
      </c>
      <c r="E57" s="39" t="s">
        <v>98</v>
      </c>
    </row>
    <row r="58" spans="1:16" ht="25.5">
      <c r="A58" t="s">
        <v>49</v>
      </c>
      <c s="34" t="s">
        <v>111</v>
      </c>
      <c s="34" t="s">
        <v>116</v>
      </c>
      <c s="35" t="s">
        <v>47</v>
      </c>
      <c s="6" t="s">
        <v>117</v>
      </c>
      <c s="36" t="s">
        <v>62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105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.75">
      <c r="A61" t="s">
        <v>58</v>
      </c>
      <c r="E61" s="39" t="s">
        <v>98</v>
      </c>
    </row>
    <row r="62" spans="1:16" ht="25.5">
      <c r="A62" t="s">
        <v>49</v>
      </c>
      <c s="34" t="s">
        <v>115</v>
      </c>
      <c s="34" t="s">
        <v>139</v>
      </c>
      <c s="35" t="s">
        <v>47</v>
      </c>
      <c s="6" t="s">
        <v>140</v>
      </c>
      <c s="36" t="s">
        <v>141</v>
      </c>
      <c s="37">
        <v>3.22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89.25">
      <c r="A65" t="s">
        <v>58</v>
      </c>
      <c r="E65" s="39" t="s">
        <v>142</v>
      </c>
    </row>
    <row r="66" spans="1:13" ht="12.75">
      <c r="A66" t="s">
        <v>46</v>
      </c>
      <c r="C66" s="31" t="s">
        <v>27</v>
      </c>
      <c r="E66" s="33" t="s">
        <v>837</v>
      </c>
      <c r="J66" s="32">
        <f>0</f>
      </c>
      <c s="32">
        <f>0</f>
      </c>
      <c s="32">
        <f>0+L67+L71+L75+L79+L83+L87+L91+L95+L99+L103+L107+L111+L115+L119+L123+L127+L131</f>
      </c>
      <c s="32">
        <f>0+M67+M71+M75+M79+M83+M87+M91+M95+M99+M103+M107+M111+M115+M119+M123+M127+M131</f>
      </c>
    </row>
    <row r="67" spans="1:16" ht="25.5">
      <c r="A67" t="s">
        <v>49</v>
      </c>
      <c s="34" t="s">
        <v>118</v>
      </c>
      <c s="34" t="s">
        <v>838</v>
      </c>
      <c s="35" t="s">
        <v>47</v>
      </c>
      <c s="6" t="s">
        <v>839</v>
      </c>
      <c s="36" t="s">
        <v>62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840</v>
      </c>
    </row>
    <row r="70" spans="1:5" ht="25.5">
      <c r="A70" t="s">
        <v>58</v>
      </c>
      <c r="E70" s="39" t="s">
        <v>841</v>
      </c>
    </row>
    <row r="71" spans="1:16" ht="12.75">
      <c r="A71" t="s">
        <v>49</v>
      </c>
      <c s="34" t="s">
        <v>122</v>
      </c>
      <c s="34" t="s">
        <v>842</v>
      </c>
      <c s="35" t="s">
        <v>47</v>
      </c>
      <c s="6" t="s">
        <v>843</v>
      </c>
      <c s="36" t="s">
        <v>62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63</v>
      </c>
    </row>
    <row r="74" spans="1:5" ht="12.75">
      <c r="A74" t="s">
        <v>58</v>
      </c>
      <c r="E74" s="39" t="s">
        <v>844</v>
      </c>
    </row>
    <row r="75" spans="1:16" ht="12.75">
      <c r="A75" t="s">
        <v>49</v>
      </c>
      <c s="34" t="s">
        <v>126</v>
      </c>
      <c s="34" t="s">
        <v>208</v>
      </c>
      <c s="35" t="s">
        <v>47</v>
      </c>
      <c s="6" t="s">
        <v>209</v>
      </c>
      <c s="36" t="s">
        <v>96</v>
      </c>
      <c s="37">
        <v>75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840</v>
      </c>
    </row>
    <row r="78" spans="1:5" ht="38.25">
      <c r="A78" t="s">
        <v>58</v>
      </c>
      <c r="E78" s="39" t="s">
        <v>210</v>
      </c>
    </row>
    <row r="79" spans="1:16" ht="25.5">
      <c r="A79" t="s">
        <v>49</v>
      </c>
      <c s="34" t="s">
        <v>130</v>
      </c>
      <c s="34" t="s">
        <v>212</v>
      </c>
      <c s="35" t="s">
        <v>47</v>
      </c>
      <c s="6" t="s">
        <v>213</v>
      </c>
      <c s="36" t="s">
        <v>62</v>
      </c>
      <c s="37">
        <v>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105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840</v>
      </c>
    </row>
    <row r="82" spans="1:5" ht="12.75">
      <c r="A82" t="s">
        <v>58</v>
      </c>
      <c r="E82" s="39" t="s">
        <v>98</v>
      </c>
    </row>
    <row r="83" spans="1:16" ht="12.75">
      <c r="A83" t="s">
        <v>49</v>
      </c>
      <c s="34" t="s">
        <v>135</v>
      </c>
      <c s="34" t="s">
        <v>219</v>
      </c>
      <c s="35" t="s">
        <v>47</v>
      </c>
      <c s="6" t="s">
        <v>220</v>
      </c>
      <c s="36" t="s">
        <v>62</v>
      </c>
      <c s="37">
        <v>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105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63</v>
      </c>
    </row>
    <row r="86" spans="1:5" ht="12.75">
      <c r="A86" t="s">
        <v>58</v>
      </c>
      <c r="E86" s="39" t="s">
        <v>98</v>
      </c>
    </row>
    <row r="87" spans="1:16" ht="12.75">
      <c r="A87" t="s">
        <v>49</v>
      </c>
      <c s="34" t="s">
        <v>138</v>
      </c>
      <c s="34" t="s">
        <v>845</v>
      </c>
      <c s="35" t="s">
        <v>47</v>
      </c>
      <c s="6" t="s">
        <v>216</v>
      </c>
      <c s="36" t="s">
        <v>62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105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63</v>
      </c>
    </row>
    <row r="90" spans="1:5" ht="12.75">
      <c r="A90" t="s">
        <v>58</v>
      </c>
      <c r="E90" s="39" t="s">
        <v>98</v>
      </c>
    </row>
    <row r="91" spans="1:16" ht="12.75">
      <c r="A91" t="s">
        <v>49</v>
      </c>
      <c s="34" t="s">
        <v>144</v>
      </c>
      <c s="34" t="s">
        <v>846</v>
      </c>
      <c s="35" t="s">
        <v>47</v>
      </c>
      <c s="6" t="s">
        <v>847</v>
      </c>
      <c s="36" t="s">
        <v>62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105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848</v>
      </c>
    </row>
    <row r="94" spans="1:5" ht="12.75">
      <c r="A94" t="s">
        <v>58</v>
      </c>
      <c r="E94" s="39" t="s">
        <v>98</v>
      </c>
    </row>
    <row r="95" spans="1:16" ht="12.75">
      <c r="A95" t="s">
        <v>49</v>
      </c>
      <c s="34" t="s">
        <v>150</v>
      </c>
      <c s="34" t="s">
        <v>849</v>
      </c>
      <c s="35" t="s">
        <v>47</v>
      </c>
      <c s="6" t="s">
        <v>850</v>
      </c>
      <c s="36" t="s">
        <v>62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105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848</v>
      </c>
    </row>
    <row r="98" spans="1:5" ht="12.75">
      <c r="A98" t="s">
        <v>58</v>
      </c>
      <c r="E98" s="39" t="s">
        <v>98</v>
      </c>
    </row>
    <row r="99" spans="1:16" ht="12.75">
      <c r="A99" t="s">
        <v>49</v>
      </c>
      <c s="34" t="s">
        <v>154</v>
      </c>
      <c s="34" t="s">
        <v>851</v>
      </c>
      <c s="35" t="s">
        <v>47</v>
      </c>
      <c s="6" t="s">
        <v>852</v>
      </c>
      <c s="36" t="s">
        <v>62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105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848</v>
      </c>
    </row>
    <row r="102" spans="1:5" ht="12.75">
      <c r="A102" t="s">
        <v>58</v>
      </c>
      <c r="E102" s="39" t="s">
        <v>98</v>
      </c>
    </row>
    <row r="103" spans="1:16" ht="12.75">
      <c r="A103" t="s">
        <v>49</v>
      </c>
      <c s="34" t="s">
        <v>157</v>
      </c>
      <c s="34" t="s">
        <v>853</v>
      </c>
      <c s="35" t="s">
        <v>47</v>
      </c>
      <c s="6" t="s">
        <v>854</v>
      </c>
      <c s="36" t="s">
        <v>62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105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848</v>
      </c>
    </row>
    <row r="106" spans="1:5" ht="12.75">
      <c r="A106" t="s">
        <v>58</v>
      </c>
      <c r="E106" s="39" t="s">
        <v>98</v>
      </c>
    </row>
    <row r="107" spans="1:16" ht="12.75">
      <c r="A107" t="s">
        <v>49</v>
      </c>
      <c s="34" t="s">
        <v>160</v>
      </c>
      <c s="34" t="s">
        <v>855</v>
      </c>
      <c s="35" t="s">
        <v>47</v>
      </c>
      <c s="6" t="s">
        <v>856</v>
      </c>
      <c s="36" t="s">
        <v>62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105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848</v>
      </c>
    </row>
    <row r="110" spans="1:5" ht="12.75">
      <c r="A110" t="s">
        <v>58</v>
      </c>
      <c r="E110" s="39" t="s">
        <v>98</v>
      </c>
    </row>
    <row r="111" spans="1:16" ht="12.75">
      <c r="A111" t="s">
        <v>49</v>
      </c>
      <c s="34" t="s">
        <v>164</v>
      </c>
      <c s="34" t="s">
        <v>857</v>
      </c>
      <c s="35" t="s">
        <v>47</v>
      </c>
      <c s="6" t="s">
        <v>858</v>
      </c>
      <c s="36" t="s">
        <v>62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105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848</v>
      </c>
    </row>
    <row r="114" spans="1:5" ht="76.5">
      <c r="A114" t="s">
        <v>58</v>
      </c>
      <c r="E114" s="39" t="s">
        <v>859</v>
      </c>
    </row>
    <row r="115" spans="1:16" ht="12.75">
      <c r="A115" t="s">
        <v>49</v>
      </c>
      <c s="34" t="s">
        <v>167</v>
      </c>
      <c s="34" t="s">
        <v>860</v>
      </c>
      <c s="35" t="s">
        <v>47</v>
      </c>
      <c s="6" t="s">
        <v>861</v>
      </c>
      <c s="36" t="s">
        <v>62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105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848</v>
      </c>
    </row>
    <row r="118" spans="1:5" ht="12.75">
      <c r="A118" t="s">
        <v>58</v>
      </c>
      <c r="E118" s="39" t="s">
        <v>98</v>
      </c>
    </row>
    <row r="119" spans="1:16" ht="12.75">
      <c r="A119" t="s">
        <v>49</v>
      </c>
      <c s="34" t="s">
        <v>170</v>
      </c>
      <c s="34" t="s">
        <v>862</v>
      </c>
      <c s="35" t="s">
        <v>47</v>
      </c>
      <c s="6" t="s">
        <v>863</v>
      </c>
      <c s="36" t="s">
        <v>62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105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848</v>
      </c>
    </row>
    <row r="122" spans="1:5" ht="12.75">
      <c r="A122" t="s">
        <v>58</v>
      </c>
      <c r="E122" s="39" t="s">
        <v>98</v>
      </c>
    </row>
    <row r="123" spans="1:16" ht="12.75">
      <c r="A123" t="s">
        <v>49</v>
      </c>
      <c s="34" t="s">
        <v>173</v>
      </c>
      <c s="34" t="s">
        <v>864</v>
      </c>
      <c s="35" t="s">
        <v>47</v>
      </c>
      <c s="6" t="s">
        <v>865</v>
      </c>
      <c s="36" t="s">
        <v>62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105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63</v>
      </c>
    </row>
    <row r="126" spans="1:5" ht="12.75">
      <c r="A126" t="s">
        <v>58</v>
      </c>
      <c r="E126" s="39" t="s">
        <v>98</v>
      </c>
    </row>
    <row r="127" spans="1:16" ht="12.75">
      <c r="A127" t="s">
        <v>49</v>
      </c>
      <c s="34" t="s">
        <v>178</v>
      </c>
      <c s="34" t="s">
        <v>866</v>
      </c>
      <c s="35" t="s">
        <v>47</v>
      </c>
      <c s="6" t="s">
        <v>867</v>
      </c>
      <c s="36" t="s">
        <v>476</v>
      </c>
      <c s="37">
        <v>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105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63</v>
      </c>
    </row>
    <row r="130" spans="1:5" ht="12.75">
      <c r="A130" t="s">
        <v>58</v>
      </c>
      <c r="E130" s="39" t="s">
        <v>98</v>
      </c>
    </row>
    <row r="131" spans="1:16" ht="12.75">
      <c r="A131" t="s">
        <v>49</v>
      </c>
      <c s="34" t="s">
        <v>182</v>
      </c>
      <c s="34" t="s">
        <v>290</v>
      </c>
      <c s="35" t="s">
        <v>47</v>
      </c>
      <c s="6" t="s">
        <v>291</v>
      </c>
      <c s="36" t="s">
        <v>62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63</v>
      </c>
    </row>
    <row r="134" spans="1:5" ht="12.75">
      <c r="A134" t="s">
        <v>58</v>
      </c>
      <c r="E134" s="39" t="s">
        <v>292</v>
      </c>
    </row>
    <row r="135" spans="1:13" ht="12.75">
      <c r="A135" t="s">
        <v>46</v>
      </c>
      <c r="C135" s="31" t="s">
        <v>20</v>
      </c>
      <c r="E135" s="33" t="s">
        <v>472</v>
      </c>
      <c r="J135" s="32">
        <f>0</f>
      </c>
      <c s="32">
        <f>0</f>
      </c>
      <c s="32">
        <f>0+L136+L140+L144+L148</f>
      </c>
      <c s="32">
        <f>0+M136+M140+M144+M148</f>
      </c>
    </row>
    <row r="136" spans="1:16" ht="12.75">
      <c r="A136" t="s">
        <v>49</v>
      </c>
      <c s="34" t="s">
        <v>186</v>
      </c>
      <c s="34" t="s">
        <v>474</v>
      </c>
      <c s="35" t="s">
        <v>47</v>
      </c>
      <c s="6" t="s">
        <v>475</v>
      </c>
      <c s="36" t="s">
        <v>476</v>
      </c>
      <c s="37">
        <v>16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55</v>
      </c>
    </row>
    <row r="138" spans="1:5" ht="12.75">
      <c r="A138" s="35" t="s">
        <v>56</v>
      </c>
      <c r="E138" s="40" t="s">
        <v>63</v>
      </c>
    </row>
    <row r="139" spans="1:5" ht="12.75">
      <c r="A139" t="s">
        <v>58</v>
      </c>
      <c r="E139" s="39" t="s">
        <v>477</v>
      </c>
    </row>
    <row r="140" spans="1:16" ht="12.75">
      <c r="A140" t="s">
        <v>49</v>
      </c>
      <c s="34" t="s">
        <v>189</v>
      </c>
      <c s="34" t="s">
        <v>500</v>
      </c>
      <c s="35" t="s">
        <v>47</v>
      </c>
      <c s="6" t="s">
        <v>501</v>
      </c>
      <c s="36" t="s">
        <v>476</v>
      </c>
      <c s="37">
        <v>18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105</v>
      </c>
      <c>
        <f>(M140*21)/100</f>
      </c>
      <c t="s">
        <v>27</v>
      </c>
    </row>
    <row r="141" spans="1:5" ht="12.75">
      <c r="A141" s="35" t="s">
        <v>54</v>
      </c>
      <c r="E141" s="39" t="s">
        <v>55</v>
      </c>
    </row>
    <row r="142" spans="1:5" ht="12.75">
      <c r="A142" s="35" t="s">
        <v>56</v>
      </c>
      <c r="E142" s="40" t="s">
        <v>63</v>
      </c>
    </row>
    <row r="143" spans="1:5" ht="12.75">
      <c r="A143" t="s">
        <v>58</v>
      </c>
      <c r="E143" s="39" t="s">
        <v>98</v>
      </c>
    </row>
    <row r="144" spans="1:16" ht="12.75">
      <c r="A144" t="s">
        <v>49</v>
      </c>
      <c s="34" t="s">
        <v>192</v>
      </c>
      <c s="34" t="s">
        <v>496</v>
      </c>
      <c s="35" t="s">
        <v>47</v>
      </c>
      <c s="6" t="s">
        <v>497</v>
      </c>
      <c s="36" t="s">
        <v>62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55</v>
      </c>
    </row>
    <row r="146" spans="1:5" ht="12.75">
      <c r="A146" s="35" t="s">
        <v>56</v>
      </c>
      <c r="E146" s="40" t="s">
        <v>63</v>
      </c>
    </row>
    <row r="147" spans="1:5" ht="25.5">
      <c r="A147" t="s">
        <v>58</v>
      </c>
      <c r="E147" s="39" t="s">
        <v>498</v>
      </c>
    </row>
    <row r="148" spans="1:16" ht="12.75">
      <c r="A148" t="s">
        <v>49</v>
      </c>
      <c s="34" t="s">
        <v>195</v>
      </c>
      <c s="34" t="s">
        <v>509</v>
      </c>
      <c s="35" t="s">
        <v>47</v>
      </c>
      <c s="6" t="s">
        <v>510</v>
      </c>
      <c s="36" t="s">
        <v>476</v>
      </c>
      <c s="37">
        <v>32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27</v>
      </c>
    </row>
    <row r="149" spans="1:5" ht="12.75">
      <c r="A149" s="35" t="s">
        <v>54</v>
      </c>
      <c r="E149" s="39" t="s">
        <v>55</v>
      </c>
    </row>
    <row r="150" spans="1:5" ht="12.75">
      <c r="A150" s="35" t="s">
        <v>56</v>
      </c>
      <c r="E150" s="40" t="s">
        <v>63</v>
      </c>
    </row>
    <row r="151" spans="1:5" ht="63.75">
      <c r="A151" t="s">
        <v>58</v>
      </c>
      <c r="E151" s="39" t="s">
        <v>511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