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urbankova" reservationPassword="0"/>
  <workbookPr/>
  <bookViews>
    <workbookView xWindow="240" yWindow="120" windowWidth="14940" windowHeight="9225" activeTab="0"/>
  </bookViews>
  <sheets>
    <sheet name="Rekapitulace" sheetId="1" r:id="rId1"/>
    <sheet name="SO 01" sheetId="2" r:id="rId2"/>
    <sheet name="SO 02" sheetId="3" r:id="rId3"/>
    <sheet name="SO 03" sheetId="4" r:id="rId4"/>
    <sheet name="SO 03.1" sheetId="5" r:id="rId5"/>
    <sheet name="SO 04" sheetId="6" r:id="rId6"/>
    <sheet name="SO 05" sheetId="7" r:id="rId7"/>
    <sheet name="SO 06" sheetId="8" r:id="rId8"/>
    <sheet name="SO 07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<sst xmlns="http://schemas.openxmlformats.org/spreadsheetml/2006/main" count="5474" uniqueCount="1242">
  <si>
    <t>Firma: Firma</t>
  </si>
  <si>
    <t>Rekapitulace ceny</t>
  </si>
  <si>
    <t>Stavba: 2018-117 - Rekonstrukce mostů v km 8,202 a v km 10,210 trati Vamberk - Rokytnice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</si>
  <si>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</si>
  <si>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</si>
  <si>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</si>
  <si>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</si>
  <si>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</si>
  <si>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</si>
  <si>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</si>
  <si>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</si>
  <si>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</si>
  <si>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</si>
  <si>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</si>
  <si>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</si>
  <si>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2018-117</t>
  </si>
  <si>
    <t>Rekonstrukce mostů v km 8,202 a v km 10,210 trati Vamberk - Rokytnice</t>
  </si>
  <si>
    <t>O</t>
  </si>
  <si>
    <t>Rozpočet:</t>
  </si>
  <si>
    <t>0,00</t>
  </si>
  <si>
    <t>15,00</t>
  </si>
  <si>
    <t>21,00</t>
  </si>
  <si>
    <t>3</t>
  </si>
  <si>
    <t>2</t>
  </si>
  <si>
    <t>SO 01</t>
  </si>
  <si>
    <t>Most v km 8,202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</si>
  <si>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</si>
  <si>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</si>
  <si>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</si>
  <si>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</si>
  <si>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</si>
  <si>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</si>
  <si>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</si>
  <si>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</si>
  <si>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</si>
  <si>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</si>
  <si>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</si>
  <si>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</si>
  <si>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</si>
  <si>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</si>
  <si>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</si>
  <si>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</si>
  <si>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</si>
  <si>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</si>
  <si>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podmínky:</t>
  </si>
  <si>
    <t>P</t>
  </si>
  <si>
    <t>02940</t>
  </si>
  <si>
    <t/>
  </si>
  <si>
    <t>OSTATNÍ POŽADAVKY - VYPRACOVÁNÍ DOKUMENTACE</t>
  </si>
  <si>
    <t>KPL</t>
  </si>
  <si>
    <t>PP</t>
  </si>
  <si>
    <t>Vypracování RDS pro mikrozáporové pažení.</t>
  </si>
  <si>
    <t>VV</t>
  </si>
  <si>
    <t>1: Dle technické zprávy, výkresových příloh projektové dokumentace, TKP staveb státních drah a výkazů materiálu projektu a souhrnných částí dokumentace stavby. 
2: 1kpl</t>
  </si>
  <si>
    <t>TS</t>
  </si>
  <si>
    <t>zahrnuje veškeré náklady spojené s objednatelem požadovanými pracemi</t>
  </si>
  <si>
    <t>Vypracování projektu trhacích prací (zemní práce v hornině tř. III dle ČSN 73 6133), dle SŽDC TKP 1 Zemní práce.</t>
  </si>
  <si>
    <t>02946</t>
  </si>
  <si>
    <t>OSTAT POŽADAVKY - FOTODOKUMENTACE</t>
  </si>
  <si>
    <t>Pasportizace (fotodokumentace, videodokumentace) přístupových cest používaných stavbou pro přístup na stavbu.</t>
  </si>
  <si>
    <t>položka zahrnuje:   
- fotodokumentaci zadavatelem požadovaného děje a konstrukcí v požadovaných časových intervalech   
- zadavatelem specifikované výstupy (fotografie v papírovém a digitálním formátu) v požadovaném počtu</t>
  </si>
  <si>
    <t>R015111</t>
  </si>
  <si>
    <t>POPLATKY ZA LIKVIDACI ODPADŮ NEKONTAMINOVANÝCH - 17 05 04 VYTĚŽENÉ ZEMINY A HORNINY - I. TŘÍDA TĚŽITELNOSTI</t>
  </si>
  <si>
    <t>T</t>
  </si>
  <si>
    <t>ŠP celk. tl. 150 mm z podkladu pod silniční panely (zařízení staveniště).   
Skládka Rychnov nad Kněžnou (15 km).</t>
  </si>
  <si>
    <t>1: Dle technické zprávy, výkresových příloh projektové dokumentace, TKP staveb státních drah a výkazů materiálu projektu a souhrnných částí dokumentace stavby. 
2: 120m2*0,15m*1,8t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</si>
  <si>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</si>
  <si>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Výkopová zemina ze stavební jámy.  Vč. dodání potřebných rozborů.   
Skládka Rychnov nad Kněžnou (15 km).</t>
  </si>
  <si>
    <t>1: Dle technické zprávy, výkresových příloh projektové dokumentace, TKP staveb státních drah a výkazů materiálu projektu a souhrnných částí dokumentace stavby. 
2: 880m3*2,0t/m3</t>
  </si>
  <si>
    <t>R015113</t>
  </si>
  <si>
    <t>POPLATKY ZA LIKVIDACI ODPADŮ NEKONTAMINOVANÝCH - 17 05 04 VYTĚŽENÉ ZEMINY A HORNINY - III. TŘÍDA TĚŽITELNOSTI</t>
  </si>
  <si>
    <t>Výkopová hornina ze stavební jámy.  Vč. dodání potřebných rozborů.  
Skládka Rychnov nad Kněžnou (15 km).</t>
  </si>
  <si>
    <t>1: Dle technické zprávy, výkresových příloh projektové dokumentace, TKP staveb státních drah a výkazů materiálu projektu a souhrnných částí dokumentace stavby. 
2: 185m3*2.7t/m3</t>
  </si>
  <si>
    <t>7</t>
  </si>
  <si>
    <t>R015140</t>
  </si>
  <si>
    <t>POPLATKY ZA LIKVIDACI ODPADŮ NEKONTAMINOVANÝCH - 17 01 01 BETON Z DEMOLIC OBJEKTŮ, ZÁKLADŮ TV</t>
  </si>
  <si>
    <t>Železobeton: 50% z celkového množství silničních panelů tl. 150 mm (zařízení staveniště).   
Skládka České Libchavy (30 km).</t>
  </si>
  <si>
    <t>1: Dle technické zprávy, výkresových příloh projektové dokumentace, TKP staveb státních drah a výkazů materiálu projektu a souhrnných částí dokumentace stavby. 
2: 120m2*0,15m*2,5t/m3</t>
  </si>
  <si>
    <t>8</t>
  </si>
  <si>
    <t>R015160</t>
  </si>
  <si>
    <t>POPLATKY ZA LIKVIDACI ODPADŮ NEKONTAMINOVANÝCH - 02 01 03 SMÝCENÉ STROMY A KEŘE</t>
  </si>
  <si>
    <t>Vč. dřevěného odpadu uloženého vlevo trati za mostem.   
Skládka Rychnov nad Kněžnou (15 km).</t>
  </si>
  <si>
    <t>1: Dle technické zprávy, výkresových příloh projektové dokumentace, TKP staveb státních drah a výkazů materiálu projektu a souhrnných částí dokumentace stavby. 
2: 5,0t</t>
  </si>
  <si>
    <t>R015330</t>
  </si>
  <si>
    <t>POPLATKY ZA LIKVIDACI ODPADŮ NEKONTAMINOVANÝCH - 17 05 04 KAMENNÁ SUŤ</t>
  </si>
  <si>
    <t>Kamenná suť ze stávajícího odláždění svahů vlevo od mostu, z původních mostních opěr (vč. křídel rovnoběžných i svahových) a kamenné desky z propustku pod přejezdem pro lesní techniku.    
Skládka Rychnov nad Kněžnou (15 km).  
Pozn.: v rámci stavby TDI určí, zda bude možné použít část kamenů pro práce navržené touto dokumentací</t>
  </si>
  <si>
    <t>1: Dle technické zprávy, výkresových příloh projektové dokumentace, TKP staveb státních drah a výkazů materiálu projektu a souhrnných částí dokumentace stavby. 
2: 13.7t+405t+51t</t>
  </si>
  <si>
    <t>R015340</t>
  </si>
  <si>
    <t>POPLATKY ZA LIKVIDACI ODPADŮ NEKONTAMINOVANÝCH - 02 01 03 PAŘEZY</t>
  </si>
  <si>
    <t>Skládka Rychnov nad Kněžnou (15 km).</t>
  </si>
  <si>
    <t>1: Dle technické zprávy, výkresových příloh projektové dokumentace, TKP staveb státních drah a výkazů materiálu projektu a souhrnných částí dokumentace stavby. 
2: 4t</t>
  </si>
  <si>
    <t>11</t>
  </si>
  <si>
    <t>R015660</t>
  </si>
  <si>
    <t>POPLATKY ZA LIKVIDACI ODPADŮ NEBEZPEČNÝCH - 17 02 04* ŽELEZNIČNÍ PRAŽCE DŘEVĚNÉ - MOSTNICE</t>
  </si>
  <si>
    <t>Dřevěné podlahy (fošny) ze stávající OK mostu.    
Skládka České Libchavy (30 km).</t>
  </si>
  <si>
    <t>1: Dle technické zprávy, výkresových příloh projektové dokumentace, TKP staveb státních drah a výkazů materiálu projektu a souhrnných částí dokumentace stavby. 
2: 0,5m3*1,11t/m3</t>
  </si>
  <si>
    <t>Zemní práce:</t>
  </si>
  <si>
    <t>12</t>
  </si>
  <si>
    <t>11120</t>
  </si>
  <si>
    <t>ODSTRANĚNÍ KŘOVIN</t>
  </si>
  <si>
    <t>M2</t>
  </si>
  <si>
    <t>Vč. odstranění dřevěného odpadu uloženého vlevo trati za mostem.</t>
  </si>
  <si>
    <t>1: Dle technické zprávy, výkresových příloh projektové dokumentace, TKP staveb státních drah a výkazů materiálu projektu a souhrnných částí dokumentace stavby. 
2: 1000m2</t>
  </si>
  <si>
    <t>odstranění křovin a stromů do průměru 100 mm   
doprava dřevin bez ohledu na vzdálenost   
spálení na hromadách nebo štěpkování</t>
  </si>
  <si>
    <t>13</t>
  </si>
  <si>
    <t>11211</t>
  </si>
  <si>
    <t>KÁCENÍ STROMŮ D KMENE DO 0,5M</t>
  </si>
  <si>
    <t>KUS</t>
  </si>
  <si>
    <t>1: Dle technické zprávy, výkresových příloh projektové dokumentace, TKP staveb státních drah a výkazů materiálu projektu a souhrnných částí dokumentace stavby. 
2: 10ks</t>
  </si>
  <si>
    <t>Kácení stromů se měří v [ks] poražených stromů (průměr stromů se měří v místě řezu) a zahrnuje zejména:   
- poražení stromu a osekání větví   
- spálení větví na hromadách nebo štěpkování   
- dopravu a uložení kmenů, případné další práce s nimi dle pokynů zadávací dokumentace</t>
  </si>
  <si>
    <t>14</t>
  </si>
  <si>
    <t>11253</t>
  </si>
  <si>
    <t>ODSTRANĚNÍ PAŘEZŮ FRÉZOVÁNÍM D PŘES 0,9M</t>
  </si>
  <si>
    <t>Vč. odvozu na skládku.</t>
  </si>
  <si>
    <t>1: Dle technické zprávy, výkresových příloh projektové dokumentace, TKP staveb státních drah a výkazů materiálu projektu a souhrnných částí dokumentace stavby. 
2: 6ks</t>
  </si>
  <si>
    <t>Frézování pařezů se měří v [ks] frézovaných pařezů a zahrnuje zejména:   
- frézování do hloubky 20cm pod úroveň terénu   
- veškeré drobné zemní práce spojené s frézováním pařezů   
- případně další práce s nimi dle pokynů zadávací dokumentace   
- průměr frézováných pažezů se měří 20cm nad terénem</t>
  </si>
  <si>
    <t>15</t>
  </si>
  <si>
    <t>11346A</t>
  </si>
  <si>
    <t>ODSTRANĚNÍ KRYTU ZPEVNĚNÝCH PLOCH ZE SILNIČ DÍLCŮ (PANELŮ) VČET PODKL - BEZ DOPRAVY</t>
  </si>
  <si>
    <t>M3</t>
  </si>
  <si>
    <t>Odstranění sil. panelů z:   
- plocha zařízení staveniště</t>
  </si>
  <si>
    <t>1: Dle technické zprávy, výkresových příloh projektové dokumentace, TKP staveb státních drah a výkazů materiálu projektu a souhrnných částí dokumentace stavby. 
2: 120m2*(0,15m+0,15m)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</si>
  <si>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</si>
  <si>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16</t>
  </si>
  <si>
    <t>11346B</t>
  </si>
  <si>
    <t>ODSTRANĚNÍ KRYTU ZPEVNĚNÝCH PLOCH ZE SILNIČ DÍLCŮ (PANELŮ) VČET PODKL - DOPRAVA</t>
  </si>
  <si>
    <t>tkm</t>
  </si>
  <si>
    <t>Odstranění sil. panelů z:   
- plocha zařízení staveniště   
Skládka České Libchavy (30 km)</t>
  </si>
  <si>
    <t>1: Dle technické zprávy, výkresových příloh projektové dokumentace, TKP staveb státních drah a výkazů materiálu projektu a souhrnných částí dokumentace stavby. 
2: (120m2*0,15m*2,5t/m3)*30km+(120m2*0,15m*1,8t/m3)*30km</t>
  </si>
  <si>
    <t>Položka zahrnuje samostatnou dopravu suti a vybouraných hmot. Množství se určí jako součin hmotnosti [t] a požadované vzdálenosti [km].</t>
  </si>
  <si>
    <t>17</t>
  </si>
  <si>
    <t>11511</t>
  </si>
  <si>
    <t>ČERPÁNÍ VODY DO 500 L/MIN</t>
  </si>
  <si>
    <t>HOD</t>
  </si>
  <si>
    <t>Vč. zřízení potřebného počtu čerpacích jímek ve stavební jámě, vč. zřízení hrázky v korytě toku před stávajícím vtokem do propustku.</t>
  </si>
  <si>
    <t>1: Dle technické zprávy, výkresových příloh projektové dokumentace, TKP staveb státních drah a výkazů materiálu projektu a souhrnných částí dokumentace stavby. 
2: 14*7*8hod</t>
  </si>
  <si>
    <t>Položka čerpání vody na povrchu zahrnuje i potrubí, pohotovost záložní čerpací soupravy a zřízení čerpací jímky. Součástí položky je také následná demontáž a likvidace těchto zařízení</t>
  </si>
  <si>
    <t>18</t>
  </si>
  <si>
    <t>12110A</t>
  </si>
  <si>
    <t>SEJMUTÍ ORNICE NEBO LESNÍ PŮDY - BEZ DOPRAVY</t>
  </si>
  <si>
    <t>Vč. dopravy v rámci stavby, přemístění na dočasné uložiště.</t>
  </si>
  <si>
    <t>1: Dle technické zprávy, výkresových příloh projektové dokumentace, TKP staveb státních drah a výkazů materiálu projektu a souhrnných částí dokumentace stavby. 
2: 152m3</t>
  </si>
  <si>
    <t>položka zahrnuje sejmutí ornice bez ohledu na tloušťku vrstvy   
nezahrnuje uložení na trvalou skládku</t>
  </si>
  <si>
    <t>19</t>
  </si>
  <si>
    <t>12273A</t>
  </si>
  <si>
    <t>ODKOPÁVKY A PROKOPÁVKY OBECNÉ TŘ. I - BEZ DOPRAVY</t>
  </si>
  <si>
    <t>Výkopy.  
- výkopy v oblasti mostu a nového propustku  
- výkopy pro koryto vodního toku za výtokem propustku</t>
  </si>
  <si>
    <t>1: Dle technické zprávy, výkresových příloh projektové dokumentace, TKP staveb státních drah a výkazů materiálu projektu a souhrnných částí dokumentace stavby. 
2: 1820m3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</si>
  <si>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</si>
  <si>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20</t>
  </si>
  <si>
    <t>12273B</t>
  </si>
  <si>
    <t>ODKOPÁVKY A PROKOPÁVKY OBECNÉ TŘ. I - DOPRAVA</t>
  </si>
  <si>
    <t>M3KM</t>
  </si>
  <si>
    <t>Výkopy.    
- výkopy v oblasti mostu a nového propustku   
- výkopy pro koryto vodního toku za výtokem propustku   
- materiál z provedených vrtů pro mikrozápory ve tř. I   
Odečten materiál, který bude použit pro zpětné zásypy a obsypy.   
Skládka Rychnov nad Kněžnou (15 km).</t>
  </si>
  <si>
    <t>1: Dle technické zprávy, výkresových příloh projektové dokumentace, TKP staveb státních drah a výkazů materiálu projektu a souhrnných částí dokumentace stavby. 
2: 880m3*15km+2m3*15km</t>
  </si>
  <si>
    <t>Položka zahrnuje samostatnou dopravu zeminy. Množství se určí jako součin kubatutry [m3] a požadované vzdálenosti [km].</t>
  </si>
  <si>
    <t>21</t>
  </si>
  <si>
    <t>12293A</t>
  </si>
  <si>
    <t>ODKOPÁVKY A PROKOPÁVKY OBECNÉ TŘ. III - BEZ DOPRAVY</t>
  </si>
  <si>
    <t>1: Dle technické zprávy, výkresových příloh projektové dokumentace, TKP staveb státních drah a výkazů materiálu projektu a souhrnných částí dokumentace stavby. 
2: 185m3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</si>
  <si>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</si>
  <si>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22</t>
  </si>
  <si>
    <t>12293B</t>
  </si>
  <si>
    <t>ODKOPÁVKY A PROKOPÁVKY OBECNÉ TŘ. III - DOPRAVA</t>
  </si>
  <si>
    <t>Výkopy.   
- výkopy v oblasti mostu a nového propustku   
- výkopy pro koryto vodního toku za výtokem propustku    
- materiál z provedených vrtů pro mikrozápory ve tř. IIII   
Skládka Rychnov nad Kněžnou (15 km).</t>
  </si>
  <si>
    <t>1: Dle technické zprávy, výkresových příloh projektové dokumentace, TKP staveb státních drah a výkazů materiálu projektu a souhrnných částí dokumentace stavby. 
2: 185m3*15km+5m3*15km</t>
  </si>
  <si>
    <t>23</t>
  </si>
  <si>
    <t>17610</t>
  </si>
  <si>
    <t>VÝPLNĚ ZE ZEMIN SE ZHUT</t>
  </si>
  <si>
    <t>Mimo aktivní zónu. Hutněné zásypy a obsypy s použitím vyzískaného materiálu, vhodného do zásypů.</t>
  </si>
  <si>
    <t>1: Dle technické zprávy, výkresových příloh projektové dokumentace, TKP staveb státních drah a výkazů materiálu projektu a souhrnných částí dokumentace stavby. 
2: 940m3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</si>
  <si>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</si>
  <si>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24</t>
  </si>
  <si>
    <t>18030R</t>
  </si>
  <si>
    <t>VŠEOBECNÉ ÚPRAVY LESNÍCH PLOCH</t>
  </si>
  <si>
    <t>Zahrnuje veškeré stavební práce, materiál a dopravu pro opravu příjezdových lesních komunikací k mostnímu objektu, resp. pro jejich uvedení do původního stavu.</t>
  </si>
  <si>
    <t>1: Dle technické zprávy, výkresových příloh projektové dokumentace, TKP staveb státních drah a výkazů materiálu projektu a souhrnných částí dokumentace stavby. 
2: 1250m*2,5m</t>
  </si>
  <si>
    <t>Všeobecné úpravy musí zahrnovat úpravu území po uskutečnění stavby, tak jak je požadováno v zadávací dokumentaci s výjimkou těch prací, pro které jsou uvedeny samostatné položky.</t>
  </si>
  <si>
    <t>25</t>
  </si>
  <si>
    <t>18110</t>
  </si>
  <si>
    <t>ÚPRAVA PLÁNĚ SE ZHUTNĚNÍM V HORNINĚ TŘ. I</t>
  </si>
  <si>
    <t>Úprava pláně pod novou konstrukcí lesní komunikace v oblasti mostu, vč. provedení zkoušek pro ověření požadovaného min. modulu přetvárnosti na pláni.</t>
  </si>
  <si>
    <t>1: Dle technické zprávy, výkresových příloh projektové dokumentace, TKP staveb státních drah a výkazů materiálu projektu a souhrnných částí dokumentace stavby. 
2: 138m2</t>
  </si>
  <si>
    <t>položka zahrnuje úpravu pláně včetně vyrovnání výškových rozdílů. Míru zhutnění určuje projekt.</t>
  </si>
  <si>
    <t>26</t>
  </si>
  <si>
    <t>18214</t>
  </si>
  <si>
    <t>ÚPRAVA POVRCHŮ SROVNÁNÍM ÚZEMÍ V TL DO 0,25M</t>
  </si>
  <si>
    <t>položka zahrnuje srovnání výškových rozdílů terénu</t>
  </si>
  <si>
    <t>27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</si>
  <si>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</si>
  <si>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</si>
  <si>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
2: 241m2</t>
  </si>
  <si>
    <t>položka zahrnuje:   
nutné přemístění ornice z dočasných skládek vzdálených do 50m   
rozprostření ornice v předepsané tloušťce ve svahu přes 1:5</t>
  </si>
  <si>
    <t>28</t>
  </si>
  <si>
    <t>18232</t>
  </si>
  <si>
    <t>ROZPROSTŘENÍ ORNICE V ROVINĚ V TL DO 0,15M</t>
  </si>
  <si>
    <t>1: Dle technické zprávy, výkresových příloh projektové dokumentace, TKP staveb státních drah a výkazů materiálu projektu a souhrnných částí dokumentace stavby. 
2: 680m2</t>
  </si>
  <si>
    <t>položka zahrnuje:   
nutné přemístění ornice z dočasných skládek vzdálených do 50m   
rozprostření ornice v předepsané tloušťce v rovině a ve svahu do 1:5</t>
  </si>
  <si>
    <t>29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</si>
  <si>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</si>
  <si>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</si>
  <si>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
2: 680m2+320m2</t>
  </si>
  <si>
    <t>Zahrnuje dodání předepsané travní směsi, hydroosev na ornici, zalévání, první pokosení, to vše bez ohledu na sklon terénu</t>
  </si>
  <si>
    <t>30</t>
  </si>
  <si>
    <t>18245</t>
  </si>
  <si>
    <t>ZALOŽENÍ TRÁVNÍKU ZATRAVŇOVACÍ TEXTILIÍ (ROHOŽÍ)</t>
  </si>
  <si>
    <t>Založení trávníku na svažitých plochách.</t>
  </si>
  <si>
    <t>Zahrnuje dodání a položení předepsané zatravňovací textilie bez ohledu na sklon terénu, zalévání, první pokosení</t>
  </si>
  <si>
    <t>31</t>
  </si>
  <si>
    <t>18481</t>
  </si>
  <si>
    <t>OCHRANA STROMŮ BEDNĚNÍM</t>
  </si>
  <si>
    <t>Vč. odstranění, odvozu, uložení na skládku a poplatků za skládku.</t>
  </si>
  <si>
    <t>1: Dle technické zprávy, výkresových příloh projektové dokumentace, TKP staveb státních drah a výkazů materiálu projektu a souhrnných částí dokumentace stavby. 
2: 10ks*9m2</t>
  </si>
  <si>
    <t>položka zahrnuje veškerý materiál, výrobky a polotovary, včetně mimostaveništní a vnitrostaveništní dopravy (rovněž přesuny), včetně naložení a složení, případně s uložením</t>
  </si>
  <si>
    <t>Základy:</t>
  </si>
  <si>
    <t>32</t>
  </si>
  <si>
    <t>22694</t>
  </si>
  <si>
    <t>ZÁPOROVÉ PAŽENÍ Z KOVU DOČASNÉ</t>
  </si>
  <si>
    <t>Mikrozáporové pažení vlevo před mostním objektem. Mikrozápory z profilů HEB 160, po vzdál. 1.5 m, vše z oceli pevnostní třídy S355.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</si>
  <si>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</si>
  <si>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33</t>
  </si>
  <si>
    <t>22695A</t>
  </si>
  <si>
    <t>VÝDŘEVA ZÁPOROVÉHO PAŽENÍ DOČASNÁ (PLOCHA)</t>
  </si>
  <si>
    <t>Mikrozáporové pažení vlevo před mostním objektem.</t>
  </si>
  <si>
    <t>1: Dle technické zprávy, výkresových příloh projektové dokumentace, TKP staveb státních drah a výkazů materiálu projektu a souhrnných částí dokumentace stavby. 
2: 55,0m2</t>
  </si>
  <si>
    <t>položka zahrnuje osazení pažin bez ohledu na druh, jejich opotřebení a jejich odstranění</t>
  </si>
  <si>
    <t>34</t>
  </si>
  <si>
    <t>227821</t>
  </si>
  <si>
    <t>MIKROPILOTY KOMPLET D DO 100MM NA POVRCHU</t>
  </si>
  <si>
    <t>M</t>
  </si>
  <si>
    <t>Mikropiloty. Výztuž z TR 70/12,5, ocel S355J2H.</t>
  </si>
  <si>
    <t>1: Dle technické zprávy, výkresových příloh projektové dokumentace, TKP staveb státních drah a výkazů materiálu projektu a souhrnných částí dokumentace stavby. 
2: (5+3+3+3)ks*2,5m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</si>
  <si>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</si>
  <si>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35</t>
  </si>
  <si>
    <t>26153</t>
  </si>
  <si>
    <t>VRTY PRO KOTVENÍ, INJEKTÁŽ A MIKROPILOTY NA POVRCHU TŘ. V D DO 150MM</t>
  </si>
  <si>
    <t>Vrty pro mikropiloty z TR70/12,5.</t>
  </si>
  <si>
    <t>1: Dle technické zprávy, výkresových příloh projektové dokumentace, TKP staveb státních drah a výkazů materiálu projektu a souhrnných částí dokumentace stavby. 
2: (5+3+3+3)ks*2m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</si>
  <si>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</si>
  <si>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36</t>
  </si>
  <si>
    <t>Vrty pro horninové kotvy (kotvení mikrozáporového pažení).</t>
  </si>
  <si>
    <t>1: Dle technické zprávy, výkresových příloh projektové dokumentace, TKP staveb státních drah a výkazů materiálu projektu a souhrnných částí dokumentace stavby. 
2: 5ks*10m</t>
  </si>
  <si>
    <t>37</t>
  </si>
  <si>
    <t>26185</t>
  </si>
  <si>
    <t>VRT PRO KOTV, INJEK, MIKROPIL NA POVR TŘ III A IV D DO 300MM</t>
  </si>
  <si>
    <t>Provedení vrtů pro mikrozápory.</t>
  </si>
  <si>
    <t>1: Dle technické zprávy, výkresových příloh projektové dokumentace, TKP staveb státních drah a výkazů materiálu projektu a souhrnných částí dokumentace stavby. 
2: 2,5m*11ks</t>
  </si>
  <si>
    <t>38</t>
  </si>
  <si>
    <t>26195</t>
  </si>
  <si>
    <t>VRTY PRO KOTV, INJEKT, MIKROPIL NA POVR TŘ V A VI D DO 300MM</t>
  </si>
  <si>
    <t>1: Dle technické zprávy, výkresových příloh projektové dokumentace, TKP staveb státních drah a výkazů materiálu projektu a souhrnných částí dokumentace stavby. 
2: 35m+12m+10m+8m</t>
  </si>
  <si>
    <t>39</t>
  </si>
  <si>
    <t>286585</t>
  </si>
  <si>
    <t>KOTVY OCEL INJEKTOVANÉ V PODZEMÍ DL DO 10M ÚNOS PŘES 200KN</t>
  </si>
  <si>
    <t>Dočasné kotvy, vč. odpovídající protikorozní ochrany. Dvoupramencové, nominální průměr 1 pramence 15,3 mm (0,60") s charakteristickou hodnotou na mezi pevnosti v tahu 1770 MPa. Zhotovení kotev v souladu s ČSN EN 1537, vč. ověřovacích a kontrolních zkoušek dle stanoveného rozsahu (stanoveno v rozsahu dle ČSN EN 1537 resp. ČSN EN 1997-1).</t>
  </si>
  <si>
    <t>1: Dle technické zprávy, výkresových příloh projektové dokumentace, TKP staveb státních drah a výkazů materiálu projektu a souhrnných částí dokumentace stavby. 
2: 5ks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</si>
  <si>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dokumentaci pro zadání stavby; 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 
- průkazné a kontrolní zkoušky kotev;   
- druh, délku, rozmístění a rozsah zkoušek určuje zadávací dokumentace;   
- vrty pro kotvy nejsou součástí této položky uvedou se v položce 263 - vrty pro svorníky a kotvy v podzemí dl. do 12m.</t>
  </si>
  <si>
    <t>Svislé konstrukce (a kompletní):</t>
  </si>
  <si>
    <t>40</t>
  </si>
  <si>
    <t>317325</t>
  </si>
  <si>
    <t>ŘÍMSY ZE ŽELEZOBETONU DO C30/37</t>
  </si>
  <si>
    <t>Mostní ŽB římsy (NK mostu). Bez výztuže.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</si>
  <si>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1.35m3+1.35m3</t>
  </si>
  <si>
    <t>položka zahrnuje:   
- dodání čerstvého betonu (betonové směsi) požadované kvality, jeho uložení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požadovaných konstr. (i ztracené) s úpravou dle požadované kvality povrchu betonu, včetně odbedňovacích a odskružovacích prostředků,   
- podpěrné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všech požadovaných otvorů, kapes, výklenků, prostupů, dutin, drážek a pod., vč. ztížení práce a úprav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a tmelení spar a spojů,   
- opatření povrchů betonu izolací proti zemní vlhkosti v částech, kde přijdou do styku se zeminou nebo kamenivem,   
- případné zřízení spojovací vrstvy u základů,   
- úpravy pro osazení zařízení ochrany konstrukce proti vlivu bludných proudů</t>
  </si>
  <si>
    <t>41</t>
  </si>
  <si>
    <t>317365</t>
  </si>
  <si>
    <t>VÝZTUŽ ŘÍMS Z OCELI 10505, B500B</t>
  </si>
  <si>
    <t>Mostní ŽB římsy (NK mostu) - betonářská výztuž.</t>
  </si>
  <si>
    <t>1: Dle technické zprávy, výkresových příloh projektové dokumentace, TKP staveb státních drah a výkazů materiálu projektu a souhrnných částí dokumentace stavby. 
2: 0,2t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</si>
  <si>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</si>
  <si>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42</t>
  </si>
  <si>
    <t>327325</t>
  </si>
  <si>
    <t>ZDI OPĚRNÉ, ZÁRUBNÍ, NÁBŘEŽNÍ ZE ŽELEZOVÉHO BETONU DO C30/37</t>
  </si>
  <si>
    <t>Opěrné zídky Z1L, Z2L, Z1P a Z2P. Bez výztuže.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</si>
  <si>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17,5m3+14m3+13m3+13m3</t>
  </si>
  <si>
    <t>- dodání čerstvého betonu (betonové směsi) požadované kvality, jeho uložení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požadovaných konstr. (i ztracené) s úpravou dle požadované kvality povrchu betonu, včetně odbedňovacích a odskružovacích prostředků,   
- podpěrné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všech požadovaných otvorů, kapes, výklenků, prostupů, dutin, drážek a pod., vč. ztížení práce a úprav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a tmelení spar a spojů,   
- opatření povrchů betonu izolací proti zemní vlhkosti v částech, kde přijdou do styku se zeminou nebo kamenivem,   
- případné zřízení spojovací vrstvy u základů,   
- úpravy pro osazení zařízení ochrany konstrukce proti vlivu bludných proudů</t>
  </si>
  <si>
    <t>43</t>
  </si>
  <si>
    <t>327365</t>
  </si>
  <si>
    <t>VÝZTUŽ ZDÍ OPĚRNÝCH, ZÁRUBNÍCH, NÁBŘEŽNÍCH Z OCELI 10505, B500B</t>
  </si>
  <si>
    <t>Výztuž opěrných zídek Z1L, Z2L, Z1P a Z2P. Vč. navržených KARI sítí.</t>
  </si>
  <si>
    <t>1: Dle technické zprávy, výkresových příloh projektové dokumentace, TKP staveb státních drah a výkazů materiálu projektu a souhrnných částí dokumentace stavby. 
2: 3,5t+3,1t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</si>
  <si>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</si>
  <si>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44</t>
  </si>
  <si>
    <t>348173</t>
  </si>
  <si>
    <t>ZÁBRADLÍ Z DÍLCŮ KOVOVÝCH ŽÁROVĚ ZINK PONOREM S NÁTĚREM</t>
  </si>
  <si>
    <t>KG</t>
  </si>
  <si>
    <t>Mostní zábradlí. Vč. provedení PKO (zinkování ponorem + ONS 01). Vč. vypracování VTD. Vrchní barevný odstín DB 502 (modrý odstín).</t>
  </si>
  <si>
    <t>1: Dle technické zprávy, výkresových příloh projektové dokumentace, TKP staveb státních drah a výkazů materiálu projektu a souhrnných částí dokumentace stavby. 
2: 1000kg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</si>
  <si>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 žárové zinkování s ponorem   
- zvláštní spojovací prostředky, rozebíratelnost konstrukce,   
- ochranná opatření před účinky bludných proudů   
- ochranu před přepětím.</t>
  </si>
  <si>
    <t>45</t>
  </si>
  <si>
    <t>386385</t>
  </si>
  <si>
    <t>KOMPLETNÍ KONSTRUKCE JÍMEK ZE ŽELEZOBETONU C30/37 VČETNĚ VÝZTUŽE</t>
  </si>
  <si>
    <t>ŽB jímka na vtoku propustku.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</si>
  <si>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6,5m3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</si>
  <si>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</si>
  <si>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46</t>
  </si>
  <si>
    <t>389385</t>
  </si>
  <si>
    <t>MOSTNÍ RÁMOVÉ KONSTRUKCE ZE ŽELEZOBETONU C30/37 VČETNĚ VÝZTUŽE</t>
  </si>
  <si>
    <t>Nová ŽB polorámová NK mostu, vč. mostních křídel, bez mostních říms.   
Vč. 4 ks trvalého zařízení pro sledování bludných proudů (vývody z výztuže): destičky pro měření bludných proudů dle SŽDC (ČD) SR 5/7 (S), vč. šroubů a vč. úprav dle SŽDC (ČD) SR 5/7 (S), příloha 3, ob.r 12.   
Vč. úprav pracovních spár před další betonáží pro zachování plné statické integrity daného prvku. Vč. zajištění podélné betonářské výztuže rámového rohu a desky NK polorámu vyčnívající nad 3. pracovní spárou (P.S. pod deskou NK mostu) proti pohybu.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</si>
  <si>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51m3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</si>
  <si>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</si>
  <si>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Vodorovné konstrukce:</t>
  </si>
  <si>
    <t>47</t>
  </si>
  <si>
    <t>451314</t>
  </si>
  <si>
    <t>PODKLADNÍ A VÝPLŇOVÉ VRSTVY Z PROSTÉHO BETONU C25/30</t>
  </si>
  <si>
    <t>Beton C25/30-XF3:   
- betonové lože pod odláždění, vč. ukončovacích prahů, vč. lože pod odláždění dna jímky propustku   
- betonové lože pod příkopové tvárnice (na lesní komunikaci), vč. stabilizačního prahu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</si>
  <si>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40m3+3,6m3</t>
  </si>
  <si>
    <t>48</t>
  </si>
  <si>
    <t>Beton C25/30-XA1.   
- výplňový beton pod základy NK mostu (vč. bednění na určených hranách)   
- podkladní beton tl. 100 mm pod jímkou a čelem propustku, vyrovnávací vrstva tl. 40 mm pod základ NK propustku   
- podkladní beton tl. 100 mm pod revizními šachtami odvodnění a výplňový beton okolo revizních šachet odvodnění (vč. ztraceného bednění)   
- podkladní beton pod opěrnými zídkami (Z1L - vč. bednění na určených hranách, Z2L, Z1P, Z2P)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</si>
  <si>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63m3+2,5m3+2,5m3+40m3</t>
  </si>
  <si>
    <t>49</t>
  </si>
  <si>
    <t>451324</t>
  </si>
  <si>
    <t>PODKL A VÝPLŇ VRSTVY ZE ŽELEZOBET DO C25/30</t>
  </si>
  <si>
    <t>Beton C25/30-XA1. Kari sítě 8x8/100x100.   
- ŽB základ pod NK propustku, tl. 150 mm.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</si>
  <si>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1,6m*0,15m*20,85m</t>
  </si>
  <si>
    <t>50</t>
  </si>
  <si>
    <t>457314</t>
  </si>
  <si>
    <t>VYROVNÁVACÍ A SPÁDOVÝ PROSTÝ BETON C25/30</t>
  </si>
  <si>
    <t>Beton C25/30-XF3.   
- podkladní spádový beton v přechodových oblastech za rubem NK mostu.   
Vč. výběhů pod drenážními trubkami š. 1,0 m a tl. 250 mm mimo hlavní část spádového betonu.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</si>
  <si>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10,2m3+10,2m3+2*0,2m3+2*0,9m3</t>
  </si>
  <si>
    <t>51</t>
  </si>
  <si>
    <t>46251</t>
  </si>
  <si>
    <t>ZÁHOZ Z LOMOVÉHO KAMENE</t>
  </si>
  <si>
    <t>Úpravy koryta: těžký kamenný zához (místně příslušný materiál)   
Kameny o hmotnosti cca 500 kg, vyhovující ČSN EN 13383.</t>
  </si>
  <si>
    <t>1: Dle technické zprávy, výkresových příloh projektové dokumentace, TKP staveb státních drah a výkazů materiálu projektu a souhrnných částí dokumentace stavby. 
2: 9m3</t>
  </si>
  <si>
    <t>položka zahrnuje:   
- dodávku a zához lomového kamene předepsané frakce včetně mimostaveništní a vnitrostaveništní dopravy   
není-li v zadávací dokumentaci uvedeno jinak, jedná se o nakupovaný materiál</t>
  </si>
  <si>
    <t>52</t>
  </si>
  <si>
    <t>46321</t>
  </si>
  <si>
    <t>ROVNANINA Z LOMOVÉHO KAMENE</t>
  </si>
  <si>
    <t>Drenážní vrstva za rubem NK mostu.</t>
  </si>
  <si>
    <t>1: Dle technické zprávy, výkresových příloh projektové dokumentace, TKP staveb státních drah a výkazů materiálu projektu a souhrnných částí dokumentace stavby. 
2: 4,5m3</t>
  </si>
  <si>
    <t>položka zahrnuje:   
- dodávku a vyrovnání lomového kamene předepsané frakce do předepsaného tvaru včetně mimostaveništní a vnitrostaveništní dopravy   
není-li v zadávací dokumentaci uvedeno jinak, jedná se o nakupovaný materiál</t>
  </si>
  <si>
    <t>53</t>
  </si>
  <si>
    <t>Úpravy koryta: těžká kamenná rovnanina  (místně příslušný materiál)   
Kameny o hmotnosti 200-500 kg, u dna cca 500 kg, vyhovující ČSN EN 13383.   
Vč. kamenů menší frakce (např. úlomky) pro vyklínování dutin.</t>
  </si>
  <si>
    <t>1: Dle technické zprávy, výkresových příloh projektové dokumentace, TKP staveb státních drah a výkazů materiálu projektu a souhrnných částí dokumentace stavby. 
2: 11m3</t>
  </si>
  <si>
    <t>54</t>
  </si>
  <si>
    <t>46451</t>
  </si>
  <si>
    <t>POHOZ DNA A SVAHŮ Z LOMOVÉHO KAMENE</t>
  </si>
  <si>
    <t>Úpravy koryta: těžký kamenný pohoz (místně příslušný materiál)  
Kameny o hmotnosti 100-200 kg, vyhovující ČSN EN 13383.</t>
  </si>
  <si>
    <t>1: Dle technické zprávy, výkresových příloh projektové dokumentace, TKP staveb státních drah a výkazů materiálu projektu a souhrnných částí dokumentace stavby. 
2: 8m3</t>
  </si>
  <si>
    <t>položka zahrnuje dodávku předepsaného kamene, mimostaveništní a vnitrostaveništní dopravu a jeho uložení   
není-li v zadávací dokumentaci uvedeno jinak, jedná se o nakupovaný materiál</t>
  </si>
  <si>
    <t>55</t>
  </si>
  <si>
    <t>465512</t>
  </si>
  <si>
    <t>DLAŽBY Z LOMOVÉHO KAMENE NA MC</t>
  </si>
  <si>
    <t>Odláždění, provedení dle MVL 649.   
Tloušťka dlažby min. 250 mm. Pro vyplnění spár se použije cementová malta MC25-XF3. Odláždění bude ukončeno prahy dle MVL 649.   
Odláždění na terénu (vlevo - vč. odláždění dna jímky propustku, vpravo od osy koleje), odláždění koryta překonávaného toku od čela propustku k přejezdu pro lesní techniku.</t>
  </si>
  <si>
    <t>1: Dle technické zprávy, výkresových příloh projektové dokumentace, TKP staveb státních drah a výkazů materiálu projektu a souhrnných částí dokumentace stavby. 
2: (67m2+66m2+50m2)*0,25m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</si>
  <si>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</si>
  <si>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56</t>
  </si>
  <si>
    <t>467212</t>
  </si>
  <si>
    <t>STUPNĚ A PRAHY VOD KORYT ZDĚNÉ Z LOM KAM NA MC</t>
  </si>
  <si>
    <t>Kamenný stupeň š. 0,5 m před vtokem do jímky propustku.   
Zděno z lomového kamene na cementovou maltu MC25-XF3.</t>
  </si>
  <si>
    <t>1: Dle technické zprávy, výkresových příloh projektové dokumentace, TKP staveb státních drah a výkazů materiálu projektu a souhrnných částí dokumentace stavby. 
2: 3m*1,3m*0,85m</t>
  </si>
  <si>
    <t>položka zahrnuje:   
- nutné zemní práce (hloubení rýh apod.)   
- dodávku a zdění lomového kamene předepsané frakce na maltu cementovou předepsané kvality do předepsaného tvaru včetně mimostaveništní a vnitrostaveništní dopravy</t>
  </si>
  <si>
    <t>Komunikace:</t>
  </si>
  <si>
    <t>57</t>
  </si>
  <si>
    <t>501101</t>
  </si>
  <si>
    <t>ZŘÍZENÍ KONSTRUKČNÍ VRSTVY TĚLESA ŽELEZNIČNÍHO SPODKU ZE ŠTĚRKODRTI NOVÉ</t>
  </si>
  <si>
    <t>ŠD fr. 0/32 mm. Mimo aktivní zónu.   
- zásyp přechodových klínů</t>
  </si>
  <si>
    <t>1: Dle technické zprávy, výkresových příloh projektové dokumentace, TKP staveb státních drah a výkazů materiálu projektu a souhrnných částí dokumentace stavby. 
2: 152m3+152m3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</si>
  <si>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</si>
  <si>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58</t>
  </si>
  <si>
    <t>ŠD fr. 0/32 mm. V aktivní zóně. Vrstva nad spádovým betonem po spodní povrch ZKPP.</t>
  </si>
  <si>
    <t>1: Dle technické zprávy, výkresových příloh projektové dokumentace, TKP staveb státních drah a výkazů materiálu projektu a souhrnných částí dokumentace stavby. 
2: 16m3+21m3</t>
  </si>
  <si>
    <t>59</t>
  </si>
  <si>
    <t>ŠD fr. 16/32 mm. Obsyp drenážních trubek za rubem NK mostu.</t>
  </si>
  <si>
    <t>1: Dle technické zprávy, výkresových příloh projektové dokumentace, TKP staveb státních drah a výkazů materiálu projektu a souhrnných částí dokumentace stavby. 
2: 5m3</t>
  </si>
  <si>
    <t>60</t>
  </si>
  <si>
    <t>56314</t>
  </si>
  <si>
    <t>VOZOVKOVÉ VRSTVY Z MECHANICKY ZPEVNĚNÉHO KAMENIVA TL. DO 200MM</t>
  </si>
  <si>
    <t>Nová konstrukce vozovky lesní komunikace v prostoru mostního objektu, dle TP Katalog vozovek polích cest: typ PN 613 (katalogový list PN 6-5).   
- obrusná vrstva: MZK tl. 180 mm (fr. 0/32 mm)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</si>
  <si>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</si>
  <si>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61</t>
  </si>
  <si>
    <t>56334</t>
  </si>
  <si>
    <t>VOZOVKOVÉ VRSTVY ZE ŠTĚRKODRTI TL. DO 200MM</t>
  </si>
  <si>
    <t>Nová konstrukce vozovky lesní komunikace v prostoru mostního objektu, dle TP Katalog vozovek polích cest: typ PN 613 (katalogový list PN 6-5).   
- podkladní vrstva: ŠDB tl. 200 mm (fr. 0/32 mm)</t>
  </si>
  <si>
    <t>62</t>
  </si>
  <si>
    <t>567303</t>
  </si>
  <si>
    <t>VRSTVY PRO OBNOVU A OPRAVY ZE ŠTĚRKODRTI</t>
  </si>
  <si>
    <t>ŠD fr. 0/32 mm. Mimo aktivní zónu. Nový materiál.</t>
  </si>
  <si>
    <t>1: Dle technické zprávy, výkresových příloh projektové dokumentace, TKP staveb státních drah a výkazů materiálu projektu a souhrnných částí dokumentace stavby. 
2: 445m3</t>
  </si>
  <si>
    <t>63</t>
  </si>
  <si>
    <t>Podsyp ze ŠD fr. 0/32 mm v tl. cca 0,15 m pod těžkým kamenným záhozem před vtokem do jímky propustku.</t>
  </si>
  <si>
    <t>1: Dle technické zprávy, výkresových příloh projektové dokumentace, TKP staveb státních drah a výkazů materiálu projektu a souhrnných částí dokumentace stavby. 
2: 2,1m3</t>
  </si>
  <si>
    <t>64</t>
  </si>
  <si>
    <t>58301</t>
  </si>
  <si>
    <t>KRYT ZE SINIČNÍCH DÍLCŮ (PANELŮ) TL 150MM</t>
  </si>
  <si>
    <t>Pro plochy:   
- zařízení staveniště   
Vč. podkladní vrstvy: ŠP fr. 8/16 (tl. 100 mm), ŠP fr. 4/8 (tl. 50 mm).</t>
  </si>
  <si>
    <t>1: Dle technické zprávy, výkresových příloh projektové dokumentace, TKP staveb státních drah a výkazů materiálu projektu a souhrnných částí dokumentace stavby. 
2: 120m2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</si>
  <si>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</si>
  <si>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Přidružená stavební výroba:</t>
  </si>
  <si>
    <t>65</t>
  </si>
  <si>
    <t>711111</t>
  </si>
  <si>
    <t>IZOLACE BĚŽNÝCH KONSTRUKCÍ PROTI ZEMNÍ VLHKOSTI ASFALTOVÝMI NÁTĚRY</t>
  </si>
  <si>
    <t>SVI typ 2: 1x nátěr penetrační, 2x nátěr asfaltový.   
Aplikace:    
- určené plochy NK mostu   
- určené plochy opěrných zídek   
- jímka, čelo a NK propustku</t>
  </si>
  <si>
    <t>1: Dle technické zprávy, výkresových příloh projektové dokumentace, TKP staveb státních drah a výkazů materiálu projektu a souhrnných částí dokumentace stavby. 
2: (150m2+44m2+62m2)*3ks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</si>
  <si>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</si>
  <si>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66</t>
  </si>
  <si>
    <t>711112</t>
  </si>
  <si>
    <t>IZOLACE BĚŽNÝCH KONSTRUKCÍ PROTI ZEMNÍ VLHKOSTI ASFALTOVÝMI PÁSY</t>
  </si>
  <si>
    <t>SVI typ 1: SVI na bázi natavovaných asfaltových pásů (NAIP). Vč. provedení úprav v místech pracovních a dilatačních spár. Vč. dilatačních spár mezi opěrnými zídkami a NK mostu.   
Aplikace:   
- určené plochy NK mostu   
- rub opěrných zídek   
- horní povrch spádového betonu, vč. jeho výběhů (š. 1,0 m) pod drenážní trubkou</t>
  </si>
  <si>
    <t>1: Dle technické zprávy, výkresových příloh projektové dokumentace, TKP staveb státních drah a výkazů materiálu projektu a souhrnných částí dokumentace stavby. 
2: 119m2+120m2+108m2</t>
  </si>
  <si>
    <t>67</t>
  </si>
  <si>
    <t>711509</t>
  </si>
  <si>
    <t>OCHRANA IZOLACE NA POVRCHU TEXTILIÍ</t>
  </si>
  <si>
    <t>SVI typ 1: ochrana izolace geotextilií o plošné hmotnosti 1000 g/m2.</t>
  </si>
  <si>
    <t>položka zahrnuje:   
- dodání  předepsaného ochranného materiálu   
- zřízení ochrany izolace</t>
  </si>
  <si>
    <t>Potrubí:</t>
  </si>
  <si>
    <t>68</t>
  </si>
  <si>
    <t>87434</t>
  </si>
  <si>
    <t>POTRUBÍ Z TRUB PLASTOVÝCH ODPADNÍCH DN DO 200MM</t>
  </si>
  <si>
    <t>Potrubí ze silnostěnné HDPE trubky dl. 1,0 m na vyústění rubové drenáže.</t>
  </si>
  <si>
    <t>1: Dle technické zprávy, výkresových příloh projektové dokumentace, TKP staveb státních drah a výkazů materiálu projektu a souhrnných částí dokumentace stavby. 
2: 1,0m*2ks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</si>
  <si>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</si>
  <si>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69</t>
  </si>
  <si>
    <t>875332</t>
  </si>
  <si>
    <t>POTRUBÍ DREN Z TRUB PLAST DN DO 150MM DĚROVANÝCH</t>
  </si>
  <si>
    <t>Odvodnění rubu NK mostu.</t>
  </si>
  <si>
    <t>1: Dle technické zprávy, výkresových příloh projektové dokumentace, TKP staveb státních drah a výkazů materiálu projektu a souhrnných částí dokumentace stavby. 
2: 10,6m+10,6m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</si>
  <si>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</si>
  <si>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70</t>
  </si>
  <si>
    <t>895822</t>
  </si>
  <si>
    <t>DRENÁŽNÍ ŠACHTICE KONTROLNÍ Z PLAST DÍLCŮ ŠK 80</t>
  </si>
  <si>
    <t>Revizní šachta drenážního potrubí.   
Světlý rozměr 800 mm, hloubka cca 1,75 m (dle konkrétního výrobku).   
Odolnost vůči UV-záření, mrazu, krystalizaci a deformaci.   
Vč. úpravy pro napojení drenážního potrubí, s opatřením proti bočnímu vnikání vody a nečistot do šachty. Vč. pochůzného poklopu dle ČSN EN 124 a s opatřením proti zcizení. Vč. stupadel s protikorozní a protiskluzovou úpravou. Vč. zavíčkování trubky.</t>
  </si>
  <si>
    <t>1: Dle technické zprávy, výkresových příloh projektové dokumentace, TKP staveb státních drah a výkazů materiálu projektu a souhrnných částí dokumentace stavby. 
2: 1ks+1ks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</si>
  <si>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</si>
  <si>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71</t>
  </si>
  <si>
    <t>899123R</t>
  </si>
  <si>
    <t>MŘÍŽE Z KOMPOZITU SAMOSTATNÉ</t>
  </si>
  <si>
    <t>Kompozitní litý rošt pochozí (půdorysné rozměry 1,155 x 1,720 m; A=2,0 m2) na pochozí ploše s příslušnou protiskluzovou povrchovou úpravou, pro zaklopení jímky propustku, splňující MVL 725, výška roštu 60 mm, oko 30x30 mm, tl. nosného profilu min. 4 mm. Vč. systému upevnění roštu k podpůrnému profilu dle výrobce, vč. vhodného opatření proti zcizení roštu, vč. protiskluzové úpravy pochozího povrchu roštu. Vč. podložek z EPDM tl. 2 mm a š. 75 mm (plnoplošně nalepeno na podpůrné profily).    
Barevné řešení: šedý odstín.   
Vč. podpůrných profilů L76x6 z kompozitního mat. (dle MVL 725) dl. celkem 4,2 m.   
Vč. distančních profilů z recyklovaného plastu (dle MVL 725) odolného vůči UV-záření: obdélníkový profil 40 x 60 mm dl. 60 mm, 15 ks (dl. celkem 1,0 m).   
Vč. chemických kotev (celkem 15 ks) z korozivzdorné oceli M10/220 mm, vč. matice a podložky pro M10 (jakost A2), vč. plastových krytek.</t>
  </si>
  <si>
    <t>1: Dle technické zprávy, výkresových příloh projektové dokumentace, TKP staveb státních drah a výkazů materiálu projektu a souhrnných částí dokumentace stavby. 
2: 1ks</t>
  </si>
  <si>
    <t>Položka zahrnuje dodávku a osazení předepsané mříže včetně rámu</t>
  </si>
  <si>
    <t>72</t>
  </si>
  <si>
    <t>89915R</t>
  </si>
  <si>
    <t>STUPADLA (A POD)</t>
  </si>
  <si>
    <t>Ocelová stupadla s plastovým povlakem dle ČSN EN 13101, jímka propustku. Výrobek.   
Vč. osazení.</t>
  </si>
  <si>
    <t>- Položka zahrnuje veškerý materiál, výrobky a polotovary, včetně mimostaveništní a vnitrostaveništní dopravy (rovněž přesuny), včetně naložení a složení,případně s uložením.</t>
  </si>
  <si>
    <t>Ostatní práce:</t>
  </si>
  <si>
    <t>73</t>
  </si>
  <si>
    <t>91345</t>
  </si>
  <si>
    <t>NIVELAČNÍ ZNAČKY KOVOVÉ</t>
  </si>
  <si>
    <t>Nivelační značky na římsách NK mostu.</t>
  </si>
  <si>
    <t>1: Dle technické zprávy, výkresových příloh projektové dokumentace, TKP staveb státních drah a výkazů materiálu projektu a souhrnných částí dokumentace stavby. 
2: 2ks</t>
  </si>
  <si>
    <t>položka zahrnuje:   
- dodání a osazení nivelační značky včetně nutných zemních prací   
- vnitrostaveništní a mimostaveništní dopravu</t>
  </si>
  <si>
    <t>74</t>
  </si>
  <si>
    <t>918115</t>
  </si>
  <si>
    <t>ČELA PROPUSTU Z BETONU DO C 30/37</t>
  </si>
  <si>
    <t>Čelo propustku.</t>
  </si>
  <si>
    <t>1: Dle technické zprávy, výkresových příloh projektové dokumentace, TKP staveb státních drah a výkazů materiálu projektu a souhrnných částí dokumentace stavby. 
2: 1,8m3+5,0m3+0,4m3</t>
  </si>
  <si>
    <t>Položka zahrnuje kompletní čelo (základ, dřík, římsu)   
- dodání  čerstvého  betonu  (betonové  směsi)  požadované  kvality,  jeho  uložení  do požadovaného tvaru při jakékoliv hustotě výztuže, konzistenci čerstvého betonu a způsobu hutnění, ošetření a ochranu betonu,   
- dodání a osazení výztuže,   
- případně dokumentací předepsaný kamenný obklad,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proudů.</t>
  </si>
  <si>
    <t>75</t>
  </si>
  <si>
    <t>9184R</t>
  </si>
  <si>
    <t>PROPUSTY RÁMOVÉ 100/100</t>
  </si>
  <si>
    <t>Rámový propustek o světlosti otvoru 1000 mmm. Vnější rozměry 1,4 x 1,4 m.   
Beton C40/50 - XC4, XF3.   
Prefabrikáty skladebné délky 1,0 m (22 ks). Vodotěsné spoje.   
Vč. úpravy výtokového prefabrikátu.   
Vč. veškeré manipulace s prefabrikáty.   
Vč. vytmelení spáry ve styku koncového prefabrikátu a jímky, resp. čela propustku vhodným trvale pružným tmelem.   
Vč. vytmelení spár mezi uloženými prefabrikáty vhodným trvale pružným tmelem.</t>
  </si>
  <si>
    <t>1: Dle technické zprávy, výkresových příloh projektové dokumentace, TKP staveb státních drah a výkazů materiálu projektu a souhrnných částí dokumentace stavby. 
2: 22,0m</t>
  </si>
  <si>
    <t>Položka zahrnuje:   
- dodání a položení prefabrikovaných rámů z dokumentací předepsaných rozměrů   
- případné úpravy rámů   
Nezahrnuje podkladní vrstvy, vyrovnávací a spádový beton uvnitř rámů a na jejich povrchu, izolaci.</t>
  </si>
  <si>
    <t>76</t>
  </si>
  <si>
    <t>919155</t>
  </si>
  <si>
    <t>ŘEZÁNÍ OCELOVÝCH PROFILŮ PRŮŘEZU PŘES 700MM2</t>
  </si>
  <si>
    <t>Odřezání horní části mikrozápor na stanovenou výškovou úroveň.</t>
  </si>
  <si>
    <t>1: Dle technické zprávy, výkresových příloh projektové dokumentace, TKP staveb státních drah a výkazů materiálu projektu a souhrnných částí dokumentace stavby. 
2: 11ks</t>
  </si>
  <si>
    <t>položka zahrnuje řezání ocelových profilů bez ohledu na tvar a způsob provedení. Nezahrnuje řezání kolejnic, to se vykáže v SD 54.</t>
  </si>
  <si>
    <t>77</t>
  </si>
  <si>
    <t>931182</t>
  </si>
  <si>
    <t>VÝPLŇ DILATAČNÍCH SPAR Z POLYSTYRENU TL 20MM</t>
  </si>
  <si>
    <t>Extrudovaný polystyren tl. 20 mm.   
Spáry mezi konstrukcí opěrných zídek (Z1L, Z2L, Z1P, Z2P) a NK mostu.   
Spára mezi spádovým betonem (přech. oblasti) a NK mostu.   
Spáry mezi spádovými betony (přech. oblasti) a navazujícím podkladním betonem (š. 1,0 m a tl. 0,25 m) pod drenážními trubkami.</t>
  </si>
  <si>
    <t>1: Dle technické zprávy, výkresových příloh projektové dokumentace, TKP staveb státních drah a výkazů materiálu projektu a souhrnných částí dokumentace stavby. 
2: (1,3m2+1,3m2+1,4m2+1,4m2)+2,5m2+1,0m2</t>
  </si>
  <si>
    <t>položka zahrnuje dodávku a osazení předepsaného materiálu, očištění ploch spáry před úpravou, očištění okolí spáry po úpravě</t>
  </si>
  <si>
    <t>78</t>
  </si>
  <si>
    <t>931185</t>
  </si>
  <si>
    <t>VÝPLŇ DILATAČNÍCH SPAR Z POLYSTYRENU TL 50MM</t>
  </si>
  <si>
    <t>Pěnový polystyren tl. 50 mm.   
Výplň spáry mezi NK propustku a podkladním betonem pod opěrnou zídkou Z2L, resp. podkladním výplňovým betonem pod NK mostu.</t>
  </si>
  <si>
    <t>1: Dle technické zprávy, výkresových příloh projektové dokumentace, TKP staveb státních drah a výkazů materiálu projektu a souhrnných částí dokumentace stavby. 
2: 11,5m2</t>
  </si>
  <si>
    <t>79</t>
  </si>
  <si>
    <t>931334</t>
  </si>
  <si>
    <t>TĚSNĚNÍ DILATAČNÍCH SPAR POLYURETANOVÝM TMELEM PRŮŘEZU DO 400MM2</t>
  </si>
  <si>
    <t>Spáry mezi konstrukcí opěrných zídek (Z1L, Z2L, Z1P, Z2P) a NK mostu.   
Vč. penetračního nátěru před aplikací tmelu, vč. výplňového PE provazce.</t>
  </si>
  <si>
    <t>1: Dle technické zprávy, výkresových příloh projektové dokumentace, TKP staveb státních drah a výkazů materiálu projektu a souhrnných částí dokumentace stavby. 
2: 4,8m+4,6m+5,0m+5,0m</t>
  </si>
  <si>
    <t>položka zahrnuje dodávku a osazení předepsaného materiálu, očištění ploch spáry před úpravou, očištění okolí spáry po úpravě   
nezahrnuje těsnící profil</t>
  </si>
  <si>
    <t>80</t>
  </si>
  <si>
    <t>935412</t>
  </si>
  <si>
    <t>ŽLABY A RIGOLY Z BETONOVÝCH ŽLABOVEK ŠÍŘKY DO 600 MM DO BETONU</t>
  </si>
  <si>
    <t>Příkopové tvárnice typ TBM-Q100-600. Odvodňovací žlab na lesní komunikaci.</t>
  </si>
  <si>
    <t>1: Dle technické zprávy, výkresových příloh projektové dokumentace, TKP staveb státních drah a výkazů materiálu projektu a souhrnných částí dokumentace stavby. 
2: 4,3m</t>
  </si>
  <si>
    <t>1. Položka obsahuje:   
 – veškerý materiál, výrobky a polotovary, včetně mimostaveništní a vnitrostaveništní dopravy (rovněž přesuny), včetně naložení a složení, případně s uložením   
 – zahrnují veškeré práce a materiál nutné pro zřízení těchto konstrukcí, včetně lože, ukončení, patek, spárování, úpravy vtoku a výtoku   
2. Položka neobsahuje:   
 X   
3. Způsob měření:   
Měří se metr délkový.</t>
  </si>
  <si>
    <t>81</t>
  </si>
  <si>
    <t>935832</t>
  </si>
  <si>
    <t>ŽLABY A RIGOLY DLÁŽDĚNÉ Z LOMOVÉHO KAMENE TL DO 250MMM DO BETONU TL 100MM</t>
  </si>
  <si>
    <t>Tvarované žlaby za rubem říms opěrných zídek (Z1L, Z2L, Z1P, Z2P).   
Do betonového lože tl. 150 mm.</t>
  </si>
  <si>
    <t>1: Dle technické zprávy, výkresových příloh projektové dokumentace, TKP staveb státních drah a výkazů materiálu projektu a souhrnných částí dokumentace stavby. 
2: 4.8m2+3.4m2+4.2m2+4.2m2</t>
  </si>
  <si>
    <t>položka zahrnuje:   
- dodání a uložení předepsaného dlažebního materiálu v požadované kvalitě do předepsaného tvaru a v předepsané šířce   
- dodání a rozprostření lože z předepsaného materiálu v předepsané tloušťce a šířce   
- úravu napojení a ukončení   
- vnitrostaveništní i mimostaveništní dopravu   
- měří se vydlážděná plocha.</t>
  </si>
  <si>
    <t>82</t>
  </si>
  <si>
    <t>93631R</t>
  </si>
  <si>
    <t>DROBNÉ DOPLŇK KONSTR BETON MONOLIT</t>
  </si>
  <si>
    <t>Vlys do betonu, vyznačení letopočtu výstavby na NK mostu (2x) a čele propustku (1x).</t>
  </si>
  <si>
    <t>1: Dle technické zprávy, výkresových příloh projektové dokumentace, TKP staveb státních drah a výkazů materiálu projektu a souhrnných částí dokumentace stavby. 
2: 2ks+1ks</t>
  </si>
  <si>
    <t>- položka obsahuje všechny související práce s provedením uvedených prací</t>
  </si>
  <si>
    <t>83</t>
  </si>
  <si>
    <t>96612A</t>
  </si>
  <si>
    <t>BOURÁNÍ KONSTRUKCÍ Z KAMENE NA SUCHO - BEZ DOPRAVY</t>
  </si>
  <si>
    <t>Odstranění kamenného odláždění svahů vlevo od mostu, odstranění kamenné desky propustku pod přejezdem pro lesní techniku.   
Pozn.: v případě použitelnosti budou kamenné prvky využity na stavbě - určí TDI.   
Skládka České Libchavy (30 km).</t>
  </si>
  <si>
    <t>1: Dle technické zprávy, výkresových příloh projektové dokumentace, TKP staveb státních drah a výkazů materiálu projektu a souhrnných částí dokumentace stavby. 
2: 5.5m3+1.1m3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</si>
  <si>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</si>
  <si>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84</t>
  </si>
  <si>
    <t>96612B</t>
  </si>
  <si>
    <t>BOURÁNÍ KONSTRUKCÍ Z KAMENE NA SUCHO - DOPRAVA</t>
  </si>
  <si>
    <t>Odstranění kamenného odláždění svahů vlevo od mostu, odstranění kamenné desky propustku pod přejezdem pro lesní techniku.   
Pozn.: v případě použitelnosti budou kamenné prvky využity na stavbě - určí TDI.   
Skládka Rychnov nad Kněžnou (15 km).</t>
  </si>
  <si>
    <t>1: Dle technické zprávy, výkresových příloh projektové dokumentace, TKP staveb státních drah a výkazů materiálu projektu a souhrnných částí dokumentace stavby. 
2: (5.5m3+1.1m3)*2.5t/m3*15km</t>
  </si>
  <si>
    <t>85</t>
  </si>
  <si>
    <t>96613A</t>
  </si>
  <si>
    <t>BOURÁNÍ KONSTRUKCÍ Z KAMENE NA MC - BEZ DOPRAVY</t>
  </si>
  <si>
    <t>Bourání původních mostních opěr O 01, O 02 a mostních křídel. Bourání stávajícího kamenného propustku procházející pod mostním objektem.    
Pozn.: v případě použitelnosti budou kamenné prvky využity na stavbě - určí TDI.</t>
  </si>
  <si>
    <t>1: Dle technické zprávy, výkresových příloh projektové dokumentace, TKP staveb státních drah a výkazů materiálu projektu a souhrnných částí dokumentace stavby. 
2: 162m3+19.5m3</t>
  </si>
  <si>
    <t>86</t>
  </si>
  <si>
    <t>96613B</t>
  </si>
  <si>
    <t>BOURÁNÍ KONSTRUKCÍ Z KAMENE NA MC - DOPRAVA</t>
  </si>
  <si>
    <t>Bourání původních mostních opěr O 01, O 02 a mostních křídel. Bourání stávajícího kamenného propustku procházející pod mostním objektem.   
Pozn.: v případě použitelnosti budou kamenné prvky využity na stavbě - určí TDI.   
Skládka Rychnov nad Kněžnou (15 km).</t>
  </si>
  <si>
    <t>1: Dle technické zprávy, výkresových příloh projektové dokumentace, TKP staveb státních drah a výkazů materiálu projektu a souhrnných částí dokumentace stavby. 
2: (162m3+19.5m3)*2.5t/m3*15km</t>
  </si>
  <si>
    <t>87</t>
  </si>
  <si>
    <t>96617A</t>
  </si>
  <si>
    <t>BOURÁNÍ KONSTRUKCÍ ZE DŘEVA - BEZ DOPRAVY</t>
  </si>
  <si>
    <t>Dřevěné fošny z podlah na OK mostu.</t>
  </si>
  <si>
    <t>1: Dle technické zprávy, výkresových příloh projektové dokumentace, TKP staveb státních drah a výkazů materiálu projektu a souhrnných částí dokumentace stavby. 
2: 0,5m3</t>
  </si>
  <si>
    <t>88</t>
  </si>
  <si>
    <t>96617B</t>
  </si>
  <si>
    <t>BOURÁNÍ KONSTRUKCÍ ZE DŘEVA - DOPRAVA</t>
  </si>
  <si>
    <t>Dřevěné fošny z podlah na OK mostu.   
Skládka České Libchavy (30 km).</t>
  </si>
  <si>
    <t>1: Dle technické zprávy, výkresových příloh projektové dokumentace, TKP staveb státních drah a výkazů materiálu projektu a souhrnných částí dokumentace stavby. 
2: 0,5m3*30km</t>
  </si>
  <si>
    <t>89</t>
  </si>
  <si>
    <t>966187</t>
  </si>
  <si>
    <t>DEMONTÁŽ KONSTRUKCÍ KOVOVÝCH S ODVOZEM DO 16KM</t>
  </si>
  <si>
    <t>Dmtž, doprava a uložení stávající nýtované OK mostu (dvojčité nosníky, dl. OK mostu 3,88 m) - vč. ztužení a chodníkových konzol, ocelového zábradlí a uřezaných horních částí mikrozápor na sběrný dvůr.   
Zhotovitel předá zástupci investora protokol o předání ocelového šrotu do sběrny.  Sběrný dvůr Vamberk (16 km).</t>
  </si>
  <si>
    <t>1: Dle technické zprávy, výkresových příloh projektové dokumentace, TKP staveb státních drah a výkazů materiálu projektu a souhrnných částí dokumentace stavby. 
2: 2.0t+0.17t+0.7t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</si>
  <si>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</si>
  <si>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SO 02</t>
  </si>
  <si>
    <t>Most v km 10.210</t>
  </si>
  <si>
    <t>položka zahrnuje:- fotodokumentaci zadavatelem požadovaného děje a konstrukcí v požadovaných časových intervalech- zadavatelem specifikované výstupy (fotografie v papírovém a digitálním formátu) v požadovaném počtu</t>
  </si>
  <si>
    <t>Výkopová zemina ze stavební jámy.  Vč. dodání potřebných rozborů.    
Skládka Rychnov nad Kněžnou (15 km).</t>
  </si>
  <si>
    <t>1: Dle technické zprávy, výkresových příloh projektové dokumentace, TKP staveb státních drah a výkazů materiálu projektu a souhrnných částí dokumentace stavby. 
2: (150m3+223m3)*2,0t/m3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</si>
  <si>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</si>
  <si>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ŠP celk. tl. 150 mm z podkladu pod silniční panely (zařízení staveniště).    
Skládka Rychnov nad Kněžnou (15 km).</t>
  </si>
  <si>
    <t>1: Dle technické zprávy, výkresových příloh projektové dokumentace, TKP staveb státních drah a výkazů materiálu projektu a souhrnných částí dokumentace stavby. 
2: 160m2*0,15m*1,8</t>
  </si>
  <si>
    <t>Výkopová hornina ze stavební jámy.  Vč. dodání potřebných rozborů.    
Skládka Rychnov nad Kněžnou (15 km).</t>
  </si>
  <si>
    <t>1: Dle technické zprávy, výkresových příloh projektové dokumentace, TKP staveb státních drah a výkazů materiálu projektu a souhrnných částí dokumentace stavby. 
2: (62+7)*2.7t/m3</t>
  </si>
  <si>
    <t>1: Dle technické zprávy, výkresových příloh projektové dokumentace, TKP staveb státních drah a výkazů materiálu projektu a souhrnných částí dokumentace stavby. 
2: 160m2*0,15m*2,5</t>
  </si>
  <si>
    <t>Kamenná suť z původních mostních opěr (vč. křídel) a kamenného koryta   
Skládka Rychnov nad Kněžnou (15 km).</t>
  </si>
  <si>
    <t>1: Dle technické zprávy, výkresových příloh projektové dokumentace, TKP staveb státních drah a výkazů materiálu projektu a souhrnných částí dokumentace stavby. 
2: 258.6*2.5tm3</t>
  </si>
  <si>
    <t>1: Dle technické zprávy, výkresových příloh projektové dokumentace, TKP staveb státních drah a výkazů materiálu projektu a souhrnných částí dokumentace stavby. 
2: 2*0.2tks</t>
  </si>
  <si>
    <t>Dřevěné podlahy (fošny) ze stávající OK mostu.   
včetně smýceného náletu    
Skládka České Libchavy (30 km).</t>
  </si>
  <si>
    <t>1: Dle technické zprávy, výkresových příloh projektové dokumentace, TKP staveb státních drah a výkazů materiálu projektu a souhrnných částí dokumentace stavby. 
2: 1.76m3*1.1t/m3</t>
  </si>
  <si>
    <t>R03720</t>
  </si>
  <si>
    <t>DOPRAVNÍ OPATŘENÍ BĚHEM STAVBY</t>
  </si>
  <si>
    <t>- dopravní značení řeší zhotovitel v rámci přípravy stavby</t>
  </si>
  <si>
    <t>1: Dle technické zprávy, výkresových příloh projektové dokumentace, TKP staveb státních drah a výkazů materiálu projektu a souhrnných částí dokumentace stavby. 
2: 1</t>
  </si>
  <si>
    <t>zahrnuje objednatelem povolené náklady na požadovaná zařízení zhotovitele</t>
  </si>
  <si>
    <t>1: Dle technické zprávy, výkresových příloh projektové dokumentace, TKP staveb státních drah a výkazů materiálu projektu a souhrnných částí dokumentace stavby. 
2: 100m2</t>
  </si>
  <si>
    <t>odstranění křovin a stromů do průměru 100 mmdoprava dřevin bez ohledu na vzdálenostspálení na hromadách nebo štěpkování</t>
  </si>
  <si>
    <t>1: Dle technické zprávy, výkresových příloh projektové dokumentace, TKP staveb státních drah a výkazů materiálu projektu a souhrnných částí dokumentace stavby. 
2: 2</t>
  </si>
  <si>
    <t>Frézování pařezů se měří v [ks] frézovaných pařezů, průměr pařezu je uvažován dle stromu ve výšce 1,3m nad terénem, u stávajícího pařezu se stanoví jako změřený průměr vynásobený  koeficientem 1/1,38. Položka zahrnuje zejména:- frézování do hloubky 20cm pod úroveň terénu- veškeré drobné zemní práce spojené s frézováním pařezů- případně další práce s nimi dle pokynů zadávací dokumentace.</t>
  </si>
  <si>
    <t>11313A</t>
  </si>
  <si>
    <t>ODSTRANĚNÍ KRYTU ZPEVNĚNÝCH PLOCH S ASFALTOVÝM POJIVEM - BEZ DOPRAVY</t>
  </si>
  <si>
    <t>odstranění krytu stávající vozovky</t>
  </si>
  <si>
    <t>1: Dle technické zprávy, výkresových příloh projektové dokumentace, TKP staveb státních drah a výkazů materiálu projektu a souhrnných částí dokumentace stavby. 
2: 230m2*0,1m2</t>
  </si>
  <si>
    <t>11313B</t>
  </si>
  <si>
    <t>ODSTRANĚNÍ KRYTU ZPEVNĚNÝCH PLOCH S ASFALTOVÝM POJIVEM - DOPRAVA</t>
  </si>
  <si>
    <t>Odstranění krytu stávající vozovky    
Skládka České Libchavy (30 km)</t>
  </si>
  <si>
    <t>1: Dle technické zprávy, výkresových příloh projektové dokumentace, TKP staveb státních drah a výkazů materiálu projektu a souhrnných částí dokumentace stavby. 
2: 23*2.2t/m3*30km</t>
  </si>
  <si>
    <t>Odstranění sil. panelů z:   
- plocha zařízení staveniště   
- úprava povrchu pro osazení NOK silničním jeřábem</t>
  </si>
  <si>
    <t>1: Dle technické zprávy, výkresových příloh projektové dokumentace, TKP staveb státních drah a výkazů materiálu projektu a souhrnných částí dokumentace stavby. 
2: 260*(0.15m+0.15m)</t>
  </si>
  <si>
    <t>Odstranění sil. panelů z:   
- plocha zařízení staveniště   
- úprava povrchu pro osazení NOK silničním jeřábem    
Skládka České Libchavy (30 km)</t>
  </si>
  <si>
    <t>1: Dle technické zprávy, výkresových příloh projektové dokumentace, TKP staveb státních drah a výkazů materiálu projektu a souhrnných částí dokumentace stavby. 
2: (260m2*0,15m*2,5t/m3)*30km+(260m2*0,15m*1,8t/m3)*30km</t>
  </si>
  <si>
    <t>11526</t>
  </si>
  <si>
    <t>PŘEVEDENÍ VODY POTRUBÍM DN 800 NEBO ŽLABY R.O. DO 2,8M</t>
  </si>
  <si>
    <t>Dočasné převedení vodního toku pod mostem   
DN800</t>
  </si>
  <si>
    <t>1: Dle technické zprávy, výkresových příloh projektové dokumentace, TKP staveb státních drah a výkazů materiálu projektu a souhrnných částí dokumentace stavby. 
2: 29m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</si>
  <si>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</si>
  <si>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</si>
  <si>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</si>
  <si>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1: Dle technické zprávy, výkresových příloh projektové dokumentace, TKP staveb státních drah a výkazů materiálu projektu a souhrnných částí dokumentace stavby. 
2: 380m2*0,3m</t>
  </si>
  <si>
    <t>položka zahrnuje sejmutí ornice bez ohledu na tloušťku vrstvy a její vodorovnou dopravunezahrnuje uložení na trvalou skládku</t>
  </si>
  <si>
    <t>Výkopy.   
- výkopy v oblasti mostu a nového koryta   
- výkopy pro komunikaci</t>
  </si>
  <si>
    <t>1: Dle technické zprávy, výkresových příloh projektové dokumentace, TKP staveb státních drah a výkazů materiálu projektu a souhrnných částí dokumentace stavby. 
2: 620m3+80m3+115m3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</si>
  <si>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</si>
  <si>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Výkopy.     
- výkopy v oblasti mostu a nového koryta    
- výkopy pro komunikaci    
- materiál z provedených vrtů pro mikrozápory ve tř. I    
Odečten materiál, který bude použit pro zpětné zásypy a obsypy a srovnání terénu na parc. č. 3476 a 3474 po případném průjezdu silničního jeřábu    
Skládka Rychnov nad Kněžnou (15 km).</t>
  </si>
  <si>
    <t>1: Dle technické zprávy, výkresových příloh projektové dokumentace, TKP staveb státních drah a výkazů materiálu projektu a souhrnných částí dokumentace stavby. 
2: (114+815-706)*15km</t>
  </si>
  <si>
    <t>Výkopy.   
- výkopy v oblasti mostu</t>
  </si>
  <si>
    <t>1: Dle technické zprávy, výkresových příloh projektové dokumentace, TKP staveb státních drah a výkazů materiálu projektu a souhrnných částí dokumentace stavby. 
2: 62m3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</si>
  <si>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</si>
  <si>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Výkopy.  
- výkopy v oblasti mostu   
- materiál z provedených vrtů pro mikrozápory ve tř. IIII   
Skládka Rychnov nad Kněžnou (15 km).</t>
  </si>
  <si>
    <t>1: Dle technické zprávy, výkresových příloh projektové dokumentace, TKP staveb státních drah a výkazů materiálu projektu a souhrnných částí dokumentace stavby. 
2: 62*15km+7m3*15km</t>
  </si>
  <si>
    <t>125734</t>
  </si>
  <si>
    <t>VYKOPÁVKY ZE ZEMNÍKŮ A SKLÁDEK TŘ. I, ODVOZ DO 5KM</t>
  </si>
  <si>
    <t>Vytěžená zemina na dočasné skládce    
 - Zemina pro zpětné zásypy mimo aktivní zonu    
 - Zemina pro roprostření ornice u mostního objektu    
 - Zemina pro srovnání terénu na parc. č. 3476 a 3474 po případném průjezdu silničního jeřábu</t>
  </si>
  <si>
    <t>1: Dle technické zprávy, výkresových příloh projektové dokumentace, TKP staveb státních drah a výkazů materiálu projektu a souhrnných částí dokumentace stavby. 
2: 480m3+46m3+180m3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</si>
  <si>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nezahrnuje:- práce spojené s otvírkou zemníku</t>
  </si>
  <si>
    <t>1: Dle technické zprávy, výkresových příloh projektové dokumentace, TKP staveb státních drah a výkazů materiálu projektu a souhrnných částí dokumentace stavby. 
2: 480m3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</si>
  <si>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</si>
  <si>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Úprava pláně pod novou konstrukcí komunikace v oblasti mostu, vč. provedení zkoušek pro ověření požadovaného min. modulu přetvárnosti na pláni.</t>
  </si>
  <si>
    <t>1: Dle technické zprávy, výkresových příloh projektové dokumentace, TKP staveb státních drah a výkazů materiálu projektu a souhrnných částí dokumentace stavby. 
2: 230m2</t>
  </si>
  <si>
    <t>srovnání terénu na parc. č. 3476 a 3474 po případném průjezdu silničního jeřábu</t>
  </si>
  <si>
    <t>1: Dle technické zprávy, výkresových příloh projektové dokumentace, TKP staveb státních drah a výkazů materiálu projektu a souhrnných částí dokumentace stavby. 
2: 900</t>
  </si>
  <si>
    <t>1: Dle technické zprávy, výkresových příloh projektové dokumentace, TKP staveb státních drah a výkazů materiálu projektu a souhrnných částí dokumentace stavby. 
2: 310</t>
  </si>
  <si>
    <t>položka zahrnuje:nutné přemístění ornice z dočasných skládek vzdálených do 50mrozprostření ornice v předepsané tloušťce ve svahu přes 1:5</t>
  </si>
  <si>
    <t>oblast u mostu +  parc. č. 3476 a 3474 po případném průjezdu silničního jeřábu</t>
  </si>
  <si>
    <t>1: Dle technické zprávy, výkresových příloh projektové dokumentace, TKP staveb státních drah a výkazů materiálu projektu a souhrnných částí dokumentace stavby. 
2: 300m2+900m2</t>
  </si>
  <si>
    <t>položka zahrnuje:nutné přemístění ornice z dočasných skládek vzdálených do 50mrozprostření ornice v předepsané tloušťce v rovině a ve svahu do 1:5</t>
  </si>
  <si>
    <t>1: Dle technické zprávy, výkresových příloh projektové dokumentace, TKP staveb státních drah a výkazů materiálu projektu a souhrnných částí dokumentace stavby. 
2: 1200</t>
  </si>
  <si>
    <t>R11513</t>
  </si>
  <si>
    <t>ČERPÁNÍ VODY DO 2000 L/MIN</t>
  </si>
  <si>
    <t>R22694</t>
  </si>
  <si>
    <t>Položka zahrnuje kompletní zřízení pažení tohoto mostního objektu a zabezpečující navržený postup výstavby mostního objektu.   
- kompletní zřízení mikrozápor, výdřevy, převázek, případných kotev z předpínacích tyčí, kotev horninových po jednotlivých kotevních úrovních   
- vč. všech potřebných vrtů, vč. odvozu zeminy z vrtů na skládku   
- vč. řezání/upálení horní části mikrozápor na stanovenou výškovou úroveň, vč. dopravy na sběrný dvůr (zhotovitel předá investorovi protokol o předání)</t>
  </si>
  <si>
    <t>Mostní ŽB římsy - Opěrné zídky. Bez výztuže. 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</si>
  <si>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2,9m3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</si>
  <si>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</si>
  <si>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Mostní ŽB římsy - Opěry. Bez výztuže. 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</si>
  <si>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2*2,5m3</t>
  </si>
  <si>
    <t>Mostní ŽB římsy Opěrné zídky - betonářská výztuž.</t>
  </si>
  <si>
    <t>1: Dle technické zprávy, výkresových příloh projektové dokumentace, TKP staveb státních drah a výkazů materiálu projektu a souhrnných částí dokumentace stavby. 
2: 0,34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</si>
  <si>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</si>
  <si>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Mostní ŽB římsy Opěry - betonářská výztuž.</t>
  </si>
  <si>
    <t>1: Dle technické zprávy, výkresových příloh projektové dokumentace, TKP staveb státních drah a výkazů materiálu projektu a souhrnných částí dokumentace stavby. 
2: 0,66</t>
  </si>
  <si>
    <t>Opěrné zídky Z1L, Z2L, Z1P a Z2P. Bez výztuže. 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</si>
  <si>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7m3+7,65m3+8,75m3+4,85m3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</si>
  <si>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</si>
  <si>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1: Dle technické zprávy, výkresových příloh projektové dokumentace, TKP staveb státních drah a výkazů materiálu projektu a souhrnných částí dokumentace stavby. 
2: 0,62t+0,67t+0,79t+0,42t+0,27t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</si>
  <si>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</si>
  <si>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333325</t>
  </si>
  <si>
    <t>MOSTNÍ OPĚRY A KŘÍDLA ZE ŽELEZOVÉHO BETONU DO C30/37</t>
  </si>
  <si>
    <t>Opěry O01 + O02. Bez výztuže.</t>
  </si>
  <si>
    <t>1: Dle technické zprávy, výkresových příloh projektové dokumentace, TKP staveb státních drah a výkazů materiálu projektu a souhrnných částí dokumentace stavby. 
2: 134m3</t>
  </si>
  <si>
    <t>333365</t>
  </si>
  <si>
    <t>VÝZTUŽ MOSTNÍCH OPĚR A KŘÍDEL Z OCELI 10505, B500B</t>
  </si>
  <si>
    <t>Mostní ŽB opěry, úložných bloků a základů - betonářská výztuž.</t>
  </si>
  <si>
    <t>1: Dle technické zprávy, výkresových příloh projektové dokumentace, TKP staveb státních drah a výkazů materiálu projektu a souhrnných částí dokumentace stavby. 
2: 8,44+3,67t</t>
  </si>
  <si>
    <t>Mostní zábradlí na spodní stavbě + NOK.+ podél koryta Vč. provedení PKO (zinkování ponorem + ONS 01). Vč. vypracování VTD.    
Zábradlí na spodní stavbě + zábradlí na mostě - vrchní barevný odstín DB 702 (modrý odstín)   
Zábradlí u koryta - vrchní barevný odstín DB 502 (modrý odstín)</t>
  </si>
  <si>
    <t>1: Dle technické zprávy, výkresových příloh projektové dokumentace, TKP staveb státních drah a výkazů materiálu projektu a souhrnných částí dokumentace stavby. 
2: 589kg+464kg+1008kg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</si>
  <si>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</si>
  <si>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R317326</t>
  </si>
  <si>
    <t>ÚLOŽNÉ BLOKY ZE ŽELEZOBETONU DO C45/55</t>
  </si>
  <si>
    <t>Úložné bloky (hrobečky) pod ložisky   
Vč. polymermalty na vyplnění hnízda pod ložisky</t>
  </si>
  <si>
    <t>1: Dle technické zprávy, výkresových příloh projektové dokumentace, TKP staveb státních drah a výkazů materiálu projektu a souhrnných částí dokumentace stavby. 
2: 4*0,5m3</t>
  </si>
  <si>
    <t>428721</t>
  </si>
  <si>
    <t>KALOTOVÉ LOŽISKO PRO ZATÍŽ. DO 2,5MN, VŠESMĚRNÉ</t>
  </si>
  <si>
    <t>Kalotové ložisko L2L</t>
  </si>
  <si>
    <t>- výrobní dokumentaci- dodání kompletních ložisek požadované kvality- přípravu, očištění a úpravy úložných ploch- osazení ložisek podle předepsaného technologického předpisu bez ohledu na způsob uložení a kotvení- nastavení ložisek, protokolárního měření a vyhodnocení kyvné a kluzné spáry-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</si>
  <si>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428722</t>
  </si>
  <si>
    <t>KALOTOVÉ LOŽISKO PRO ZATÍŽ. DO 2,5MN, JEDNOSMĚRNÉ</t>
  </si>
  <si>
    <t>Kalotové ložisko L1L a L2P</t>
  </si>
  <si>
    <t>428723</t>
  </si>
  <si>
    <t>KALOTOVÉ LOŽISKO PRO ZATÍŽ. DO 2,5MN, PEVNÉ</t>
  </si>
  <si>
    <t>Kalotové ložisko L1P</t>
  </si>
  <si>
    <t>Beton C25/30-XF1.- betonové patky zábradlí u koryta (vč. bednění na určených hranách)</t>
  </si>
  <si>
    <t>1: Dle technické zprávy, výkresových příloh projektové dokumentace, TKP staveb státních drah a výkazů materiálu projektu a souhrnných částí dokumentace stavby. 
2: 1,1m3</t>
  </si>
  <si>
    <t>Beton C25/30-XA1.- výplňový beton pod základy opěr mostu (vč. bednění na určených hranách)- podkladní beton pod opěrnými zídkami</t>
  </si>
  <si>
    <t>1: Dle technické zprávy, výkresových příloh projektové dokumentace, TKP staveb státních drah a výkazů materiálu projektu a souhrnných částí dokumentace stavby. 
2: 21m3+10m3</t>
  </si>
  <si>
    <t>Betonové lože ze suchého betonu dle TKP 18 a SŽDC (ČD) Ž 6.   
- beton pod odláždění na terénu, vč. ukončovacích prahů   
- beton pod odláždění koryta   
- beton pro lože pod obrubníky   
(viz příloha 5.1, 5.3, 5.4)</t>
  </si>
  <si>
    <t>1: Dle technické zprávy, výkresových příloh projektové dokumentace, TKP staveb státních drah a výkazů materiálu projektu a souhrnných částí dokumentace stavby. 
2: 26,5m3+3m3+1,5m3+5,5m3</t>
  </si>
  <si>
    <t>45145</t>
  </si>
  <si>
    <t>PODKL A VÝPLŇ VRSTVY Z MALTY CEMENTOVÉ</t>
  </si>
  <si>
    <t>Výplň spáry mezi korytem a opěrnými zídkami Z1L a Z1P</t>
  </si>
  <si>
    <t>1: Dle technické zprávy, výkresových příloh projektové dokumentace, TKP staveb státních drah a výkazů materiálu projektu a souhrnných částí dokumentace stavby. 
2: 1,4m3</t>
  </si>
  <si>
    <t>Položka zahrnuje veškerý materiál, výrobky a polotovary, včetně mimostaveništní a vnitrostaveništní dopravy (rovněž přesuny), včetně naložení a složení, případně s uložením.</t>
  </si>
  <si>
    <t>Beton C25/30-XF3.    
- podkladní spádový beton v přechodových oblastech za rubem NK mostu.    
Vč. výběhů pod drenážními trubkami š. 1,0 m a tl. 250 mm mimo hlavní část spádového betonu.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</si>
  <si>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31m3+3m3</t>
  </si>
  <si>
    <t>1: Dle technické zprávy, výkresových příloh projektové dokumentace, TKP staveb státních drah a výkazů materiálu projektu a souhrnných částí dokumentace stavby. 
2: 6m3</t>
  </si>
  <si>
    <t>položka zahrnuje:- dodávku a vyrovnání lomového kamene předepsané frakce do předepsaného tvaru včetně mimostaveništní a vnitrostaveništní dopravynení-li v zadávací dokumentaci uvedeno jinak, jedná se o nakupovaný materiál</t>
  </si>
  <si>
    <t>Odláždění, provedení dle MVL 649.    
Tloušťka dlažby min. 250 mm. Pro vyplnění spár se použije cementová malta MC25-XF3. Odláždění bude ukončeno prahy dle MVL 649.    
Odláždění na terénu u opěr, odláždění u komunikace, odláždění koryta</t>
  </si>
  <si>
    <t>1: Dle technické zprávy, výkresových příloh projektové dokumentace, TKP staveb státních drah a výkazů materiálu projektu a souhrnných částí dokumentace stavby. 
2: 26m3+1m3+1,5m3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</si>
  <si>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</si>
  <si>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R42194B</t>
  </si>
  <si>
    <t>KOMPLETNÍ DODÁVKA MOSTNÍ OCELOVÉ KONSTRUKCE A PŘÍSLUŠENSTVÍ</t>
  </si>
  <si>
    <t>-Kompletní dodávku a montáž 1 ks ocelové mostní konstrukce dle specifikací projektové dokumentace a požadavků investora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výplň, těsnění a tmelení spár a spojů,- všechny druhy ocelového kotvení,- dílenskou přejímku a montážní prohlídku, včetně požadovaných dokladů,- výplň kotevních otvorů  (příp.  podlití patních desek, mostních ložisek) maltou, betonem nebo jinou speciální hmotou, - veškeré druhy protikorozní ochrany a nátěry konstrukcí, - zvláštní spojovací prostředky, rozebíratelnost konstrukce, ochranná opatření před účinky bludných proudů - ochranu před přepětím, jiskřiště).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zakládání v potřebném rozsahu pro účel dodávky a montáže ocelové mostní konstrukce, veškeré manipulace, dopravu, likvidaci odpadů, zkoušky a měření, monitoring, dokumentaci zhotovitele včetně potřebných statických posudků dočasných konstrukcí a statických posudků pažení, atd. a vše související a potřebné pro dodávku kompletní ocelové mostní konstrukce dle specifikací  dokumentace a požadavků zhotovitele.   
JSOU VYKÁZÁNY SKUTEČNÉ PLOCHY PLECHŮ - JE POČÍTÁNO S PROŘEZEM   
(viz příloha 15 - Výkaz materiálu OK)</t>
  </si>
  <si>
    <t>1: Dle technické zprávy, výkresových příloh projektové dokumentace, TKP staveb státních drah a výkazů materiálu projektu a souhrnných částí dokumentace stavby. 
2: 20,058</t>
  </si>
  <si>
    <t>1: Dle technické zprávy, výkresových příloh projektové dokumentace, TKP staveb státních drah a výkazů materiálu projektu a souhrnných částí dokumentace stavby. 
2: 8,4m3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</si>
  <si>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</si>
  <si>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1: Dle technické zprávy, výkresových příloh projektové dokumentace, TKP staveb státních drah a výkazů materiálu projektu a souhrnných částí dokumentace stavby. 
2: 80m3</t>
  </si>
  <si>
    <t>ŠD fr. 0/32 mm. Mimo aktivní zónu.    
- zásyp přechodových klínů   
- zásyp pod korytem   
- zasyp vsakovací rýhy</t>
  </si>
  <si>
    <t>1: Dle technické zprávy, výkresových příloh projektové dokumentace, TKP staveb státních drah a výkazů materiálu projektu a souhrnných částí dokumentace stavby. 
2: 438m3+20m3+5m3</t>
  </si>
  <si>
    <t>501103</t>
  </si>
  <si>
    <t>ZŘÍZENÍ KONSTRUKČNÍ VRSTVY TĚLESA ŽELEZNIČNÍHO SPODKU ZE ŠTĚRKODRTI VYZÍSKANÉ</t>
  </si>
  <si>
    <t>Zřízení dočasného nájezdu na těleso železničního náspu vlevo od opěry O 01 pro dopravu materiálu k mostu v km 8,202   
- výzisk z kolejového lože - SO 03</t>
  </si>
  <si>
    <t>1: Dle technické zprávy, výkresových příloh projektové dokumentace, TKP staveb státních drah a výkazů materiálu projektu a souhrnných částí dokumentace stavby. 
2: 150m3</t>
  </si>
  <si>
    <t>1. Položka obsahuje: – přezkoušení kvality vyzískaného materiálu – dopravu vyzískané štěrkodrti z mezideponie na místo určení včetně případných překládek na jiný dopravní prostředek nebo meziskladování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</si>
  <si>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549420</t>
  </si>
  <si>
    <t>POJISTNÉ ÚHELNÍKY V KOLEJÍCH NA MOSTECH</t>
  </si>
  <si>
    <t>-vč. montáže; ocelový válcovaný profil L160x160x14 umístěný na mostě i mimo most   
-vč. montáže, vč. veškerého spojovacího materiálu a EPDM podložek</t>
  </si>
  <si>
    <t>1: Dle technické zprávy, výkresových příloh projektové dokumentace, TKP staveb státních drah a výkazů materiálu projektu a souhrnných částí dokumentace stavby. 
2: 2*34m</t>
  </si>
  <si>
    <t>1. Položka obsahuje: – úpravu plochy mezi kolejnicemi včetně případných zásahů do stávajících konstrukcí – dodávku a montáž pojistných úhelníků – ochranný nátěr – příplatky za ztížené podmínky při práci v koleji, např. překážky po stranách koleje, práci v tunelu apod.2. Položka neobsahuje: X3. Způsob měření:Měří se metr délkový.</t>
  </si>
  <si>
    <t>56330</t>
  </si>
  <si>
    <t>VOZOVKOVÉ VRSTVY ZE ŠTĚRKODRTI</t>
  </si>
  <si>
    <t>Dočasná komunikace pod mostem během stavebních prací   
- podkladní vrstva: ŠD 0/32</t>
  </si>
  <si>
    <t>1: Dle technické zprávy, výkresových příloh projektové dokumentace, TKP staveb státních drah a výkazů materiálu projektu a souhrnných částí dokumentace stavby. 
2: 230m2*0,5m</t>
  </si>
  <si>
    <t>- dodání kameniva předepsané kvality a zrnitosti- rozprostření a zhutnění vrstvy v předepsané tloušťce- zřízení vrstvy bez rozlišení šířky, pokládání vrstvy po etapách- nezahrnuje postřiky, nátěry</t>
  </si>
  <si>
    <t>56335</t>
  </si>
  <si>
    <t>VOZOVKOVÉ VRSTVY ZE ŠTĚRKODRTI TL. DO 250MM</t>
  </si>
  <si>
    <t>Nová konstrukce vozovky v prostoru mostního objektu, dle TP 170 Navrhování vozovek pozemních komunikací: typ D1-N-2, TDZ - VI     
- podkladní vrstva: ŠD 0/32 tl. 250 mm</t>
  </si>
  <si>
    <t>1: Dle technické zprávy, výkresových příloh projektové dokumentace, TKP staveb státních drah a výkazů materiálu projektu a souhrnných částí dokumentace stavby. 
2: 230</t>
  </si>
  <si>
    <t>56413</t>
  </si>
  <si>
    <t>VOZOVKOVÉ VRSTVY Z ASFALTOCEMENT BETONU TL 40MM</t>
  </si>
  <si>
    <t>Nová konstrukce vozovky v prostoru mostního objektu, dle TP 170 Navrhování vozovek pozemních komunikací: typ D1-N-2, TDZ - VI    
- obrusná vrstva: ABS tl. 40 mm</t>
  </si>
  <si>
    <t>- dodání asfaltové směsi s vysokou mezerovitostí v požadované kvalitě  a tekuté malty specifického složení na bázi cementu- očištění podkladu- uložení směsi dle předepsaného technologického předpisu a zhutnění vrstvy v předepsané tloušťce, prolití nebo zavibrování výplňové malty-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</si>
  <si>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56414</t>
  </si>
  <si>
    <t>VOZOVKOVÉ VRSTVY Z ASFALTOCEMENT BETONU TL 50MM</t>
  </si>
  <si>
    <t>Nová konstrukce vozovky v prostoru mostního objektu, dle TP 170 Navrhování vozovek pozemních komunikací: typ D1-N-2, TDZ - VI     
- podkladní vrstva: OKS tl. 50 mm</t>
  </si>
  <si>
    <t>Pro plochy:   
- zařízení staveniště   
- úprava povrchu pro osazení NOK silničním jeřábem   
Vč. podkladní vrstvy: ŠP fr. 8/16 (tl. 100 mm), ŠP fr. 4/8 (tl. 50 mm).</t>
  </si>
  <si>
    <t>1: Dle technické zprávy, výkresových příloh projektové dokumentace, TKP staveb státních drah a výkazů materiálu projektu a souhrnných částí dokumentace stavby. 
2: 160m2+100m2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</si>
  <si>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</si>
  <si>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R501101</t>
  </si>
  <si>
    <t>ZŘÍZENÍ DOČASNÉHO NÁJEZDU NA ŽEL. TĚLESO ZE ZEMINY VYZÍSKANÉ</t>
  </si>
  <si>
    <t>Zřízení dočasného nájezdu na těleso železničního náspu vlevo od opěry O 01 pro dopravu materiálu k mostu v km 8,202   
- zemina z výkopů mostu v km 10,210   
- Vč. následného odstranění po dokončení stavbeních prací a odovzu na skládku</t>
  </si>
  <si>
    <t>1: Dle technické zprávy, výkresových příloh projektové dokumentace, TKP staveb státních drah a výkazů materiálu projektu a souhrnných částí dokumentace stavby. 
2: 930m3</t>
  </si>
  <si>
    <t>R529311</t>
  </si>
  <si>
    <t>PŘÍMÉ ULOŽENÍ KOLEJE, UPEVNĚNÍ SE ZVÝŠENOU SVISLOU PRUŽNOSTÍ, NAPŘ DFF 300/1: 40</t>
  </si>
  <si>
    <t>-na NOK a  na závěrné zídce opěry O 01 a O 02   
-materiál, doprava, mtž, případné rektifikace polohy   
vč. ostatního požadovaného svrškového materiálu   
vč. Skl15B v požadovaném počtu</t>
  </si>
  <si>
    <t>1: Dle technické zprávy, výkresových příloh projektové dokumentace, TKP staveb státních drah a výkazů materiálu projektu a souhrnných částí dokumentace stavby. 
2: 4ks+32ks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</si>
  <si>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dopravu dlouhých kolejnicových pasů na místo určení – následnou výměnu inventárních kolejnic dlouhými kolejnicovými pasy pomocí vhodného zařízení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rekonstrukcích2. Položka neobsahuje: – zřízení kolejového lože – svařování kolejnic do bezstykové koleje – broušení koleje – případnou dodávku a montáž pražcových kotev – následnou úpravu směrového a výškového uspořádání koleje3. Způsob měření:Měří se délka koleje ve smyslu ČSN 73 6360, tj. v ose koleje.</t>
  </si>
  <si>
    <t>R56344</t>
  </si>
  <si>
    <t>PODSYP Z PÍSKU TL. DO 200MM</t>
  </si>
  <si>
    <t>Podsyp pískem pod prefabrikáty koryta</t>
  </si>
  <si>
    <t>1: Dle technické zprávy, výkresových příloh projektové dokumentace, TKP staveb státních drah a výkazů materiálu projektu a souhrnných částí dokumentace stavby. 
2: 24m*1,8m</t>
  </si>
  <si>
    <t>- dodání materiálu předepsané kvality a zrnitosti- rozprostření a zhutnění vrstvy v předepsané tloušťce- zřízení vrstvy bez rozlišení šířky, pokládání vrstvy po etapách- nezahrnuje postřiky, nátěry</t>
  </si>
  <si>
    <t>703211</t>
  </si>
  <si>
    <t>KABELOVÝ ŽLAB NOSNÝ/DRÁTĚNÝ ŽÁROVĚ ZINKOVANÝ VČETNĚ UPEVNĚNÍ A PŘÍSLUŠENSTVÍ SVĚTLÉ ŠÍŘKY DO 100 MM</t>
  </si>
  <si>
    <t>kabelový žlab 100x100 pro kabelovou trasu na NOK</t>
  </si>
  <si>
    <t>1: Dle technické zprávy, výkresových příloh projektové dokumentace, TKP staveb státních drah a výkazů materiálu projektu a souhrnných částí dokumentace stavby. 
2: 9,8</t>
  </si>
  <si>
    <t>1. Položka obsahuje: – kompletní montáž, rozměření, upevnění, sváření, řezání, spojování a pod.  – veškerý spojovací a montážní materiál – pomocné mechanismy a nátěr2. Položka neobsahuje: X3. Způsob měření:Měří se metr délkový.</t>
  </si>
  <si>
    <t>703311</t>
  </si>
  <si>
    <t>KRYT K NOSNÉMU ŽLABU/ROŠTU ŽÁROVĚ ZINKOVANÝ VČETNĚ UPEVNĚNÍ A PŘÍSLUŠENSTVÍ SVĚTLÉ ŠÍŘKY DO 100 MM</t>
  </si>
  <si>
    <t>abelový žlab 100x100 pro kabelovou trasu na NOK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</si>
  <si>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</si>
  <si>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SVI typ 2: 1x nátěr penetrační, 2x nátěr asfaltový.    
Aplikace:     
- určené plochy opěr    
- určené plochy opěrných zídek    
- prefabrikáty koryta</t>
  </si>
  <si>
    <t>1: Dle technické zprávy, výkresových příloh projektové dokumentace, TKP staveb státních drah a výkazů materiálu projektu a souhrnných částí dokumentace stavby. 
2: (83m2+196m2+38m2)*2ks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</si>
  <si>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</si>
  <si>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SVI typ 1: SVI na bázi natavovaných asfaltových pásů (NAIP). Vč. provedení úprav v místech pracovních a dilatačních spár. Vč. dilatačních spár mezi opěrnými zídkami a opěrami.    
Aplikace:    
- určené plochy opěr    
- rub opěrných zídek    
- horní povrch spádového betonu, vč. jeho výběhů (š. 1,0 m) pod drenážní trubkou</t>
  </si>
  <si>
    <t>1: Dle technické zprávy, výkresových příloh projektové dokumentace, TKP staveb státních drah a výkazů materiálu projektu a souhrnných částí dokumentace stavby. 
2: 130m2+77m2+101m2</t>
  </si>
  <si>
    <t>1: Dle technické zprávy, výkresových příloh projektové dokumentace, TKP staveb státních drah a výkazů materiálu projektu a souhrnných částí dokumentace stavby. 
2: 308</t>
  </si>
  <si>
    <t>položka zahrnuje:- dodání  předepsaného ochranného materiálu- zřízení ochrany izolace</t>
  </si>
  <si>
    <t>86914</t>
  </si>
  <si>
    <t>POTRUBÍ ODPADNÍ MOSTNÍCH OBJEKTŮ Z OCEL TRUB DN DO 200MM</t>
  </si>
  <si>
    <t>Odvodnění mostu nad komunikací   
-Hlavní podélný sběrný svod: D 160 mm - HDPE   
-Svislé svody: D 125 mm - HDPE  
-Hlavní svislý sběrný svod: D 200 mm - HDPE   
Včetně dalšího požadovaného příslušenství ve výkresu odvodnění</t>
  </si>
  <si>
    <t>1: Dle technické zprávy, výkresových příloh projektové dokumentace, TKP staveb státních drah a výkazů materiálu projektu a souhrnných částí dokumentace stavby. 
2: 7,6m+0,9m+3,3m</t>
  </si>
  <si>
    <t>- výrobní dokumentaci (včetně technologického předpisu)- dodání veškerého instalačního a  pomocného  materiálu  (trouby,  trubky,  armatury,  tvarové  kusy,  spojovací a těsnící materiál a pod.), podpěrných, závěsných, upevňovacích prvků, včetně potřebných úprav- zednické výpomoci, jako je vysekávání kapes a rýh, jejich vyplnění a začištění- úprava podkladu a osazení podpěr, osazení a očištění podkladu a podpěr- zřízení plně funkční instalace, kompletní soustavy, podle příslušného technologického předpisu- zřízení instalace i jednotlivých částí po etapách, včetně pracovních spar a spojů- úprava a příprava prostupů, okolí podpěr, zaústění a napojení a upevnění odpadních výustek- ochrana potrubí nátěrem, včetně úpravy povrchu, případně izolací- úprava, očištění a ošetření prostoru kolem instalace- provedení požadovaných zkoušek vodotěsnosti</t>
  </si>
  <si>
    <t>1: Dle technické zprávy, výkresových příloh projektové dokumentace, TKP staveb státních drah a výkazů materiálu projektu a souhrnných částí dokumentace stavby. 
2: 4ks*1m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</si>
  <si>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</si>
  <si>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Odvodnění rubu mostu.</t>
  </si>
  <si>
    <t>1: Dle technické zprávy, výkresových příloh projektové dokumentace, TKP staveb státních drah a výkazů materiálu projektu a souhrnných částí dokumentace stavby. 
2: 2ks*13m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</si>
  <si>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</si>
  <si>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Nivelační značky na římsách mostu.</t>
  </si>
  <si>
    <t>1: Dle technické zprávy, výkresových příloh projektové dokumentace, TKP staveb státních drah a výkazů materiálu projektu a souhrnných částí dokumentace stavby. 
2: 4</t>
  </si>
  <si>
    <t>položka zahrnuje:- dodání a osazení nivelační značky včetně nutných zemních prací- vnitrostaveništní a mimostaveništní dopravu</t>
  </si>
  <si>
    <t>917224</t>
  </si>
  <si>
    <t>SILNIČNÍ A CHODNÍKOVÉ OBRUBY Z BETONOVÝCH OBRUBNÍKŮ ŠÍŘ 150MM</t>
  </si>
  <si>
    <t>Silniční obrubníky podél komunikace</t>
  </si>
  <si>
    <t>1: Dle technické zprávy, výkresových příloh projektové dokumentace, TKP staveb státních drah a výkazů materiálu projektu a souhrnných částí dokumentace stavby. 
2: 55m</t>
  </si>
  <si>
    <t>Položka zahrnuje:dodání a pokládku betonových obrubníků o rozměrech předepsaných zadávací dokumentacíbetonové lože i boční betonovou opěrku.</t>
  </si>
  <si>
    <t>ŘEZÁNÍ OCELOVÝCH PROFILŮ PRŮŘEZU DO 10000MM2</t>
  </si>
  <si>
    <t>1: Dle technické zprávy, výkresových příloh projektové dokumentace, TKP staveb státních drah a výkazů materiálu projektu a souhrnných částí dokumentace stavby. 
2: 33ks</t>
  </si>
  <si>
    <t>Extrudovaný polystyren tl. 20 mm.    
Spáry mezi konstrukcí opěrných zídek (Z1L, Z2L, Z1P, Z2P) a opěrami.    
Spára mezi spádovým betonem (přech. oblasti) a rubem opěry.    
Spáry mezi spádovými betony (přech. oblasti) a navazujícím podkladním betonem (š. 1,0 m a tl. 0,25 m) pod drenážními trubkami.</t>
  </si>
  <si>
    <t>1: Dle technické zprávy, výkresových příloh projektové dokumentace, TKP staveb státních drah a výkazů materiálu projektu a souhrnných částí dokumentace stavby. 
2: 7,6m2+7m2+1m2</t>
  </si>
  <si>
    <t>931312</t>
  </si>
  <si>
    <t>TĚSNĚNÍ DILATAČ SPAR ASF ZÁLIVKOU PRŮŘ DO 200MM2</t>
  </si>
  <si>
    <t>- Vyplnění spáry mezi prefabrikáty koryta a opěry O 01    
- Vyplnění spáry mezi obrubníkem a prefabrikáty koryta    
- Vyplnění spáry mezi obrubníkem a opěrou O 02</t>
  </si>
  <si>
    <t>1: Dle technické zprávy, výkresových příloh projektové dokumentace, TKP staveb státních drah a výkazů materiálu projektu a souhrnných částí dokumentace stavby. 
2: 6m+16m+6m</t>
  </si>
  <si>
    <t>položka zahrnuje dodávku a osazení předepsaného materiálu, očištění ploch spáry před úpravou, očištění okolí spáry po úpravěnezahrnuje těsnící profil</t>
  </si>
  <si>
    <t>931313</t>
  </si>
  <si>
    <t>TĚSNĚNÍ DILATAČ SPAR ASF ZÁLIVKOU PRŮŘ DO 300MM2</t>
  </si>
  <si>
    <t>- Vyplnění spáry mezi prefabrikáty koryta a opěrnými zídkami Z1P a Z1L</t>
  </si>
  <si>
    <t>1: Dle technické zprávy, výkresových příloh projektové dokumentace, TKP staveb státních drah a výkazů materiálu projektu a souhrnných částí dokumentace stavby. 
2: 8m+6m</t>
  </si>
  <si>
    <t>Spáry mezi konstrukcí opěrných zídek (Z1L, Z2L, Z1P, Z2P) a opěrami.    
Vč. penetračního nátěru před aplikací tmelu, vč. výplňového PE provazce.</t>
  </si>
  <si>
    <t>1: Dle technické zprávy, výkresových příloh projektové dokumentace, TKP staveb státních drah a výkazů materiálu projektu a souhrnných částí dokumentace stavby. 
2: 30m</t>
  </si>
  <si>
    <t>93261</t>
  </si>
  <si>
    <t>POCHOZÍ ROŠT Z KOMPOZITU - PŘEKRYTÍ ZRCADLA MOSTU</t>
  </si>
  <si>
    <t>Kompozitní podlahový rošt na NOK</t>
  </si>
  <si>
    <t>1: Dle technické zprávy, výkresových příloh projektové dokumentace, TKP staveb státních drah a výkazů materiálu projektu a souhrnných částí dokumentace stavby. 
2: 13,51</t>
  </si>
  <si>
    <t>položka zahrnuje:- dodání a uložení předepsané konstrukce z předepsaného materiálu včetně vnitrostaveništní a mimostaveništní dopravy- veškeré potřebné pomocné práce- veškerý pomocný a upevňovací materiál</t>
  </si>
  <si>
    <t>935212</t>
  </si>
  <si>
    <t>PŘÍKOPOVÉ ŽLABY Z BETON TVÁRNIC ŠÍŘ DO 600MM DO BETONU TL 100MM</t>
  </si>
  <si>
    <t>Příkopové tvárnice typ TZZ3</t>
  </si>
  <si>
    <t>1: Dle technické zprávy, výkresových příloh projektové dokumentace, TKP staveb státních drah a výkazů materiálu projektu a souhrnných částí dokumentace stavby. 
2: 4m</t>
  </si>
  <si>
    <t>položka zahrnuje:- dodávku a uložení příkopových tvárnic předepsaného rozměru a kvality- dodání a rozprostření lože z předepsaného materiálu v předepsané kvalitěa v předepsané tloušťce- veškerou manipulaci s materiálem, vnitrostaveništní i mimostaveništní dopravu- ukončení, patky, spárování- měří se v metrech běžných délky osy žlabu</t>
  </si>
  <si>
    <t>Tvarované žlaby za rubem říms opěrných zídek do betonového lože tl. 150 mm</t>
  </si>
  <si>
    <t>1: Dle technické zprávy, výkresových příloh projektové dokumentace, TKP staveb státních drah a výkazů materiálu projektu a souhrnných částí dokumentace stavby. 
2: (6,5m+7m+7m+4m)*0,5m</t>
  </si>
  <si>
    <t>položka zahrnuje:-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</si>
  <si>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93650</t>
  </si>
  <si>
    <t>DROBNÉ DOPLŇK KONSTR KOVOVÉ</t>
  </si>
  <si>
    <t>-podlahy na NOK (vč. spojovacího materiálu a EPDM podložek)   
-kotevní desky pro přímé uložení koleje na závěrných zídkách (vč. spoj. mat.)</t>
  </si>
  <si>
    <t>1: Dle technické zprávy, výkresových příloh projektové dokumentace, TKP staveb státních drah a výkazů materiálu projektu a souhrnných částí dokumentace stavby. 
2: 410kg+208kg</t>
  </si>
  <si>
    <t>- dílenská dokumentace, včetně technologického předpisu spojování,- dodání  materiálu  v požadované kvalitě a výroba konstrukce i dílenská (včetně  pomůcek,  přípravků a prostředků pro výrobu) bez ohledu na náročnost a její hmotnost, dílenská montáž,-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 a  montážních  sestav,  včetně  dopravy konstrukce z výrobny na stavbu,- montáž konstrukce na staveništi, včetně montážních prostředků a pomůcek a zednických výpomocí,- montážní dokumentace včetně technologického předpisu montáže,- výplň, těsnění a tmelení spar a spojů,- čištění konstrukce a odstranění všech vrubů (vrypy, otlačeniny a pod.),-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výplň kotevních otvorů  (příp.  podlití  patních  desek)  maltou,  betonem  nebo  jinou speciální hmotou, vyplnění jam zeminou,- ošetření kotevní oblasti proti vzniku trhlin, vlivu povětrnosti a pod.,- osazení nivelačních značek, včetně jejich zaměření, označení znakem výrobce a vyznačení letopočtu.Dokumentace pro zadání stavby může dále předepsat že cena položky ještě obsahuje například:- veškeré druhy protikorozní ochrany a nátěry konstrukcí,- žárové zinkování ponorem nebo žárové stříkání (metalizace) kovem,- zvláštní spojovací prostředky, rozebíratelnost konstrukce,- osazení měřících zařízení a úpravy pro ně- ochranná opatření před účinky bludných proudů- ochranu před přepětím.</t>
  </si>
  <si>
    <t>936501</t>
  </si>
  <si>
    <t>DROBNÉ DOPLŇK KONSTR KOVOVÉ NEREZ</t>
  </si>
  <si>
    <t>-veškeré nerez prvky na OK mostu a odvodnění OK vč. případné PKO   
-nerez prvky v závěrných zídkách opěr (chráničky pro prostup kabelové trasy)</t>
  </si>
  <si>
    <t>1: Dle technické zprávy, výkresových příloh projektové dokumentace, TKP staveb státních drah a výkazů materiálu projektu a souhrnných částí dokumentace stavby. 
2: 20kg+24kg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</si>
  <si>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</si>
  <si>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Bourání původních mostních opěr O 01, O 02 a mostních křídel. Bourání stávajícího kamenného koryta procházející pod mostním objektem.</t>
  </si>
  <si>
    <t>1: Dle technické zprávy, výkresových příloh projektové dokumentace, TKP staveb státních drah a výkazů materiálu projektu a souhrnných částí dokumentace stavby. 
2: (2ks*12m2*5,4m)+(4ks*17m2*1,5m)+(1m2*27m)</t>
  </si>
  <si>
    <t>položka zahrnuje:- rozbourání konstrukce bez ohledu na použitou technologii- veškeré pomocné konstrukce (lešení a pod.)-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</si>
  <si>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Bourání původních mostních opěr O 01, O 02 a mostních křídel. Bourání stávajícího kamenného koryta procházející pod mostním objektem.   
Skldádka Rychnov nad Kněžnou / 15km</t>
  </si>
  <si>
    <t>1: Dle technické zprávy, výkresových příloh projektové dokumentace, TKP staveb státních drah a výkazů materiálu projektu a souhrnných částí dokumentace stavby. 
2: 258.6*2.5tkm*15km</t>
  </si>
  <si>
    <t>1: Dle technické zprávy, výkresových příloh projektové dokumentace, TKP staveb státních drah a výkazů materiálu projektu a souhrnných částí dokumentace stavby. 
2: 2ks*0,11m2*8m</t>
  </si>
  <si>
    <t>90</t>
  </si>
  <si>
    <t>1: Dle technické zprávy, výkresových příloh projektové dokumentace, TKP staveb státních drah a výkazů materiálu projektu a souhrnných částí dokumentace stavby. 
2: 1.76*1.1tkm*30km</t>
  </si>
  <si>
    <t>91</t>
  </si>
  <si>
    <t>Dmtž, doprava a uložení stávající nýtované OK mostu (dvojčité nosníky, dl. OK mostu 7,67 m) - vč. ztužení a chodníkových konzol, ocelového zábradlí a uřezaných horních částí mikrozápor na sběrný dvůr.   
Zhotovitel předá zástupci investora protokol o předání ocelového šrotu do sběrny.   
 Sběrný dvůr Vamberk (16 km).</t>
  </si>
  <si>
    <t>1: Dle technické zprávy, výkresových příloh projektové dokumentace, TKP staveb státních drah a výkazů materiálu projektu a souhrnných částí dokumentace stavby. 
2: 8,8t+0,5t+2,1t+0,17t</t>
  </si>
  <si>
    <t>položka zahrnuje:- rozebrání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</si>
  <si>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92</t>
  </si>
  <si>
    <t>R914131</t>
  </si>
  <si>
    <t>DOPRAVNÍ ZNAČKY ZÁKLADNÍ VELIKOSTI, DODÁVKA A MONTÁŽ</t>
  </si>
  <si>
    <t>Dopravní značení B16 - výška 3,1 m, před a za mostem</t>
  </si>
  <si>
    <t>položka zahrnuje:- dodávku a montáž značek v požadovaném provedení</t>
  </si>
  <si>
    <t>93</t>
  </si>
  <si>
    <t>R93530</t>
  </si>
  <si>
    <t>ŽB PREFABRIKOVANÉ DÍLCE KORYTA</t>
  </si>
  <si>
    <t>prefabrikované dílce K0+K1+K2+K3+K4 obnoveného toku pod mostem   
Beton C30/37 - XF4.    
Vč. betonářské výztuže   
Vč. veškeré manipulace s prefabrikáty.    
Vč. vyplnění spáry maltou MC25-XF3</t>
  </si>
  <si>
    <t>1: Dle technické zprávy, výkresových příloh projektové dokumentace, TKP staveb státních drah a výkazů materiálu projektu a souhrnných částí dokumentace stavby. 
2: 17*0,8+1,7+0,8+0,7+0,9</t>
  </si>
  <si>
    <t>položka zahrnuje:- dodání a uložení prefabrikátů dle předepsaného tvaru- provedení spar - postřiky povrchu (proti odpařování, ochranné)</t>
  </si>
  <si>
    <t>94</t>
  </si>
  <si>
    <t>R935841</t>
  </si>
  <si>
    <t>ZABEZPEČENÍ STAVEBNÍ JÁMY</t>
  </si>
  <si>
    <t>pytle s pískem po obvodu stavebních jam u opěr O01 a O02 pro omezení průsaku podzemní vody   
- včetně dopravy a práce</t>
  </si>
  <si>
    <t>1: Dle technické zprávy, výkresových příloh projektové dokumentace, TKP staveb státních drah a výkazů materiálu projektu a souhrnných částí dokumentace stavby. 
2: 43m*1,5m+42m*1,5m</t>
  </si>
  <si>
    <t>položka zahrnuje:- dodání a uložení předepsaného materiálu v požadované kvalitě do předepsaného tvaru a v předepsané šířce</t>
  </si>
  <si>
    <t>95</t>
  </si>
  <si>
    <t>R93631</t>
  </si>
  <si>
    <t>KS</t>
  </si>
  <si>
    <t>Vlys do betonu, vyznačení letopočtu výstavby na opěrách mostu (2x)</t>
  </si>
  <si>
    <t>SO 03</t>
  </si>
  <si>
    <t>Železniční svršek a spodek</t>
  </si>
  <si>
    <t>015112</t>
  </si>
  <si>
    <t>POPLATKY ZA LIKVIDACI ODPADŮ NEKONTAMINOVANÝCH - 17 05 04 VYTĚŽENÉ ZEMINY A HORNINY - II. TŘÍDA TĚŽITELNOSTI</t>
  </si>
  <si>
    <t>1: Dle technické zprávy, výkresových příloh projektové dokumentace, TKP staveb státních drah a výkazů materiálu projektu a souhrnných částí dokumentace stavby. 
2: 250m3*2,1t/m3</t>
  </si>
  <si>
    <t>015150</t>
  </si>
  <si>
    <t>POPLATKY ZA LIKVIDACI ODPADŮ NEKONTAMINOVANÝCH - 17 05 08 ŠTĚRK Z KOLEJIŠTĚ (ODPAD PO RECYKLACI)</t>
  </si>
  <si>
    <t>1: Dle technické zprávy, výkresových příloh projektové dokumentace, TKP staveb státních drah a výkazů materiálu projektu a souhrnných částí dokumentace stavby. 
2: 0,7*190,4m3*2,1t/m3</t>
  </si>
  <si>
    <t>015250</t>
  </si>
  <si>
    <t>POPLATKY ZA LIKVIDACI ODPADŮ NEKONTAMINOVANÝCH - 17 02 03 POLYETYLÉNOVÉ PODLOŽKY (ŽEL. SVRŠEK)</t>
  </si>
  <si>
    <t>1: Dle technické zprávy, výkresových příloh projektové dokumentace, TKP staveb státních drah a výkazů materiálu projektu a souhrnných částí dokumentace stavby. 
2: 2*(42+29+2)*0,08kg/1000</t>
  </si>
  <si>
    <t>015260</t>
  </si>
  <si>
    <t>POPLATKY ZA LIKVIDACI ODPADŮ NEKONTAMINOVANÝCH - 07 02 99 PRYŽOVÉ PODLOŽKY (ŽEL. SVRŠEK)</t>
  </si>
  <si>
    <t>1: Dle technické zprávy, výkresových příloh projektové dokumentace, TKP staveb státních drah a výkazů materiálu projektu a souhrnných částí dokumentace stavby. 
2: (123+9+2)*2*0,182kg/1000</t>
  </si>
  <si>
    <t>015510</t>
  </si>
  <si>
    <t>POPLATKY ZA LIKVIDACI ODPADŮ NEBEZPEČNÝCH - 17 05 07* LOKÁLNĚ ZNEČIŠTĚNÝ ŠTĚRK A ZEMINA Z KOLEJIŠTĚ (VÝHYBKY)</t>
  </si>
  <si>
    <t>Pro případ znečištění kolejového lože se předpokládá 30 %</t>
  </si>
  <si>
    <t>1: Dle technické zprávy, výkresových příloh projektové dokumentace, TKP staveb státních drah a výkazů materiálu projektu a souhrnných částí dokumentace stavby. 
2: 0,3*190,4m3*2,1t/m3</t>
  </si>
  <si>
    <t>015520</t>
  </si>
  <si>
    <t>POPLATKY ZA LIKVIDACI ODPADŮ NEBEZPEČNÝCH - 17 02 04* ŽELEZNIČNÍ PRAŽCE DŘEVĚNÉ</t>
  </si>
  <si>
    <t>1: Dle technické zprávy, výkresových příloh projektové dokumentace, TKP staveb státních drah a výkazů materiálu projektu a souhrnných částí dokumentace stavby. 
2: 160ks*0,08t</t>
  </si>
  <si>
    <t>015660</t>
  </si>
  <si>
    <t>Podélné podpory z mostu 8,202   
Mostnice z mostu 10,210</t>
  </si>
  <si>
    <t>1: Dle technické zprávy, výkresových příloh projektové dokumentace, TKP staveb státních drah a výkazů materiálu projektu a souhrnných částí dokumentace stavby. 
2: 0,5t+9m/,611m*0,13t</t>
  </si>
  <si>
    <t>POPLATKY ZA LIKVIDACI ODPADŮ NEKONTAMINOVANÝCH - 17 04 05 ŽELEZNÝ ŠROT</t>
  </si>
  <si>
    <t>1: Dle technické zprávy, výkresových příloh projektové dokumentace, TKP staveb státních drah a výkazů materiálu projektu a souhrnných částí dokumentace stavby. 
2: (6*25m*49kg+(35+7+2)*20kg)/1000</t>
  </si>
  <si>
    <t>R02811</t>
  </si>
  <si>
    <t>PRŮZKUMNÉ PRÁCE GEOTECHNICKÉ NA POVRCHU</t>
  </si>
  <si>
    <t>Statická zatěžovací zkouška</t>
  </si>
  <si>
    <t>1: Dle technické zprávy, výkresových příloh projektové dokumentace, TKP staveb státních drah a výkazů materiálu projektu a souhrnných částí dokumentace stavby. 
2: 4ks</t>
  </si>
  <si>
    <t>R02910</t>
  </si>
  <si>
    <t>OSTATNÍ POŽADAVKY - ZEMĚMĚŘIČSKÁ MĚŘENÍ</t>
  </si>
  <si>
    <t>1: Dle technické zprávy, výkresových příloh projektové dokumentace, TKP staveb státních drah a výkazů materiálu projektu a souhrnných částí dokumentace stavby. 
2: 10h+20h</t>
  </si>
  <si>
    <t>zahrnuje veškeré náklady spojené s objednatelem požadovanými pracemi,    
- pro stanovení orientační investorské ceny určete jednotkovou cenu jako 1% odhadované ceny stavby</t>
  </si>
  <si>
    <t>R02950</t>
  </si>
  <si>
    <t>KONTROLA PROSTOROVÉ PRŮCHODNOSTI</t>
  </si>
  <si>
    <t>KM</t>
  </si>
  <si>
    <t>1: Dle technické zprávy, výkresových příloh projektové dokumentace, TKP staveb státních drah a výkazů materiálu projektu a souhrnných částí dokumentace stavby. 
2: 0,173km+0,411km</t>
  </si>
  <si>
    <t>R029511</t>
  </si>
  <si>
    <t>KONTROLA GPK MĚŘÍCÍM VOZEM</t>
  </si>
  <si>
    <t>12283</t>
  </si>
  <si>
    <t>ODKOPÁVKY A PROKOPÁVKY OBECNÉ TŘ. II</t>
  </si>
  <si>
    <t>Odtěžení pro ZKPP + příkopy</t>
  </si>
  <si>
    <t>1: Dle technické zprávy, výkresových příloh projektové dokumentace, TKP staveb státních drah a výkazů materiálu projektu a souhrnných částí dokumentace stavby. 
2: 31,5m*4m2+36,1m*0,5m2+47,4m*0,2m2+2*15,5m*3,1m2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</si>
  <si>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</si>
  <si>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12283B</t>
  </si>
  <si>
    <t>ODKOPÁVKY A PROKOPÁVKY OBECNÉ TŘ. II - DOPRAVA</t>
  </si>
  <si>
    <t>1: Dle technické zprávy, výkresových příloh projektové dokumentace, TKP staveb státních drah a výkazů materiálu projektu a souhrnných částí dokumentace stavby. 
2: 250m3*30km</t>
  </si>
  <si>
    <t>18120</t>
  </si>
  <si>
    <t>ÚPRAVA PLÁNĚ SE ZHUTNĚNÍM V HORNINĚ TŘ. II</t>
  </si>
  <si>
    <t>Oblast ZKPP</t>
  </si>
  <si>
    <t>1: Dle technické zprávy, výkresových příloh projektové dokumentace, TKP staveb státních drah a výkazů materiálu projektu a souhrnných částí dokumentace stavby. 
2: (166m2+85m2+82m2)*2</t>
  </si>
  <si>
    <t>32711R</t>
  </si>
  <si>
    <t>ZÍDKY Z PRAŽCOVÉ ROVNANINY PRO ROZŠÍŘENÍ DRÁŽNÍ STEZKY</t>
  </si>
  <si>
    <t>Použití 42 ks vyzískaných pražců + dovoz 38 ks ze zásob OŘ HK   
vč. podkladního betonu C 25/30 XF3</t>
  </si>
  <si>
    <t>1: Dle technické zprávy, výkresových příloh projektové dokumentace, TKP staveb státních drah a výkazů materiálu projektu a souhrnných částí dokumentace stavby. 
2: 2*2*12m*0,4m*0,55m</t>
  </si>
  <si>
    <t>- dodání dílce požadovaného tvaru a vlastností, jeho skladování, doprava a osazení do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okamžiku,- další práce dané případně specifikací k příslušnému prefabrik. dílci (úprava pohledových ploch, příp. rubových ploch, osazení měřících zařízení, zkoušení a měření dílců a pod.).</t>
  </si>
  <si>
    <t>ZKPP typ 5</t>
  </si>
  <si>
    <t>1: Dle technické zprávy, výkresových příloh projektové dokumentace, TKP staveb státních drah a výkazů materiálu projektu a souhrnných částí dokumentace stavby. 
2: 3m2*(2*15,5m+2*15,5m)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</si>
  <si>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</si>
  <si>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</si>
  <si>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
2: 36,3*2,9m2+2*17m*2,9m2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</si>
  <si>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</si>
  <si>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</si>
  <si>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</si>
  <si>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 
2: (173-36,3+411m-44,8m)m*3,4m*0,08m</t>
  </si>
  <si>
    <t>52X000</t>
  </si>
  <si>
    <t>KOLEJ ZPĚTNĚ NAMONTOVANÁ Z VYZÍSKANÉHO MATERIÁLU</t>
  </si>
  <si>
    <t>most v km 10,210</t>
  </si>
  <si>
    <t>1: Dle technické zprávy, výkresových příloh projektové dokumentace, TKP staveb státních drah a výkazů materiálu projektu a souhrnných částí dokumentace stavby. 
2: 2*25m</t>
  </si>
  <si>
    <t>1. Položka obsahuje: – ověření kvality vyzískaných materiálů s případnou regenerací do předpisového stavu – defektoskopické zkoušky kolejnic, jsou-li vyžadovány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rekonstrukcích2. Položka neobsahuje: – zřízení kolejového lože – svařování kolejnic do bezstykové koleje – broušení koleje – případnou dodávku a montáž pražcových kotev – následnou úpravu směrového a výškového uspořádání koleje3. Způsob měření:Měří se délka koleje ve smyslu ČSN 73 6360, tj. v ose koleje.</t>
  </si>
  <si>
    <t>542111</t>
  </si>
  <si>
    <t>SMĚROVÉ A VÝŠKOVÉ VYROVNÁNÍ KOLEJE NA PRAŽCÍCH DŘEVĚNÝCH DO 0,05 M</t>
  </si>
  <si>
    <t>1: Dle technické zprávy, výkresových příloh projektové dokumentace, TKP staveb státních drah a výkazů materiálu projektu a souhrnných částí dokumentace stavby. 
2: 2*(23m+243m-44,8m)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</si>
  <si>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</si>
  <si>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</si>
  <si>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</si>
  <si>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
2: 2*(125m+168m)</t>
  </si>
  <si>
    <t>543111R</t>
  </si>
  <si>
    <t>VÝMĚNA SPOJITÁ PRAŽCŮ DŘEVĚNÝCH, UPEVNĚNÍ PRUŽNÉ</t>
  </si>
  <si>
    <t>most km 10,210 - nové pražce v oblasti ZKPP, upevnění KS</t>
  </si>
  <si>
    <t>1: Dle technické zprávy, výkresových příloh projektové dokumentace, TKP staveb státních drah a výkazů materiálu projektu a souhrnných částí dokumentace stavby. 
2: 2*27ks</t>
  </si>
  <si>
    <t>1. Položka obsahuje: – dodávku a uložení vyměňovaného materiálu, ať nového, regenerovaného nebo vyzískaného – doplnění podložek, spojkových šroubů, svěrkových šroubů, matic a dvojitých pružných kroužků apod. – naložení a odvoz demontovaného materiálu do skladu nebo na likvidaci – příplatky za ztížené podmínky při práci v koleji, např. překážky po stranách koleje, práci v tunelu ap.2. Položka neobsahuje: – poplatek za likvidaci odpadů (nacení se dle SSD 0)3. Způsob měření:Udává se počet kusů kompletní konstrukce nebo práce.</t>
  </si>
  <si>
    <t>543211</t>
  </si>
  <si>
    <t>VÝMĚNA JEDNOTLIVÉHO PRAŽCE DŘEVĚNÉHO, UPEVNĚNÍ TUHÉ</t>
  </si>
  <si>
    <t>most km 10,210 - výměna 20% pražců v přilehlých úsesích SVÚ  
most km 8,202 - výměna 20% pražců v přilehlém úseku SVÚ</t>
  </si>
  <si>
    <t>1: Dle technické zprávy, výkresových příloh projektové dokumentace, TKP staveb státních drah a výkazů materiálu projektu a souhrnných částí dokumentace stavby. 
2: (23m+167m+133m)/,611m*,2</t>
  </si>
  <si>
    <t>543241</t>
  </si>
  <si>
    <t>VÝMĚNA JEDNOTLIVÉHO PRAŽCE BETONOVÉHO PODKLADNICOVÉHO REGENEROVANÉHO, UPEVNĚNÍ TUHÉ</t>
  </si>
  <si>
    <t>Předpokládá se výměna všech snášených pražců (mimo rozsah kompletně nového žel. svršku) + 5% pražců v podbíjené části (oba mosty)</t>
  </si>
  <si>
    <t>1: Dle technické zprávy, výkresových příloh projektové dokumentace, TKP staveb státních drah a výkazů materiálu projektu a souhrnných částí dokumentace stavby. 
2: 19ks+0,05*(150m-36,3m+168m)/0,611m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</si>
  <si>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</si>
  <si>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543331</t>
  </si>
  <si>
    <t>VÝMĚNA KOLEJNICE 49 E1 JEDNOTLIVĚ</t>
  </si>
  <si>
    <t>1: Dle technické zprávy, výkresových příloh projektové dokumentace, TKP staveb státních drah a výkazů materiálu projektu a souhrnných částí dokumentace stavby. 
2: 2*35m</t>
  </si>
  <si>
    <t>1. Položka obsahuje: – dodávku a uložení vyměňovaného materiálu, ať nového, regenerovaného nebo vyzískaného – doplnění podložek, spojkových šroubů, svěrkových šroubů, matic a dvojitých pružných kroužků apod. – naložení a odvoz demontovaného materiálu do skladu nebo na likvidaci – příplatky za ztížené podmínky při práci v koleji, např. překážky po stranách koleje, práci v tunelu ap.2. Položka neobsahuje: X3. Způsob měření:Měří se délka kolejnice v metech délkových.</t>
  </si>
  <si>
    <t>543341</t>
  </si>
  <si>
    <t>VÝMĚNA KOLEJNICE 49 E1 REGENEROVANÉ JEDNOTLIVĚ</t>
  </si>
  <si>
    <t>most km 8,2020 - 2*2*25m dodat regenerované kolejnice   
most km 10,210 - 2*14,65 m provizorní kolejnice z vyzískaného materiálu na nové pražce pro montáž NK, následně  odstranění</t>
  </si>
  <si>
    <t>1: Dle technické zprávy, výkresových příloh projektové dokumentace, TKP staveb státních drah a výkazů materiálu projektu a souhrnných částí dokumentace stavby. 
2: 100m+2*14.65m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</si>
  <si>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X   
3. Způsob měření:   
Měří se délka kolejnice v metech délkových.</t>
  </si>
  <si>
    <t>545121</t>
  </si>
  <si>
    <t>SVAR KOLEJNIC (STEJNÉHO TVARU) 49 E1, T JEDNOTLIVĚ</t>
  </si>
  <si>
    <t>Pro případ nutnosti vložení kolejnicových vložek a jejich přivaření</t>
  </si>
  <si>
    <t>Jednotlivým svarem se rozumí svar, který splňuje některé z následujících kriterií:   
– počet svarů v jednom objektu je menší než 20 ks   
– při vevařování lepených izolovaných styků a dilatačních zařízení do kolejí   
–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</si>
  <si>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R528252</t>
  </si>
  <si>
    <t>KOLEJ 49 E1, ROZD. ""D"", STYKOVANÁ, PR. BET. BEZPODKLADNICOVÝ, UP. PRUŽNÉ</t>
  </si>
  <si>
    <t>1: Dle technické zprávy, výkresových příloh projektové dokumentace, TKP staveb státních drah a výkazů materiálu projektu a souhrnných částí dokumentace stavby. 
2: 25m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</si>
  <si>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broušení koleje  
 – případnou dodávku a montáž pražcových kotev  
 – následnou úpravu směrového a výškového uspořádání koleje  
3. Způsob měření:  
Měří se délka koleje ve smyslu ČSN 73 6360, tj. v ose koleje.</t>
  </si>
  <si>
    <t>921940</t>
  </si>
  <si>
    <t>MONTÁŽ PŘEJEZDU NEBO PŘECHODU Z JAKÝCHKOLIV VYZÍSKANÝCH NEBO REGENEROVANÝCH DÍLCŮ</t>
  </si>
  <si>
    <t>1: Dle technické zprávy, výkresových příloh projektové dokumentace, TKP staveb státních drah a výkazů materiálu projektu a souhrnných částí dokumentace stavby. 
2: 3,6m2</t>
  </si>
  <si>
    <t>1. Položka obsahuje: – dodání a pokládka panelů včetně lože – příplatky za ztížené podmínky vyskytující se při zřízení kolejových vah, např. za překážky na straně koleje apod.2.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vpusť3. Způsob měření:Měří se půdorysná plocha (pojízdná nebo pochozí) vlastní přejezdové konstrukce tvořené daným systémem. kolejnice a žlábky se z plochy neodečítají. Do plochy se nezapočítávají ochranné klíny, prahové vpusti apod.</t>
  </si>
  <si>
    <t>923941</t>
  </si>
  <si>
    <t>ZAJIŠŤOVACÍ ZNAČKA KONZOLOVÁ (K) VČETNĚ OCELOVÉHO SLOUPKU</t>
  </si>
  <si>
    <t>1: Dle technické zprávy, výkresových příloh projektové dokumentace, TKP staveb státních drah a výkazů materiálu projektu a souhrnných částí dokumentace stavby. 
2: 8ks</t>
  </si>
  <si>
    <t>1. Položka obsahuje:   
 – geodetické zaměření a kontrolu připravenosti pro osazení značky   
 – dodávku konzolové zajišťovací značky a slopku v požadovaném provedení   
 – vykopání jamky, osazení a zabetonování sloupku a upevnění podpůrné konstrukce na sloupek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</si>
  <si>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>935222</t>
  </si>
  <si>
    <t>PŘÍKOPOVÉ ŽLABY Z BETON TVÁRNIC ŠÍŘ DO 900MM DO BETONU TL 100MM</t>
  </si>
  <si>
    <t>1: Dle technické zprávy, výkresových příloh projektové dokumentace, TKP staveb státních drah a výkazů materiálu projektu a souhrnných částí dokumentace stavby. 
2: 6,6m+0,3m+9,6m+7,5m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</si>
  <si>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</si>
  <si>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</si>
  <si>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</si>
  <si>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
2: (36,3-4,1+44,8m-9m)m*2,8m2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</si>
  <si>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</si>
  <si>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965021</t>
  </si>
  <si>
    <t>ODSTRANĚNÍ KOLEJOVÉHO LOŽE A DRÁŽNÍCH STEZEK - ODVOZ NA SKLÁDKU</t>
  </si>
  <si>
    <t>1: Dle technické zprávy, výkresových příloh projektové dokumentace, TKP staveb státních drah a výkazů materiálu projektu a souhrnných částí dokumentace stavby. 
2: (36,3-4,1+44,8m-9m)m*2,8m2*30km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</si>
  <si>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vytěženého v rostlém (původním) stavu nebo vybouraného materiálu a jednotlivých vzdáleností v kilometrech.</t>
  </si>
  <si>
    <t>965124</t>
  </si>
  <si>
    <t>DEMONTÁŽ KOLEJE NA DŘEVĚNÝCH PRAŽCÍCH ROZEBRÁNÍM DO SOUČÁSTÍ</t>
  </si>
  <si>
    <t>Část kolejového pole se nachází na podélných pražcích</t>
  </si>
  <si>
    <t>1: Dle technické zprávy, výkresových příloh projektové dokumentace, TKP staveb státních drah a výkazů materiálu projektu a souhrnných částí dokumentace stavby. 
2: 25m+44,8m-9m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</si>
  <si>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</si>
  <si>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</si>
  <si>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</si>
  <si>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1: Dle technické zprávy, výkresových příloh projektové dokumentace, TKP staveb státních drah a výkazů materiálu projektu a souhrnných částí dokumentace stavby. 
2: (2*25m*49kg+35*80kg+500kg+42*2*20kg)/1000*30km+(44,8m*2*49kg+73ks*160kg)/1000*30km</t>
  </si>
  <si>
    <t>1. Položka obsahuje:   
 – naložení na dopravní prostředek, odvoz a složení   
 – případné překládky na trase   
2. Položka neobsahuje: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</si>
  <si>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965311</t>
  </si>
  <si>
    <t>ROZEBRÁNÍ PŘEJEZDU, PŘECHODU Z DÍLCŮ</t>
  </si>
  <si>
    <t>P 4131 v km 9,890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</si>
  <si>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apod.2. Položka neobsahuje: – náklady na zřízení a odstranění dopravního značení objízdné trasy – odvoz vybouraného materiálu do skladu nebo na likvidaci – poplatky za likvidaci odpadů, nacení se položkami ze ssd 03. Způsob měření:Měří se půdorysná plocha (pojízdná nebo pochozí) vlastní přejezdové konstrukce tvořené daným systémem. kolejnice a žlábky se z plochy neodečítají. Do plochy se nezapočítávají ochranné klíny, prahové vpusti apod.</t>
  </si>
  <si>
    <t>R923122</t>
  </si>
  <si>
    <t>HEKTOMETROVNÍK Z UŽITÉHO MATERIÁLU - POSUN, OČIŠTĚNÍ A OBNOVA NÁTĚRU</t>
  </si>
  <si>
    <t>1. Položka obsahuje: – dodání a montáž počtu a typu válečkových stoliček odpovídající dané výhybkové konstrukci dle platných předpisů SŽDC2. Položka neobsahuje: X3. Způsob měření:Udává se počet sad, které se skládají z předepsaných dílů, jež tvoří požadovaný celek.</t>
  </si>
  <si>
    <t>R925120</t>
  </si>
  <si>
    <t>DRÁŽNÍ STEZKY Z DRTI TL. PŘES 50 MM</t>
  </si>
  <si>
    <t>tl. 100 mm</t>
  </si>
  <si>
    <t>1: Dle technické zprávy, výkresových příloh projektové dokumentace, TKP staveb státních drah a výkazů materiálu projektu a souhrnných částí dokumentace stavby. 
2: 38m2*2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</si>
  <si>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</si>
  <si>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SO 03.1</t>
  </si>
  <si>
    <t>Železniční svršek a spodek - následná úprava směrového a výškového uspořádání koleje</t>
  </si>
  <si>
    <t>1: Dle technické zprávy, výkresových příloh projektové dokumentace, TKP staveb státních drah a výkazů materiálu projektu a souhrnných částí dokumentace stavby. 
2: 0,1m2*(411m+173m)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</si>
  <si>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</si>
  <si>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542311</t>
  </si>
  <si>
    <t>NÁSLEDNÁ ÚPRAVA SMĚROVÉHO A VÝŠKOVÉHO USPOŘÁDÁNÍ KOLEJE - PRAŽCE DŘEVĚNÉ NEBO OCELOVÉ</t>
  </si>
  <si>
    <t>1: Dle technické zprávy, výkresových příloh projektové dokumentace, TKP staveb státních drah a výkazů materiálu projektu a souhrnných částí dokumentace stavby. 
2: 411m-168m</t>
  </si>
  <si>
    <t>Položka obsahuje:- geodetické měření koleje pro následnou směrovou a výškovou úpravu koleje do předepsané polohy- následnou směrovou a výškovou úpravu koleje do předepsané polohy- kontrolní geodetické měření koleje a posouzení odchylek od předepsané polohy vzhledem k příslušným technickým normámZpůsob měření:- Měří se délka koleje ve smyslu ČSN 73 6360, tj. v ose koleje.</t>
  </si>
  <si>
    <t>542312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</si>
  <si>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</si>
  <si>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
2: 168m+173m</t>
  </si>
  <si>
    <t>SO 04</t>
  </si>
  <si>
    <t>Ochrany a přeložky drážních kabelů</t>
  </si>
  <si>
    <t>M22</t>
  </si>
  <si>
    <t>Dodávky</t>
  </si>
  <si>
    <t>IXPROJEKTA</t>
  </si>
  <si>
    <t>Kabel TCEPKPFLE 3XN0,8</t>
  </si>
  <si>
    <t>Spojka smršťovací</t>
  </si>
  <si>
    <t>Trubka ochranná</t>
  </si>
  <si>
    <t>Kabelový žlab silnostěnný TK1 s víkem</t>
  </si>
  <si>
    <t>Kabelový žlab silnostěnný TK2 s víkem</t>
  </si>
  <si>
    <t>M22.1</t>
  </si>
  <si>
    <t>Práce</t>
  </si>
  <si>
    <t>Měření stejnosměrné</t>
  </si>
  <si>
    <t>PÁR</t>
  </si>
  <si>
    <t>Kabel sdělovací, montáž a upevnění</t>
  </si>
  <si>
    <t>Dozor správce zařízení</t>
  </si>
  <si>
    <t>Oprava stávající kabelové knihy</t>
  </si>
  <si>
    <t>Kabelový žlab zemní včetně krytu světlé šířky do 120 mm</t>
  </si>
  <si>
    <t>Kabel zemní jednoplášťový bez pancíře průměru žíly 0,8 mm - uložení</t>
  </si>
  <si>
    <t>Kabel zemní jednoplášťový bez pancíře průměru žíly 0,8 mm - demontáž</t>
  </si>
  <si>
    <t>Spojka pro celoplastové kabely bez pancíře - montáž</t>
  </si>
  <si>
    <t>Spojka pro celoplastové kabely bez pancíře - demontáž</t>
  </si>
  <si>
    <t>Ukončení kabelu štítek kabelový - montáž</t>
  </si>
  <si>
    <t>M46</t>
  </si>
  <si>
    <t>Zemní práce</t>
  </si>
  <si>
    <t>Vytyčení trati kabelového vedení ve volném terénu</t>
  </si>
  <si>
    <t>Vytýčení stávajících inženýrských sítí v prostoru stavby</t>
  </si>
  <si>
    <t>PŘÍPAD</t>
  </si>
  <si>
    <t>Provizorní úprava terénu v přírodní hornině 3</t>
  </si>
  <si>
    <t>Výkop kabelové rýhy 35/90 cm hor.3 ruční výkop rýhy + dozor správce</t>
  </si>
  <si>
    <t>Výkop kabelové rýhy 50/120 cm hor.3 ruční výkop rýhy + dozor správce</t>
  </si>
  <si>
    <t>Hutnění zeminy po vrstvách 20 cm</t>
  </si>
  <si>
    <t>Fólie modrá šíře 33cm včetně pokládky</t>
  </si>
  <si>
    <t>Zřízení kab.lože v rýze do 65 cm z písku 10 cm</t>
  </si>
  <si>
    <t>Zához rýhy 35/90 cm, hornina třídy 3</t>
  </si>
  <si>
    <t>Zához rýhy 50/120 cm, hornina třídy 3 ruční zához rýhy</t>
  </si>
  <si>
    <t>Osetí povrchu trávou</t>
  </si>
  <si>
    <t>SO 05</t>
  </si>
  <si>
    <t>Ochrany a přeložky mimodrážních kabelů</t>
  </si>
  <si>
    <t>TCEPKPFLE 1 x 4 x 0,6</t>
  </si>
  <si>
    <t>TCEPKPFLE 5 x 4 x 0,6</t>
  </si>
  <si>
    <t>KABEL ZEMNÍ KOAXIÁLNÍ PRŮMĚR DO 10 CM</t>
  </si>
  <si>
    <t>Spojka PPC B004 SPL</t>
  </si>
  <si>
    <t>Kabelová chránička zemní DN přes 100 do 200 mm</t>
  </si>
  <si>
    <t>Marker</t>
  </si>
  <si>
    <t>Kabel zemní jednoplášťový bez pancíře průměru žíly 0,6 mm - demontáž</t>
  </si>
  <si>
    <t>KABEL ZEMNÍ KOAXIÁLNÍ PRŮMĚR DO 10 CM - MONTÁŽ</t>
  </si>
  <si>
    <t>KABEL ZEMNÍ KOAXIÁLNÍ PRŮMĚR DO 10 CM - DEMONTÁŽ</t>
  </si>
  <si>
    <t>MĚŘENÍ ZÁVĚREČNÉ KOAXIÁLNÍHO KABELU</t>
  </si>
  <si>
    <t>ÚSEK</t>
  </si>
  <si>
    <t>Značení trasy vedení</t>
  </si>
  <si>
    <t>Kabel zemní jednoplášťový bez pancíře průměru žíly 0,6 mm - uložení</t>
  </si>
  <si>
    <t>protlak/překop/přechod pod kolejí/komunikací, vč.start.jam/pažení a chrániček</t>
  </si>
  <si>
    <t>Geodetické zaměření tras</t>
  </si>
  <si>
    <t>SO 06</t>
  </si>
  <si>
    <t>Ochrany a přeložky VO</t>
  </si>
  <si>
    <t>Kabel CYKY-J 4x16 mm</t>
  </si>
  <si>
    <t>Zemní spojka kabelu CYKY-J 4x16mm</t>
  </si>
  <si>
    <t>Kabel zemní - uložení</t>
  </si>
  <si>
    <t>Odpady - odvoz a uskladnění sloupu VO</t>
  </si>
  <si>
    <t>Ukončení kabelu CYKY-J ve sloupu VO</t>
  </si>
  <si>
    <t>Demontáž kabelu VO</t>
  </si>
  <si>
    <t>Děmontáž sloupu VO včetně veškeré výstroje</t>
  </si>
  <si>
    <t>Provizorní zajištění kabelu/chráničky</t>
  </si>
  <si>
    <t>Zatažení lanka do chráničky</t>
  </si>
  <si>
    <t>SO 07</t>
  </si>
  <si>
    <t>Přeložka kanalizace</t>
  </si>
  <si>
    <t>113107325R00</t>
  </si>
  <si>
    <t>Odstranění podkladů nebo krytů z kameniva těženého, v ploše jednotlivě do 50 m2, tloušťka vrstvy 250 mm</t>
  </si>
  <si>
    <t>VÝMĚRY - viz podélný profil na šířku výkopu 1100mm:  
1,1*(53,3-18,8)=37,950 [A]</t>
  </si>
  <si>
    <t>113108315R00</t>
  </si>
  <si>
    <t>Odstranění podkladů nebo krytů živičných, v ploše jednotlivě do 50 m2, tloušťka vrstvy 150 mm</t>
  </si>
  <si>
    <t>113111115R00</t>
  </si>
  <si>
    <t>Odstranění podkladů nebo krytů z kameniva zpevněného cementem, v ploše jednotlivě do 50 m2, tloušťka vrstvy 150 mm</t>
  </si>
  <si>
    <t>120001101R00</t>
  </si>
  <si>
    <t>Ztížené vykopávky v horninách jakékoliv třídy</t>
  </si>
  <si>
    <t>cca 10% objemu výkopku:  
tř. těžitelnosti zeniny tř.3 - 60%, tř.4 - 40%:  
VÝMĚRY - viz podélný profil na šířku výkopu 1100mm:  
1,1*(1,25+1,47+1,41+1,37+1,12+1,04+1,6+2,0+1,98+1,94)/10*53,3=89,000 [A] 
rozšíření pro šachty:  
1,25*1,25*(1,47+1,6+1,94)*1,5=11,742 [B] 
odpočet ornice:  
 sejmutí ornice mocnost 30cm:  
-1,1*0,3*18,8=-6,204 [C] 
odpočet komunikce:  
předpoklad mocnost 55 cm:  
-1,1*(53,3-18,8)*0,55=-20,873 [D] 
10%:  
-73,66603/100*90=-66,299 [E]</t>
  </si>
  <si>
    <t>121100001RAA</t>
  </si>
  <si>
    <t>Sejmutí ornice naložení a uložení  odvoz do 1 000 m</t>
  </si>
  <si>
    <t>DN 400 - š. výkopu 1100mm:  
 sejmutí ornice mocnost 30cm:  
1,1*0,3*18,8=6,204 [A]</t>
  </si>
  <si>
    <t>132201212R00</t>
  </si>
  <si>
    <t>Hloubení rýh šířky přes 60 do 200 cm do 1000 m3, v hornině 3, hloubení strojně</t>
  </si>
  <si>
    <t>tř. těžitelnosti zeniny tř.3 - 60%, tř.4 - 40%:  
VÝMĚRY - viz podélný profil na šířku výkopu 1100mm:  
1,1*(1,25+1,47+1,41+1,37+1,12+1,04+1,6+2,0+1,98+1,94)/10*53,3=89,000 [A] 
rozšíření pro šachty:  
1,25*1,25*(1,47+1,6+1,94)*1,5=11,742 [B] 
odpočet ornice:  
 sejmutí ornice mocnost 30cm:  
-1,1*0,3*18,8=-6,204 [C] 
odpočet komunikce:  
předpoklad mocnost 55 cm:  
-1,1*(53,3-18,8)*0,55=-20,873 [D] 
hornina 4:  
-73,66603/100*40=-29,466 [E]</t>
  </si>
  <si>
    <t>132201219R00</t>
  </si>
  <si>
    <t>Hloubení rýh šířky přes 60 do 200 cm příplatek za lepivost, v hornině 3,</t>
  </si>
  <si>
    <t>132301212R00</t>
  </si>
  <si>
    <t>Hloubení rýh šířky přes 60 do 200 cm do 1000 m3, v hornině 4, hloubení strojně</t>
  </si>
  <si>
    <t>tř. těžitelnosti zeniny tř.3 - 60%, tř.4 - 40%:  
VÝMĚRY - viz podélný profil na šířku výkopu 1100mm:  
1,1*(1,25+1,47+1,41+1,37+1,12+1,04+1,6+2,0+1,98+1,94)/10*53,3=89,000 [A] 
rozšíření pro šachty:  
1,25*1,25*(1,47+1,6+1,94)*1,5=11,742 [B] 
odpočet ornice:  
 sejmutí ornice mocnost 30cm:  
-1,1*0,3*18,8=-6,204 [C] 
odpočet komunikce:  
předpoklad mocnost 55 cm:  
-1,1*(53,3-18,8)*0,55=-20,873 [D] 
hornina 3:  
-73,66603/100*60=-44,200 [E]</t>
  </si>
  <si>
    <t>132301219R00</t>
  </si>
  <si>
    <t>Hloubení rýh šířky přes 60 do 200 cm příplatek za lepivost, v hornině 4,</t>
  </si>
  <si>
    <t>151101101R00</t>
  </si>
  <si>
    <t>Zřízení pažení a rozepření stěn rýh příložné  pro jakoukoliv mezerovitost, hloubky do 2 m</t>
  </si>
  <si>
    <t>VÝMĚRY - viz podélný profil na šířku výkopu 1100mm:  
(1,25+1,47+1,41+1,37+1,12+1,04+1,6+2,0+1,98+1,94)/10*2*53,3=161,819 [A] 
rozšíření pro šachty:  
1,25*4*(1,47+1,6+1,94)=25,050 [B]</t>
  </si>
  <si>
    <t>151101111R00</t>
  </si>
  <si>
    <t>Odstranění pažení a rozepření rýh příložné , hloubky do 2 m</t>
  </si>
  <si>
    <t>162701105R00</t>
  </si>
  <si>
    <t>Vodorovné přemístění výkopku z horniny 1 až 4, na vzdálenost přes 9 000  do 10 000 m</t>
  </si>
  <si>
    <t>VÝMĚRY - viz podélný profil na šířku výkopu 1100mm:  
obsyp:  
1,1*0,7*53,3=41,041 [A] 
VÝMĚRY - viz podélný profil na šířku výkopu 1100mm:  
lože:  
1,1*0,15*53,3=8,795 [B] 
tř. těžitelnosti zeniny tř.3 - 60%, tř.4 - 40%:  
VÝMĚRY - viz podélný profil na šířku výkopu 1100mm:  
1,1*((1,25+1,47+1,41+1,37+1,12+1,04+1,6+2,0+1,98+1,94)/10-0,55-0,77)*(53,3-18,8)=7,514 [C] 
rozšíření pro šachty:  
1,25*1,25*(1,47+1,6+1,94)*0,5=3,914 [D]</t>
  </si>
  <si>
    <t>171201201R00</t>
  </si>
  <si>
    <t>Uložení sypaniny na dočasnou skládku tak, že na 1 m2 plochy připadá přes 2 m3 výkopku nebo ornice</t>
  </si>
  <si>
    <t>174100050RAC</t>
  </si>
  <si>
    <t>Zásyp jam, rýh a šachet štěrkopískem, dovoz ze vzdálenosti 10 000 m</t>
  </si>
  <si>
    <t>VÝMĚRY - viz podélný profil na šířku výkopu 1100mm:  
komunikace:  
1,1*((1,25+1,47+1,41+1,37+1,12+1,04+1,6+2,0+1,98+1,94)/10-0,55-0,77)*(53,3-18,8)=7,514 [A] 
rozšíření pro šachty:  
1,25*1,25*(1,47+1,6+1,94)*0,5=3,914 [B]</t>
  </si>
  <si>
    <t>174101101R00</t>
  </si>
  <si>
    <t>Zásyp sypaninou se zhutněním jam, šachet, rýh nebo kolem objektů v těchto vykopávkách</t>
  </si>
  <si>
    <t>VÝMĚRY - viz podélný profil na šířku výkopu 1100mm:  
1,1*((1,25+1,47+1,41+1,37+1,12+1,04+1,6+2,0+1,98+1,94)/10-0,3-0,73)*(53,3-18,8)=18,520 [A]</t>
  </si>
  <si>
    <t>175101101R00</t>
  </si>
  <si>
    <t>Obsyp potrubí bez prohození sypaniny, bez dodávky obsypového materiálu</t>
  </si>
  <si>
    <t>VÝMĚRY - viz podélný profil na šířku výkopu 1100mm:  
obsyp:  
1,1*0,43*53,3=25,211 [A]</t>
  </si>
  <si>
    <t>181101102R00</t>
  </si>
  <si>
    <t>Úprava pláně v zářezech v hornině 1 až 4, se zhutněním</t>
  </si>
  <si>
    <t>VÝMĚRY - viz podélný profil na šířku výkopu 1100mm:  
1,1*53,3*1,15=67,425 [A]</t>
  </si>
  <si>
    <t>182001111R00</t>
  </si>
  <si>
    <t>Plošná úprava terénu při nerovnostech terénu přes 50 do 100 mm, v rovině nebo na svahu do 1:5</t>
  </si>
  <si>
    <t>199000002R00</t>
  </si>
  <si>
    <t>Poplatky za skládku horniny 1- 4, skupina 17 05 04 z Katalogu odpadů</t>
  </si>
  <si>
    <t>583309990001R</t>
  </si>
  <si>
    <t>písek</t>
  </si>
  <si>
    <t>VÝMĚRY - viz podélný profil na šířku výkopu 1100mm:  
obsyp:  
1,1*0,43*53,3*0,55=13,866 [A]</t>
  </si>
  <si>
    <t>58337213R</t>
  </si>
  <si>
    <t>štěrkopísek frakce 0,0 až 32,0 mm; třída MN</t>
  </si>
  <si>
    <t>VÝMĚRY - viz podélný profil na šířku výkopu 1100mm:  
obsyp:  
1,1*0,43*53,3*0,45=11,345 [A]</t>
  </si>
  <si>
    <t>Vodorovné konstrukce</t>
  </si>
  <si>
    <t>451573111R00</t>
  </si>
  <si>
    <t>Lože pod potrubí, stoky a drobné objekty z písku a štěrkopísku  do 65 mm</t>
  </si>
  <si>
    <t>VÝMĚRY - viz podélný profil na šířku výkopu 1100mm:  
lože:  
1,1*0,15*53,3=8,795 [A]</t>
  </si>
  <si>
    <t>Komunikace</t>
  </si>
  <si>
    <t>566903111R00</t>
  </si>
  <si>
    <t>Vyspravení podkladu po překopech kamenivem hrubým drceným</t>
  </si>
  <si>
    <t>VÝMĚRY - viz podélný profil na šířku výkopu 1100mm:  
1,1*(53,3-18,8)*0,25*2,2=20,873 [A]</t>
  </si>
  <si>
    <t>566904111R00</t>
  </si>
  <si>
    <t>Vyspravení podkladu po překopech kamenivem obalovaným asfaltem</t>
  </si>
  <si>
    <t>VÝMĚRY - viz podélný profil na šířku výkopu 1100mm:  
1,1*(53,3-18,8)*0,24*2,2=20,038 [A]</t>
  </si>
  <si>
    <t>572942112R00</t>
  </si>
  <si>
    <t>Vyspravení krytu po překopech pro inženýrské sítě litým asfaltem, po zhutnění tloušťky přes  40 do  60 mm</t>
  </si>
  <si>
    <t>573111112R00</t>
  </si>
  <si>
    <t>Postřik živičný infiltrační s posypem kamenivem v množství 1 kg/m2</t>
  </si>
  <si>
    <t>573211111R00</t>
  </si>
  <si>
    <t>Postřik živičný spojovací bez posypu kamenivem z asfaltu silničního, v množství od 0,5 do 0,7 kg/m2</t>
  </si>
  <si>
    <t>Trubní vedení</t>
  </si>
  <si>
    <t>27314317R</t>
  </si>
  <si>
    <t>profil těsnicí poklopu d=770 mm; tvar trojúhelník</t>
  </si>
  <si>
    <t>viz výpis šachet:  
3=3,000 [A]</t>
  </si>
  <si>
    <t>28614242R</t>
  </si>
  <si>
    <t>trubka plastová kanalizační PP; s hrdlem, plné žebro (DIN 16961); Sn 16 kN/m2; D = 450,0 mm; l = 2 000,0 mm</t>
  </si>
  <si>
    <t>VÝMĚRY - viz podélný profil na šířku výkopu 1100mm:  
28=28,000 [A]</t>
  </si>
  <si>
    <t>59224349.AR</t>
  </si>
  <si>
    <t>prstenec vyrovnávací šachetní; betonový; TBW; DN = 625,0 mm; h = 100,0 mm; s = 120,00 mm</t>
  </si>
  <si>
    <t>výpis šachet:  
vyr prstenec:  
1*1,01=1,010 [A]</t>
  </si>
  <si>
    <t>59224349R</t>
  </si>
  <si>
    <t>prstenec vyrovnávací šachetní; betonový; TBW; DN = 625,0 mm; h = 120,0 mm; s = 120,00 mm</t>
  </si>
  <si>
    <t>viz výpis šachet:  
2*1,01=2,020 [A]</t>
  </si>
  <si>
    <t>59224353.AR</t>
  </si>
  <si>
    <t>konus šachetní; železobetonový; TBR; d = 1 240,0 mm; DN = 1 000,0 mm; DN 2 = 625 mm; h = 580 mm; počet stupadel 2; ocelové s PE povlakem, kapsové</t>
  </si>
  <si>
    <t>výpis šachet:  
konus:  
1*1,01=1,010 [A]</t>
  </si>
  <si>
    <t>59224358.AR</t>
  </si>
  <si>
    <t>skruž železobetonová TBS; DN = 1 000,0 mm; h = 250,0 mm; s = 120,00 mm; počet stupadel 1; ocelové s PE povlakem; beton C 40/50</t>
  </si>
  <si>
    <t>viz výpis šachet:  
3*1,01=3,030 [A]</t>
  </si>
  <si>
    <t>59224367.AR</t>
  </si>
  <si>
    <t>dno šachetní přímé; železobeton; TBZ; DN = 1 000,0 mm; D odtoku do 500 mm; h = 800 mm; t = 150 mm; beton C 40/50</t>
  </si>
  <si>
    <t>631312511R00</t>
  </si>
  <si>
    <t>Mazanina z betonu prostého tl. přes 50 do 80 mm třídy C 12/15,</t>
  </si>
  <si>
    <t>Včetně vytvoření dilatačních spár, bez zaplnění.</t>
  </si>
  <si>
    <t>výpis šachet:  
0,1*0,5*0,5*3,14*1,1*3=0,259 [A]</t>
  </si>
  <si>
    <t>871393121R00</t>
  </si>
  <si>
    <t>Montáž potrubí z trub z plastů těsněných gumovým kroužkem  DN 400 mm</t>
  </si>
  <si>
    <t>VÝMĚRY - viz podélný profil na šířku výkopu 1100mm:  
53,3=53,300 [A]</t>
  </si>
  <si>
    <t>894421111R00</t>
  </si>
  <si>
    <t>Osazení betonových dílců pro šachty podle DIN 4034 skruže rovné, o hmotnosti do 0,5 t</t>
  </si>
  <si>
    <t>výpis šachet:  
skruž:  
3=3,000 [A]</t>
  </si>
  <si>
    <t>894422111RT1</t>
  </si>
  <si>
    <t>Osazení betonových dílců pro šachty podle DIN 4034 skruže přechodové, pro jakoukoliv hmotnost</t>
  </si>
  <si>
    <t>výpis šachet:  
konus:  
1=1,000 [A] 
vyr prstenec:  
3=3,000 [B]</t>
  </si>
  <si>
    <t>894423112RT1</t>
  </si>
  <si>
    <t>Osazení betonových dílců pro šachty podle DIN 4034 šachtového dna, o hmotnosti do 3 t</t>
  </si>
  <si>
    <t>899_99</t>
  </si>
  <si>
    <t>D + M tvarovek, odboček atd, 0,5% z HSV</t>
  </si>
  <si>
    <t>%</t>
  </si>
  <si>
    <t>899103111RT2</t>
  </si>
  <si>
    <t>Osazení poklopů litinových a ocelových včetně dodávky poklopu litinového s rámem   kruhového D 600 mm</t>
  </si>
  <si>
    <t>Ostatní konstrukce na trubním vedení</t>
  </si>
  <si>
    <t>899862111SY</t>
  </si>
  <si>
    <t>Rozebrání a zpětné složení kamenné zídky zaústění kanalizace</t>
  </si>
  <si>
    <t>1=1,000 [A]</t>
  </si>
  <si>
    <t>Doplňující práce na komunikaci</t>
  </si>
  <si>
    <t>919735113R00</t>
  </si>
  <si>
    <t>Řezání stávajících krytů nebo podkladů živičných, hloubky přes 100 do 150 mm</t>
  </si>
  <si>
    <t>VÝMĚRY - viz podélný profil na šířku výkopu 1100mm:  
2*(53,3-18,8)=69,000 [A]</t>
  </si>
  <si>
    <t>Dokončovací konstrukce na pozemních stavbách</t>
  </si>
  <si>
    <t>95-02</t>
  </si>
  <si>
    <t>Práce malého rozsahu, nevyrozpočtovatelné detaily, 0,5% z HSV</t>
  </si>
  <si>
    <t>99</t>
  </si>
  <si>
    <t>Staveništní přesun hmot</t>
  </si>
  <si>
    <t>998276101R00</t>
  </si>
  <si>
    <t>Přesun hmot pro trubní vedení z trub plastových nebo sklolaminátových v otevřeném výkopu</t>
  </si>
  <si>
    <t>na vzdálenost 15 m od hrany výkopu nebo od okraje šachty</t>
  </si>
  <si>
    <t>Hmotnosti z položek s pořadovými čísly::  
10,21,22,23,24,25,26,27,29,30,36,37,38,39,40,41,43,:  
Součet:: 115,92808=115,928 [A]</t>
  </si>
  <si>
    <t>D96</t>
  </si>
  <si>
    <t>Přesuny suti a vybouraných hmot</t>
  </si>
  <si>
    <t>979081111R00</t>
  </si>
  <si>
    <t>Odvoz suti a vybouraných hmot na skládku do 1 km</t>
  </si>
  <si>
    <t>Demontážní hmotnosti z položek s pořadovými čísly::  
2,3,4,:  
Součet:: 47,93616=47,936 [A]</t>
  </si>
  <si>
    <t>979081121R00</t>
  </si>
  <si>
    <t>Odvoz suti a vybouraných hmot na skládku příplatek za každý další 1 km</t>
  </si>
  <si>
    <t>Demontážní hmotnosti z položek s pořadovými čísly::  
2,3,4,:  
Součet:: 191,74465=191,745 [A]</t>
  </si>
  <si>
    <t>979086112R00</t>
  </si>
  <si>
    <t>Vodorovná doprava suti a vybouraných hmot nakládání nebo překládání suti a vybouraných hmot na dopravní prostředek při vodorovné dopravě,  ,</t>
  </si>
  <si>
    <t>979093111R00</t>
  </si>
  <si>
    <t>Uložení suti na skládku bez zhutnění</t>
  </si>
  <si>
    <t>979990001R00</t>
  </si>
  <si>
    <t>Poplatek za skládku stavební suti, skupina 17 09 04 z Katalogu odpadů</t>
  </si>
  <si>
    <t>Demontážní hmotnosti z položek s pořadovými čísly::  
2,3,4,:  
Součet:: 35,95212=35,952 [A]</t>
  </si>
  <si>
    <t>979990113R00</t>
  </si>
  <si>
    <t>Poplatek za skládku obalovaný asfalt , skupina 17 09 04 z Katalogu odpadů</t>
  </si>
  <si>
    <t>Demontážní hmotnosti z položek s pořadovými čísly::  
2,3,4,:  
Součet:: 11,98404=11,984 [A]</t>
  </si>
  <si>
    <t>Zemní práce při montážích</t>
  </si>
  <si>
    <t>28314141.AR</t>
  </si>
  <si>
    <t>fólie výstražná červená; š = 330,0 mm; tl. 1,20 mm</t>
  </si>
  <si>
    <t>VÝMĚRY - viz podélný profil na šířku výkopu 1100mm:  
53,3*3,3*1,15=202,274 [A]</t>
  </si>
  <si>
    <t>460490012R00</t>
  </si>
  <si>
    <t>Fólie výstražná z PVC, šířka 33 cm</t>
  </si>
  <si>
    <t>ON</t>
  </si>
  <si>
    <t>Ostatní náklady</t>
  </si>
  <si>
    <t>005211080R</t>
  </si>
  <si>
    <t>Bezpečnostní a hygienická opatření na staveništi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</si>
  <si>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</si>
  <si>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vč. zabezpečení  a osvětlení výkopu:  
Mezisoučet:  
5=5,000 [A]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</si>
  <si>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</si>
  <si>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</si>
  <si>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</si>
  <si>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</si>
  <si>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</si>
  <si>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</si>
  <si>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</si>
  <si>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</si>
  <si>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</si>
  <si>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</si>
  <si>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</si>
  <si>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</si>
  <si>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</si>
  <si>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</si>
  <si>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</si>
  <si>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</si>
  <si>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</si>
  <si>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</si>
  <si>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</si>
  <si>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</si>
  <si>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</si>
  <si>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</si>
  <si>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</si>
  <si>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</si>
  <si>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</si>
  <si>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</si>
  <si>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Nájmy hrazené zhotovitelem stavby</t>
  </si>
  <si>
    <t>dočasný zábor do 1 roku - 1511 m2 
dočasný zábor - 160m2</t>
  </si>
  <si>
    <t>Položka zahrnuje veškeré činnosti nezbytné k zajištění daných úkonů dle PD část H Doklady, po dobu realizace stavby či po dobu nutnou k realizaci stavby.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</si>
</sst>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SUM(C10:C18)</f>
      </c>
      <c s="1"/>
      <c s="1"/>
    </row>
    <row r="7" spans="1:5" ht="12.75" customHeight="1">
      <c r="A7" s="1"/>
      <c s="4" t="s">
        <v>5</v>
      </c>
      <c s="7">
        <f>SUM(E10:E18)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01'!I3</f>
      </c>
      <c s="21">
        <f>'SO 01'!O2</f>
      </c>
      <c s="21">
        <f>C10+D10</f>
      </c>
    </row>
    <row r="11" spans="1:5" ht="12.75" customHeight="1">
      <c r="A11" s="20" t="s">
        <v>533</v>
      </c>
      <c s="20" t="s">
        <v>534</v>
      </c>
      <c s="21">
        <f>'SO 02'!I3</f>
      </c>
      <c s="21">
        <f>'SO 02'!O2</f>
      </c>
      <c s="21">
        <f>C11+D11</f>
      </c>
    </row>
    <row r="12" spans="1:5" ht="12.75" customHeight="1">
      <c r="A12" s="20" t="s">
        <v>825</v>
      </c>
      <c s="20" t="s">
        <v>826</v>
      </c>
      <c s="21">
        <f>'SO 03'!I3</f>
      </c>
      <c s="21">
        <f>'SO 03'!O2</f>
      </c>
      <c s="21">
        <f>C12+D12</f>
      </c>
    </row>
    <row r="13" spans="1:5" ht="12.75" customHeight="1">
      <c r="A13" s="20" t="s">
        <v>975</v>
      </c>
      <c s="20" t="s">
        <v>976</v>
      </c>
      <c s="21">
        <f>'SO 03.1'!I3</f>
      </c>
      <c s="21">
        <f>'SO 03.1'!O2</f>
      </c>
      <c s="21">
        <f>C13+D13</f>
      </c>
    </row>
    <row r="14" spans="1:5" ht="12.75" customHeight="1">
      <c r="A14" s="20" t="s">
        <v>986</v>
      </c>
      <c s="20" t="s">
        <v>987</v>
      </c>
      <c s="21">
        <f>'SO 04'!I3</f>
      </c>
      <c s="21">
        <f>'SO 04'!O2</f>
      </c>
      <c s="21">
        <f>C14+D14</f>
      </c>
    </row>
    <row r="15" spans="1:5" ht="12.75" customHeight="1">
      <c r="A15" s="20" t="s">
        <v>1023</v>
      </c>
      <c s="20" t="s">
        <v>1024</v>
      </c>
      <c s="21">
        <f>'SO 05'!I3</f>
      </c>
      <c s="21">
        <f>'SO 05'!O2</f>
      </c>
      <c s="21">
        <f>C15+D15</f>
      </c>
    </row>
    <row r="16" spans="1:5" ht="12.75" customHeight="1">
      <c r="A16" s="20" t="s">
        <v>1040</v>
      </c>
      <c s="20" t="s">
        <v>1041</v>
      </c>
      <c s="21">
        <f>'SO 06'!I3</f>
      </c>
      <c s="21">
        <f>'SO 06'!O2</f>
      </c>
      <c s="21">
        <f>C16+D16</f>
      </c>
    </row>
    <row r="17" spans="1:5" ht="12.75" customHeight="1">
      <c r="A17" s="20" t="s">
        <v>1051</v>
      </c>
      <c s="20" t="s">
        <v>1052</v>
      </c>
      <c s="21">
        <f>'SO 07'!I3</f>
      </c>
      <c s="21">
        <f>'SO 07'!O2</f>
      </c>
      <c s="21">
        <f>C17+D17</f>
      </c>
    </row>
    <row r="18" spans="1:5" ht="12.75" customHeight="1">
      <c r="A18" s="20" t="s">
        <v>1213</v>
      </c>
      <c s="20" t="s">
        <v>1214</v>
      </c>
      <c s="21">
        <f>'SO 98-98'!I3</f>
      </c>
      <c s="21">
        <f>'SO 98-98'!O2</f>
      </c>
      <c s="21">
        <f>C18+D18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1213</v>
      </c>
      <c s="41">
        <f>0+I8+I21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1213</v>
      </c>
      <c s="6"/>
      <c s="18" t="s">
        <v>1214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1215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1216</v>
      </c>
      <c s="25" t="s">
        <v>47</v>
      </c>
      <c s="30" t="s">
        <v>1217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1218</v>
      </c>
    </row>
    <row r="11" spans="1:5" ht="12.75">
      <c r="A11" s="36" t="s">
        <v>52</v>
      </c>
      <c r="E11" s="37" t="s">
        <v>1219</v>
      </c>
    </row>
    <row r="12" spans="1:5" ht="89.25">
      <c r="A12" t="s">
        <v>54</v>
      </c>
      <c r="E12" s="35" t="s">
        <v>1220</v>
      </c>
    </row>
    <row r="13" spans="1:16" ht="12.75">
      <c r="A13" s="25" t="s">
        <v>45</v>
      </c>
      <c s="29" t="s">
        <v>23</v>
      </c>
      <c s="29" t="s">
        <v>1221</v>
      </c>
      <c s="25" t="s">
        <v>47</v>
      </c>
      <c s="30" t="s">
        <v>1222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1223</v>
      </c>
    </row>
    <row r="15" spans="1:5" ht="12.75">
      <c r="A15" s="36" t="s">
        <v>52</v>
      </c>
      <c r="E15" s="37" t="s">
        <v>1219</v>
      </c>
    </row>
    <row r="16" spans="1:5" ht="38.25">
      <c r="A16" t="s">
        <v>54</v>
      </c>
      <c r="E16" s="35" t="s">
        <v>1224</v>
      </c>
    </row>
    <row r="17" spans="1:16" ht="12.75">
      <c r="A17" s="25" t="s">
        <v>45</v>
      </c>
      <c s="29" t="s">
        <v>22</v>
      </c>
      <c s="29" t="s">
        <v>1225</v>
      </c>
      <c s="25" t="s">
        <v>47</v>
      </c>
      <c s="30" t="s">
        <v>1226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1227</v>
      </c>
    </row>
    <row r="19" spans="1:5" ht="12.75">
      <c r="A19" s="36" t="s">
        <v>52</v>
      </c>
      <c r="E19" s="37" t="s">
        <v>1219</v>
      </c>
    </row>
    <row r="20" spans="1:5" ht="102">
      <c r="A20" t="s">
        <v>54</v>
      </c>
      <c r="E20" s="35" t="s">
        <v>1228</v>
      </c>
    </row>
    <row r="21" spans="1:18" ht="12.75" customHeight="1">
      <c r="A21" s="6" t="s">
        <v>43</v>
      </c>
      <c s="6"/>
      <c s="39" t="s">
        <v>23</v>
      </c>
      <c s="6"/>
      <c s="27" t="s">
        <v>1229</v>
      </c>
      <c s="6"/>
      <c s="6"/>
      <c s="6"/>
      <c s="40">
        <f>0+Q21</f>
      </c>
      <c r="O21">
        <f>0+R21</f>
      </c>
      <c r="Q21">
        <f>0+I22+I26+I30</f>
      </c>
      <c>
        <f>0+O22+O26+O30</f>
      </c>
    </row>
    <row r="22" spans="1:16" ht="12.75">
      <c r="A22" s="25" t="s">
        <v>45</v>
      </c>
      <c s="29" t="s">
        <v>33</v>
      </c>
      <c s="29" t="s">
        <v>1230</v>
      </c>
      <c s="25" t="s">
        <v>47</v>
      </c>
      <c s="30" t="s">
        <v>1231</v>
      </c>
      <c s="31" t="s">
        <v>49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1232</v>
      </c>
    </row>
    <row r="24" spans="1:5" ht="12.75">
      <c r="A24" s="36" t="s">
        <v>52</v>
      </c>
      <c r="E24" s="37" t="s">
        <v>1219</v>
      </c>
    </row>
    <row r="25" spans="1:5" ht="89.25">
      <c r="A25" t="s">
        <v>54</v>
      </c>
      <c r="E25" s="35" t="s">
        <v>1233</v>
      </c>
    </row>
    <row r="26" spans="1:16" ht="12.75">
      <c r="A26" s="25" t="s">
        <v>45</v>
      </c>
      <c s="29" t="s">
        <v>35</v>
      </c>
      <c s="29" t="s">
        <v>1234</v>
      </c>
      <c s="25" t="s">
        <v>47</v>
      </c>
      <c s="30" t="s">
        <v>1235</v>
      </c>
      <c s="31" t="s">
        <v>49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1236</v>
      </c>
    </row>
    <row r="28" spans="1:5" ht="12.75">
      <c r="A28" s="36" t="s">
        <v>52</v>
      </c>
      <c r="E28" s="37" t="s">
        <v>1219</v>
      </c>
    </row>
    <row r="29" spans="1:5" ht="76.5">
      <c r="A29" t="s">
        <v>54</v>
      </c>
      <c r="E29" s="35" t="s">
        <v>1237</v>
      </c>
    </row>
    <row r="30" spans="1:16" ht="12.75">
      <c r="A30" s="25" t="s">
        <v>45</v>
      </c>
      <c s="29" t="s">
        <v>37</v>
      </c>
      <c s="29" t="s">
        <v>1238</v>
      </c>
      <c s="25" t="s">
        <v>47</v>
      </c>
      <c s="30" t="s">
        <v>1239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50</v>
      </c>
      <c r="E31" s="35" t="s">
        <v>1240</v>
      </c>
    </row>
    <row r="32" spans="1:5" ht="12.75">
      <c r="A32" s="36" t="s">
        <v>52</v>
      </c>
      <c r="E32" s="37" t="s">
        <v>1219</v>
      </c>
    </row>
    <row r="33" spans="1:5" ht="25.5">
      <c r="A33" t="s">
        <v>54</v>
      </c>
      <c r="E33" s="35" t="s">
        <v>1241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0+O8+O53+O134+O167+O196+O237+O270+O283+O304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0+I8+I53+I134+I167+I196+I237+I270+I283+I304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38.2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46</v>
      </c>
      <c s="25" t="s">
        <v>29</v>
      </c>
      <c s="30" t="s">
        <v>48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56</v>
      </c>
    </row>
    <row r="15" spans="1:5" ht="38.25">
      <c r="A15" s="36" t="s">
        <v>52</v>
      </c>
      <c r="E15" s="37" t="s">
        <v>53</v>
      </c>
    </row>
    <row r="16" spans="1:5" ht="12.75">
      <c r="A16" t="s">
        <v>54</v>
      </c>
      <c r="E16" s="35" t="s">
        <v>55</v>
      </c>
    </row>
    <row r="17" spans="1:16" ht="12.75">
      <c r="A17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59</v>
      </c>
    </row>
    <row r="19" spans="1:5" ht="38.25">
      <c r="A19" s="36" t="s">
        <v>52</v>
      </c>
      <c r="E19" s="37" t="s">
        <v>53</v>
      </c>
    </row>
    <row r="20" spans="1:5" ht="63.75">
      <c r="A20" t="s">
        <v>54</v>
      </c>
      <c r="E20" s="35" t="s">
        <v>60</v>
      </c>
    </row>
    <row r="21" spans="1:16" ht="25.5">
      <c r="A21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32.4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64</v>
      </c>
    </row>
    <row r="23" spans="1:5" ht="38.25">
      <c r="A23" s="36" t="s">
        <v>52</v>
      </c>
      <c r="E23" s="37" t="s">
        <v>65</v>
      </c>
    </row>
    <row r="24" spans="1:5" ht="140.25">
      <c r="A24" t="s">
        <v>54</v>
      </c>
      <c r="E24" s="35" t="s">
        <v>66</v>
      </c>
    </row>
    <row r="25" spans="1:16" ht="25.5">
      <c r="A25" s="25" t="s">
        <v>45</v>
      </c>
      <c s="29" t="s">
        <v>35</v>
      </c>
      <c s="29" t="s">
        <v>61</v>
      </c>
      <c s="25" t="s">
        <v>29</v>
      </c>
      <c s="30" t="s">
        <v>62</v>
      </c>
      <c s="31" t="s">
        <v>63</v>
      </c>
      <c s="32">
        <v>1760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67</v>
      </c>
    </row>
    <row r="27" spans="1:5" ht="38.25">
      <c r="A27" s="36" t="s">
        <v>52</v>
      </c>
      <c r="E27" s="37" t="s">
        <v>68</v>
      </c>
    </row>
    <row r="28" spans="1:5" ht="140.25">
      <c r="A28" t="s">
        <v>54</v>
      </c>
      <c r="E28" s="35" t="s">
        <v>66</v>
      </c>
    </row>
    <row r="29" spans="1:16" ht="25.5">
      <c r="A29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63</v>
      </c>
      <c s="32">
        <v>499.5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50</v>
      </c>
      <c r="E30" s="35" t="s">
        <v>71</v>
      </c>
    </row>
    <row r="31" spans="1:5" ht="38.25">
      <c r="A31" s="36" t="s">
        <v>52</v>
      </c>
      <c r="E31" s="37" t="s">
        <v>72</v>
      </c>
    </row>
    <row r="32" spans="1:5" ht="140.25">
      <c r="A32" t="s">
        <v>54</v>
      </c>
      <c r="E32" s="35" t="s">
        <v>66</v>
      </c>
    </row>
    <row r="33" spans="1:16" ht="25.5">
      <c r="A33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63</v>
      </c>
      <c s="32">
        <v>45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76</v>
      </c>
    </row>
    <row r="35" spans="1:5" ht="38.25">
      <c r="A35" s="36" t="s">
        <v>52</v>
      </c>
      <c r="E35" s="37" t="s">
        <v>77</v>
      </c>
    </row>
    <row r="36" spans="1:5" ht="140.25">
      <c r="A36" t="s">
        <v>54</v>
      </c>
      <c r="E36" s="35" t="s">
        <v>66</v>
      </c>
    </row>
    <row r="37" spans="1:16" ht="25.5">
      <c r="A37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63</v>
      </c>
      <c s="32">
        <v>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81</v>
      </c>
    </row>
    <row r="39" spans="1:5" ht="38.25">
      <c r="A39" s="36" t="s">
        <v>52</v>
      </c>
      <c r="E39" s="37" t="s">
        <v>82</v>
      </c>
    </row>
    <row r="40" spans="1:5" ht="140.25">
      <c r="A40" t="s">
        <v>54</v>
      </c>
      <c r="E40" s="35" t="s">
        <v>66</v>
      </c>
    </row>
    <row r="41" spans="1:16" ht="25.5">
      <c r="A41" s="25" t="s">
        <v>45</v>
      </c>
      <c s="29" t="s">
        <v>40</v>
      </c>
      <c s="29" t="s">
        <v>83</v>
      </c>
      <c s="25" t="s">
        <v>47</v>
      </c>
      <c s="30" t="s">
        <v>84</v>
      </c>
      <c s="31" t="s">
        <v>63</v>
      </c>
      <c s="32">
        <v>469.7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76.5">
      <c r="A42" s="34" t="s">
        <v>50</v>
      </c>
      <c r="E42" s="35" t="s">
        <v>85</v>
      </c>
    </row>
    <row r="43" spans="1:5" ht="38.25">
      <c r="A43" s="36" t="s">
        <v>52</v>
      </c>
      <c r="E43" s="37" t="s">
        <v>86</v>
      </c>
    </row>
    <row r="44" spans="1:5" ht="140.25">
      <c r="A44" t="s">
        <v>54</v>
      </c>
      <c r="E44" s="35" t="s">
        <v>66</v>
      </c>
    </row>
    <row r="45" spans="1:16" ht="12.75">
      <c r="A45" s="25" t="s">
        <v>45</v>
      </c>
      <c s="29" t="s">
        <v>42</v>
      </c>
      <c s="29" t="s">
        <v>87</v>
      </c>
      <c s="25" t="s">
        <v>47</v>
      </c>
      <c s="30" t="s">
        <v>88</v>
      </c>
      <c s="31" t="s">
        <v>63</v>
      </c>
      <c s="32">
        <v>4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89</v>
      </c>
    </row>
    <row r="47" spans="1:5" ht="38.25">
      <c r="A47" s="36" t="s">
        <v>52</v>
      </c>
      <c r="E47" s="37" t="s">
        <v>90</v>
      </c>
    </row>
    <row r="48" spans="1:5" ht="140.25">
      <c r="A48" t="s">
        <v>54</v>
      </c>
      <c r="E48" s="35" t="s">
        <v>66</v>
      </c>
    </row>
    <row r="49" spans="1:16" ht="25.5">
      <c r="A49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63</v>
      </c>
      <c s="32">
        <v>0.555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94</v>
      </c>
    </row>
    <row r="51" spans="1:5" ht="38.25">
      <c r="A51" s="36" t="s">
        <v>52</v>
      </c>
      <c r="E51" s="37" t="s">
        <v>95</v>
      </c>
    </row>
    <row r="52" spans="1:5" ht="140.25">
      <c r="A52" t="s">
        <v>54</v>
      </c>
      <c r="E52" s="35" t="s">
        <v>66</v>
      </c>
    </row>
    <row r="53" spans="1:18" ht="12.75" customHeight="1">
      <c r="A53" s="6" t="s">
        <v>43</v>
      </c>
      <c s="6"/>
      <c s="39" t="s">
        <v>29</v>
      </c>
      <c s="6"/>
      <c s="27" t="s">
        <v>96</v>
      </c>
      <c s="6"/>
      <c s="6"/>
      <c s="6"/>
      <c s="40">
        <f>0+Q53</f>
      </c>
      <c r="O53">
        <f>0+R53</f>
      </c>
      <c r="Q53">
        <f>0+I54+I58+I62+I66+I70+I74+I78+I82+I86+I90+I94+I98+I102+I106+I110+I114+I118+I122+I126+I130</f>
      </c>
      <c>
        <f>0+O54+O58+O62+O66+O70+O74+O78+O82+O86+O90+O94+O98+O102+O106+O110+O114+O118+O122+O126+O130</f>
      </c>
    </row>
    <row r="54" spans="1:16" ht="12.75">
      <c r="A54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100</v>
      </c>
      <c s="32">
        <v>1000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101</v>
      </c>
    </row>
    <row r="56" spans="1:5" ht="38.25">
      <c r="A56" s="36" t="s">
        <v>52</v>
      </c>
      <c r="E56" s="37" t="s">
        <v>102</v>
      </c>
    </row>
    <row r="57" spans="1:5" ht="38.25">
      <c r="A57" t="s">
        <v>54</v>
      </c>
      <c r="E57" s="35" t="s">
        <v>103</v>
      </c>
    </row>
    <row r="58" spans="1:16" ht="12.75">
      <c r="A58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107</v>
      </c>
      <c s="32">
        <v>10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38.25">
      <c r="A60" s="36" t="s">
        <v>52</v>
      </c>
      <c r="E60" s="37" t="s">
        <v>108</v>
      </c>
    </row>
    <row r="61" spans="1:5" ht="76.5">
      <c r="A61" t="s">
        <v>54</v>
      </c>
      <c r="E61" s="35" t="s">
        <v>109</v>
      </c>
    </row>
    <row r="62" spans="1:16" ht="12.75">
      <c r="A62" s="25" t="s">
        <v>45</v>
      </c>
      <c s="29" t="s">
        <v>110</v>
      </c>
      <c s="29" t="s">
        <v>111</v>
      </c>
      <c s="25" t="s">
        <v>47</v>
      </c>
      <c s="30" t="s">
        <v>112</v>
      </c>
      <c s="31" t="s">
        <v>107</v>
      </c>
      <c s="32">
        <v>6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113</v>
      </c>
    </row>
    <row r="64" spans="1:5" ht="38.25">
      <c r="A64" s="36" t="s">
        <v>52</v>
      </c>
      <c r="E64" s="37" t="s">
        <v>114</v>
      </c>
    </row>
    <row r="65" spans="1:5" ht="63.75">
      <c r="A65" t="s">
        <v>54</v>
      </c>
      <c r="E65" s="35" t="s">
        <v>115</v>
      </c>
    </row>
    <row r="66" spans="1:16" ht="25.5">
      <c r="A66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119</v>
      </c>
      <c s="32">
        <v>36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120</v>
      </c>
    </row>
    <row r="68" spans="1:5" ht="38.25">
      <c r="A68" s="36" t="s">
        <v>52</v>
      </c>
      <c r="E68" s="37" t="s">
        <v>121</v>
      </c>
    </row>
    <row r="69" spans="1:5" ht="63.75">
      <c r="A69" t="s">
        <v>54</v>
      </c>
      <c r="E69" s="35" t="s">
        <v>122</v>
      </c>
    </row>
    <row r="70" spans="1:16" ht="25.5">
      <c r="A70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126</v>
      </c>
      <c s="32">
        <v>2322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38.25">
      <c r="A71" s="34" t="s">
        <v>50</v>
      </c>
      <c r="E71" s="35" t="s">
        <v>127</v>
      </c>
    </row>
    <row r="72" spans="1:5" ht="38.25">
      <c r="A72" s="36" t="s">
        <v>52</v>
      </c>
      <c r="E72" s="37" t="s">
        <v>128</v>
      </c>
    </row>
    <row r="73" spans="1:5" ht="25.5">
      <c r="A73" t="s">
        <v>54</v>
      </c>
      <c r="E73" s="35" t="s">
        <v>129</v>
      </c>
    </row>
    <row r="74" spans="1:16" ht="12.75">
      <c r="A74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133</v>
      </c>
      <c s="32">
        <v>784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50</v>
      </c>
      <c r="E75" s="35" t="s">
        <v>134</v>
      </c>
    </row>
    <row r="76" spans="1:5" ht="38.25">
      <c r="A76" s="36" t="s">
        <v>52</v>
      </c>
      <c r="E76" s="37" t="s">
        <v>135</v>
      </c>
    </row>
    <row r="77" spans="1:5" ht="38.25">
      <c r="A77" t="s">
        <v>54</v>
      </c>
      <c r="E77" s="35" t="s">
        <v>136</v>
      </c>
    </row>
    <row r="78" spans="1:16" ht="12.75">
      <c r="A78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119</v>
      </c>
      <c s="32">
        <v>152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140</v>
      </c>
    </row>
    <row r="80" spans="1:5" ht="38.25">
      <c r="A80" s="36" t="s">
        <v>52</v>
      </c>
      <c r="E80" s="37" t="s">
        <v>141</v>
      </c>
    </row>
    <row r="81" spans="1:5" ht="25.5">
      <c r="A81" t="s">
        <v>54</v>
      </c>
      <c r="E81" s="35" t="s">
        <v>142</v>
      </c>
    </row>
    <row r="82" spans="1:16" ht="12.75">
      <c r="A82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119</v>
      </c>
      <c s="32">
        <v>1820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38.25">
      <c r="A83" s="34" t="s">
        <v>50</v>
      </c>
      <c r="E83" s="35" t="s">
        <v>146</v>
      </c>
    </row>
    <row r="84" spans="1:5" ht="38.25">
      <c r="A84" s="36" t="s">
        <v>52</v>
      </c>
      <c r="E84" s="37" t="s">
        <v>147</v>
      </c>
    </row>
    <row r="85" spans="1:5" ht="369.75">
      <c r="A85" t="s">
        <v>54</v>
      </c>
      <c r="E85" s="35" t="s">
        <v>148</v>
      </c>
    </row>
    <row r="86" spans="1:16" ht="12.75">
      <c r="A86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152</v>
      </c>
      <c s="32">
        <v>13230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76.5">
      <c r="A87" s="34" t="s">
        <v>50</v>
      </c>
      <c r="E87" s="35" t="s">
        <v>153</v>
      </c>
    </row>
    <row r="88" spans="1:5" ht="38.25">
      <c r="A88" s="36" t="s">
        <v>52</v>
      </c>
      <c r="E88" s="37" t="s">
        <v>154</v>
      </c>
    </row>
    <row r="89" spans="1:5" ht="25.5">
      <c r="A89" t="s">
        <v>54</v>
      </c>
      <c r="E89" s="35" t="s">
        <v>155</v>
      </c>
    </row>
    <row r="90" spans="1:16" ht="12.75">
      <c r="A90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119</v>
      </c>
      <c s="32">
        <v>185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38.25">
      <c r="A91" s="34" t="s">
        <v>50</v>
      </c>
      <c r="E91" s="35" t="s">
        <v>146</v>
      </c>
    </row>
    <row r="92" spans="1:5" ht="38.25">
      <c r="A92" s="36" t="s">
        <v>52</v>
      </c>
      <c r="E92" s="37" t="s">
        <v>159</v>
      </c>
    </row>
    <row r="93" spans="1:5" ht="369.75">
      <c r="A93" t="s">
        <v>54</v>
      </c>
      <c r="E93" s="35" t="s">
        <v>160</v>
      </c>
    </row>
    <row r="94" spans="1:16" ht="12.75">
      <c r="A94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152</v>
      </c>
      <c s="32">
        <v>2850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63.75">
      <c r="A95" s="34" t="s">
        <v>50</v>
      </c>
      <c r="E95" s="35" t="s">
        <v>164</v>
      </c>
    </row>
    <row r="96" spans="1:5" ht="38.25">
      <c r="A96" s="36" t="s">
        <v>52</v>
      </c>
      <c r="E96" s="37" t="s">
        <v>165</v>
      </c>
    </row>
    <row r="97" spans="1:5" ht="25.5">
      <c r="A97" t="s">
        <v>54</v>
      </c>
      <c r="E97" s="35" t="s">
        <v>155</v>
      </c>
    </row>
    <row r="98" spans="1:16" ht="12.75">
      <c r="A98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119</v>
      </c>
      <c s="32">
        <v>940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25.5">
      <c r="A99" s="34" t="s">
        <v>50</v>
      </c>
      <c r="E99" s="35" t="s">
        <v>169</v>
      </c>
    </row>
    <row r="100" spans="1:5" ht="38.25">
      <c r="A100" s="36" t="s">
        <v>52</v>
      </c>
      <c r="E100" s="37" t="s">
        <v>170</v>
      </c>
    </row>
    <row r="101" spans="1:5" ht="242.25">
      <c r="A101" t="s">
        <v>54</v>
      </c>
      <c r="E101" s="35" t="s">
        <v>171</v>
      </c>
    </row>
    <row r="102" spans="1:16" ht="12.75">
      <c r="A102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100</v>
      </c>
      <c s="32">
        <v>3125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25.5">
      <c r="A103" s="34" t="s">
        <v>50</v>
      </c>
      <c r="E103" s="35" t="s">
        <v>175</v>
      </c>
    </row>
    <row r="104" spans="1:5" ht="38.25">
      <c r="A104" s="36" t="s">
        <v>52</v>
      </c>
      <c r="E104" s="37" t="s">
        <v>176</v>
      </c>
    </row>
    <row r="105" spans="1:5" ht="38.25">
      <c r="A105" t="s">
        <v>54</v>
      </c>
      <c r="E105" s="35" t="s">
        <v>177</v>
      </c>
    </row>
    <row r="106" spans="1:16" ht="12.75">
      <c r="A106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100</v>
      </c>
      <c s="32">
        <v>138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25.5">
      <c r="A107" s="34" t="s">
        <v>50</v>
      </c>
      <c r="E107" s="35" t="s">
        <v>181</v>
      </c>
    </row>
    <row r="108" spans="1:5" ht="38.25">
      <c r="A108" s="36" t="s">
        <v>52</v>
      </c>
      <c r="E108" s="37" t="s">
        <v>182</v>
      </c>
    </row>
    <row r="109" spans="1:5" ht="25.5">
      <c r="A109" t="s">
        <v>54</v>
      </c>
      <c r="E109" s="35" t="s">
        <v>183</v>
      </c>
    </row>
    <row r="110" spans="1:16" ht="12.75">
      <c r="A110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100</v>
      </c>
      <c s="32">
        <v>1000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38.25">
      <c r="A112" s="36" t="s">
        <v>52</v>
      </c>
      <c r="E112" s="37" t="s">
        <v>102</v>
      </c>
    </row>
    <row r="113" spans="1:5" ht="12.75">
      <c r="A113" t="s">
        <v>54</v>
      </c>
      <c r="E113" s="35" t="s">
        <v>187</v>
      </c>
    </row>
    <row r="114" spans="1:16" ht="12.75">
      <c r="A114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100</v>
      </c>
      <c s="32">
        <v>241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38.25">
      <c r="A116" s="36" t="s">
        <v>52</v>
      </c>
      <c r="E116" s="37" t="s">
        <v>191</v>
      </c>
    </row>
    <row r="117" spans="1:5" ht="38.25">
      <c r="A117" t="s">
        <v>54</v>
      </c>
      <c r="E117" s="35" t="s">
        <v>192</v>
      </c>
    </row>
    <row r="118" spans="1:16" ht="12.75">
      <c r="A118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100</v>
      </c>
      <c s="32">
        <v>680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38.25">
      <c r="A120" s="36" t="s">
        <v>52</v>
      </c>
      <c r="E120" s="37" t="s">
        <v>196</v>
      </c>
    </row>
    <row r="121" spans="1:5" ht="38.25">
      <c r="A121" t="s">
        <v>54</v>
      </c>
      <c r="E121" s="35" t="s">
        <v>197</v>
      </c>
    </row>
    <row r="122" spans="1:16" ht="12.75">
      <c r="A122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100</v>
      </c>
      <c s="32">
        <v>1000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38.25">
      <c r="A124" s="36" t="s">
        <v>52</v>
      </c>
      <c r="E124" s="37" t="s">
        <v>201</v>
      </c>
    </row>
    <row r="125" spans="1:5" ht="25.5">
      <c r="A125" t="s">
        <v>54</v>
      </c>
      <c r="E125" s="35" t="s">
        <v>202</v>
      </c>
    </row>
    <row r="126" spans="1:16" ht="12.75">
      <c r="A126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100</v>
      </c>
      <c s="32">
        <v>241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206</v>
      </c>
    </row>
    <row r="128" spans="1:5" ht="38.25">
      <c r="A128" s="36" t="s">
        <v>52</v>
      </c>
      <c r="E128" s="37" t="s">
        <v>191</v>
      </c>
    </row>
    <row r="129" spans="1:5" ht="25.5">
      <c r="A129" t="s">
        <v>54</v>
      </c>
      <c r="E129" s="35" t="s">
        <v>207</v>
      </c>
    </row>
    <row r="130" spans="1:16" ht="12.75">
      <c r="A130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100</v>
      </c>
      <c s="32">
        <v>90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211</v>
      </c>
    </row>
    <row r="132" spans="1:5" ht="38.25">
      <c r="A132" s="36" t="s">
        <v>52</v>
      </c>
      <c r="E132" s="37" t="s">
        <v>212</v>
      </c>
    </row>
    <row r="133" spans="1:5" ht="38.25">
      <c r="A133" t="s">
        <v>54</v>
      </c>
      <c r="E133" s="35" t="s">
        <v>213</v>
      </c>
    </row>
    <row r="134" spans="1:18" ht="12.75" customHeight="1">
      <c r="A134" s="6" t="s">
        <v>43</v>
      </c>
      <c s="6"/>
      <c s="39" t="s">
        <v>23</v>
      </c>
      <c s="6"/>
      <c s="27" t="s">
        <v>214</v>
      </c>
      <c s="6"/>
      <c s="6"/>
      <c s="6"/>
      <c s="40">
        <f>0+Q134</f>
      </c>
      <c r="O134">
        <f>0+R134</f>
      </c>
      <c r="Q134">
        <f>0+I135+I139+I143+I147+I151+I155+I159+I163</f>
      </c>
      <c>
        <f>0+O135+O139+O143+O147+O151+O155+O159+O163</f>
      </c>
    </row>
    <row r="135" spans="1:16" ht="12.75">
      <c r="A135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63</v>
      </c>
      <c s="32">
        <v>5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25.5">
      <c r="A136" s="34" t="s">
        <v>50</v>
      </c>
      <c r="E136" s="35" t="s">
        <v>218</v>
      </c>
    </row>
    <row r="137" spans="1:5" ht="38.25">
      <c r="A137" s="36" t="s">
        <v>52</v>
      </c>
      <c r="E137" s="37" t="s">
        <v>82</v>
      </c>
    </row>
    <row r="138" spans="1:5" ht="38.25">
      <c r="A138" t="s">
        <v>54</v>
      </c>
      <c r="E138" s="35" t="s">
        <v>219</v>
      </c>
    </row>
    <row r="139" spans="1:16" ht="12.75">
      <c r="A139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100</v>
      </c>
      <c s="32">
        <v>55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223</v>
      </c>
    </row>
    <row r="141" spans="1:5" ht="38.25">
      <c r="A141" s="36" t="s">
        <v>52</v>
      </c>
      <c r="E141" s="37" t="s">
        <v>224</v>
      </c>
    </row>
    <row r="142" spans="1:5" ht="25.5">
      <c r="A142" t="s">
        <v>54</v>
      </c>
      <c r="E142" s="35" t="s">
        <v>225</v>
      </c>
    </row>
    <row r="143" spans="1:16" ht="12.75">
      <c r="A143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229</v>
      </c>
      <c s="32">
        <v>35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230</v>
      </c>
    </row>
    <row r="145" spans="1:5" ht="38.25">
      <c r="A145" s="36" t="s">
        <v>52</v>
      </c>
      <c r="E145" s="37" t="s">
        <v>231</v>
      </c>
    </row>
    <row r="146" spans="1:5" ht="51">
      <c r="A146" t="s">
        <v>54</v>
      </c>
      <c r="E146" s="35" t="s">
        <v>232</v>
      </c>
    </row>
    <row r="147" spans="1:16" ht="25.5">
      <c r="A147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229</v>
      </c>
      <c s="32">
        <v>28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236</v>
      </c>
    </row>
    <row r="149" spans="1:5" ht="38.25">
      <c r="A149" s="36" t="s">
        <v>52</v>
      </c>
      <c r="E149" s="37" t="s">
        <v>237</v>
      </c>
    </row>
    <row r="150" spans="1:5" ht="63.75">
      <c r="A150" t="s">
        <v>54</v>
      </c>
      <c r="E150" s="35" t="s">
        <v>238</v>
      </c>
    </row>
    <row r="151" spans="1:16" ht="25.5">
      <c r="A151" s="25" t="s">
        <v>45</v>
      </c>
      <c s="29" t="s">
        <v>239</v>
      </c>
      <c s="29" t="s">
        <v>234</v>
      </c>
      <c s="25" t="s">
        <v>29</v>
      </c>
      <c s="30" t="s">
        <v>235</v>
      </c>
      <c s="31" t="s">
        <v>229</v>
      </c>
      <c s="32">
        <v>50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240</v>
      </c>
    </row>
    <row r="153" spans="1:5" ht="38.25">
      <c r="A153" s="36" t="s">
        <v>52</v>
      </c>
      <c r="E153" s="37" t="s">
        <v>241</v>
      </c>
    </row>
    <row r="154" spans="1:5" ht="63.75">
      <c r="A154" t="s">
        <v>54</v>
      </c>
      <c r="E154" s="35" t="s">
        <v>238</v>
      </c>
    </row>
    <row r="155" spans="1:16" ht="12.75">
      <c r="A155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229</v>
      </c>
      <c s="32">
        <v>27.5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245</v>
      </c>
    </row>
    <row r="157" spans="1:5" ht="38.25">
      <c r="A157" s="36" t="s">
        <v>52</v>
      </c>
      <c r="E157" s="37" t="s">
        <v>246</v>
      </c>
    </row>
    <row r="158" spans="1:5" ht="63.75">
      <c r="A158" t="s">
        <v>54</v>
      </c>
      <c r="E158" s="35" t="s">
        <v>238</v>
      </c>
    </row>
    <row r="159" spans="1:16" ht="12.75">
      <c r="A159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229</v>
      </c>
      <c s="32">
        <v>65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245</v>
      </c>
    </row>
    <row r="161" spans="1:5" ht="38.25">
      <c r="A161" s="36" t="s">
        <v>52</v>
      </c>
      <c r="E161" s="37" t="s">
        <v>250</v>
      </c>
    </row>
    <row r="162" spans="1:5" ht="63.75">
      <c r="A162" t="s">
        <v>54</v>
      </c>
      <c r="E162" s="35" t="s">
        <v>238</v>
      </c>
    </row>
    <row r="163" spans="1:16" ht="12.75">
      <c r="A163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107</v>
      </c>
      <c s="32">
        <v>5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63.75">
      <c r="A164" s="34" t="s">
        <v>50</v>
      </c>
      <c r="E164" s="35" t="s">
        <v>254</v>
      </c>
    </row>
    <row r="165" spans="1:5" ht="38.25">
      <c r="A165" s="36" t="s">
        <v>52</v>
      </c>
      <c r="E165" s="37" t="s">
        <v>255</v>
      </c>
    </row>
    <row r="166" spans="1:5" ht="153">
      <c r="A166" t="s">
        <v>54</v>
      </c>
      <c r="E166" s="35" t="s">
        <v>256</v>
      </c>
    </row>
    <row r="167" spans="1:18" ht="12.75" customHeight="1">
      <c r="A167" s="6" t="s">
        <v>43</v>
      </c>
      <c s="6"/>
      <c s="39" t="s">
        <v>22</v>
      </c>
      <c s="6"/>
      <c s="27" t="s">
        <v>257</v>
      </c>
      <c s="6"/>
      <c s="6"/>
      <c s="6"/>
      <c s="40">
        <f>0+Q167</f>
      </c>
      <c r="O167">
        <f>0+R167</f>
      </c>
      <c r="Q167">
        <f>0+I168+I172+I176+I180+I184+I188+I192</f>
      </c>
      <c>
        <f>0+O168+O172+O176+O180+O184+O188+O192</f>
      </c>
    </row>
    <row r="168" spans="1:16" ht="12.75">
      <c r="A168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119</v>
      </c>
      <c s="32">
        <v>2.7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38.25">
      <c r="A169" s="34" t="s">
        <v>50</v>
      </c>
      <c r="E169" s="35" t="s">
        <v>261</v>
      </c>
    </row>
    <row r="170" spans="1:5" ht="38.25">
      <c r="A170" s="36" t="s">
        <v>52</v>
      </c>
      <c r="E170" s="37" t="s">
        <v>262</v>
      </c>
    </row>
    <row r="171" spans="1:5" ht="382.5">
      <c r="A171" t="s">
        <v>54</v>
      </c>
      <c r="E171" s="35" t="s">
        <v>263</v>
      </c>
    </row>
    <row r="172" spans="1:16" ht="12.75">
      <c r="A172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63</v>
      </c>
      <c s="32">
        <v>0.2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267</v>
      </c>
    </row>
    <row r="174" spans="1:5" ht="38.25">
      <c r="A174" s="36" t="s">
        <v>52</v>
      </c>
      <c r="E174" s="37" t="s">
        <v>268</v>
      </c>
    </row>
    <row r="175" spans="1:5" ht="242.25">
      <c r="A175" t="s">
        <v>54</v>
      </c>
      <c r="E175" s="35" t="s">
        <v>269</v>
      </c>
    </row>
    <row r="176" spans="1:16" ht="12.75">
      <c r="A176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119</v>
      </c>
      <c s="32">
        <v>57.5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25.5">
      <c r="A177" s="34" t="s">
        <v>50</v>
      </c>
      <c r="E177" s="35" t="s">
        <v>273</v>
      </c>
    </row>
    <row r="178" spans="1:5" ht="38.25">
      <c r="A178" s="36" t="s">
        <v>52</v>
      </c>
      <c r="E178" s="37" t="s">
        <v>274</v>
      </c>
    </row>
    <row r="179" spans="1:5" ht="369.75">
      <c r="A179" t="s">
        <v>54</v>
      </c>
      <c r="E179" s="35" t="s">
        <v>275</v>
      </c>
    </row>
    <row r="180" spans="1:16" ht="12.75">
      <c r="A180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63</v>
      </c>
      <c s="32">
        <v>6.6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279</v>
      </c>
    </row>
    <row r="182" spans="1:5" ht="38.25">
      <c r="A182" s="36" t="s">
        <v>52</v>
      </c>
      <c r="E182" s="37" t="s">
        <v>280</v>
      </c>
    </row>
    <row r="183" spans="1:5" ht="267.75">
      <c r="A183" t="s">
        <v>54</v>
      </c>
      <c r="E183" s="35" t="s">
        <v>281</v>
      </c>
    </row>
    <row r="184" spans="1:16" ht="12.75">
      <c r="A184" s="25" t="s">
        <v>45</v>
      </c>
      <c s="29" t="s">
        <v>282</v>
      </c>
      <c s="29" t="s">
        <v>283</v>
      </c>
      <c s="25" t="s">
        <v>47</v>
      </c>
      <c s="30" t="s">
        <v>284</v>
      </c>
      <c s="31" t="s">
        <v>285</v>
      </c>
      <c s="32">
        <v>1000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25.5">
      <c r="A185" s="34" t="s">
        <v>50</v>
      </c>
      <c r="E185" s="35" t="s">
        <v>286</v>
      </c>
    </row>
    <row r="186" spans="1:5" ht="38.25">
      <c r="A186" s="36" t="s">
        <v>52</v>
      </c>
      <c r="E186" s="37" t="s">
        <v>287</v>
      </c>
    </row>
    <row r="187" spans="1:5" ht="357">
      <c r="A187" t="s">
        <v>54</v>
      </c>
      <c r="E187" s="35" t="s">
        <v>288</v>
      </c>
    </row>
    <row r="188" spans="1:16" ht="25.5">
      <c r="A188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119</v>
      </c>
      <c s="32">
        <v>6.5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25.5">
      <c r="A189" s="34" t="s">
        <v>50</v>
      </c>
      <c r="E189" s="35" t="s">
        <v>292</v>
      </c>
    </row>
    <row r="190" spans="1:5" ht="38.25">
      <c r="A190" s="36" t="s">
        <v>52</v>
      </c>
      <c r="E190" s="37" t="s">
        <v>293</v>
      </c>
    </row>
    <row r="191" spans="1:5" ht="409.5">
      <c r="A191" t="s">
        <v>54</v>
      </c>
      <c r="E191" s="35" t="s">
        <v>294</v>
      </c>
    </row>
    <row r="192" spans="1:16" ht="25.5">
      <c r="A192" s="25" t="s">
        <v>45</v>
      </c>
      <c s="29" t="s">
        <v>295</v>
      </c>
      <c s="29" t="s">
        <v>296</v>
      </c>
      <c s="25" t="s">
        <v>47</v>
      </c>
      <c s="30" t="s">
        <v>297</v>
      </c>
      <c s="31" t="s">
        <v>119</v>
      </c>
      <c s="32">
        <v>51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14.75">
      <c r="A193" s="34" t="s">
        <v>50</v>
      </c>
      <c r="E193" s="35" t="s">
        <v>298</v>
      </c>
    </row>
    <row r="194" spans="1:5" ht="38.25">
      <c r="A194" s="36" t="s">
        <v>52</v>
      </c>
      <c r="E194" s="37" t="s">
        <v>299</v>
      </c>
    </row>
    <row r="195" spans="1:5" ht="369.75">
      <c r="A195" t="s">
        <v>54</v>
      </c>
      <c r="E195" s="35" t="s">
        <v>300</v>
      </c>
    </row>
    <row r="196" spans="1:18" ht="12.75" customHeight="1">
      <c r="A196" s="6" t="s">
        <v>43</v>
      </c>
      <c s="6"/>
      <c s="39" t="s">
        <v>33</v>
      </c>
      <c s="6"/>
      <c s="27" t="s">
        <v>301</v>
      </c>
      <c s="6"/>
      <c s="6"/>
      <c s="6"/>
      <c s="40">
        <f>0+Q196</f>
      </c>
      <c r="O196">
        <f>0+R196</f>
      </c>
      <c r="Q196">
        <f>0+I197+I201+I205+I209+I213+I217+I221+I225+I229+I233</f>
      </c>
      <c>
        <f>0+O197+O201+O205+O209+O213+O217+O221+O225+O229+O233</f>
      </c>
    </row>
    <row r="197" spans="1:16" ht="12.75">
      <c r="A197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119</v>
      </c>
      <c s="32">
        <v>43.6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76.5">
      <c r="A198" s="34" t="s">
        <v>50</v>
      </c>
      <c r="E198" s="35" t="s">
        <v>305</v>
      </c>
    </row>
    <row r="199" spans="1:5" ht="38.25">
      <c r="A199" s="36" t="s">
        <v>52</v>
      </c>
      <c r="E199" s="37" t="s">
        <v>306</v>
      </c>
    </row>
    <row r="200" spans="1:5" ht="369.75">
      <c r="A200" t="s">
        <v>54</v>
      </c>
      <c r="E200" s="35" t="s">
        <v>300</v>
      </c>
    </row>
    <row r="201" spans="1:16" ht="12.75">
      <c r="A201" s="25" t="s">
        <v>45</v>
      </c>
      <c s="29" t="s">
        <v>307</v>
      </c>
      <c s="29" t="s">
        <v>303</v>
      </c>
      <c s="25" t="s">
        <v>29</v>
      </c>
      <c s="30" t="s">
        <v>304</v>
      </c>
      <c s="31" t="s">
        <v>119</v>
      </c>
      <c s="32">
        <v>108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14.75">
      <c r="A202" s="34" t="s">
        <v>50</v>
      </c>
      <c r="E202" s="35" t="s">
        <v>308</v>
      </c>
    </row>
    <row r="203" spans="1:5" ht="38.25">
      <c r="A203" s="36" t="s">
        <v>52</v>
      </c>
      <c r="E203" s="37" t="s">
        <v>309</v>
      </c>
    </row>
    <row r="204" spans="1:5" ht="369.75">
      <c r="A204" t="s">
        <v>54</v>
      </c>
      <c r="E204" s="35" t="s">
        <v>300</v>
      </c>
    </row>
    <row r="205" spans="1:16" ht="12.75">
      <c r="A205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119</v>
      </c>
      <c s="32">
        <v>5.004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38.25">
      <c r="A206" s="34" t="s">
        <v>50</v>
      </c>
      <c r="E206" s="35" t="s">
        <v>313</v>
      </c>
    </row>
    <row r="207" spans="1:5" ht="38.25">
      <c r="A207" s="36" t="s">
        <v>52</v>
      </c>
      <c r="E207" s="37" t="s">
        <v>314</v>
      </c>
    </row>
    <row r="208" spans="1:5" ht="369.75">
      <c r="A208" t="s">
        <v>54</v>
      </c>
      <c r="E208" s="35" t="s">
        <v>275</v>
      </c>
    </row>
    <row r="209" spans="1:16" ht="12.75">
      <c r="A209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119</v>
      </c>
      <c s="32">
        <v>22.6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63.75">
      <c r="A210" s="34" t="s">
        <v>50</v>
      </c>
      <c r="E210" s="35" t="s">
        <v>318</v>
      </c>
    </row>
    <row r="211" spans="1:5" ht="38.25">
      <c r="A211" s="36" t="s">
        <v>52</v>
      </c>
      <c r="E211" s="37" t="s">
        <v>319</v>
      </c>
    </row>
    <row r="212" spans="1:5" ht="369.75">
      <c r="A212" t="s">
        <v>54</v>
      </c>
      <c r="E212" s="35" t="s">
        <v>275</v>
      </c>
    </row>
    <row r="213" spans="1:16" ht="12.75">
      <c r="A213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119</v>
      </c>
      <c s="32">
        <v>9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25.5">
      <c r="A214" s="34" t="s">
        <v>50</v>
      </c>
      <c r="E214" s="35" t="s">
        <v>323</v>
      </c>
    </row>
    <row r="215" spans="1:5" ht="38.25">
      <c r="A215" s="36" t="s">
        <v>52</v>
      </c>
      <c r="E215" s="37" t="s">
        <v>324</v>
      </c>
    </row>
    <row r="216" spans="1:5" ht="51">
      <c r="A216" t="s">
        <v>54</v>
      </c>
      <c r="E216" s="35" t="s">
        <v>325</v>
      </c>
    </row>
    <row r="217" spans="1:16" ht="12.75">
      <c r="A217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119</v>
      </c>
      <c s="32">
        <v>4.5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329</v>
      </c>
    </row>
    <row r="219" spans="1:5" ht="38.25">
      <c r="A219" s="36" t="s">
        <v>52</v>
      </c>
      <c r="E219" s="37" t="s">
        <v>330</v>
      </c>
    </row>
    <row r="220" spans="1:5" ht="51">
      <c r="A220" t="s">
        <v>54</v>
      </c>
      <c r="E220" s="35" t="s">
        <v>331</v>
      </c>
    </row>
    <row r="221" spans="1:16" ht="12.75">
      <c r="A221" s="25" t="s">
        <v>45</v>
      </c>
      <c s="29" t="s">
        <v>332</v>
      </c>
      <c s="29" t="s">
        <v>327</v>
      </c>
      <c s="25" t="s">
        <v>29</v>
      </c>
      <c s="30" t="s">
        <v>328</v>
      </c>
      <c s="31" t="s">
        <v>119</v>
      </c>
      <c s="32">
        <v>11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38.25">
      <c r="A222" s="34" t="s">
        <v>50</v>
      </c>
      <c r="E222" s="35" t="s">
        <v>333</v>
      </c>
    </row>
    <row r="223" spans="1:5" ht="38.25">
      <c r="A223" s="36" t="s">
        <v>52</v>
      </c>
      <c r="E223" s="37" t="s">
        <v>334</v>
      </c>
    </row>
    <row r="224" spans="1:5" ht="51">
      <c r="A224" t="s">
        <v>54</v>
      </c>
      <c r="E224" s="35" t="s">
        <v>331</v>
      </c>
    </row>
    <row r="225" spans="1:16" ht="12.75">
      <c r="A225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119</v>
      </c>
      <c s="32">
        <v>8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25.5">
      <c r="A226" s="34" t="s">
        <v>50</v>
      </c>
      <c r="E226" s="35" t="s">
        <v>338</v>
      </c>
    </row>
    <row r="227" spans="1:5" ht="38.25">
      <c r="A227" s="36" t="s">
        <v>52</v>
      </c>
      <c r="E227" s="37" t="s">
        <v>339</v>
      </c>
    </row>
    <row r="228" spans="1:5" ht="38.25">
      <c r="A228" t="s">
        <v>54</v>
      </c>
      <c r="E228" s="35" t="s">
        <v>340</v>
      </c>
    </row>
    <row r="229" spans="1:16" ht="12.75">
      <c r="A229" s="25" t="s">
        <v>45</v>
      </c>
      <c s="29" t="s">
        <v>341</v>
      </c>
      <c s="29" t="s">
        <v>342</v>
      </c>
      <c s="25" t="s">
        <v>47</v>
      </c>
      <c s="30" t="s">
        <v>343</v>
      </c>
      <c s="31" t="s">
        <v>119</v>
      </c>
      <c s="32">
        <v>45.75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76.5">
      <c r="A230" s="34" t="s">
        <v>50</v>
      </c>
      <c r="E230" s="35" t="s">
        <v>344</v>
      </c>
    </row>
    <row r="231" spans="1:5" ht="38.25">
      <c r="A231" s="36" t="s">
        <v>52</v>
      </c>
      <c r="E231" s="37" t="s">
        <v>345</v>
      </c>
    </row>
    <row r="232" spans="1:5" ht="102">
      <c r="A232" t="s">
        <v>54</v>
      </c>
      <c r="E232" s="35" t="s">
        <v>346</v>
      </c>
    </row>
    <row r="233" spans="1:16" ht="12.75">
      <c r="A233" s="25" t="s">
        <v>45</v>
      </c>
      <c s="29" t="s">
        <v>347</v>
      </c>
      <c s="29" t="s">
        <v>348</v>
      </c>
      <c s="25" t="s">
        <v>47</v>
      </c>
      <c s="30" t="s">
        <v>349</v>
      </c>
      <c s="31" t="s">
        <v>119</v>
      </c>
      <c s="32">
        <v>3.315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25.5">
      <c r="A234" s="34" t="s">
        <v>50</v>
      </c>
      <c r="E234" s="35" t="s">
        <v>350</v>
      </c>
    </row>
    <row r="235" spans="1:5" ht="38.25">
      <c r="A235" s="36" t="s">
        <v>52</v>
      </c>
      <c r="E235" s="37" t="s">
        <v>351</v>
      </c>
    </row>
    <row r="236" spans="1:5" ht="63.75">
      <c r="A236" t="s">
        <v>54</v>
      </c>
      <c r="E236" s="35" t="s">
        <v>352</v>
      </c>
    </row>
    <row r="237" spans="1:18" ht="12.75" customHeight="1">
      <c r="A237" s="6" t="s">
        <v>43</v>
      </c>
      <c s="6"/>
      <c s="39" t="s">
        <v>35</v>
      </c>
      <c s="6"/>
      <c s="27" t="s">
        <v>353</v>
      </c>
      <c s="6"/>
      <c s="6"/>
      <c s="6"/>
      <c s="40">
        <f>0+Q237</f>
      </c>
      <c r="O237">
        <f>0+R237</f>
      </c>
      <c r="Q237">
        <f>0+I238+I242+I246+I250+I254+I258+I262+I266</f>
      </c>
      <c>
        <f>0+O238+O242+O246+O250+O254+O258+O262+O266</f>
      </c>
    </row>
    <row r="238" spans="1:16" ht="25.5">
      <c r="A238" s="25" t="s">
        <v>45</v>
      </c>
      <c s="29" t="s">
        <v>354</v>
      </c>
      <c s="29" t="s">
        <v>355</v>
      </c>
      <c s="25" t="s">
        <v>47</v>
      </c>
      <c s="30" t="s">
        <v>356</v>
      </c>
      <c s="31" t="s">
        <v>119</v>
      </c>
      <c s="32">
        <v>304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25.5">
      <c r="A239" s="34" t="s">
        <v>50</v>
      </c>
      <c r="E239" s="35" t="s">
        <v>357</v>
      </c>
    </row>
    <row r="240" spans="1:5" ht="38.25">
      <c r="A240" s="36" t="s">
        <v>52</v>
      </c>
      <c r="E240" s="37" t="s">
        <v>358</v>
      </c>
    </row>
    <row r="241" spans="1:5" ht="280.5">
      <c r="A241" t="s">
        <v>54</v>
      </c>
      <c r="E241" s="35" t="s">
        <v>359</v>
      </c>
    </row>
    <row r="242" spans="1:16" ht="25.5">
      <c r="A242" s="25" t="s">
        <v>45</v>
      </c>
      <c s="29" t="s">
        <v>360</v>
      </c>
      <c s="29" t="s">
        <v>355</v>
      </c>
      <c s="25" t="s">
        <v>29</v>
      </c>
      <c s="30" t="s">
        <v>356</v>
      </c>
      <c s="31" t="s">
        <v>119</v>
      </c>
      <c s="32">
        <v>37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25.5">
      <c r="A243" s="34" t="s">
        <v>50</v>
      </c>
      <c r="E243" s="35" t="s">
        <v>361</v>
      </c>
    </row>
    <row r="244" spans="1:5" ht="38.25">
      <c r="A244" s="36" t="s">
        <v>52</v>
      </c>
      <c r="E244" s="37" t="s">
        <v>362</v>
      </c>
    </row>
    <row r="245" spans="1:5" ht="280.5">
      <c r="A245" t="s">
        <v>54</v>
      </c>
      <c r="E245" s="35" t="s">
        <v>359</v>
      </c>
    </row>
    <row r="246" spans="1:16" ht="25.5">
      <c r="A246" s="25" t="s">
        <v>45</v>
      </c>
      <c s="29" t="s">
        <v>363</v>
      </c>
      <c s="29" t="s">
        <v>355</v>
      </c>
      <c s="25" t="s">
        <v>23</v>
      </c>
      <c s="30" t="s">
        <v>356</v>
      </c>
      <c s="31" t="s">
        <v>119</v>
      </c>
      <c s="32">
        <v>5</v>
      </c>
      <c s="33">
        <v>0</v>
      </c>
      <c s="33">
        <f>ROUND(ROUND(H246,2)*ROUND(G246,3),2)</f>
      </c>
      <c r="O246">
        <f>(I246*21)/100</f>
      </c>
      <c t="s">
        <v>23</v>
      </c>
    </row>
    <row r="247" spans="1:5" ht="12.75">
      <c r="A247" s="34" t="s">
        <v>50</v>
      </c>
      <c r="E247" s="35" t="s">
        <v>364</v>
      </c>
    </row>
    <row r="248" spans="1:5" ht="38.25">
      <c r="A248" s="36" t="s">
        <v>52</v>
      </c>
      <c r="E248" s="37" t="s">
        <v>365</v>
      </c>
    </row>
    <row r="249" spans="1:5" ht="280.5">
      <c r="A249" t="s">
        <v>54</v>
      </c>
      <c r="E249" s="35" t="s">
        <v>359</v>
      </c>
    </row>
    <row r="250" spans="1:16" ht="25.5">
      <c r="A250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100</v>
      </c>
      <c s="32">
        <v>138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38.25">
      <c r="A251" s="34" t="s">
        <v>50</v>
      </c>
      <c r="E251" s="35" t="s">
        <v>369</v>
      </c>
    </row>
    <row r="252" spans="1:5" ht="38.25">
      <c r="A252" s="36" t="s">
        <v>52</v>
      </c>
      <c r="E252" s="37" t="s">
        <v>182</v>
      </c>
    </row>
    <row r="253" spans="1:5" ht="51">
      <c r="A253" t="s">
        <v>54</v>
      </c>
      <c r="E253" s="35" t="s">
        <v>370</v>
      </c>
    </row>
    <row r="254" spans="1:16" ht="12.75">
      <c r="A254" s="25" t="s">
        <v>45</v>
      </c>
      <c s="29" t="s">
        <v>371</v>
      </c>
      <c s="29" t="s">
        <v>372</v>
      </c>
      <c s="25" t="s">
        <v>47</v>
      </c>
      <c s="30" t="s">
        <v>373</v>
      </c>
      <c s="31" t="s">
        <v>100</v>
      </c>
      <c s="32">
        <v>138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38.25">
      <c r="A255" s="34" t="s">
        <v>50</v>
      </c>
      <c r="E255" s="35" t="s">
        <v>374</v>
      </c>
    </row>
    <row r="256" spans="1:5" ht="38.25">
      <c r="A256" s="36" t="s">
        <v>52</v>
      </c>
      <c r="E256" s="37" t="s">
        <v>182</v>
      </c>
    </row>
    <row r="257" spans="1:5" ht="51">
      <c r="A257" t="s">
        <v>54</v>
      </c>
      <c r="E257" s="35" t="s">
        <v>370</v>
      </c>
    </row>
    <row r="258" spans="1:16" ht="12.75">
      <c r="A258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119</v>
      </c>
      <c s="32">
        <v>445</v>
      </c>
      <c s="33">
        <v>0</v>
      </c>
      <c s="33">
        <f>ROUND(ROUND(H258,2)*ROUND(G258,3),2)</f>
      </c>
      <c r="O258">
        <f>(I258*21)/100</f>
      </c>
      <c t="s">
        <v>23</v>
      </c>
    </row>
    <row r="259" spans="1:5" ht="12.75">
      <c r="A259" s="34" t="s">
        <v>50</v>
      </c>
      <c r="E259" s="35" t="s">
        <v>378</v>
      </c>
    </row>
    <row r="260" spans="1:5" ht="38.25">
      <c r="A260" s="36" t="s">
        <v>52</v>
      </c>
      <c r="E260" s="37" t="s">
        <v>379</v>
      </c>
    </row>
    <row r="261" spans="1:5" ht="51">
      <c r="A261" t="s">
        <v>54</v>
      </c>
      <c r="E261" s="35" t="s">
        <v>370</v>
      </c>
    </row>
    <row r="262" spans="1:16" ht="12.75">
      <c r="A262" s="25" t="s">
        <v>45</v>
      </c>
      <c s="29" t="s">
        <v>380</v>
      </c>
      <c s="29" t="s">
        <v>376</v>
      </c>
      <c s="25" t="s">
        <v>29</v>
      </c>
      <c s="30" t="s">
        <v>377</v>
      </c>
      <c s="31" t="s">
        <v>119</v>
      </c>
      <c s="32">
        <v>2.1</v>
      </c>
      <c s="33">
        <v>0</v>
      </c>
      <c s="33">
        <f>ROUND(ROUND(H262,2)*ROUND(G262,3),2)</f>
      </c>
      <c r="O262">
        <f>(I262*21)/100</f>
      </c>
      <c t="s">
        <v>23</v>
      </c>
    </row>
    <row r="263" spans="1:5" ht="25.5">
      <c r="A263" s="34" t="s">
        <v>50</v>
      </c>
      <c r="E263" s="35" t="s">
        <v>381</v>
      </c>
    </row>
    <row r="264" spans="1:5" ht="38.25">
      <c r="A264" s="36" t="s">
        <v>52</v>
      </c>
      <c r="E264" s="37" t="s">
        <v>382</v>
      </c>
    </row>
    <row r="265" spans="1:5" ht="51">
      <c r="A265" t="s">
        <v>54</v>
      </c>
      <c r="E265" s="35" t="s">
        <v>370</v>
      </c>
    </row>
    <row r="266" spans="1:16" ht="12.75">
      <c r="A266" s="25" t="s">
        <v>45</v>
      </c>
      <c s="29" t="s">
        <v>383</v>
      </c>
      <c s="29" t="s">
        <v>384</v>
      </c>
      <c s="25" t="s">
        <v>47</v>
      </c>
      <c s="30" t="s">
        <v>385</v>
      </c>
      <c s="31" t="s">
        <v>100</v>
      </c>
      <c s="32">
        <v>120</v>
      </c>
      <c s="33">
        <v>0</v>
      </c>
      <c s="33">
        <f>ROUND(ROUND(H266,2)*ROUND(G266,3),2)</f>
      </c>
      <c r="O266">
        <f>(I266*21)/100</f>
      </c>
      <c t="s">
        <v>23</v>
      </c>
    </row>
    <row r="267" spans="1:5" ht="38.25">
      <c r="A267" s="34" t="s">
        <v>50</v>
      </c>
      <c r="E267" s="35" t="s">
        <v>386</v>
      </c>
    </row>
    <row r="268" spans="1:5" ht="38.25">
      <c r="A268" s="36" t="s">
        <v>52</v>
      </c>
      <c r="E268" s="37" t="s">
        <v>387</v>
      </c>
    </row>
    <row r="269" spans="1:5" ht="153">
      <c r="A269" t="s">
        <v>54</v>
      </c>
      <c r="E269" s="35" t="s">
        <v>388</v>
      </c>
    </row>
    <row r="270" spans="1:18" ht="12.75" customHeight="1">
      <c r="A270" s="6" t="s">
        <v>43</v>
      </c>
      <c s="6"/>
      <c s="39" t="s">
        <v>73</v>
      </c>
      <c s="6"/>
      <c s="27" t="s">
        <v>389</v>
      </c>
      <c s="6"/>
      <c s="6"/>
      <c s="6"/>
      <c s="40">
        <f>0+Q270</f>
      </c>
      <c r="O270">
        <f>0+R270</f>
      </c>
      <c r="Q270">
        <f>0+I271+I275+I279</f>
      </c>
      <c>
        <f>0+O271+O275+O279</f>
      </c>
    </row>
    <row r="271" spans="1:16" ht="25.5">
      <c r="A271" s="25" t="s">
        <v>45</v>
      </c>
      <c s="29" t="s">
        <v>390</v>
      </c>
      <c s="29" t="s">
        <v>391</v>
      </c>
      <c s="25" t="s">
        <v>47</v>
      </c>
      <c s="30" t="s">
        <v>392</v>
      </c>
      <c s="31" t="s">
        <v>100</v>
      </c>
      <c s="32">
        <v>768</v>
      </c>
      <c s="33">
        <v>0</v>
      </c>
      <c s="33">
        <f>ROUND(ROUND(H271,2)*ROUND(G271,3),2)</f>
      </c>
      <c r="O271">
        <f>(I271*21)/100</f>
      </c>
      <c t="s">
        <v>23</v>
      </c>
    </row>
    <row r="272" spans="1:5" ht="63.75">
      <c r="A272" s="34" t="s">
        <v>50</v>
      </c>
      <c r="E272" s="35" t="s">
        <v>393</v>
      </c>
    </row>
    <row r="273" spans="1:5" ht="38.25">
      <c r="A273" s="36" t="s">
        <v>52</v>
      </c>
      <c r="E273" s="37" t="s">
        <v>394</v>
      </c>
    </row>
    <row r="274" spans="1:5" ht="191.25">
      <c r="A274" t="s">
        <v>54</v>
      </c>
      <c r="E274" s="35" t="s">
        <v>395</v>
      </c>
    </row>
    <row r="275" spans="1:16" ht="25.5">
      <c r="A275" s="25" t="s">
        <v>45</v>
      </c>
      <c s="29" t="s">
        <v>396</v>
      </c>
      <c s="29" t="s">
        <v>397</v>
      </c>
      <c s="25" t="s">
        <v>47</v>
      </c>
      <c s="30" t="s">
        <v>398</v>
      </c>
      <c s="31" t="s">
        <v>100</v>
      </c>
      <c s="32">
        <v>347</v>
      </c>
      <c s="33">
        <v>0</v>
      </c>
      <c s="33">
        <f>ROUND(ROUND(H275,2)*ROUND(G275,3),2)</f>
      </c>
      <c r="O275">
        <f>(I275*21)/100</f>
      </c>
      <c t="s">
        <v>23</v>
      </c>
    </row>
    <row r="276" spans="1:5" ht="89.25">
      <c r="A276" s="34" t="s">
        <v>50</v>
      </c>
      <c r="E276" s="35" t="s">
        <v>399</v>
      </c>
    </row>
    <row r="277" spans="1:5" ht="38.25">
      <c r="A277" s="36" t="s">
        <v>52</v>
      </c>
      <c r="E277" s="37" t="s">
        <v>400</v>
      </c>
    </row>
    <row r="278" spans="1:5" ht="191.25">
      <c r="A278" t="s">
        <v>54</v>
      </c>
      <c r="E278" s="35" t="s">
        <v>395</v>
      </c>
    </row>
    <row r="279" spans="1:16" ht="12.75">
      <c r="A279" s="25" t="s">
        <v>45</v>
      </c>
      <c s="29" t="s">
        <v>401</v>
      </c>
      <c s="29" t="s">
        <v>402</v>
      </c>
      <c s="25" t="s">
        <v>47</v>
      </c>
      <c s="30" t="s">
        <v>403</v>
      </c>
      <c s="31" t="s">
        <v>100</v>
      </c>
      <c s="32">
        <v>347</v>
      </c>
      <c s="33">
        <v>0</v>
      </c>
      <c s="33">
        <f>ROUND(ROUND(H279,2)*ROUND(G279,3),2)</f>
      </c>
      <c r="O279">
        <f>(I279*21)/100</f>
      </c>
      <c t="s">
        <v>23</v>
      </c>
    </row>
    <row r="280" spans="1:5" ht="12.75">
      <c r="A280" s="34" t="s">
        <v>50</v>
      </c>
      <c r="E280" s="35" t="s">
        <v>404</v>
      </c>
    </row>
    <row r="281" spans="1:5" ht="38.25">
      <c r="A281" s="36" t="s">
        <v>52</v>
      </c>
      <c r="E281" s="37" t="s">
        <v>400</v>
      </c>
    </row>
    <row r="282" spans="1:5" ht="38.25">
      <c r="A282" t="s">
        <v>54</v>
      </c>
      <c r="E282" s="35" t="s">
        <v>405</v>
      </c>
    </row>
    <row r="283" spans="1:18" ht="12.75" customHeight="1">
      <c r="A283" s="6" t="s">
        <v>43</v>
      </c>
      <c s="6"/>
      <c s="39" t="s">
        <v>78</v>
      </c>
      <c s="6"/>
      <c s="27" t="s">
        <v>406</v>
      </c>
      <c s="6"/>
      <c s="6"/>
      <c s="6"/>
      <c s="40">
        <f>0+Q283</f>
      </c>
      <c r="O283">
        <f>0+R283</f>
      </c>
      <c r="Q283">
        <f>0+I284+I288+I292+I296+I300</f>
      </c>
      <c>
        <f>0+O284+O288+O292+O296+O300</f>
      </c>
    </row>
    <row r="284" spans="1:16" ht="12.75">
      <c r="A284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229</v>
      </c>
      <c s="32">
        <v>2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12.75">
      <c r="A285" s="34" t="s">
        <v>50</v>
      </c>
      <c r="E285" s="35" t="s">
        <v>410</v>
      </c>
    </row>
    <row r="286" spans="1:5" ht="38.25">
      <c r="A286" s="36" t="s">
        <v>52</v>
      </c>
      <c r="E286" s="37" t="s">
        <v>411</v>
      </c>
    </row>
    <row r="287" spans="1:5" ht="255">
      <c r="A287" t="s">
        <v>54</v>
      </c>
      <c r="E287" s="35" t="s">
        <v>412</v>
      </c>
    </row>
    <row r="288" spans="1:16" ht="12.75">
      <c r="A288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229</v>
      </c>
      <c s="32">
        <v>21.2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12.75">
      <c r="A289" s="34" t="s">
        <v>50</v>
      </c>
      <c r="E289" s="35" t="s">
        <v>416</v>
      </c>
    </row>
    <row r="290" spans="1:5" ht="38.25">
      <c r="A290" s="36" t="s">
        <v>52</v>
      </c>
      <c r="E290" s="37" t="s">
        <v>417</v>
      </c>
    </row>
    <row r="291" spans="1:5" ht="242.25">
      <c r="A291" t="s">
        <v>54</v>
      </c>
      <c r="E291" s="35" t="s">
        <v>418</v>
      </c>
    </row>
    <row r="292" spans="1:16" ht="12.75">
      <c r="A292" s="25" t="s">
        <v>45</v>
      </c>
      <c s="29" t="s">
        <v>419</v>
      </c>
      <c s="29" t="s">
        <v>420</v>
      </c>
      <c s="25" t="s">
        <v>47</v>
      </c>
      <c s="30" t="s">
        <v>421</v>
      </c>
      <c s="31" t="s">
        <v>107</v>
      </c>
      <c s="32">
        <v>2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76.5">
      <c r="A293" s="34" t="s">
        <v>50</v>
      </c>
      <c r="E293" s="35" t="s">
        <v>422</v>
      </c>
    </row>
    <row r="294" spans="1:5" ht="38.25">
      <c r="A294" s="36" t="s">
        <v>52</v>
      </c>
      <c r="E294" s="37" t="s">
        <v>423</v>
      </c>
    </row>
    <row r="295" spans="1:5" ht="89.25">
      <c r="A295" t="s">
        <v>54</v>
      </c>
      <c r="E295" s="35" t="s">
        <v>424</v>
      </c>
    </row>
    <row r="296" spans="1:16" ht="12.75">
      <c r="A296" s="25" t="s">
        <v>45</v>
      </c>
      <c s="29" t="s">
        <v>425</v>
      </c>
      <c s="29" t="s">
        <v>426</v>
      </c>
      <c s="25" t="s">
        <v>47</v>
      </c>
      <c s="30" t="s">
        <v>427</v>
      </c>
      <c s="31" t="s">
        <v>107</v>
      </c>
      <c s="32">
        <v>1</v>
      </c>
      <c s="33">
        <v>0</v>
      </c>
      <c s="33">
        <f>ROUND(ROUND(H296,2)*ROUND(G296,3),2)</f>
      </c>
      <c r="O296">
        <f>(I296*21)/100</f>
      </c>
      <c t="s">
        <v>23</v>
      </c>
    </row>
    <row r="297" spans="1:5" ht="191.25">
      <c r="A297" s="34" t="s">
        <v>50</v>
      </c>
      <c r="E297" s="35" t="s">
        <v>428</v>
      </c>
    </row>
    <row r="298" spans="1:5" ht="38.25">
      <c r="A298" s="36" t="s">
        <v>52</v>
      </c>
      <c r="E298" s="37" t="s">
        <v>429</v>
      </c>
    </row>
    <row r="299" spans="1:5" ht="12.75">
      <c r="A299" t="s">
        <v>54</v>
      </c>
      <c r="E299" s="35" t="s">
        <v>430</v>
      </c>
    </row>
    <row r="300" spans="1:16" ht="12.75">
      <c r="A300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107</v>
      </c>
      <c s="32">
        <v>10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38.25">
      <c r="A301" s="34" t="s">
        <v>50</v>
      </c>
      <c r="E301" s="35" t="s">
        <v>434</v>
      </c>
    </row>
    <row r="302" spans="1:5" ht="38.25">
      <c r="A302" s="36" t="s">
        <v>52</v>
      </c>
      <c r="E302" s="37" t="s">
        <v>108</v>
      </c>
    </row>
    <row r="303" spans="1:5" ht="38.25">
      <c r="A303" t="s">
        <v>54</v>
      </c>
      <c r="E303" s="35" t="s">
        <v>435</v>
      </c>
    </row>
    <row r="304" spans="1:18" ht="12.75" customHeight="1">
      <c r="A304" s="6" t="s">
        <v>43</v>
      </c>
      <c s="6"/>
      <c s="39" t="s">
        <v>40</v>
      </c>
      <c s="6"/>
      <c s="27" t="s">
        <v>436</v>
      </c>
      <c s="6"/>
      <c s="6"/>
      <c s="6"/>
      <c s="40">
        <f>0+Q304</f>
      </c>
      <c r="O304">
        <f>0+R304</f>
      </c>
      <c r="Q304">
        <f>0+I305+I309+I313+I317+I321+I325+I329+I333+I337+I341+I345+I349+I353+I357+I361+I365+I369</f>
      </c>
      <c>
        <f>0+O305+O309+O313+O317+O321+O325+O329+O333+O337+O341+O345+O349+O353+O357+O361+O365+O369</f>
      </c>
    </row>
    <row r="305" spans="1:16" ht="12.75">
      <c r="A305" s="25" t="s">
        <v>45</v>
      </c>
      <c s="29" t="s">
        <v>437</v>
      </c>
      <c s="29" t="s">
        <v>438</v>
      </c>
      <c s="25" t="s">
        <v>47</v>
      </c>
      <c s="30" t="s">
        <v>439</v>
      </c>
      <c s="31" t="s">
        <v>107</v>
      </c>
      <c s="32">
        <v>2</v>
      </c>
      <c s="33">
        <v>0</v>
      </c>
      <c s="33">
        <f>ROUND(ROUND(H305,2)*ROUND(G305,3),2)</f>
      </c>
      <c r="O305">
        <f>(I305*21)/100</f>
      </c>
      <c t="s">
        <v>23</v>
      </c>
    </row>
    <row r="306" spans="1:5" ht="12.75">
      <c r="A306" s="34" t="s">
        <v>50</v>
      </c>
      <c r="E306" s="35" t="s">
        <v>440</v>
      </c>
    </row>
    <row r="307" spans="1:5" ht="38.25">
      <c r="A307" s="36" t="s">
        <v>52</v>
      </c>
      <c r="E307" s="37" t="s">
        <v>441</v>
      </c>
    </row>
    <row r="308" spans="1:5" ht="38.25">
      <c r="A308" t="s">
        <v>54</v>
      </c>
      <c r="E308" s="35" t="s">
        <v>442</v>
      </c>
    </row>
    <row r="309" spans="1:16" ht="12.75">
      <c r="A309" s="25" t="s">
        <v>45</v>
      </c>
      <c s="29" t="s">
        <v>443</v>
      </c>
      <c s="29" t="s">
        <v>444</v>
      </c>
      <c s="25" t="s">
        <v>47</v>
      </c>
      <c s="30" t="s">
        <v>445</v>
      </c>
      <c s="31" t="s">
        <v>119</v>
      </c>
      <c s="32">
        <v>7.2</v>
      </c>
      <c s="33">
        <v>0</v>
      </c>
      <c s="33">
        <f>ROUND(ROUND(H309,2)*ROUND(G309,3),2)</f>
      </c>
      <c r="O309">
        <f>(I309*21)/100</f>
      </c>
      <c t="s">
        <v>23</v>
      </c>
    </row>
    <row r="310" spans="1:5" ht="12.75">
      <c r="A310" s="34" t="s">
        <v>50</v>
      </c>
      <c r="E310" s="35" t="s">
        <v>446</v>
      </c>
    </row>
    <row r="311" spans="1:5" ht="38.25">
      <c r="A311" s="36" t="s">
        <v>52</v>
      </c>
      <c r="E311" s="37" t="s">
        <v>447</v>
      </c>
    </row>
    <row r="312" spans="1:5" ht="408">
      <c r="A312" t="s">
        <v>54</v>
      </c>
      <c r="E312" s="35" t="s">
        <v>448</v>
      </c>
    </row>
    <row r="313" spans="1:16" ht="12.75">
      <c r="A313" s="25" t="s">
        <v>45</v>
      </c>
      <c s="29" t="s">
        <v>449</v>
      </c>
      <c s="29" t="s">
        <v>450</v>
      </c>
      <c s="25" t="s">
        <v>47</v>
      </c>
      <c s="30" t="s">
        <v>451</v>
      </c>
      <c s="31" t="s">
        <v>229</v>
      </c>
      <c s="32">
        <v>22</v>
      </c>
      <c s="33">
        <v>0</v>
      </c>
      <c s="33">
        <f>ROUND(ROUND(H313,2)*ROUND(G313,3),2)</f>
      </c>
      <c r="O313">
        <f>(I313*21)/100</f>
      </c>
      <c t="s">
        <v>23</v>
      </c>
    </row>
    <row r="314" spans="1:5" ht="102">
      <c r="A314" s="34" t="s">
        <v>50</v>
      </c>
      <c r="E314" s="35" t="s">
        <v>452</v>
      </c>
    </row>
    <row r="315" spans="1:5" ht="38.25">
      <c r="A315" s="36" t="s">
        <v>52</v>
      </c>
      <c r="E315" s="37" t="s">
        <v>453</v>
      </c>
    </row>
    <row r="316" spans="1:5" ht="63.75">
      <c r="A316" t="s">
        <v>54</v>
      </c>
      <c r="E316" s="35" t="s">
        <v>454</v>
      </c>
    </row>
    <row r="317" spans="1:16" ht="12.75">
      <c r="A317" s="25" t="s">
        <v>45</v>
      </c>
      <c s="29" t="s">
        <v>455</v>
      </c>
      <c s="29" t="s">
        <v>456</v>
      </c>
      <c s="25" t="s">
        <v>47</v>
      </c>
      <c s="30" t="s">
        <v>457</v>
      </c>
      <c s="31" t="s">
        <v>107</v>
      </c>
      <c s="32">
        <v>11</v>
      </c>
      <c s="33">
        <v>0</v>
      </c>
      <c s="33">
        <f>ROUND(ROUND(H317,2)*ROUND(G317,3),2)</f>
      </c>
      <c r="O317">
        <f>(I317*21)/100</f>
      </c>
      <c t="s">
        <v>23</v>
      </c>
    </row>
    <row r="318" spans="1:5" ht="12.75">
      <c r="A318" s="34" t="s">
        <v>50</v>
      </c>
      <c r="E318" s="35" t="s">
        <v>458</v>
      </c>
    </row>
    <row r="319" spans="1:5" ht="38.25">
      <c r="A319" s="36" t="s">
        <v>52</v>
      </c>
      <c r="E319" s="37" t="s">
        <v>459</v>
      </c>
    </row>
    <row r="320" spans="1:5" ht="25.5">
      <c r="A320" t="s">
        <v>54</v>
      </c>
      <c r="E320" s="35" t="s">
        <v>460</v>
      </c>
    </row>
    <row r="321" spans="1:16" ht="12.75">
      <c r="A321" s="25" t="s">
        <v>45</v>
      </c>
      <c s="29" t="s">
        <v>461</v>
      </c>
      <c s="29" t="s">
        <v>462</v>
      </c>
      <c s="25" t="s">
        <v>47</v>
      </c>
      <c s="30" t="s">
        <v>463</v>
      </c>
      <c s="31" t="s">
        <v>100</v>
      </c>
      <c s="32">
        <v>8.9</v>
      </c>
      <c s="33">
        <v>0</v>
      </c>
      <c s="33">
        <f>ROUND(ROUND(H321,2)*ROUND(G321,3),2)</f>
      </c>
      <c r="O321">
        <f>(I321*21)/100</f>
      </c>
      <c t="s">
        <v>23</v>
      </c>
    </row>
    <row r="322" spans="1:5" ht="63.75">
      <c r="A322" s="34" t="s">
        <v>50</v>
      </c>
      <c r="E322" s="35" t="s">
        <v>464</v>
      </c>
    </row>
    <row r="323" spans="1:5" ht="38.25">
      <c r="A323" s="36" t="s">
        <v>52</v>
      </c>
      <c r="E323" s="37" t="s">
        <v>465</v>
      </c>
    </row>
    <row r="324" spans="1:5" ht="25.5">
      <c r="A324" t="s">
        <v>54</v>
      </c>
      <c r="E324" s="35" t="s">
        <v>466</v>
      </c>
    </row>
    <row r="325" spans="1:16" ht="12.75">
      <c r="A325" s="25" t="s">
        <v>45</v>
      </c>
      <c s="29" t="s">
        <v>467</v>
      </c>
      <c s="29" t="s">
        <v>468</v>
      </c>
      <c s="25" t="s">
        <v>47</v>
      </c>
      <c s="30" t="s">
        <v>469</v>
      </c>
      <c s="31" t="s">
        <v>100</v>
      </c>
      <c s="32">
        <v>11.5</v>
      </c>
      <c s="33">
        <v>0</v>
      </c>
      <c s="33">
        <f>ROUND(ROUND(H325,2)*ROUND(G325,3),2)</f>
      </c>
      <c r="O325">
        <f>(I325*21)/100</f>
      </c>
      <c t="s">
        <v>23</v>
      </c>
    </row>
    <row r="326" spans="1:5" ht="38.25">
      <c r="A326" s="34" t="s">
        <v>50</v>
      </c>
      <c r="E326" s="35" t="s">
        <v>470</v>
      </c>
    </row>
    <row r="327" spans="1:5" ht="38.25">
      <c r="A327" s="36" t="s">
        <v>52</v>
      </c>
      <c r="E327" s="37" t="s">
        <v>471</v>
      </c>
    </row>
    <row r="328" spans="1:5" ht="25.5">
      <c r="A328" t="s">
        <v>54</v>
      </c>
      <c r="E328" s="35" t="s">
        <v>466</v>
      </c>
    </row>
    <row r="329" spans="1:16" ht="25.5">
      <c r="A329" s="25" t="s">
        <v>45</v>
      </c>
      <c s="29" t="s">
        <v>472</v>
      </c>
      <c s="29" t="s">
        <v>473</v>
      </c>
      <c s="25" t="s">
        <v>47</v>
      </c>
      <c s="30" t="s">
        <v>474</v>
      </c>
      <c s="31" t="s">
        <v>229</v>
      </c>
      <c s="32">
        <v>19.4</v>
      </c>
      <c s="33">
        <v>0</v>
      </c>
      <c s="33">
        <f>ROUND(ROUND(H329,2)*ROUND(G329,3),2)</f>
      </c>
      <c r="O329">
        <f>(I329*21)/100</f>
      </c>
      <c t="s">
        <v>23</v>
      </c>
    </row>
    <row r="330" spans="1:5" ht="25.5">
      <c r="A330" s="34" t="s">
        <v>50</v>
      </c>
      <c r="E330" s="35" t="s">
        <v>475</v>
      </c>
    </row>
    <row r="331" spans="1:5" ht="38.25">
      <c r="A331" s="36" t="s">
        <v>52</v>
      </c>
      <c r="E331" s="37" t="s">
        <v>476</v>
      </c>
    </row>
    <row r="332" spans="1:5" ht="38.25">
      <c r="A332" t="s">
        <v>54</v>
      </c>
      <c r="E332" s="35" t="s">
        <v>477</v>
      </c>
    </row>
    <row r="333" spans="1:16" ht="12.75">
      <c r="A333" s="25" t="s">
        <v>45</v>
      </c>
      <c s="29" t="s">
        <v>478</v>
      </c>
      <c s="29" t="s">
        <v>479</v>
      </c>
      <c s="25" t="s">
        <v>47</v>
      </c>
      <c s="30" t="s">
        <v>480</v>
      </c>
      <c s="31" t="s">
        <v>229</v>
      </c>
      <c s="32">
        <v>4.3</v>
      </c>
      <c s="33">
        <v>0</v>
      </c>
      <c s="33">
        <f>ROUND(ROUND(H333,2)*ROUND(G333,3),2)</f>
      </c>
      <c r="O333">
        <f>(I333*21)/100</f>
      </c>
      <c t="s">
        <v>23</v>
      </c>
    </row>
    <row r="334" spans="1:5" ht="12.75">
      <c r="A334" s="34" t="s">
        <v>50</v>
      </c>
      <c r="E334" s="35" t="s">
        <v>481</v>
      </c>
    </row>
    <row r="335" spans="1:5" ht="38.25">
      <c r="A335" s="36" t="s">
        <v>52</v>
      </c>
      <c r="E335" s="37" t="s">
        <v>482</v>
      </c>
    </row>
    <row r="336" spans="1:5" ht="114.75">
      <c r="A336" t="s">
        <v>54</v>
      </c>
      <c r="E336" s="35" t="s">
        <v>483</v>
      </c>
    </row>
    <row r="337" spans="1:16" ht="25.5">
      <c r="A337" s="25" t="s">
        <v>45</v>
      </c>
      <c s="29" t="s">
        <v>484</v>
      </c>
      <c s="29" t="s">
        <v>485</v>
      </c>
      <c s="25" t="s">
        <v>47</v>
      </c>
      <c s="30" t="s">
        <v>486</v>
      </c>
      <c s="31" t="s">
        <v>100</v>
      </c>
      <c s="32">
        <v>16.6</v>
      </c>
      <c s="33">
        <v>0</v>
      </c>
      <c s="33">
        <f>ROUND(ROUND(H337,2)*ROUND(G337,3),2)</f>
      </c>
      <c r="O337">
        <f>(I337*21)/100</f>
      </c>
      <c t="s">
        <v>23</v>
      </c>
    </row>
    <row r="338" spans="1:5" ht="25.5">
      <c r="A338" s="34" t="s">
        <v>50</v>
      </c>
      <c r="E338" s="35" t="s">
        <v>487</v>
      </c>
    </row>
    <row r="339" spans="1:5" ht="38.25">
      <c r="A339" s="36" t="s">
        <v>52</v>
      </c>
      <c r="E339" s="37" t="s">
        <v>488</v>
      </c>
    </row>
    <row r="340" spans="1:5" ht="102">
      <c r="A340" t="s">
        <v>54</v>
      </c>
      <c r="E340" s="35" t="s">
        <v>489</v>
      </c>
    </row>
    <row r="341" spans="1:16" ht="12.75">
      <c r="A341" s="25" t="s">
        <v>45</v>
      </c>
      <c s="29" t="s">
        <v>490</v>
      </c>
      <c s="29" t="s">
        <v>491</v>
      </c>
      <c s="25" t="s">
        <v>47</v>
      </c>
      <c s="30" t="s">
        <v>492</v>
      </c>
      <c s="31" t="s">
        <v>107</v>
      </c>
      <c s="32">
        <v>3</v>
      </c>
      <c s="33">
        <v>0</v>
      </c>
      <c s="33">
        <f>ROUND(ROUND(H341,2)*ROUND(G341,3),2)</f>
      </c>
      <c r="O341">
        <f>(I341*21)/100</f>
      </c>
      <c t="s">
        <v>23</v>
      </c>
    </row>
    <row r="342" spans="1:5" ht="25.5">
      <c r="A342" s="34" t="s">
        <v>50</v>
      </c>
      <c r="E342" s="35" t="s">
        <v>493</v>
      </c>
    </row>
    <row r="343" spans="1:5" ht="38.25">
      <c r="A343" s="36" t="s">
        <v>52</v>
      </c>
      <c r="E343" s="37" t="s">
        <v>494</v>
      </c>
    </row>
    <row r="344" spans="1:5" ht="12.75">
      <c r="A344" t="s">
        <v>54</v>
      </c>
      <c r="E344" s="35" t="s">
        <v>495</v>
      </c>
    </row>
    <row r="345" spans="1:16" ht="12.75">
      <c r="A345" s="25" t="s">
        <v>45</v>
      </c>
      <c s="29" t="s">
        <v>496</v>
      </c>
      <c s="29" t="s">
        <v>497</v>
      </c>
      <c s="25" t="s">
        <v>47</v>
      </c>
      <c s="30" t="s">
        <v>498</v>
      </c>
      <c s="31" t="s">
        <v>119</v>
      </c>
      <c s="32">
        <v>6.6</v>
      </c>
      <c s="33">
        <v>0</v>
      </c>
      <c s="33">
        <f>ROUND(ROUND(H345,2)*ROUND(G345,3),2)</f>
      </c>
      <c r="O345">
        <f>(I345*21)/100</f>
      </c>
      <c t="s">
        <v>23</v>
      </c>
    </row>
    <row r="346" spans="1:5" ht="51">
      <c r="A346" s="34" t="s">
        <v>50</v>
      </c>
      <c r="E346" s="35" t="s">
        <v>499</v>
      </c>
    </row>
    <row r="347" spans="1:5" ht="38.25">
      <c r="A347" s="36" t="s">
        <v>52</v>
      </c>
      <c r="E347" s="37" t="s">
        <v>500</v>
      </c>
    </row>
    <row r="348" spans="1:5" ht="114.75">
      <c r="A348" t="s">
        <v>54</v>
      </c>
      <c r="E348" s="35" t="s">
        <v>501</v>
      </c>
    </row>
    <row r="349" spans="1:16" ht="12.75">
      <c r="A349" s="25" t="s">
        <v>45</v>
      </c>
      <c s="29" t="s">
        <v>502</v>
      </c>
      <c s="29" t="s">
        <v>503</v>
      </c>
      <c s="25" t="s">
        <v>47</v>
      </c>
      <c s="30" t="s">
        <v>504</v>
      </c>
      <c s="31" t="s">
        <v>126</v>
      </c>
      <c s="32">
        <v>247.5</v>
      </c>
      <c s="33">
        <v>0</v>
      </c>
      <c s="33">
        <f>ROUND(ROUND(H349,2)*ROUND(G349,3),2)</f>
      </c>
      <c r="O349">
        <f>(I349*21)/100</f>
      </c>
      <c t="s">
        <v>23</v>
      </c>
    </row>
    <row r="350" spans="1:5" ht="51">
      <c r="A350" s="34" t="s">
        <v>50</v>
      </c>
      <c r="E350" s="35" t="s">
        <v>505</v>
      </c>
    </row>
    <row r="351" spans="1:5" ht="38.25">
      <c r="A351" s="36" t="s">
        <v>52</v>
      </c>
      <c r="E351" s="37" t="s">
        <v>506</v>
      </c>
    </row>
    <row r="352" spans="1:5" ht="25.5">
      <c r="A352" t="s">
        <v>54</v>
      </c>
      <c r="E352" s="35" t="s">
        <v>129</v>
      </c>
    </row>
    <row r="353" spans="1:16" ht="12.75">
      <c r="A353" s="25" t="s">
        <v>45</v>
      </c>
      <c s="29" t="s">
        <v>507</v>
      </c>
      <c s="29" t="s">
        <v>508</v>
      </c>
      <c s="25" t="s">
        <v>47</v>
      </c>
      <c s="30" t="s">
        <v>509</v>
      </c>
      <c s="31" t="s">
        <v>119</v>
      </c>
      <c s="32">
        <v>181.5</v>
      </c>
      <c s="33">
        <v>0</v>
      </c>
      <c s="33">
        <f>ROUND(ROUND(H353,2)*ROUND(G353,3),2)</f>
      </c>
      <c r="O353">
        <f>(I353*21)/100</f>
      </c>
      <c t="s">
        <v>23</v>
      </c>
    </row>
    <row r="354" spans="1:5" ht="38.25">
      <c r="A354" s="34" t="s">
        <v>50</v>
      </c>
      <c r="E354" s="35" t="s">
        <v>510</v>
      </c>
    </row>
    <row r="355" spans="1:5" ht="38.25">
      <c r="A355" s="36" t="s">
        <v>52</v>
      </c>
      <c r="E355" s="37" t="s">
        <v>511</v>
      </c>
    </row>
    <row r="356" spans="1:5" ht="114.75">
      <c r="A356" t="s">
        <v>54</v>
      </c>
      <c r="E356" s="35" t="s">
        <v>501</v>
      </c>
    </row>
    <row r="357" spans="1:16" ht="12.75">
      <c r="A357" s="25" t="s">
        <v>45</v>
      </c>
      <c s="29" t="s">
        <v>512</v>
      </c>
      <c s="29" t="s">
        <v>513</v>
      </c>
      <c s="25" t="s">
        <v>47</v>
      </c>
      <c s="30" t="s">
        <v>514</v>
      </c>
      <c s="31" t="s">
        <v>126</v>
      </c>
      <c s="32">
        <v>6806.25</v>
      </c>
      <c s="33">
        <v>0</v>
      </c>
      <c s="33">
        <f>ROUND(ROUND(H357,2)*ROUND(G357,3),2)</f>
      </c>
      <c r="O357">
        <f>(I357*21)/100</f>
      </c>
      <c t="s">
        <v>23</v>
      </c>
    </row>
    <row r="358" spans="1:5" ht="51">
      <c r="A358" s="34" t="s">
        <v>50</v>
      </c>
      <c r="E358" s="35" t="s">
        <v>515</v>
      </c>
    </row>
    <row r="359" spans="1:5" ht="38.25">
      <c r="A359" s="36" t="s">
        <v>52</v>
      </c>
      <c r="E359" s="37" t="s">
        <v>516</v>
      </c>
    </row>
    <row r="360" spans="1:5" ht="25.5">
      <c r="A360" t="s">
        <v>54</v>
      </c>
      <c r="E360" s="35" t="s">
        <v>129</v>
      </c>
    </row>
    <row r="361" spans="1:16" ht="12.75">
      <c r="A361" s="25" t="s">
        <v>45</v>
      </c>
      <c s="29" t="s">
        <v>517</v>
      </c>
      <c s="29" t="s">
        <v>518</v>
      </c>
      <c s="25" t="s">
        <v>47</v>
      </c>
      <c s="30" t="s">
        <v>519</v>
      </c>
      <c s="31" t="s">
        <v>119</v>
      </c>
      <c s="32">
        <v>0.5</v>
      </c>
      <c s="33">
        <v>0</v>
      </c>
      <c s="33">
        <f>ROUND(ROUND(H361,2)*ROUND(G361,3),2)</f>
      </c>
      <c r="O361">
        <f>(I361*21)/100</f>
      </c>
      <c t="s">
        <v>23</v>
      </c>
    </row>
    <row r="362" spans="1:5" ht="12.75">
      <c r="A362" s="34" t="s">
        <v>50</v>
      </c>
      <c r="E362" s="35" t="s">
        <v>520</v>
      </c>
    </row>
    <row r="363" spans="1:5" ht="38.25">
      <c r="A363" s="36" t="s">
        <v>52</v>
      </c>
      <c r="E363" s="37" t="s">
        <v>521</v>
      </c>
    </row>
    <row r="364" spans="1:5" ht="114.75">
      <c r="A364" t="s">
        <v>54</v>
      </c>
      <c r="E364" s="35" t="s">
        <v>501</v>
      </c>
    </row>
    <row r="365" spans="1:16" ht="12.75">
      <c r="A365" s="25" t="s">
        <v>45</v>
      </c>
      <c s="29" t="s">
        <v>522</v>
      </c>
      <c s="29" t="s">
        <v>523</v>
      </c>
      <c s="25" t="s">
        <v>47</v>
      </c>
      <c s="30" t="s">
        <v>524</v>
      </c>
      <c s="31" t="s">
        <v>126</v>
      </c>
      <c s="32">
        <v>15</v>
      </c>
      <c s="33">
        <v>0</v>
      </c>
      <c s="33">
        <f>ROUND(ROUND(H365,2)*ROUND(G365,3),2)</f>
      </c>
      <c r="O365">
        <f>(I365*21)/100</f>
      </c>
      <c t="s">
        <v>23</v>
      </c>
    </row>
    <row r="366" spans="1:5" ht="25.5">
      <c r="A366" s="34" t="s">
        <v>50</v>
      </c>
      <c r="E366" s="35" t="s">
        <v>525</v>
      </c>
    </row>
    <row r="367" spans="1:5" ht="38.25">
      <c r="A367" s="36" t="s">
        <v>52</v>
      </c>
      <c r="E367" s="37" t="s">
        <v>526</v>
      </c>
    </row>
    <row r="368" spans="1:5" ht="25.5">
      <c r="A368" t="s">
        <v>54</v>
      </c>
      <c r="E368" s="35" t="s">
        <v>129</v>
      </c>
    </row>
    <row r="369" spans="1:16" ht="12.75">
      <c r="A369" s="25" t="s">
        <v>45</v>
      </c>
      <c s="29" t="s">
        <v>527</v>
      </c>
      <c s="29" t="s">
        <v>528</v>
      </c>
      <c s="25" t="s">
        <v>47</v>
      </c>
      <c s="30" t="s">
        <v>529</v>
      </c>
      <c s="31" t="s">
        <v>63</v>
      </c>
      <c s="32">
        <v>2.87</v>
      </c>
      <c s="33">
        <v>0</v>
      </c>
      <c s="33">
        <f>ROUND(ROUND(H369,2)*ROUND(G369,3),2)</f>
      </c>
      <c r="O369">
        <f>(I369*21)/100</f>
      </c>
      <c t="s">
        <v>23</v>
      </c>
    </row>
    <row r="370" spans="1:5" ht="63.75">
      <c r="A370" s="34" t="s">
        <v>50</v>
      </c>
      <c r="E370" s="35" t="s">
        <v>530</v>
      </c>
    </row>
    <row r="371" spans="1:5" ht="38.25">
      <c r="A371" s="36" t="s">
        <v>52</v>
      </c>
      <c r="E371" s="37" t="s">
        <v>531</v>
      </c>
    </row>
    <row r="372" spans="1:5" ht="114.75">
      <c r="A372" t="s">
        <v>54</v>
      </c>
      <c r="E372" s="35" t="s">
        <v>532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0+O8+O49+O134+O139+O180+O225+O278+O299+O312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533</v>
      </c>
      <c s="41">
        <f>0+I8+I49+I134+I139+I180+I225+I278+I299+I312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533</v>
      </c>
      <c s="6"/>
      <c s="18" t="s">
        <v>534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38.2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59</v>
      </c>
    </row>
    <row r="15" spans="1:5" ht="38.25">
      <c r="A15" s="36" t="s">
        <v>52</v>
      </c>
      <c r="E15" s="37" t="s">
        <v>53</v>
      </c>
    </row>
    <row r="16" spans="1:5" ht="38.25">
      <c r="A16" t="s">
        <v>54</v>
      </c>
      <c r="E16" s="35" t="s">
        <v>535</v>
      </c>
    </row>
    <row r="17" spans="1:16" ht="25.5">
      <c r="A17" s="25" t="s">
        <v>45</v>
      </c>
      <c s="29" t="s">
        <v>22</v>
      </c>
      <c s="29" t="s">
        <v>61</v>
      </c>
      <c s="25" t="s">
        <v>47</v>
      </c>
      <c s="30" t="s">
        <v>62</v>
      </c>
      <c s="31" t="s">
        <v>63</v>
      </c>
      <c s="32">
        <v>746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536</v>
      </c>
    </row>
    <row r="19" spans="1:5" ht="38.25">
      <c r="A19" s="36" t="s">
        <v>52</v>
      </c>
      <c r="E19" s="37" t="s">
        <v>537</v>
      </c>
    </row>
    <row r="20" spans="1:5" ht="89.25">
      <c r="A20" t="s">
        <v>54</v>
      </c>
      <c r="E20" s="35" t="s">
        <v>538</v>
      </c>
    </row>
    <row r="21" spans="1:16" ht="25.5">
      <c r="A21" s="25" t="s">
        <v>45</v>
      </c>
      <c s="29" t="s">
        <v>33</v>
      </c>
      <c s="29" t="s">
        <v>61</v>
      </c>
      <c s="25" t="s">
        <v>29</v>
      </c>
      <c s="30" t="s">
        <v>62</v>
      </c>
      <c s="31" t="s">
        <v>63</v>
      </c>
      <c s="32">
        <v>43.2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539</v>
      </c>
    </row>
    <row r="23" spans="1:5" ht="38.25">
      <c r="A23" s="36" t="s">
        <v>52</v>
      </c>
      <c r="E23" s="37" t="s">
        <v>540</v>
      </c>
    </row>
    <row r="24" spans="1:5" ht="89.25">
      <c r="A24" t="s">
        <v>54</v>
      </c>
      <c r="E24" s="35" t="s">
        <v>538</v>
      </c>
    </row>
    <row r="25" spans="1:16" ht="25.5">
      <c r="A25" s="25" t="s">
        <v>45</v>
      </c>
      <c s="29" t="s">
        <v>35</v>
      </c>
      <c s="29" t="s">
        <v>69</v>
      </c>
      <c s="25" t="s">
        <v>47</v>
      </c>
      <c s="30" t="s">
        <v>70</v>
      </c>
      <c s="31" t="s">
        <v>63</v>
      </c>
      <c s="32">
        <v>186.3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541</v>
      </c>
    </row>
    <row r="27" spans="1:5" ht="38.25">
      <c r="A27" s="36" t="s">
        <v>52</v>
      </c>
      <c r="E27" s="37" t="s">
        <v>542</v>
      </c>
    </row>
    <row r="28" spans="1:5" ht="89.25">
      <c r="A28" t="s">
        <v>54</v>
      </c>
      <c r="E28" s="35" t="s">
        <v>538</v>
      </c>
    </row>
    <row r="29" spans="1:16" ht="25.5">
      <c r="A29" s="25" t="s">
        <v>45</v>
      </c>
      <c s="29" t="s">
        <v>37</v>
      </c>
      <c s="29" t="s">
        <v>74</v>
      </c>
      <c s="25" t="s">
        <v>47</v>
      </c>
      <c s="30" t="s">
        <v>75</v>
      </c>
      <c s="31" t="s">
        <v>63</v>
      </c>
      <c s="32">
        <v>60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38.25">
      <c r="A30" s="34" t="s">
        <v>50</v>
      </c>
      <c r="E30" s="35" t="s">
        <v>76</v>
      </c>
    </row>
    <row r="31" spans="1:5" ht="38.25">
      <c r="A31" s="36" t="s">
        <v>52</v>
      </c>
      <c r="E31" s="37" t="s">
        <v>543</v>
      </c>
    </row>
    <row r="32" spans="1:5" ht="89.25">
      <c r="A32" t="s">
        <v>54</v>
      </c>
      <c r="E32" s="35" t="s">
        <v>538</v>
      </c>
    </row>
    <row r="33" spans="1:16" ht="25.5">
      <c r="A33" s="25" t="s">
        <v>45</v>
      </c>
      <c s="29" t="s">
        <v>73</v>
      </c>
      <c s="29" t="s">
        <v>83</v>
      </c>
      <c s="25" t="s">
        <v>47</v>
      </c>
      <c s="30" t="s">
        <v>84</v>
      </c>
      <c s="31" t="s">
        <v>63</v>
      </c>
      <c s="32">
        <v>646.5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544</v>
      </c>
    </row>
    <row r="35" spans="1:5" ht="38.25">
      <c r="A35" s="36" t="s">
        <v>52</v>
      </c>
      <c r="E35" s="37" t="s">
        <v>545</v>
      </c>
    </row>
    <row r="36" spans="1:5" ht="89.25">
      <c r="A36" t="s">
        <v>54</v>
      </c>
      <c r="E36" s="35" t="s">
        <v>538</v>
      </c>
    </row>
    <row r="37" spans="1:16" ht="12.75">
      <c r="A37" s="25" t="s">
        <v>45</v>
      </c>
      <c s="29" t="s">
        <v>78</v>
      </c>
      <c s="29" t="s">
        <v>87</v>
      </c>
      <c s="25" t="s">
        <v>47</v>
      </c>
      <c s="30" t="s">
        <v>88</v>
      </c>
      <c s="31" t="s">
        <v>63</v>
      </c>
      <c s="32">
        <v>0.4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89</v>
      </c>
    </row>
    <row r="39" spans="1:5" ht="38.25">
      <c r="A39" s="36" t="s">
        <v>52</v>
      </c>
      <c r="E39" s="37" t="s">
        <v>546</v>
      </c>
    </row>
    <row r="40" spans="1:5" ht="89.25">
      <c r="A40" t="s">
        <v>54</v>
      </c>
      <c r="E40" s="35" t="s">
        <v>538</v>
      </c>
    </row>
    <row r="41" spans="1:16" ht="25.5">
      <c r="A41" s="25" t="s">
        <v>45</v>
      </c>
      <c s="29" t="s">
        <v>40</v>
      </c>
      <c s="29" t="s">
        <v>92</v>
      </c>
      <c s="25" t="s">
        <v>47</v>
      </c>
      <c s="30" t="s">
        <v>93</v>
      </c>
      <c s="31" t="s">
        <v>63</v>
      </c>
      <c s="32">
        <v>1.936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38.25">
      <c r="A42" s="34" t="s">
        <v>50</v>
      </c>
      <c r="E42" s="35" t="s">
        <v>547</v>
      </c>
    </row>
    <row r="43" spans="1:5" ht="38.25">
      <c r="A43" s="36" t="s">
        <v>52</v>
      </c>
      <c r="E43" s="37" t="s">
        <v>548</v>
      </c>
    </row>
    <row r="44" spans="1:5" ht="89.25">
      <c r="A44" t="s">
        <v>54</v>
      </c>
      <c r="E44" s="35" t="s">
        <v>538</v>
      </c>
    </row>
    <row r="45" spans="1:16" ht="12.75">
      <c r="A45" s="25" t="s">
        <v>45</v>
      </c>
      <c s="29" t="s">
        <v>42</v>
      </c>
      <c s="29" t="s">
        <v>549</v>
      </c>
      <c s="25" t="s">
        <v>47</v>
      </c>
      <c s="30" t="s">
        <v>550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551</v>
      </c>
    </row>
    <row r="47" spans="1:5" ht="38.25">
      <c r="A47" s="36" t="s">
        <v>52</v>
      </c>
      <c r="E47" s="37" t="s">
        <v>552</v>
      </c>
    </row>
    <row r="48" spans="1:5" ht="12.75">
      <c r="A48" t="s">
        <v>54</v>
      </c>
      <c r="E48" s="35" t="s">
        <v>553</v>
      </c>
    </row>
    <row r="49" spans="1:18" ht="12.75" customHeight="1">
      <c r="A49" s="6" t="s">
        <v>43</v>
      </c>
      <c s="6"/>
      <c s="39" t="s">
        <v>29</v>
      </c>
      <c s="6"/>
      <c s="27" t="s">
        <v>96</v>
      </c>
      <c s="6"/>
      <c s="6"/>
      <c s="6"/>
      <c s="40">
        <f>0+Q49</f>
      </c>
      <c r="O49">
        <f>0+R49</f>
      </c>
      <c r="Q49">
        <f>0+I50+I54+I58+I62+I66+I70+I74+I78+I82+I86+I90+I94+I98+I102+I106+I110+I114+I118+I122+I126+I130</f>
      </c>
      <c>
        <f>0+O50+O54+O58+O62+O66+O70+O74+O78+O82+O86+O90+O94+O98+O102+O106+O110+O114+O118+O122+O126+O130</f>
      </c>
    </row>
    <row r="50" spans="1:16" ht="12.75">
      <c r="A50" s="25" t="s">
        <v>45</v>
      </c>
      <c s="29" t="s">
        <v>91</v>
      </c>
      <c s="29" t="s">
        <v>98</v>
      </c>
      <c s="25" t="s">
        <v>47</v>
      </c>
      <c s="30" t="s">
        <v>99</v>
      </c>
      <c s="31" t="s">
        <v>100</v>
      </c>
      <c s="32">
        <v>100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38.25">
      <c r="A52" s="36" t="s">
        <v>52</v>
      </c>
      <c r="E52" s="37" t="s">
        <v>554</v>
      </c>
    </row>
    <row r="53" spans="1:5" ht="25.5">
      <c r="A53" t="s">
        <v>54</v>
      </c>
      <c r="E53" s="35" t="s">
        <v>555</v>
      </c>
    </row>
    <row r="54" spans="1:16" ht="12.75">
      <c r="A54" s="25" t="s">
        <v>45</v>
      </c>
      <c s="29" t="s">
        <v>97</v>
      </c>
      <c s="29" t="s">
        <v>111</v>
      </c>
      <c s="25" t="s">
        <v>47</v>
      </c>
      <c s="30" t="s">
        <v>112</v>
      </c>
      <c s="31" t="s">
        <v>107</v>
      </c>
      <c s="32">
        <v>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113</v>
      </c>
    </row>
    <row r="56" spans="1:5" ht="38.25">
      <c r="A56" s="36" t="s">
        <v>52</v>
      </c>
      <c r="E56" s="37" t="s">
        <v>556</v>
      </c>
    </row>
    <row r="57" spans="1:5" ht="63.75">
      <c r="A57" t="s">
        <v>54</v>
      </c>
      <c r="E57" s="35" t="s">
        <v>557</v>
      </c>
    </row>
    <row r="58" spans="1:16" ht="25.5">
      <c r="A58" s="25" t="s">
        <v>45</v>
      </c>
      <c s="29" t="s">
        <v>104</v>
      </c>
      <c s="29" t="s">
        <v>558</v>
      </c>
      <c s="25" t="s">
        <v>47</v>
      </c>
      <c s="30" t="s">
        <v>559</v>
      </c>
      <c s="31" t="s">
        <v>119</v>
      </c>
      <c s="32">
        <v>23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560</v>
      </c>
    </row>
    <row r="60" spans="1:5" ht="38.25">
      <c r="A60" s="36" t="s">
        <v>52</v>
      </c>
      <c r="E60" s="37" t="s">
        <v>561</v>
      </c>
    </row>
    <row r="61" spans="1:5" ht="63.75">
      <c r="A61" t="s">
        <v>54</v>
      </c>
      <c r="E61" s="35" t="s">
        <v>122</v>
      </c>
    </row>
    <row r="62" spans="1:16" ht="25.5">
      <c r="A62" s="25" t="s">
        <v>45</v>
      </c>
      <c s="29" t="s">
        <v>110</v>
      </c>
      <c s="29" t="s">
        <v>562</v>
      </c>
      <c s="25" t="s">
        <v>47</v>
      </c>
      <c s="30" t="s">
        <v>563</v>
      </c>
      <c s="31" t="s">
        <v>126</v>
      </c>
      <c s="32">
        <v>1518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564</v>
      </c>
    </row>
    <row r="64" spans="1:5" ht="38.25">
      <c r="A64" s="36" t="s">
        <v>52</v>
      </c>
      <c r="E64" s="37" t="s">
        <v>565</v>
      </c>
    </row>
    <row r="65" spans="1:5" ht="25.5">
      <c r="A65" t="s">
        <v>54</v>
      </c>
      <c r="E65" s="35" t="s">
        <v>129</v>
      </c>
    </row>
    <row r="66" spans="1:16" ht="25.5">
      <c r="A66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119</v>
      </c>
      <c s="32">
        <v>78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566</v>
      </c>
    </row>
    <row r="68" spans="1:5" ht="38.25">
      <c r="A68" s="36" t="s">
        <v>52</v>
      </c>
      <c r="E68" s="37" t="s">
        <v>567</v>
      </c>
    </row>
    <row r="69" spans="1:5" ht="63.75">
      <c r="A69" t="s">
        <v>54</v>
      </c>
      <c r="E69" s="35" t="s">
        <v>122</v>
      </c>
    </row>
    <row r="70" spans="1:16" ht="25.5">
      <c r="A70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126</v>
      </c>
      <c s="32">
        <v>5031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51">
      <c r="A71" s="34" t="s">
        <v>50</v>
      </c>
      <c r="E71" s="35" t="s">
        <v>568</v>
      </c>
    </row>
    <row r="72" spans="1:5" ht="38.25">
      <c r="A72" s="36" t="s">
        <v>52</v>
      </c>
      <c r="E72" s="37" t="s">
        <v>569</v>
      </c>
    </row>
    <row r="73" spans="1:5" ht="25.5">
      <c r="A73" t="s">
        <v>54</v>
      </c>
      <c r="E73" s="35" t="s">
        <v>129</v>
      </c>
    </row>
    <row r="74" spans="1:16" ht="12.75">
      <c r="A74" s="25" t="s">
        <v>45</v>
      </c>
      <c s="29" t="s">
        <v>130</v>
      </c>
      <c s="29" t="s">
        <v>570</v>
      </c>
      <c s="25" t="s">
        <v>47</v>
      </c>
      <c s="30" t="s">
        <v>571</v>
      </c>
      <c s="31" t="s">
        <v>229</v>
      </c>
      <c s="32">
        <v>29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50</v>
      </c>
      <c r="E75" s="35" t="s">
        <v>572</v>
      </c>
    </row>
    <row r="76" spans="1:5" ht="38.25">
      <c r="A76" s="36" t="s">
        <v>52</v>
      </c>
      <c r="E76" s="37" t="s">
        <v>573</v>
      </c>
    </row>
    <row r="77" spans="1:5" ht="38.25">
      <c r="A77" t="s">
        <v>54</v>
      </c>
      <c r="E77" s="35" t="s">
        <v>574</v>
      </c>
    </row>
    <row r="78" spans="1:16" ht="12.75">
      <c r="A78" s="25" t="s">
        <v>45</v>
      </c>
      <c s="29" t="s">
        <v>137</v>
      </c>
      <c s="29" t="s">
        <v>575</v>
      </c>
      <c s="25" t="s">
        <v>47</v>
      </c>
      <c s="30" t="s">
        <v>576</v>
      </c>
      <c s="31" t="s">
        <v>119</v>
      </c>
      <c s="32">
        <v>114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140</v>
      </c>
    </row>
    <row r="80" spans="1:5" ht="38.25">
      <c r="A80" s="36" t="s">
        <v>52</v>
      </c>
      <c r="E80" s="37" t="s">
        <v>577</v>
      </c>
    </row>
    <row r="81" spans="1:5" ht="25.5">
      <c r="A81" t="s">
        <v>54</v>
      </c>
      <c r="E81" s="35" t="s">
        <v>578</v>
      </c>
    </row>
    <row r="82" spans="1:16" ht="12.75">
      <c r="A82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119</v>
      </c>
      <c s="32">
        <v>815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38.25">
      <c r="A83" s="34" t="s">
        <v>50</v>
      </c>
      <c r="E83" s="35" t="s">
        <v>579</v>
      </c>
    </row>
    <row r="84" spans="1:5" ht="38.25">
      <c r="A84" s="36" t="s">
        <v>52</v>
      </c>
      <c r="E84" s="37" t="s">
        <v>580</v>
      </c>
    </row>
    <row r="85" spans="1:5" ht="242.25">
      <c r="A85" t="s">
        <v>54</v>
      </c>
      <c r="E85" s="35" t="s">
        <v>581</v>
      </c>
    </row>
    <row r="86" spans="1:16" ht="12.75">
      <c r="A86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152</v>
      </c>
      <c s="32">
        <v>3345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89.25">
      <c r="A87" s="34" t="s">
        <v>50</v>
      </c>
      <c r="E87" s="35" t="s">
        <v>582</v>
      </c>
    </row>
    <row r="88" spans="1:5" ht="38.25">
      <c r="A88" s="36" t="s">
        <v>52</v>
      </c>
      <c r="E88" s="37" t="s">
        <v>583</v>
      </c>
    </row>
    <row r="89" spans="1:5" ht="25.5">
      <c r="A89" t="s">
        <v>54</v>
      </c>
      <c r="E89" s="35" t="s">
        <v>155</v>
      </c>
    </row>
    <row r="90" spans="1:16" ht="12.75">
      <c r="A90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119</v>
      </c>
      <c s="32">
        <v>62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25.5">
      <c r="A91" s="34" t="s">
        <v>50</v>
      </c>
      <c r="E91" s="35" t="s">
        <v>584</v>
      </c>
    </row>
    <row r="92" spans="1:5" ht="38.25">
      <c r="A92" s="36" t="s">
        <v>52</v>
      </c>
      <c r="E92" s="37" t="s">
        <v>585</v>
      </c>
    </row>
    <row r="93" spans="1:5" ht="255">
      <c r="A93" t="s">
        <v>54</v>
      </c>
      <c r="E93" s="35" t="s">
        <v>586</v>
      </c>
    </row>
    <row r="94" spans="1:16" ht="12.75">
      <c r="A94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152</v>
      </c>
      <c s="32">
        <v>1035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51">
      <c r="A95" s="34" t="s">
        <v>50</v>
      </c>
      <c r="E95" s="35" t="s">
        <v>587</v>
      </c>
    </row>
    <row r="96" spans="1:5" ht="38.25">
      <c r="A96" s="36" t="s">
        <v>52</v>
      </c>
      <c r="E96" s="37" t="s">
        <v>588</v>
      </c>
    </row>
    <row r="97" spans="1:5" ht="25.5">
      <c r="A97" t="s">
        <v>54</v>
      </c>
      <c r="E97" s="35" t="s">
        <v>155</v>
      </c>
    </row>
    <row r="98" spans="1:16" ht="12.75">
      <c r="A98" s="25" t="s">
        <v>45</v>
      </c>
      <c s="29" t="s">
        <v>166</v>
      </c>
      <c s="29" t="s">
        <v>589</v>
      </c>
      <c s="25" t="s">
        <v>47</v>
      </c>
      <c s="30" t="s">
        <v>590</v>
      </c>
      <c s="31" t="s">
        <v>119</v>
      </c>
      <c s="32">
        <v>706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63.75">
      <c r="A99" s="34" t="s">
        <v>50</v>
      </c>
      <c r="E99" s="35" t="s">
        <v>591</v>
      </c>
    </row>
    <row r="100" spans="1:5" ht="38.25">
      <c r="A100" s="36" t="s">
        <v>52</v>
      </c>
      <c r="E100" s="37" t="s">
        <v>592</v>
      </c>
    </row>
    <row r="101" spans="1:5" ht="191.25">
      <c r="A101" t="s">
        <v>54</v>
      </c>
      <c r="E101" s="35" t="s">
        <v>593</v>
      </c>
    </row>
    <row r="102" spans="1:16" ht="12.75">
      <c r="A102" s="25" t="s">
        <v>45</v>
      </c>
      <c s="29" t="s">
        <v>172</v>
      </c>
      <c s="29" t="s">
        <v>167</v>
      </c>
      <c s="25" t="s">
        <v>47</v>
      </c>
      <c s="30" t="s">
        <v>168</v>
      </c>
      <c s="31" t="s">
        <v>119</v>
      </c>
      <c s="32">
        <v>480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25.5">
      <c r="A103" s="34" t="s">
        <v>50</v>
      </c>
      <c r="E103" s="35" t="s">
        <v>169</v>
      </c>
    </row>
    <row r="104" spans="1:5" ht="38.25">
      <c r="A104" s="36" t="s">
        <v>52</v>
      </c>
      <c r="E104" s="37" t="s">
        <v>594</v>
      </c>
    </row>
    <row r="105" spans="1:5" ht="165.75">
      <c r="A105" t="s">
        <v>54</v>
      </c>
      <c r="E105" s="35" t="s">
        <v>595</v>
      </c>
    </row>
    <row r="106" spans="1:16" ht="12.75">
      <c r="A106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100</v>
      </c>
      <c s="32">
        <v>230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25.5">
      <c r="A107" s="34" t="s">
        <v>50</v>
      </c>
      <c r="E107" s="35" t="s">
        <v>596</v>
      </c>
    </row>
    <row r="108" spans="1:5" ht="38.25">
      <c r="A108" s="36" t="s">
        <v>52</v>
      </c>
      <c r="E108" s="37" t="s">
        <v>597</v>
      </c>
    </row>
    <row r="109" spans="1:5" ht="25.5">
      <c r="A109" t="s">
        <v>54</v>
      </c>
      <c r="E109" s="35" t="s">
        <v>183</v>
      </c>
    </row>
    <row r="110" spans="1:16" ht="12.75">
      <c r="A110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100</v>
      </c>
      <c s="32">
        <v>900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598</v>
      </c>
    </row>
    <row r="112" spans="1:5" ht="38.25">
      <c r="A112" s="36" t="s">
        <v>52</v>
      </c>
      <c r="E112" s="37" t="s">
        <v>599</v>
      </c>
    </row>
    <row r="113" spans="1:5" ht="12.75">
      <c r="A113" t="s">
        <v>54</v>
      </c>
      <c r="E113" s="35" t="s">
        <v>187</v>
      </c>
    </row>
    <row r="114" spans="1:16" ht="12.75">
      <c r="A114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100</v>
      </c>
      <c s="32">
        <v>310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38.25">
      <c r="A116" s="36" t="s">
        <v>52</v>
      </c>
      <c r="E116" s="37" t="s">
        <v>600</v>
      </c>
    </row>
    <row r="117" spans="1:5" ht="25.5">
      <c r="A117" t="s">
        <v>54</v>
      </c>
      <c r="E117" s="35" t="s">
        <v>601</v>
      </c>
    </row>
    <row r="118" spans="1:16" ht="12.75">
      <c r="A118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100</v>
      </c>
      <c s="32">
        <v>1200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602</v>
      </c>
    </row>
    <row r="120" spans="1:5" ht="38.25">
      <c r="A120" s="36" t="s">
        <v>52</v>
      </c>
      <c r="E120" s="37" t="s">
        <v>603</v>
      </c>
    </row>
    <row r="121" spans="1:5" ht="25.5">
      <c r="A121" t="s">
        <v>54</v>
      </c>
      <c r="E121" s="35" t="s">
        <v>604</v>
      </c>
    </row>
    <row r="122" spans="1:16" ht="12.75">
      <c r="A122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100</v>
      </c>
      <c s="32">
        <v>1200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38.25">
      <c r="A124" s="36" t="s">
        <v>52</v>
      </c>
      <c r="E124" s="37" t="s">
        <v>605</v>
      </c>
    </row>
    <row r="125" spans="1:5" ht="25.5">
      <c r="A125" t="s">
        <v>54</v>
      </c>
      <c r="E125" s="35" t="s">
        <v>202</v>
      </c>
    </row>
    <row r="126" spans="1:16" ht="12.75">
      <c r="A126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100</v>
      </c>
      <c s="32">
        <v>310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206</v>
      </c>
    </row>
    <row r="128" spans="1:5" ht="38.25">
      <c r="A128" s="36" t="s">
        <v>52</v>
      </c>
      <c r="E128" s="37" t="s">
        <v>600</v>
      </c>
    </row>
    <row r="129" spans="1:5" ht="25.5">
      <c r="A129" t="s">
        <v>54</v>
      </c>
      <c r="E129" s="35" t="s">
        <v>207</v>
      </c>
    </row>
    <row r="130" spans="1:16" ht="12.75">
      <c r="A130" s="25" t="s">
        <v>45</v>
      </c>
      <c s="29" t="s">
        <v>208</v>
      </c>
      <c s="29" t="s">
        <v>606</v>
      </c>
      <c s="25" t="s">
        <v>47</v>
      </c>
      <c s="30" t="s">
        <v>607</v>
      </c>
      <c s="31" t="s">
        <v>49</v>
      </c>
      <c s="32">
        <v>1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25.5">
      <c r="A131" s="34" t="s">
        <v>50</v>
      </c>
      <c r="E131" s="35" t="s">
        <v>134</v>
      </c>
    </row>
    <row r="132" spans="1:5" ht="38.25">
      <c r="A132" s="36" t="s">
        <v>52</v>
      </c>
      <c r="E132" s="37" t="s">
        <v>552</v>
      </c>
    </row>
    <row r="133" spans="1:5" ht="38.25">
      <c r="A133" t="s">
        <v>54</v>
      </c>
      <c r="E133" s="35" t="s">
        <v>136</v>
      </c>
    </row>
    <row r="134" spans="1:18" ht="12.75" customHeight="1">
      <c r="A134" s="6" t="s">
        <v>43</v>
      </c>
      <c s="6"/>
      <c s="39" t="s">
        <v>23</v>
      </c>
      <c s="6"/>
      <c s="27" t="s">
        <v>214</v>
      </c>
      <c s="6"/>
      <c s="6"/>
      <c s="6"/>
      <c s="40">
        <f>0+Q134</f>
      </c>
      <c r="O134">
        <f>0+R134</f>
      </c>
      <c r="Q134">
        <f>0+I135</f>
      </c>
      <c>
        <f>0+O135</f>
      </c>
    </row>
    <row r="135" spans="1:16" ht="12.75">
      <c r="A135" s="25" t="s">
        <v>45</v>
      </c>
      <c s="29" t="s">
        <v>215</v>
      </c>
      <c s="29" t="s">
        <v>608</v>
      </c>
      <c s="25" t="s">
        <v>47</v>
      </c>
      <c s="30" t="s">
        <v>217</v>
      </c>
      <c s="31" t="s">
        <v>49</v>
      </c>
      <c s="32">
        <v>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89.25">
      <c r="A136" s="34" t="s">
        <v>50</v>
      </c>
      <c r="E136" s="35" t="s">
        <v>609</v>
      </c>
    </row>
    <row r="137" spans="1:5" ht="38.25">
      <c r="A137" s="36" t="s">
        <v>52</v>
      </c>
      <c r="E137" s="37" t="s">
        <v>552</v>
      </c>
    </row>
    <row r="138" spans="1:5" ht="38.25">
      <c r="A138" t="s">
        <v>54</v>
      </c>
      <c r="E138" s="35" t="s">
        <v>219</v>
      </c>
    </row>
    <row r="139" spans="1:18" ht="12.75" customHeight="1">
      <c r="A139" s="6" t="s">
        <v>43</v>
      </c>
      <c s="6"/>
      <c s="39" t="s">
        <v>22</v>
      </c>
      <c s="6"/>
      <c s="27" t="s">
        <v>257</v>
      </c>
      <c s="6"/>
      <c s="6"/>
      <c s="6"/>
      <c s="40">
        <f>0+Q139</f>
      </c>
      <c r="O139">
        <f>0+R139</f>
      </c>
      <c r="Q139">
        <f>0+I140+I144+I148+I152+I156+I160+I164+I168+I172+I176</f>
      </c>
      <c>
        <f>0+O140+O144+O148+O152+O156+O160+O164+O168+O172+O176</f>
      </c>
    </row>
    <row r="140" spans="1:16" ht="12.75">
      <c r="A140" s="25" t="s">
        <v>45</v>
      </c>
      <c s="29" t="s">
        <v>220</v>
      </c>
      <c s="29" t="s">
        <v>259</v>
      </c>
      <c s="25" t="s">
        <v>47</v>
      </c>
      <c s="30" t="s">
        <v>260</v>
      </c>
      <c s="31" t="s">
        <v>119</v>
      </c>
      <c s="32">
        <v>2.9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38.25">
      <c r="A141" s="34" t="s">
        <v>50</v>
      </c>
      <c r="E141" s="35" t="s">
        <v>610</v>
      </c>
    </row>
    <row r="142" spans="1:5" ht="38.25">
      <c r="A142" s="36" t="s">
        <v>52</v>
      </c>
      <c r="E142" s="37" t="s">
        <v>611</v>
      </c>
    </row>
    <row r="143" spans="1:5" ht="267.75">
      <c r="A143" t="s">
        <v>54</v>
      </c>
      <c r="E143" s="35" t="s">
        <v>612</v>
      </c>
    </row>
    <row r="144" spans="1:16" ht="12.75">
      <c r="A144" s="25" t="s">
        <v>45</v>
      </c>
      <c s="29" t="s">
        <v>226</v>
      </c>
      <c s="29" t="s">
        <v>259</v>
      </c>
      <c s="25" t="s">
        <v>29</v>
      </c>
      <c s="30" t="s">
        <v>260</v>
      </c>
      <c s="31" t="s">
        <v>119</v>
      </c>
      <c s="32">
        <v>5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38.25">
      <c r="A145" s="34" t="s">
        <v>50</v>
      </c>
      <c r="E145" s="35" t="s">
        <v>613</v>
      </c>
    </row>
    <row r="146" spans="1:5" ht="38.25">
      <c r="A146" s="36" t="s">
        <v>52</v>
      </c>
      <c r="E146" s="37" t="s">
        <v>614</v>
      </c>
    </row>
    <row r="147" spans="1:5" ht="267.75">
      <c r="A147" t="s">
        <v>54</v>
      </c>
      <c r="E147" s="35" t="s">
        <v>612</v>
      </c>
    </row>
    <row r="148" spans="1:16" ht="12.75">
      <c r="A148" s="25" t="s">
        <v>45</v>
      </c>
      <c s="29" t="s">
        <v>233</v>
      </c>
      <c s="29" t="s">
        <v>265</v>
      </c>
      <c s="25" t="s">
        <v>47</v>
      </c>
      <c s="30" t="s">
        <v>266</v>
      </c>
      <c s="31" t="s">
        <v>63</v>
      </c>
      <c s="32">
        <v>0.34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615</v>
      </c>
    </row>
    <row r="150" spans="1:5" ht="38.25">
      <c r="A150" s="36" t="s">
        <v>52</v>
      </c>
      <c r="E150" s="37" t="s">
        <v>616</v>
      </c>
    </row>
    <row r="151" spans="1:5" ht="165.75">
      <c r="A151" t="s">
        <v>54</v>
      </c>
      <c r="E151" s="35" t="s">
        <v>617</v>
      </c>
    </row>
    <row r="152" spans="1:16" ht="12.75">
      <c r="A152" s="25" t="s">
        <v>45</v>
      </c>
      <c s="29" t="s">
        <v>239</v>
      </c>
      <c s="29" t="s">
        <v>265</v>
      </c>
      <c s="25" t="s">
        <v>29</v>
      </c>
      <c s="30" t="s">
        <v>266</v>
      </c>
      <c s="31" t="s">
        <v>63</v>
      </c>
      <c s="32">
        <v>0.66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618</v>
      </c>
    </row>
    <row r="154" spans="1:5" ht="38.25">
      <c r="A154" s="36" t="s">
        <v>52</v>
      </c>
      <c r="E154" s="37" t="s">
        <v>619</v>
      </c>
    </row>
    <row r="155" spans="1:5" ht="165.75">
      <c r="A155" t="s">
        <v>54</v>
      </c>
      <c r="E155" s="35" t="s">
        <v>617</v>
      </c>
    </row>
    <row r="156" spans="1:16" ht="12.75">
      <c r="A156" s="25" t="s">
        <v>45</v>
      </c>
      <c s="29" t="s">
        <v>242</v>
      </c>
      <c s="29" t="s">
        <v>271</v>
      </c>
      <c s="25" t="s">
        <v>47</v>
      </c>
      <c s="30" t="s">
        <v>272</v>
      </c>
      <c s="31" t="s">
        <v>119</v>
      </c>
      <c s="32">
        <v>28.25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25.5">
      <c r="A157" s="34" t="s">
        <v>50</v>
      </c>
      <c r="E157" s="35" t="s">
        <v>620</v>
      </c>
    </row>
    <row r="158" spans="1:5" ht="38.25">
      <c r="A158" s="36" t="s">
        <v>52</v>
      </c>
      <c r="E158" s="37" t="s">
        <v>621</v>
      </c>
    </row>
    <row r="159" spans="1:5" ht="267.75">
      <c r="A159" t="s">
        <v>54</v>
      </c>
      <c r="E159" s="35" t="s">
        <v>622</v>
      </c>
    </row>
    <row r="160" spans="1:16" ht="12.75">
      <c r="A160" s="25" t="s">
        <v>45</v>
      </c>
      <c s="29" t="s">
        <v>247</v>
      </c>
      <c s="29" t="s">
        <v>277</v>
      </c>
      <c s="25" t="s">
        <v>47</v>
      </c>
      <c s="30" t="s">
        <v>278</v>
      </c>
      <c s="31" t="s">
        <v>63</v>
      </c>
      <c s="32">
        <v>2.77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279</v>
      </c>
    </row>
    <row r="162" spans="1:5" ht="38.25">
      <c r="A162" s="36" t="s">
        <v>52</v>
      </c>
      <c r="E162" s="37" t="s">
        <v>623</v>
      </c>
    </row>
    <row r="163" spans="1:5" ht="191.25">
      <c r="A163" t="s">
        <v>54</v>
      </c>
      <c r="E163" s="35" t="s">
        <v>624</v>
      </c>
    </row>
    <row r="164" spans="1:16" ht="12.75">
      <c r="A164" s="25" t="s">
        <v>45</v>
      </c>
      <c s="29" t="s">
        <v>251</v>
      </c>
      <c s="29" t="s">
        <v>625</v>
      </c>
      <c s="25" t="s">
        <v>47</v>
      </c>
      <c s="30" t="s">
        <v>626</v>
      </c>
      <c s="31" t="s">
        <v>119</v>
      </c>
      <c s="32">
        <v>134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627</v>
      </c>
    </row>
    <row r="166" spans="1:5" ht="38.25">
      <c r="A166" s="36" t="s">
        <v>52</v>
      </c>
      <c r="E166" s="37" t="s">
        <v>628</v>
      </c>
    </row>
    <row r="167" spans="1:5" ht="267.75">
      <c r="A167" t="s">
        <v>54</v>
      </c>
      <c r="E167" s="35" t="s">
        <v>622</v>
      </c>
    </row>
    <row r="168" spans="1:16" ht="12.75">
      <c r="A168" s="25" t="s">
        <v>45</v>
      </c>
      <c s="29" t="s">
        <v>258</v>
      </c>
      <c s="29" t="s">
        <v>629</v>
      </c>
      <c s="25" t="s">
        <v>47</v>
      </c>
      <c s="30" t="s">
        <v>630</v>
      </c>
      <c s="31" t="s">
        <v>63</v>
      </c>
      <c s="32">
        <v>12.11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631</v>
      </c>
    </row>
    <row r="170" spans="1:5" ht="38.25">
      <c r="A170" s="36" t="s">
        <v>52</v>
      </c>
      <c r="E170" s="37" t="s">
        <v>632</v>
      </c>
    </row>
    <row r="171" spans="1:5" ht="191.25">
      <c r="A171" t="s">
        <v>54</v>
      </c>
      <c r="E171" s="35" t="s">
        <v>624</v>
      </c>
    </row>
    <row r="172" spans="1:16" ht="12.75">
      <c r="A172" s="25" t="s">
        <v>45</v>
      </c>
      <c s="29" t="s">
        <v>264</v>
      </c>
      <c s="29" t="s">
        <v>283</v>
      </c>
      <c s="25" t="s">
        <v>47</v>
      </c>
      <c s="30" t="s">
        <v>284</v>
      </c>
      <c s="31" t="s">
        <v>285</v>
      </c>
      <c s="32">
        <v>2061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63.75">
      <c r="A173" s="34" t="s">
        <v>50</v>
      </c>
      <c r="E173" s="35" t="s">
        <v>633</v>
      </c>
    </row>
    <row r="174" spans="1:5" ht="38.25">
      <c r="A174" s="36" t="s">
        <v>52</v>
      </c>
      <c r="E174" s="37" t="s">
        <v>634</v>
      </c>
    </row>
    <row r="175" spans="1:5" ht="204">
      <c r="A175" t="s">
        <v>54</v>
      </c>
      <c r="E175" s="35" t="s">
        <v>635</v>
      </c>
    </row>
    <row r="176" spans="1:16" ht="12.75">
      <c r="A176" s="25" t="s">
        <v>45</v>
      </c>
      <c s="29" t="s">
        <v>270</v>
      </c>
      <c s="29" t="s">
        <v>636</v>
      </c>
      <c s="25" t="s">
        <v>47</v>
      </c>
      <c s="30" t="s">
        <v>637</v>
      </c>
      <c s="31" t="s">
        <v>119</v>
      </c>
      <c s="32">
        <v>2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25.5">
      <c r="A177" s="34" t="s">
        <v>50</v>
      </c>
      <c r="E177" s="35" t="s">
        <v>638</v>
      </c>
    </row>
    <row r="178" spans="1:5" ht="38.25">
      <c r="A178" s="36" t="s">
        <v>52</v>
      </c>
      <c r="E178" s="37" t="s">
        <v>639</v>
      </c>
    </row>
    <row r="179" spans="1:5" ht="267.75">
      <c r="A179" t="s">
        <v>54</v>
      </c>
      <c r="E179" s="35" t="s">
        <v>612</v>
      </c>
    </row>
    <row r="180" spans="1:18" ht="12.75" customHeight="1">
      <c r="A180" s="6" t="s">
        <v>43</v>
      </c>
      <c s="6"/>
      <c s="39" t="s">
        <v>33</v>
      </c>
      <c s="6"/>
      <c s="27" t="s">
        <v>301</v>
      </c>
      <c s="6"/>
      <c s="6"/>
      <c s="6"/>
      <c s="40">
        <f>0+Q180</f>
      </c>
      <c r="O180">
        <f>0+R180</f>
      </c>
      <c r="Q180">
        <f>0+I181+I185+I189+I193+I197+I201+I205+I209+I213+I217+I221</f>
      </c>
      <c>
        <f>0+O181+O185+O189+O193+O197+O201+O205+O209+O213+O217+O221</f>
      </c>
    </row>
    <row r="181" spans="1:16" ht="12.75">
      <c r="A181" s="25" t="s">
        <v>45</v>
      </c>
      <c s="29" t="s">
        <v>276</v>
      </c>
      <c s="29" t="s">
        <v>640</v>
      </c>
      <c s="25" t="s">
        <v>47</v>
      </c>
      <c s="30" t="s">
        <v>641</v>
      </c>
      <c s="31" t="s">
        <v>107</v>
      </c>
      <c s="32">
        <v>1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642</v>
      </c>
    </row>
    <row r="183" spans="1:5" ht="38.25">
      <c r="A183" s="36" t="s">
        <v>52</v>
      </c>
      <c r="E183" s="37" t="s">
        <v>552</v>
      </c>
    </row>
    <row r="184" spans="1:5" ht="140.25">
      <c r="A184" t="s">
        <v>54</v>
      </c>
      <c r="E184" s="35" t="s">
        <v>643</v>
      </c>
    </row>
    <row r="185" spans="1:16" ht="12.75">
      <c r="A185" s="25" t="s">
        <v>45</v>
      </c>
      <c s="29" t="s">
        <v>282</v>
      </c>
      <c s="29" t="s">
        <v>644</v>
      </c>
      <c s="25" t="s">
        <v>47</v>
      </c>
      <c s="30" t="s">
        <v>645</v>
      </c>
      <c s="31" t="s">
        <v>107</v>
      </c>
      <c s="32">
        <v>2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646</v>
      </c>
    </row>
    <row r="187" spans="1:5" ht="38.25">
      <c r="A187" s="36" t="s">
        <v>52</v>
      </c>
      <c r="E187" s="37" t="s">
        <v>556</v>
      </c>
    </row>
    <row r="188" spans="1:5" ht="140.25">
      <c r="A188" t="s">
        <v>54</v>
      </c>
      <c r="E188" s="35" t="s">
        <v>643</v>
      </c>
    </row>
    <row r="189" spans="1:16" ht="12.75">
      <c r="A189" s="25" t="s">
        <v>45</v>
      </c>
      <c s="29" t="s">
        <v>289</v>
      </c>
      <c s="29" t="s">
        <v>647</v>
      </c>
      <c s="25" t="s">
        <v>47</v>
      </c>
      <c s="30" t="s">
        <v>648</v>
      </c>
      <c s="31" t="s">
        <v>107</v>
      </c>
      <c s="32">
        <v>1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649</v>
      </c>
    </row>
    <row r="191" spans="1:5" ht="38.25">
      <c r="A191" s="36" t="s">
        <v>52</v>
      </c>
      <c r="E191" s="37" t="s">
        <v>552</v>
      </c>
    </row>
    <row r="192" spans="1:5" ht="140.25">
      <c r="A192" t="s">
        <v>54</v>
      </c>
      <c r="E192" s="35" t="s">
        <v>643</v>
      </c>
    </row>
    <row r="193" spans="1:16" ht="12.75">
      <c r="A193" s="25" t="s">
        <v>45</v>
      </c>
      <c s="29" t="s">
        <v>295</v>
      </c>
      <c s="29" t="s">
        <v>303</v>
      </c>
      <c s="25" t="s">
        <v>47</v>
      </c>
      <c s="30" t="s">
        <v>304</v>
      </c>
      <c s="31" t="s">
        <v>119</v>
      </c>
      <c s="32">
        <v>1.1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25.5">
      <c r="A194" s="34" t="s">
        <v>50</v>
      </c>
      <c r="E194" s="35" t="s">
        <v>650</v>
      </c>
    </row>
    <row r="195" spans="1:5" ht="38.25">
      <c r="A195" s="36" t="s">
        <v>52</v>
      </c>
      <c r="E195" s="37" t="s">
        <v>651</v>
      </c>
    </row>
    <row r="196" spans="1:5" ht="267.75">
      <c r="A196" t="s">
        <v>54</v>
      </c>
      <c r="E196" s="35" t="s">
        <v>622</v>
      </c>
    </row>
    <row r="197" spans="1:16" ht="12.75">
      <c r="A197" s="25" t="s">
        <v>45</v>
      </c>
      <c s="29" t="s">
        <v>302</v>
      </c>
      <c s="29" t="s">
        <v>303</v>
      </c>
      <c s="25" t="s">
        <v>29</v>
      </c>
      <c s="30" t="s">
        <v>304</v>
      </c>
      <c s="31" t="s">
        <v>119</v>
      </c>
      <c s="32">
        <v>31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25.5">
      <c r="A198" s="34" t="s">
        <v>50</v>
      </c>
      <c r="E198" s="35" t="s">
        <v>652</v>
      </c>
    </row>
    <row r="199" spans="1:5" ht="38.25">
      <c r="A199" s="36" t="s">
        <v>52</v>
      </c>
      <c r="E199" s="37" t="s">
        <v>653</v>
      </c>
    </row>
    <row r="200" spans="1:5" ht="267.75">
      <c r="A200" t="s">
        <v>54</v>
      </c>
      <c r="E200" s="35" t="s">
        <v>622</v>
      </c>
    </row>
    <row r="201" spans="1:16" ht="12.75">
      <c r="A201" s="25" t="s">
        <v>45</v>
      </c>
      <c s="29" t="s">
        <v>307</v>
      </c>
      <c s="29" t="s">
        <v>303</v>
      </c>
      <c s="25" t="s">
        <v>23</v>
      </c>
      <c s="30" t="s">
        <v>304</v>
      </c>
      <c s="31" t="s">
        <v>119</v>
      </c>
      <c s="32">
        <v>36.5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63.75">
      <c r="A202" s="34" t="s">
        <v>50</v>
      </c>
      <c r="E202" s="35" t="s">
        <v>654</v>
      </c>
    </row>
    <row r="203" spans="1:5" ht="38.25">
      <c r="A203" s="36" t="s">
        <v>52</v>
      </c>
      <c r="E203" s="37" t="s">
        <v>655</v>
      </c>
    </row>
    <row r="204" spans="1:5" ht="267.75">
      <c r="A204" t="s">
        <v>54</v>
      </c>
      <c r="E204" s="35" t="s">
        <v>622</v>
      </c>
    </row>
    <row r="205" spans="1:16" ht="12.75">
      <c r="A205" s="25" t="s">
        <v>45</v>
      </c>
      <c s="29" t="s">
        <v>310</v>
      </c>
      <c s="29" t="s">
        <v>656</v>
      </c>
      <c s="25" t="s">
        <v>47</v>
      </c>
      <c s="30" t="s">
        <v>657</v>
      </c>
      <c s="31" t="s">
        <v>119</v>
      </c>
      <c s="32">
        <v>1.4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658</v>
      </c>
    </row>
    <row r="207" spans="1:5" ht="38.25">
      <c r="A207" s="36" t="s">
        <v>52</v>
      </c>
      <c r="E207" s="37" t="s">
        <v>659</v>
      </c>
    </row>
    <row r="208" spans="1:5" ht="38.25">
      <c r="A208" t="s">
        <v>54</v>
      </c>
      <c r="E208" s="35" t="s">
        <v>660</v>
      </c>
    </row>
    <row r="209" spans="1:16" ht="12.75">
      <c r="A209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119</v>
      </c>
      <c s="32">
        <v>34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63.75">
      <c r="A210" s="34" t="s">
        <v>50</v>
      </c>
      <c r="E210" s="35" t="s">
        <v>661</v>
      </c>
    </row>
    <row r="211" spans="1:5" ht="38.25">
      <c r="A211" s="36" t="s">
        <v>52</v>
      </c>
      <c r="E211" s="37" t="s">
        <v>662</v>
      </c>
    </row>
    <row r="212" spans="1:5" ht="267.75">
      <c r="A212" t="s">
        <v>54</v>
      </c>
      <c r="E212" s="35" t="s">
        <v>622</v>
      </c>
    </row>
    <row r="213" spans="1:16" ht="12.75">
      <c r="A213" s="25" t="s">
        <v>45</v>
      </c>
      <c s="29" t="s">
        <v>320</v>
      </c>
      <c s="29" t="s">
        <v>327</v>
      </c>
      <c s="25" t="s">
        <v>47</v>
      </c>
      <c s="30" t="s">
        <v>328</v>
      </c>
      <c s="31" t="s">
        <v>119</v>
      </c>
      <c s="32">
        <v>6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329</v>
      </c>
    </row>
    <row r="215" spans="1:5" ht="38.25">
      <c r="A215" s="36" t="s">
        <v>52</v>
      </c>
      <c r="E215" s="37" t="s">
        <v>663</v>
      </c>
    </row>
    <row r="216" spans="1:5" ht="38.25">
      <c r="A216" t="s">
        <v>54</v>
      </c>
      <c r="E216" s="35" t="s">
        <v>664</v>
      </c>
    </row>
    <row r="217" spans="1:16" ht="12.75">
      <c r="A217" s="25" t="s">
        <v>45</v>
      </c>
      <c s="29" t="s">
        <v>326</v>
      </c>
      <c s="29" t="s">
        <v>342</v>
      </c>
      <c s="25" t="s">
        <v>47</v>
      </c>
      <c s="30" t="s">
        <v>343</v>
      </c>
      <c s="31" t="s">
        <v>119</v>
      </c>
      <c s="32">
        <v>28.5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51">
      <c r="A218" s="34" t="s">
        <v>50</v>
      </c>
      <c r="E218" s="35" t="s">
        <v>665</v>
      </c>
    </row>
    <row r="219" spans="1:5" ht="38.25">
      <c r="A219" s="36" t="s">
        <v>52</v>
      </c>
      <c r="E219" s="37" t="s">
        <v>666</v>
      </c>
    </row>
    <row r="220" spans="1:5" ht="76.5">
      <c r="A220" t="s">
        <v>54</v>
      </c>
      <c r="E220" s="35" t="s">
        <v>667</v>
      </c>
    </row>
    <row r="221" spans="1:16" ht="12.75">
      <c r="A221" s="25" t="s">
        <v>45</v>
      </c>
      <c s="29" t="s">
        <v>332</v>
      </c>
      <c s="29" t="s">
        <v>668</v>
      </c>
      <c s="25" t="s">
        <v>47</v>
      </c>
      <c s="30" t="s">
        <v>669</v>
      </c>
      <c s="31" t="s">
        <v>63</v>
      </c>
      <c s="32">
        <v>20.058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357">
      <c r="A222" s="34" t="s">
        <v>50</v>
      </c>
      <c r="E222" s="35" t="s">
        <v>670</v>
      </c>
    </row>
    <row r="223" spans="1:5" ht="38.25">
      <c r="A223" s="36" t="s">
        <v>52</v>
      </c>
      <c r="E223" s="37" t="s">
        <v>671</v>
      </c>
    </row>
    <row r="224" spans="1:5" ht="204">
      <c r="A224" t="s">
        <v>54</v>
      </c>
      <c r="E224" s="35" t="s">
        <v>635</v>
      </c>
    </row>
    <row r="225" spans="1:18" ht="12.75" customHeight="1">
      <c r="A225" s="6" t="s">
        <v>43</v>
      </c>
      <c s="6"/>
      <c s="39" t="s">
        <v>35</v>
      </c>
      <c s="6"/>
      <c s="27" t="s">
        <v>353</v>
      </c>
      <c s="6"/>
      <c s="6"/>
      <c s="6"/>
      <c s="40">
        <f>0+Q225</f>
      </c>
      <c r="O225">
        <f>0+R225</f>
      </c>
      <c r="Q225">
        <f>0+I226+I230+I234+I238+I242+I246+I250+I254+I258+I262+I266+I270+I274</f>
      </c>
      <c>
        <f>0+O226+O230+O234+O238+O242+O246+O250+O254+O258+O262+O266+O270+O274</f>
      </c>
    </row>
    <row r="226" spans="1:16" ht="25.5">
      <c r="A226" s="25" t="s">
        <v>45</v>
      </c>
      <c s="29" t="s">
        <v>335</v>
      </c>
      <c s="29" t="s">
        <v>355</v>
      </c>
      <c s="25" t="s">
        <v>47</v>
      </c>
      <c s="30" t="s">
        <v>356</v>
      </c>
      <c s="31" t="s">
        <v>119</v>
      </c>
      <c s="32">
        <v>8.4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364</v>
      </c>
    </row>
    <row r="228" spans="1:5" ht="38.25">
      <c r="A228" s="36" t="s">
        <v>52</v>
      </c>
      <c r="E228" s="37" t="s">
        <v>672</v>
      </c>
    </row>
    <row r="229" spans="1:5" ht="153">
      <c r="A229" t="s">
        <v>54</v>
      </c>
      <c r="E229" s="35" t="s">
        <v>673</v>
      </c>
    </row>
    <row r="230" spans="1:16" ht="25.5">
      <c r="A230" s="25" t="s">
        <v>45</v>
      </c>
      <c s="29" t="s">
        <v>341</v>
      </c>
      <c s="29" t="s">
        <v>355</v>
      </c>
      <c s="25" t="s">
        <v>29</v>
      </c>
      <c s="30" t="s">
        <v>356</v>
      </c>
      <c s="31" t="s">
        <v>119</v>
      </c>
      <c s="32">
        <v>80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25.5">
      <c r="A231" s="34" t="s">
        <v>50</v>
      </c>
      <c r="E231" s="35" t="s">
        <v>361</v>
      </c>
    </row>
    <row r="232" spans="1:5" ht="38.25">
      <c r="A232" s="36" t="s">
        <v>52</v>
      </c>
      <c r="E232" s="37" t="s">
        <v>674</v>
      </c>
    </row>
    <row r="233" spans="1:5" ht="153">
      <c r="A233" t="s">
        <v>54</v>
      </c>
      <c r="E233" s="35" t="s">
        <v>673</v>
      </c>
    </row>
    <row r="234" spans="1:16" ht="25.5">
      <c r="A234" s="25" t="s">
        <v>45</v>
      </c>
      <c s="29" t="s">
        <v>347</v>
      </c>
      <c s="29" t="s">
        <v>355</v>
      </c>
      <c s="25" t="s">
        <v>23</v>
      </c>
      <c s="30" t="s">
        <v>356</v>
      </c>
      <c s="31" t="s">
        <v>119</v>
      </c>
      <c s="32">
        <v>463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51">
      <c r="A235" s="34" t="s">
        <v>50</v>
      </c>
      <c r="E235" s="35" t="s">
        <v>675</v>
      </c>
    </row>
    <row r="236" spans="1:5" ht="38.25">
      <c r="A236" s="36" t="s">
        <v>52</v>
      </c>
      <c r="E236" s="37" t="s">
        <v>676</v>
      </c>
    </row>
    <row r="237" spans="1:5" ht="153">
      <c r="A237" t="s">
        <v>54</v>
      </c>
      <c r="E237" s="35" t="s">
        <v>673</v>
      </c>
    </row>
    <row r="238" spans="1:16" ht="25.5">
      <c r="A238" s="25" t="s">
        <v>45</v>
      </c>
      <c s="29" t="s">
        <v>354</v>
      </c>
      <c s="29" t="s">
        <v>677</v>
      </c>
      <c s="25" t="s">
        <v>47</v>
      </c>
      <c s="30" t="s">
        <v>678</v>
      </c>
      <c s="31" t="s">
        <v>119</v>
      </c>
      <c s="32">
        <v>150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38.25">
      <c r="A239" s="34" t="s">
        <v>50</v>
      </c>
      <c r="E239" s="35" t="s">
        <v>679</v>
      </c>
    </row>
    <row r="240" spans="1:5" ht="38.25">
      <c r="A240" s="36" t="s">
        <v>52</v>
      </c>
      <c r="E240" s="37" t="s">
        <v>680</v>
      </c>
    </row>
    <row r="241" spans="1:5" ht="165.75">
      <c r="A241" t="s">
        <v>54</v>
      </c>
      <c r="E241" s="35" t="s">
        <v>681</v>
      </c>
    </row>
    <row r="242" spans="1:16" ht="12.75">
      <c r="A242" s="25" t="s">
        <v>45</v>
      </c>
      <c s="29" t="s">
        <v>360</v>
      </c>
      <c s="29" t="s">
        <v>682</v>
      </c>
      <c s="25" t="s">
        <v>47</v>
      </c>
      <c s="30" t="s">
        <v>683</v>
      </c>
      <c s="31" t="s">
        <v>229</v>
      </c>
      <c s="32">
        <v>68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38.25">
      <c r="A243" s="34" t="s">
        <v>50</v>
      </c>
      <c r="E243" s="35" t="s">
        <v>684</v>
      </c>
    </row>
    <row r="244" spans="1:5" ht="38.25">
      <c r="A244" s="36" t="s">
        <v>52</v>
      </c>
      <c r="E244" s="37" t="s">
        <v>685</v>
      </c>
    </row>
    <row r="245" spans="1:5" ht="51">
      <c r="A245" t="s">
        <v>54</v>
      </c>
      <c r="E245" s="35" t="s">
        <v>686</v>
      </c>
    </row>
    <row r="246" spans="1:16" ht="12.75">
      <c r="A246" s="25" t="s">
        <v>45</v>
      </c>
      <c s="29" t="s">
        <v>363</v>
      </c>
      <c s="29" t="s">
        <v>687</v>
      </c>
      <c s="25" t="s">
        <v>47</v>
      </c>
      <c s="30" t="s">
        <v>688</v>
      </c>
      <c s="31" t="s">
        <v>119</v>
      </c>
      <c s="32">
        <v>115</v>
      </c>
      <c s="33">
        <v>0</v>
      </c>
      <c s="33">
        <f>ROUND(ROUND(H246,2)*ROUND(G246,3),2)</f>
      </c>
      <c r="O246">
        <f>(I246*21)/100</f>
      </c>
      <c t="s">
        <v>23</v>
      </c>
    </row>
    <row r="247" spans="1:5" ht="25.5">
      <c r="A247" s="34" t="s">
        <v>50</v>
      </c>
      <c r="E247" s="35" t="s">
        <v>689</v>
      </c>
    </row>
    <row r="248" spans="1:5" ht="38.25">
      <c r="A248" s="36" t="s">
        <v>52</v>
      </c>
      <c r="E248" s="37" t="s">
        <v>690</v>
      </c>
    </row>
    <row r="249" spans="1:5" ht="38.25">
      <c r="A249" t="s">
        <v>54</v>
      </c>
      <c r="E249" s="35" t="s">
        <v>691</v>
      </c>
    </row>
    <row r="250" spans="1:16" ht="12.75">
      <c r="A250" s="25" t="s">
        <v>45</v>
      </c>
      <c s="29" t="s">
        <v>366</v>
      </c>
      <c s="29" t="s">
        <v>692</v>
      </c>
      <c s="25" t="s">
        <v>47</v>
      </c>
      <c s="30" t="s">
        <v>693</v>
      </c>
      <c s="31" t="s">
        <v>100</v>
      </c>
      <c s="32">
        <v>230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38.25">
      <c r="A251" s="34" t="s">
        <v>50</v>
      </c>
      <c r="E251" s="35" t="s">
        <v>694</v>
      </c>
    </row>
    <row r="252" spans="1:5" ht="38.25">
      <c r="A252" s="36" t="s">
        <v>52</v>
      </c>
      <c r="E252" s="37" t="s">
        <v>695</v>
      </c>
    </row>
    <row r="253" spans="1:5" ht="38.25">
      <c r="A253" t="s">
        <v>54</v>
      </c>
      <c r="E253" s="35" t="s">
        <v>691</v>
      </c>
    </row>
    <row r="254" spans="1:16" ht="12.75">
      <c r="A254" s="25" t="s">
        <v>45</v>
      </c>
      <c s="29" t="s">
        <v>371</v>
      </c>
      <c s="29" t="s">
        <v>696</v>
      </c>
      <c s="25" t="s">
        <v>47</v>
      </c>
      <c s="30" t="s">
        <v>697</v>
      </c>
      <c s="31" t="s">
        <v>100</v>
      </c>
      <c s="32">
        <v>230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38.25">
      <c r="A255" s="34" t="s">
        <v>50</v>
      </c>
      <c r="E255" s="35" t="s">
        <v>698</v>
      </c>
    </row>
    <row r="256" spans="1:5" ht="38.25">
      <c r="A256" s="36" t="s">
        <v>52</v>
      </c>
      <c r="E256" s="37" t="s">
        <v>695</v>
      </c>
    </row>
    <row r="257" spans="1:5" ht="89.25">
      <c r="A257" t="s">
        <v>54</v>
      </c>
      <c r="E257" s="35" t="s">
        <v>699</v>
      </c>
    </row>
    <row r="258" spans="1:16" ht="12.75">
      <c r="A258" s="25" t="s">
        <v>45</v>
      </c>
      <c s="29" t="s">
        <v>375</v>
      </c>
      <c s="29" t="s">
        <v>700</v>
      </c>
      <c s="25" t="s">
        <v>47</v>
      </c>
      <c s="30" t="s">
        <v>701</v>
      </c>
      <c s="31" t="s">
        <v>100</v>
      </c>
      <c s="32">
        <v>230</v>
      </c>
      <c s="33">
        <v>0</v>
      </c>
      <c s="33">
        <f>ROUND(ROUND(H258,2)*ROUND(G258,3),2)</f>
      </c>
      <c r="O258">
        <f>(I258*21)/100</f>
      </c>
      <c t="s">
        <v>23</v>
      </c>
    </row>
    <row r="259" spans="1:5" ht="38.25">
      <c r="A259" s="34" t="s">
        <v>50</v>
      </c>
      <c r="E259" s="35" t="s">
        <v>702</v>
      </c>
    </row>
    <row r="260" spans="1:5" ht="38.25">
      <c r="A260" s="36" t="s">
        <v>52</v>
      </c>
      <c r="E260" s="37" t="s">
        <v>695</v>
      </c>
    </row>
    <row r="261" spans="1:5" ht="89.25">
      <c r="A261" t="s">
        <v>54</v>
      </c>
      <c r="E261" s="35" t="s">
        <v>699</v>
      </c>
    </row>
    <row r="262" spans="1:16" ht="12.75">
      <c r="A262" s="25" t="s">
        <v>45</v>
      </c>
      <c s="29" t="s">
        <v>380</v>
      </c>
      <c s="29" t="s">
        <v>384</v>
      </c>
      <c s="25" t="s">
        <v>47</v>
      </c>
      <c s="30" t="s">
        <v>385</v>
      </c>
      <c s="31" t="s">
        <v>100</v>
      </c>
      <c s="32">
        <v>260</v>
      </c>
      <c s="33">
        <v>0</v>
      </c>
      <c s="33">
        <f>ROUND(ROUND(H262,2)*ROUND(G262,3),2)</f>
      </c>
      <c r="O262">
        <f>(I262*21)/100</f>
      </c>
      <c t="s">
        <v>23</v>
      </c>
    </row>
    <row r="263" spans="1:5" ht="51">
      <c r="A263" s="34" t="s">
        <v>50</v>
      </c>
      <c r="E263" s="35" t="s">
        <v>703</v>
      </c>
    </row>
    <row r="264" spans="1:5" ht="38.25">
      <c r="A264" s="36" t="s">
        <v>52</v>
      </c>
      <c r="E264" s="37" t="s">
        <v>704</v>
      </c>
    </row>
    <row r="265" spans="1:5" ht="102">
      <c r="A265" t="s">
        <v>54</v>
      </c>
      <c r="E265" s="35" t="s">
        <v>705</v>
      </c>
    </row>
    <row r="266" spans="1:16" ht="12.75">
      <c r="A266" s="25" t="s">
        <v>45</v>
      </c>
      <c s="29" t="s">
        <v>383</v>
      </c>
      <c s="29" t="s">
        <v>706</v>
      </c>
      <c s="25" t="s">
        <v>47</v>
      </c>
      <c s="30" t="s">
        <v>707</v>
      </c>
      <c s="31" t="s">
        <v>119</v>
      </c>
      <c s="32">
        <v>930</v>
      </c>
      <c s="33">
        <v>0</v>
      </c>
      <c s="33">
        <f>ROUND(ROUND(H266,2)*ROUND(G266,3),2)</f>
      </c>
      <c r="O266">
        <f>(I266*21)/100</f>
      </c>
      <c t="s">
        <v>23</v>
      </c>
    </row>
    <row r="267" spans="1:5" ht="51">
      <c r="A267" s="34" t="s">
        <v>50</v>
      </c>
      <c r="E267" s="35" t="s">
        <v>708</v>
      </c>
    </row>
    <row r="268" spans="1:5" ht="38.25">
      <c r="A268" s="36" t="s">
        <v>52</v>
      </c>
      <c r="E268" s="37" t="s">
        <v>709</v>
      </c>
    </row>
    <row r="269" spans="1:5" ht="153">
      <c r="A269" t="s">
        <v>54</v>
      </c>
      <c r="E269" s="35" t="s">
        <v>673</v>
      </c>
    </row>
    <row r="270" spans="1:16" ht="25.5">
      <c r="A270" s="25" t="s">
        <v>45</v>
      </c>
      <c s="29" t="s">
        <v>390</v>
      </c>
      <c s="29" t="s">
        <v>710</v>
      </c>
      <c s="25" t="s">
        <v>47</v>
      </c>
      <c s="30" t="s">
        <v>711</v>
      </c>
      <c s="31" t="s">
        <v>107</v>
      </c>
      <c s="32">
        <v>36</v>
      </c>
      <c s="33">
        <v>0</v>
      </c>
      <c s="33">
        <f>ROUND(ROUND(H270,2)*ROUND(G270,3),2)</f>
      </c>
      <c r="O270">
        <f>(I270*21)/100</f>
      </c>
      <c t="s">
        <v>23</v>
      </c>
    </row>
    <row r="271" spans="1:5" ht="51">
      <c r="A271" s="34" t="s">
        <v>50</v>
      </c>
      <c r="E271" s="35" t="s">
        <v>712</v>
      </c>
    </row>
    <row r="272" spans="1:5" ht="38.25">
      <c r="A272" s="36" t="s">
        <v>52</v>
      </c>
      <c r="E272" s="37" t="s">
        <v>713</v>
      </c>
    </row>
    <row r="273" spans="1:5" ht="229.5">
      <c r="A273" t="s">
        <v>54</v>
      </c>
      <c r="E273" s="35" t="s">
        <v>714</v>
      </c>
    </row>
    <row r="274" spans="1:16" ht="12.75">
      <c r="A274" s="25" t="s">
        <v>45</v>
      </c>
      <c s="29" t="s">
        <v>396</v>
      </c>
      <c s="29" t="s">
        <v>715</v>
      </c>
      <c s="25" t="s">
        <v>47</v>
      </c>
      <c s="30" t="s">
        <v>716</v>
      </c>
      <c s="31" t="s">
        <v>100</v>
      </c>
      <c s="32">
        <v>43.2</v>
      </c>
      <c s="33">
        <v>0</v>
      </c>
      <c s="33">
        <f>ROUND(ROUND(H274,2)*ROUND(G274,3),2)</f>
      </c>
      <c r="O274">
        <f>(I274*21)/100</f>
      </c>
      <c t="s">
        <v>23</v>
      </c>
    </row>
    <row r="275" spans="1:5" ht="12.75">
      <c r="A275" s="34" t="s">
        <v>50</v>
      </c>
      <c r="E275" s="35" t="s">
        <v>717</v>
      </c>
    </row>
    <row r="276" spans="1:5" ht="38.25">
      <c r="A276" s="36" t="s">
        <v>52</v>
      </c>
      <c r="E276" s="37" t="s">
        <v>718</v>
      </c>
    </row>
    <row r="277" spans="1:5" ht="38.25">
      <c r="A277" t="s">
        <v>54</v>
      </c>
      <c r="E277" s="35" t="s">
        <v>719</v>
      </c>
    </row>
    <row r="278" spans="1:18" ht="12.75" customHeight="1">
      <c r="A278" s="6" t="s">
        <v>43</v>
      </c>
      <c s="6"/>
      <c s="39" t="s">
        <v>73</v>
      </c>
      <c s="6"/>
      <c s="27" t="s">
        <v>389</v>
      </c>
      <c s="6"/>
      <c s="6"/>
      <c s="6"/>
      <c s="40">
        <f>0+Q278</f>
      </c>
      <c r="O278">
        <f>0+R278</f>
      </c>
      <c r="Q278">
        <f>0+I279+I283+I287+I291+I295</f>
      </c>
      <c>
        <f>0+O279+O283+O287+O291+O295</f>
      </c>
    </row>
    <row r="279" spans="1:16" ht="25.5">
      <c r="A279" s="25" t="s">
        <v>45</v>
      </c>
      <c s="29" t="s">
        <v>401</v>
      </c>
      <c s="29" t="s">
        <v>720</v>
      </c>
      <c s="25" t="s">
        <v>47</v>
      </c>
      <c s="30" t="s">
        <v>721</v>
      </c>
      <c s="31" t="s">
        <v>229</v>
      </c>
      <c s="32">
        <v>9.8</v>
      </c>
      <c s="33">
        <v>0</v>
      </c>
      <c s="33">
        <f>ROUND(ROUND(H279,2)*ROUND(G279,3),2)</f>
      </c>
      <c r="O279">
        <f>(I279*21)/100</f>
      </c>
      <c t="s">
        <v>23</v>
      </c>
    </row>
    <row r="280" spans="1:5" ht="12.75">
      <c r="A280" s="34" t="s">
        <v>50</v>
      </c>
      <c r="E280" s="35" t="s">
        <v>722</v>
      </c>
    </row>
    <row r="281" spans="1:5" ht="38.25">
      <c r="A281" s="36" t="s">
        <v>52</v>
      </c>
      <c r="E281" s="37" t="s">
        <v>723</v>
      </c>
    </row>
    <row r="282" spans="1:5" ht="38.25">
      <c r="A282" t="s">
        <v>54</v>
      </c>
      <c r="E282" s="35" t="s">
        <v>724</v>
      </c>
    </row>
    <row r="283" spans="1:16" ht="25.5">
      <c r="A283" s="25" t="s">
        <v>45</v>
      </c>
      <c s="29" t="s">
        <v>407</v>
      </c>
      <c s="29" t="s">
        <v>725</v>
      </c>
      <c s="25" t="s">
        <v>47</v>
      </c>
      <c s="30" t="s">
        <v>726</v>
      </c>
      <c s="31" t="s">
        <v>229</v>
      </c>
      <c s="32">
        <v>9.8</v>
      </c>
      <c s="33">
        <v>0</v>
      </c>
      <c s="33">
        <f>ROUND(ROUND(H283,2)*ROUND(G283,3),2)</f>
      </c>
      <c r="O283">
        <f>(I283*21)/100</f>
      </c>
      <c t="s">
        <v>23</v>
      </c>
    </row>
    <row r="284" spans="1:5" ht="12.75">
      <c r="A284" s="34" t="s">
        <v>50</v>
      </c>
      <c r="E284" s="35" t="s">
        <v>727</v>
      </c>
    </row>
    <row r="285" spans="1:5" ht="38.25">
      <c r="A285" s="36" t="s">
        <v>52</v>
      </c>
      <c r="E285" s="37" t="s">
        <v>723</v>
      </c>
    </row>
    <row r="286" spans="1:5" ht="51">
      <c r="A286" t="s">
        <v>54</v>
      </c>
      <c r="E286" s="35" t="s">
        <v>728</v>
      </c>
    </row>
    <row r="287" spans="1:16" ht="25.5">
      <c r="A287" s="25" t="s">
        <v>45</v>
      </c>
      <c s="29" t="s">
        <v>413</v>
      </c>
      <c s="29" t="s">
        <v>391</v>
      </c>
      <c s="25" t="s">
        <v>47</v>
      </c>
      <c s="30" t="s">
        <v>392</v>
      </c>
      <c s="31" t="s">
        <v>100</v>
      </c>
      <c s="32">
        <v>634</v>
      </c>
      <c s="33">
        <v>0</v>
      </c>
      <c s="33">
        <f>ROUND(ROUND(H287,2)*ROUND(G287,3),2)</f>
      </c>
      <c r="O287">
        <f>(I287*21)/100</f>
      </c>
      <c t="s">
        <v>23</v>
      </c>
    </row>
    <row r="288" spans="1:5" ht="63.75">
      <c r="A288" s="34" t="s">
        <v>50</v>
      </c>
      <c r="E288" s="35" t="s">
        <v>729</v>
      </c>
    </row>
    <row r="289" spans="1:5" ht="38.25">
      <c r="A289" s="36" t="s">
        <v>52</v>
      </c>
      <c r="E289" s="37" t="s">
        <v>730</v>
      </c>
    </row>
    <row r="290" spans="1:5" ht="140.25">
      <c r="A290" t="s">
        <v>54</v>
      </c>
      <c r="E290" s="35" t="s">
        <v>731</v>
      </c>
    </row>
    <row r="291" spans="1:16" ht="25.5">
      <c r="A291" s="25" t="s">
        <v>45</v>
      </c>
      <c s="29" t="s">
        <v>419</v>
      </c>
      <c s="29" t="s">
        <v>397</v>
      </c>
      <c s="25" t="s">
        <v>47</v>
      </c>
      <c s="30" t="s">
        <v>398</v>
      </c>
      <c s="31" t="s">
        <v>100</v>
      </c>
      <c s="32">
        <v>308</v>
      </c>
      <c s="33">
        <v>0</v>
      </c>
      <c s="33">
        <f>ROUND(ROUND(H291,2)*ROUND(G291,3),2)</f>
      </c>
      <c r="O291">
        <f>(I291*21)/100</f>
      </c>
      <c t="s">
        <v>23</v>
      </c>
    </row>
    <row r="292" spans="1:5" ht="89.25">
      <c r="A292" s="34" t="s">
        <v>50</v>
      </c>
      <c r="E292" s="35" t="s">
        <v>732</v>
      </c>
    </row>
    <row r="293" spans="1:5" ht="38.25">
      <c r="A293" s="36" t="s">
        <v>52</v>
      </c>
      <c r="E293" s="37" t="s">
        <v>733</v>
      </c>
    </row>
    <row r="294" spans="1:5" ht="140.25">
      <c r="A294" t="s">
        <v>54</v>
      </c>
      <c r="E294" s="35" t="s">
        <v>731</v>
      </c>
    </row>
    <row r="295" spans="1:16" ht="12.75">
      <c r="A295" s="25" t="s">
        <v>45</v>
      </c>
      <c s="29" t="s">
        <v>425</v>
      </c>
      <c s="29" t="s">
        <v>402</v>
      </c>
      <c s="25" t="s">
        <v>47</v>
      </c>
      <c s="30" t="s">
        <v>403</v>
      </c>
      <c s="31" t="s">
        <v>100</v>
      </c>
      <c s="32">
        <v>308</v>
      </c>
      <c s="33">
        <v>0</v>
      </c>
      <c s="33">
        <f>ROUND(ROUND(H295,2)*ROUND(G295,3),2)</f>
      </c>
      <c r="O295">
        <f>(I295*21)/100</f>
      </c>
      <c t="s">
        <v>23</v>
      </c>
    </row>
    <row r="296" spans="1:5" ht="12.75">
      <c r="A296" s="34" t="s">
        <v>50</v>
      </c>
      <c r="E296" s="35" t="s">
        <v>404</v>
      </c>
    </row>
    <row r="297" spans="1:5" ht="38.25">
      <c r="A297" s="36" t="s">
        <v>52</v>
      </c>
      <c r="E297" s="37" t="s">
        <v>734</v>
      </c>
    </row>
    <row r="298" spans="1:5" ht="25.5">
      <c r="A298" t="s">
        <v>54</v>
      </c>
      <c r="E298" s="35" t="s">
        <v>735</v>
      </c>
    </row>
    <row r="299" spans="1:18" ht="12.75" customHeight="1">
      <c r="A299" s="6" t="s">
        <v>43</v>
      </c>
      <c s="6"/>
      <c s="39" t="s">
        <v>78</v>
      </c>
      <c s="6"/>
      <c s="27" t="s">
        <v>406</v>
      </c>
      <c s="6"/>
      <c s="6"/>
      <c s="6"/>
      <c s="40">
        <f>0+Q299</f>
      </c>
      <c r="O299">
        <f>0+R299</f>
      </c>
      <c r="Q299">
        <f>0+I300+I304+I308</f>
      </c>
      <c>
        <f>0+O300+O304+O308</f>
      </c>
    </row>
    <row r="300" spans="1:16" ht="12.75">
      <c r="A300" s="25" t="s">
        <v>45</v>
      </c>
      <c s="29" t="s">
        <v>431</v>
      </c>
      <c s="29" t="s">
        <v>736</v>
      </c>
      <c s="25" t="s">
        <v>47</v>
      </c>
      <c s="30" t="s">
        <v>737</v>
      </c>
      <c s="31" t="s">
        <v>229</v>
      </c>
      <c s="32">
        <v>11.8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102">
      <c r="A301" s="34" t="s">
        <v>50</v>
      </c>
      <c r="E301" s="35" t="s">
        <v>738</v>
      </c>
    </row>
    <row r="302" spans="1:5" ht="38.25">
      <c r="A302" s="36" t="s">
        <v>52</v>
      </c>
      <c r="E302" s="37" t="s">
        <v>739</v>
      </c>
    </row>
    <row r="303" spans="1:5" ht="140.25">
      <c r="A303" t="s">
        <v>54</v>
      </c>
      <c r="E303" s="35" t="s">
        <v>740</v>
      </c>
    </row>
    <row r="304" spans="1:16" ht="12.75">
      <c r="A304" s="25" t="s">
        <v>45</v>
      </c>
      <c s="29" t="s">
        <v>437</v>
      </c>
      <c s="29" t="s">
        <v>408</v>
      </c>
      <c s="25" t="s">
        <v>47</v>
      </c>
      <c s="30" t="s">
        <v>409</v>
      </c>
      <c s="31" t="s">
        <v>229</v>
      </c>
      <c s="32">
        <v>4</v>
      </c>
      <c s="33">
        <v>0</v>
      </c>
      <c s="33">
        <f>ROUND(ROUND(H304,2)*ROUND(G304,3),2)</f>
      </c>
      <c r="O304">
        <f>(I304*21)/100</f>
      </c>
      <c t="s">
        <v>23</v>
      </c>
    </row>
    <row r="305" spans="1:5" ht="12.75">
      <c r="A305" s="34" t="s">
        <v>50</v>
      </c>
      <c r="E305" s="35" t="s">
        <v>410</v>
      </c>
    </row>
    <row r="306" spans="1:5" ht="38.25">
      <c r="A306" s="36" t="s">
        <v>52</v>
      </c>
      <c r="E306" s="37" t="s">
        <v>741</v>
      </c>
    </row>
    <row r="307" spans="1:5" ht="178.5">
      <c r="A307" t="s">
        <v>54</v>
      </c>
      <c r="E307" s="35" t="s">
        <v>742</v>
      </c>
    </row>
    <row r="308" spans="1:16" ht="12.75">
      <c r="A308" s="25" t="s">
        <v>45</v>
      </c>
      <c s="29" t="s">
        <v>443</v>
      </c>
      <c s="29" t="s">
        <v>414</v>
      </c>
      <c s="25" t="s">
        <v>47</v>
      </c>
      <c s="30" t="s">
        <v>415</v>
      </c>
      <c s="31" t="s">
        <v>229</v>
      </c>
      <c s="32">
        <v>26</v>
      </c>
      <c s="33">
        <v>0</v>
      </c>
      <c s="33">
        <f>ROUND(ROUND(H308,2)*ROUND(G308,3),2)</f>
      </c>
      <c r="O308">
        <f>(I308*21)/100</f>
      </c>
      <c t="s">
        <v>23</v>
      </c>
    </row>
    <row r="309" spans="1:5" ht="12.75">
      <c r="A309" s="34" t="s">
        <v>50</v>
      </c>
      <c r="E309" s="35" t="s">
        <v>743</v>
      </c>
    </row>
    <row r="310" spans="1:5" ht="38.25">
      <c r="A310" s="36" t="s">
        <v>52</v>
      </c>
      <c r="E310" s="37" t="s">
        <v>744</v>
      </c>
    </row>
    <row r="311" spans="1:5" ht="178.5">
      <c r="A311" t="s">
        <v>54</v>
      </c>
      <c r="E311" s="35" t="s">
        <v>745</v>
      </c>
    </row>
    <row r="312" spans="1:18" ht="12.75" customHeight="1">
      <c r="A312" s="6" t="s">
        <v>43</v>
      </c>
      <c s="6"/>
      <c s="39" t="s">
        <v>40</v>
      </c>
      <c s="6"/>
      <c s="27" t="s">
        <v>436</v>
      </c>
      <c s="6"/>
      <c s="6"/>
      <c s="6"/>
      <c s="40">
        <f>0+Q312</f>
      </c>
      <c r="O312">
        <f>0+R312</f>
      </c>
      <c r="Q312">
        <f>0+I313+I317+I321+I325+I329+I333+I337+I341+I345+I349+I353+I357+I361+I365+I369+I373+I377+I381+I385+I389+I393</f>
      </c>
      <c>
        <f>0+O313+O317+O321+O325+O329+O333+O337+O341+O345+O349+O353+O357+O361+O365+O369+O373+O377+O381+O385+O389+O393</f>
      </c>
    </row>
    <row r="313" spans="1:16" ht="12.75">
      <c r="A313" s="25" t="s">
        <v>45</v>
      </c>
      <c s="29" t="s">
        <v>449</v>
      </c>
      <c s="29" t="s">
        <v>438</v>
      </c>
      <c s="25" t="s">
        <v>47</v>
      </c>
      <c s="30" t="s">
        <v>439</v>
      </c>
      <c s="31" t="s">
        <v>107</v>
      </c>
      <c s="32">
        <v>4</v>
      </c>
      <c s="33">
        <v>0</v>
      </c>
      <c s="33">
        <f>ROUND(ROUND(H313,2)*ROUND(G313,3),2)</f>
      </c>
      <c r="O313">
        <f>(I313*21)/100</f>
      </c>
      <c t="s">
        <v>23</v>
      </c>
    </row>
    <row r="314" spans="1:5" ht="12.75">
      <c r="A314" s="34" t="s">
        <v>50</v>
      </c>
      <c r="E314" s="35" t="s">
        <v>746</v>
      </c>
    </row>
    <row r="315" spans="1:5" ht="38.25">
      <c r="A315" s="36" t="s">
        <v>52</v>
      </c>
      <c r="E315" s="37" t="s">
        <v>747</v>
      </c>
    </row>
    <row r="316" spans="1:5" ht="25.5">
      <c r="A316" t="s">
        <v>54</v>
      </c>
      <c r="E316" s="35" t="s">
        <v>748</v>
      </c>
    </row>
    <row r="317" spans="1:16" ht="12.75">
      <c r="A317" s="25" t="s">
        <v>45</v>
      </c>
      <c s="29" t="s">
        <v>455</v>
      </c>
      <c s="29" t="s">
        <v>749</v>
      </c>
      <c s="25" t="s">
        <v>47</v>
      </c>
      <c s="30" t="s">
        <v>750</v>
      </c>
      <c s="31" t="s">
        <v>229</v>
      </c>
      <c s="32">
        <v>55</v>
      </c>
      <c s="33">
        <v>0</v>
      </c>
      <c s="33">
        <f>ROUND(ROUND(H317,2)*ROUND(G317,3),2)</f>
      </c>
      <c r="O317">
        <f>(I317*21)/100</f>
      </c>
      <c t="s">
        <v>23</v>
      </c>
    </row>
    <row r="318" spans="1:5" ht="12.75">
      <c r="A318" s="34" t="s">
        <v>50</v>
      </c>
      <c r="E318" s="35" t="s">
        <v>751</v>
      </c>
    </row>
    <row r="319" spans="1:5" ht="38.25">
      <c r="A319" s="36" t="s">
        <v>52</v>
      </c>
      <c r="E319" s="37" t="s">
        <v>752</v>
      </c>
    </row>
    <row r="320" spans="1:5" ht="25.5">
      <c r="A320" t="s">
        <v>54</v>
      </c>
      <c r="E320" s="35" t="s">
        <v>753</v>
      </c>
    </row>
    <row r="321" spans="1:16" ht="12.75">
      <c r="A321" s="25" t="s">
        <v>45</v>
      </c>
      <c s="29" t="s">
        <v>461</v>
      </c>
      <c s="29" t="s">
        <v>456</v>
      </c>
      <c s="25" t="s">
        <v>47</v>
      </c>
      <c s="30" t="s">
        <v>754</v>
      </c>
      <c s="31" t="s">
        <v>107</v>
      </c>
      <c s="32">
        <v>33</v>
      </c>
      <c s="33">
        <v>0</v>
      </c>
      <c s="33">
        <f>ROUND(ROUND(H321,2)*ROUND(G321,3),2)</f>
      </c>
      <c r="O321">
        <f>(I321*21)/100</f>
      </c>
      <c t="s">
        <v>23</v>
      </c>
    </row>
    <row r="322" spans="1:5" ht="12.75">
      <c r="A322" s="34" t="s">
        <v>50</v>
      </c>
      <c r="E322" s="35" t="s">
        <v>458</v>
      </c>
    </row>
    <row r="323" spans="1:5" ht="38.25">
      <c r="A323" s="36" t="s">
        <v>52</v>
      </c>
      <c r="E323" s="37" t="s">
        <v>755</v>
      </c>
    </row>
    <row r="324" spans="1:5" ht="25.5">
      <c r="A324" t="s">
        <v>54</v>
      </c>
      <c r="E324" s="35" t="s">
        <v>460</v>
      </c>
    </row>
    <row r="325" spans="1:16" ht="12.75">
      <c r="A325" s="25" t="s">
        <v>45</v>
      </c>
      <c s="29" t="s">
        <v>467</v>
      </c>
      <c s="29" t="s">
        <v>462</v>
      </c>
      <c s="25" t="s">
        <v>47</v>
      </c>
      <c s="30" t="s">
        <v>463</v>
      </c>
      <c s="31" t="s">
        <v>100</v>
      </c>
      <c s="32">
        <v>15.6</v>
      </c>
      <c s="33">
        <v>0</v>
      </c>
      <c s="33">
        <f>ROUND(ROUND(H325,2)*ROUND(G325,3),2)</f>
      </c>
      <c r="O325">
        <f>(I325*21)/100</f>
      </c>
      <c t="s">
        <v>23</v>
      </c>
    </row>
    <row r="326" spans="1:5" ht="63.75">
      <c r="A326" s="34" t="s">
        <v>50</v>
      </c>
      <c r="E326" s="35" t="s">
        <v>756</v>
      </c>
    </row>
    <row r="327" spans="1:5" ht="38.25">
      <c r="A327" s="36" t="s">
        <v>52</v>
      </c>
      <c r="E327" s="37" t="s">
        <v>757</v>
      </c>
    </row>
    <row r="328" spans="1:5" ht="25.5">
      <c r="A328" t="s">
        <v>54</v>
      </c>
      <c r="E328" s="35" t="s">
        <v>466</v>
      </c>
    </row>
    <row r="329" spans="1:16" ht="12.75">
      <c r="A329" s="25" t="s">
        <v>45</v>
      </c>
      <c s="29" t="s">
        <v>472</v>
      </c>
      <c s="29" t="s">
        <v>758</v>
      </c>
      <c s="25" t="s">
        <v>47</v>
      </c>
      <c s="30" t="s">
        <v>759</v>
      </c>
      <c s="31" t="s">
        <v>229</v>
      </c>
      <c s="32">
        <v>28</v>
      </c>
      <c s="33">
        <v>0</v>
      </c>
      <c s="33">
        <f>ROUND(ROUND(H329,2)*ROUND(G329,3),2)</f>
      </c>
      <c r="O329">
        <f>(I329*21)/100</f>
      </c>
      <c t="s">
        <v>23</v>
      </c>
    </row>
    <row r="330" spans="1:5" ht="38.25">
      <c r="A330" s="34" t="s">
        <v>50</v>
      </c>
      <c r="E330" s="35" t="s">
        <v>760</v>
      </c>
    </row>
    <row r="331" spans="1:5" ht="38.25">
      <c r="A331" s="36" t="s">
        <v>52</v>
      </c>
      <c r="E331" s="37" t="s">
        <v>761</v>
      </c>
    </row>
    <row r="332" spans="1:5" ht="25.5">
      <c r="A332" t="s">
        <v>54</v>
      </c>
      <c r="E332" s="35" t="s">
        <v>762</v>
      </c>
    </row>
    <row r="333" spans="1:16" ht="12.75">
      <c r="A333" s="25" t="s">
        <v>45</v>
      </c>
      <c s="29" t="s">
        <v>478</v>
      </c>
      <c s="29" t="s">
        <v>763</v>
      </c>
      <c s="25" t="s">
        <v>47</v>
      </c>
      <c s="30" t="s">
        <v>764</v>
      </c>
      <c s="31" t="s">
        <v>229</v>
      </c>
      <c s="32">
        <v>14</v>
      </c>
      <c s="33">
        <v>0</v>
      </c>
      <c s="33">
        <f>ROUND(ROUND(H333,2)*ROUND(G333,3),2)</f>
      </c>
      <c r="O333">
        <f>(I333*21)/100</f>
      </c>
      <c t="s">
        <v>23</v>
      </c>
    </row>
    <row r="334" spans="1:5" ht="12.75">
      <c r="A334" s="34" t="s">
        <v>50</v>
      </c>
      <c r="E334" s="35" t="s">
        <v>765</v>
      </c>
    </row>
    <row r="335" spans="1:5" ht="38.25">
      <c r="A335" s="36" t="s">
        <v>52</v>
      </c>
      <c r="E335" s="37" t="s">
        <v>766</v>
      </c>
    </row>
    <row r="336" spans="1:5" ht="25.5">
      <c r="A336" t="s">
        <v>54</v>
      </c>
      <c r="E336" s="35" t="s">
        <v>762</v>
      </c>
    </row>
    <row r="337" spans="1:16" ht="25.5">
      <c r="A337" s="25" t="s">
        <v>45</v>
      </c>
      <c s="29" t="s">
        <v>484</v>
      </c>
      <c s="29" t="s">
        <v>473</v>
      </c>
      <c s="25" t="s">
        <v>47</v>
      </c>
      <c s="30" t="s">
        <v>474</v>
      </c>
      <c s="31" t="s">
        <v>229</v>
      </c>
      <c s="32">
        <v>30</v>
      </c>
      <c s="33">
        <v>0</v>
      </c>
      <c s="33">
        <f>ROUND(ROUND(H337,2)*ROUND(G337,3),2)</f>
      </c>
      <c r="O337">
        <f>(I337*21)/100</f>
      </c>
      <c t="s">
        <v>23</v>
      </c>
    </row>
    <row r="338" spans="1:5" ht="25.5">
      <c r="A338" s="34" t="s">
        <v>50</v>
      </c>
      <c r="E338" s="35" t="s">
        <v>767</v>
      </c>
    </row>
    <row r="339" spans="1:5" ht="38.25">
      <c r="A339" s="36" t="s">
        <v>52</v>
      </c>
      <c r="E339" s="37" t="s">
        <v>768</v>
      </c>
    </row>
    <row r="340" spans="1:5" ht="25.5">
      <c r="A340" t="s">
        <v>54</v>
      </c>
      <c r="E340" s="35" t="s">
        <v>762</v>
      </c>
    </row>
    <row r="341" spans="1:16" ht="12.75">
      <c r="A341" s="25" t="s">
        <v>45</v>
      </c>
      <c s="29" t="s">
        <v>490</v>
      </c>
      <c s="29" t="s">
        <v>769</v>
      </c>
      <c s="25" t="s">
        <v>47</v>
      </c>
      <c s="30" t="s">
        <v>770</v>
      </c>
      <c s="31" t="s">
        <v>100</v>
      </c>
      <c s="32">
        <v>13.51</v>
      </c>
      <c s="33">
        <v>0</v>
      </c>
      <c s="33">
        <f>ROUND(ROUND(H341,2)*ROUND(G341,3),2)</f>
      </c>
      <c r="O341">
        <f>(I341*21)/100</f>
      </c>
      <c t="s">
        <v>23</v>
      </c>
    </row>
    <row r="342" spans="1:5" ht="12.75">
      <c r="A342" s="34" t="s">
        <v>50</v>
      </c>
      <c r="E342" s="35" t="s">
        <v>771</v>
      </c>
    </row>
    <row r="343" spans="1:5" ht="38.25">
      <c r="A343" s="36" t="s">
        <v>52</v>
      </c>
      <c r="E343" s="37" t="s">
        <v>772</v>
      </c>
    </row>
    <row r="344" spans="1:5" ht="38.25">
      <c r="A344" t="s">
        <v>54</v>
      </c>
      <c r="E344" s="35" t="s">
        <v>773</v>
      </c>
    </row>
    <row r="345" spans="1:16" ht="12.75">
      <c r="A345" s="25" t="s">
        <v>45</v>
      </c>
      <c s="29" t="s">
        <v>496</v>
      </c>
      <c s="29" t="s">
        <v>774</v>
      </c>
      <c s="25" t="s">
        <v>47</v>
      </c>
      <c s="30" t="s">
        <v>775</v>
      </c>
      <c s="31" t="s">
        <v>229</v>
      </c>
      <c s="32">
        <v>4</v>
      </c>
      <c s="33">
        <v>0</v>
      </c>
      <c s="33">
        <f>ROUND(ROUND(H345,2)*ROUND(G345,3),2)</f>
      </c>
      <c r="O345">
        <f>(I345*21)/100</f>
      </c>
      <c t="s">
        <v>23</v>
      </c>
    </row>
    <row r="346" spans="1:5" ht="12.75">
      <c r="A346" s="34" t="s">
        <v>50</v>
      </c>
      <c r="E346" s="35" t="s">
        <v>776</v>
      </c>
    </row>
    <row r="347" spans="1:5" ht="38.25">
      <c r="A347" s="36" t="s">
        <v>52</v>
      </c>
      <c r="E347" s="37" t="s">
        <v>777</v>
      </c>
    </row>
    <row r="348" spans="1:5" ht="63.75">
      <c r="A348" t="s">
        <v>54</v>
      </c>
      <c r="E348" s="35" t="s">
        <v>778</v>
      </c>
    </row>
    <row r="349" spans="1:16" ht="25.5">
      <c r="A349" s="25" t="s">
        <v>45</v>
      </c>
      <c s="29" t="s">
        <v>502</v>
      </c>
      <c s="29" t="s">
        <v>485</v>
      </c>
      <c s="25" t="s">
        <v>47</v>
      </c>
      <c s="30" t="s">
        <v>486</v>
      </c>
      <c s="31" t="s">
        <v>100</v>
      </c>
      <c s="32">
        <v>12.25</v>
      </c>
      <c s="33">
        <v>0</v>
      </c>
      <c s="33">
        <f>ROUND(ROUND(H349,2)*ROUND(G349,3),2)</f>
      </c>
      <c r="O349">
        <f>(I349*21)/100</f>
      </c>
      <c t="s">
        <v>23</v>
      </c>
    </row>
    <row r="350" spans="1:5" ht="12.75">
      <c r="A350" s="34" t="s">
        <v>50</v>
      </c>
      <c r="E350" s="35" t="s">
        <v>779</v>
      </c>
    </row>
    <row r="351" spans="1:5" ht="38.25">
      <c r="A351" s="36" t="s">
        <v>52</v>
      </c>
      <c r="E351" s="37" t="s">
        <v>780</v>
      </c>
    </row>
    <row r="352" spans="1:5" ht="63.75">
      <c r="A352" t="s">
        <v>54</v>
      </c>
      <c r="E352" s="35" t="s">
        <v>781</v>
      </c>
    </row>
    <row r="353" spans="1:16" ht="12.75">
      <c r="A353" s="25" t="s">
        <v>45</v>
      </c>
      <c s="29" t="s">
        <v>507</v>
      </c>
      <c s="29" t="s">
        <v>782</v>
      </c>
      <c s="25" t="s">
        <v>47</v>
      </c>
      <c s="30" t="s">
        <v>783</v>
      </c>
      <c s="31" t="s">
        <v>285</v>
      </c>
      <c s="32">
        <v>618</v>
      </c>
      <c s="33">
        <v>0</v>
      </c>
      <c s="33">
        <f>ROUND(ROUND(H353,2)*ROUND(G353,3),2)</f>
      </c>
      <c r="O353">
        <f>(I353*21)/100</f>
      </c>
      <c t="s">
        <v>23</v>
      </c>
    </row>
    <row r="354" spans="1:5" ht="25.5">
      <c r="A354" s="34" t="s">
        <v>50</v>
      </c>
      <c r="E354" s="35" t="s">
        <v>784</v>
      </c>
    </row>
    <row r="355" spans="1:5" ht="38.25">
      <c r="A355" s="36" t="s">
        <v>52</v>
      </c>
      <c r="E355" s="37" t="s">
        <v>785</v>
      </c>
    </row>
    <row r="356" spans="1:5" ht="331.5">
      <c r="A356" t="s">
        <v>54</v>
      </c>
      <c r="E356" s="35" t="s">
        <v>786</v>
      </c>
    </row>
    <row r="357" spans="1:16" ht="12.75">
      <c r="A357" s="25" t="s">
        <v>45</v>
      </c>
      <c s="29" t="s">
        <v>512</v>
      </c>
      <c s="29" t="s">
        <v>787</v>
      </c>
      <c s="25" t="s">
        <v>47</v>
      </c>
      <c s="30" t="s">
        <v>788</v>
      </c>
      <c s="31" t="s">
        <v>285</v>
      </c>
      <c s="32">
        <v>44</v>
      </c>
      <c s="33">
        <v>0</v>
      </c>
      <c s="33">
        <f>ROUND(ROUND(H357,2)*ROUND(G357,3),2)</f>
      </c>
      <c r="O357">
        <f>(I357*21)/100</f>
      </c>
      <c t="s">
        <v>23</v>
      </c>
    </row>
    <row r="358" spans="1:5" ht="25.5">
      <c r="A358" s="34" t="s">
        <v>50</v>
      </c>
      <c r="E358" s="35" t="s">
        <v>789</v>
      </c>
    </row>
    <row r="359" spans="1:5" ht="38.25">
      <c r="A359" s="36" t="s">
        <v>52</v>
      </c>
      <c r="E359" s="37" t="s">
        <v>790</v>
      </c>
    </row>
    <row r="360" spans="1:5" ht="242.25">
      <c r="A360" t="s">
        <v>54</v>
      </c>
      <c r="E360" s="35" t="s">
        <v>791</v>
      </c>
    </row>
    <row r="361" spans="1:16" ht="12.75">
      <c r="A361" s="25" t="s">
        <v>45</v>
      </c>
      <c s="29" t="s">
        <v>517</v>
      </c>
      <c s="29" t="s">
        <v>508</v>
      </c>
      <c s="25" t="s">
        <v>47</v>
      </c>
      <c s="30" t="s">
        <v>509</v>
      </c>
      <c s="31" t="s">
        <v>119</v>
      </c>
      <c s="32">
        <v>258.6</v>
      </c>
      <c s="33">
        <v>0</v>
      </c>
      <c s="33">
        <f>ROUND(ROUND(H361,2)*ROUND(G361,3),2)</f>
      </c>
      <c r="O361">
        <f>(I361*21)/100</f>
      </c>
      <c t="s">
        <v>23</v>
      </c>
    </row>
    <row r="362" spans="1:5" ht="25.5">
      <c r="A362" s="34" t="s">
        <v>50</v>
      </c>
      <c r="E362" s="35" t="s">
        <v>792</v>
      </c>
    </row>
    <row r="363" spans="1:5" ht="38.25">
      <c r="A363" s="36" t="s">
        <v>52</v>
      </c>
      <c r="E363" s="37" t="s">
        <v>793</v>
      </c>
    </row>
    <row r="364" spans="1:5" ht="89.25">
      <c r="A364" t="s">
        <v>54</v>
      </c>
      <c r="E364" s="35" t="s">
        <v>794</v>
      </c>
    </row>
    <row r="365" spans="1:16" ht="12.75">
      <c r="A365" s="25" t="s">
        <v>45</v>
      </c>
      <c s="29" t="s">
        <v>522</v>
      </c>
      <c s="29" t="s">
        <v>513</v>
      </c>
      <c s="25" t="s">
        <v>47</v>
      </c>
      <c s="30" t="s">
        <v>514</v>
      </c>
      <c s="31" t="s">
        <v>126</v>
      </c>
      <c s="32">
        <v>9697.5</v>
      </c>
      <c s="33">
        <v>0</v>
      </c>
      <c s="33">
        <f>ROUND(ROUND(H365,2)*ROUND(G365,3),2)</f>
      </c>
      <c r="O365">
        <f>(I365*21)/100</f>
      </c>
      <c t="s">
        <v>23</v>
      </c>
    </row>
    <row r="366" spans="1:5" ht="38.25">
      <c r="A366" s="34" t="s">
        <v>50</v>
      </c>
      <c r="E366" s="35" t="s">
        <v>795</v>
      </c>
    </row>
    <row r="367" spans="1:5" ht="38.25">
      <c r="A367" s="36" t="s">
        <v>52</v>
      </c>
      <c r="E367" s="37" t="s">
        <v>796</v>
      </c>
    </row>
    <row r="368" spans="1:5" ht="25.5">
      <c r="A368" t="s">
        <v>54</v>
      </c>
      <c r="E368" s="35" t="s">
        <v>129</v>
      </c>
    </row>
    <row r="369" spans="1:16" ht="12.75">
      <c r="A369" s="25" t="s">
        <v>45</v>
      </c>
      <c s="29" t="s">
        <v>527</v>
      </c>
      <c s="29" t="s">
        <v>518</v>
      </c>
      <c s="25" t="s">
        <v>47</v>
      </c>
      <c s="30" t="s">
        <v>519</v>
      </c>
      <c s="31" t="s">
        <v>119</v>
      </c>
      <c s="32">
        <v>1.76</v>
      </c>
      <c s="33">
        <v>0</v>
      </c>
      <c s="33">
        <f>ROUND(ROUND(H369,2)*ROUND(G369,3),2)</f>
      </c>
      <c r="O369">
        <f>(I369*21)/100</f>
      </c>
      <c t="s">
        <v>23</v>
      </c>
    </row>
    <row r="370" spans="1:5" ht="12.75">
      <c r="A370" s="34" t="s">
        <v>50</v>
      </c>
      <c r="E370" s="35" t="s">
        <v>520</v>
      </c>
    </row>
    <row r="371" spans="1:5" ht="38.25">
      <c r="A371" s="36" t="s">
        <v>52</v>
      </c>
      <c r="E371" s="37" t="s">
        <v>797</v>
      </c>
    </row>
    <row r="372" spans="1:5" ht="89.25">
      <c r="A372" t="s">
        <v>54</v>
      </c>
      <c r="E372" s="35" t="s">
        <v>794</v>
      </c>
    </row>
    <row r="373" spans="1:16" ht="12.75">
      <c r="A373" s="25" t="s">
        <v>45</v>
      </c>
      <c s="29" t="s">
        <v>798</v>
      </c>
      <c s="29" t="s">
        <v>523</v>
      </c>
      <c s="25" t="s">
        <v>47</v>
      </c>
      <c s="30" t="s">
        <v>524</v>
      </c>
      <c s="31" t="s">
        <v>126</v>
      </c>
      <c s="32">
        <v>58.08</v>
      </c>
      <c s="33">
        <v>0</v>
      </c>
      <c s="33">
        <f>ROUND(ROUND(H373,2)*ROUND(G373,3),2)</f>
      </c>
      <c r="O373">
        <f>(I373*21)/100</f>
      </c>
      <c t="s">
        <v>23</v>
      </c>
    </row>
    <row r="374" spans="1:5" ht="25.5">
      <c r="A374" s="34" t="s">
        <v>50</v>
      </c>
      <c r="E374" s="35" t="s">
        <v>525</v>
      </c>
    </row>
    <row r="375" spans="1:5" ht="38.25">
      <c r="A375" s="36" t="s">
        <v>52</v>
      </c>
      <c r="E375" s="37" t="s">
        <v>799</v>
      </c>
    </row>
    <row r="376" spans="1:5" ht="25.5">
      <c r="A376" t="s">
        <v>54</v>
      </c>
      <c r="E376" s="35" t="s">
        <v>129</v>
      </c>
    </row>
    <row r="377" spans="1:16" ht="12.75">
      <c r="A377" s="25" t="s">
        <v>45</v>
      </c>
      <c s="29" t="s">
        <v>800</v>
      </c>
      <c s="29" t="s">
        <v>528</v>
      </c>
      <c s="25" t="s">
        <v>47</v>
      </c>
      <c s="30" t="s">
        <v>529</v>
      </c>
      <c s="31" t="s">
        <v>63</v>
      </c>
      <c s="32">
        <v>11.57</v>
      </c>
      <c s="33">
        <v>0</v>
      </c>
      <c s="33">
        <f>ROUND(ROUND(H377,2)*ROUND(G377,3),2)</f>
      </c>
      <c r="O377">
        <f>(I377*21)/100</f>
      </c>
      <c t="s">
        <v>23</v>
      </c>
    </row>
    <row r="378" spans="1:5" ht="63.75">
      <c r="A378" s="34" t="s">
        <v>50</v>
      </c>
      <c r="E378" s="35" t="s">
        <v>801</v>
      </c>
    </row>
    <row r="379" spans="1:5" ht="38.25">
      <c r="A379" s="36" t="s">
        <v>52</v>
      </c>
      <c r="E379" s="37" t="s">
        <v>802</v>
      </c>
    </row>
    <row r="380" spans="1:5" ht="89.25">
      <c r="A380" t="s">
        <v>54</v>
      </c>
      <c r="E380" s="35" t="s">
        <v>803</v>
      </c>
    </row>
    <row r="381" spans="1:16" ht="12.75">
      <c r="A381" s="25" t="s">
        <v>45</v>
      </c>
      <c s="29" t="s">
        <v>804</v>
      </c>
      <c s="29" t="s">
        <v>805</v>
      </c>
      <c s="25" t="s">
        <v>47</v>
      </c>
      <c s="30" t="s">
        <v>806</v>
      </c>
      <c s="31" t="s">
        <v>107</v>
      </c>
      <c s="32">
        <v>2</v>
      </c>
      <c s="33">
        <v>0</v>
      </c>
      <c s="33">
        <f>ROUND(ROUND(H381,2)*ROUND(G381,3),2)</f>
      </c>
      <c r="O381">
        <f>(I381*21)/100</f>
      </c>
      <c t="s">
        <v>23</v>
      </c>
    </row>
    <row r="382" spans="1:5" ht="12.75">
      <c r="A382" s="34" t="s">
        <v>50</v>
      </c>
      <c r="E382" s="35" t="s">
        <v>807</v>
      </c>
    </row>
    <row r="383" spans="1:5" ht="38.25">
      <c r="A383" s="36" t="s">
        <v>52</v>
      </c>
      <c r="E383" s="37" t="s">
        <v>556</v>
      </c>
    </row>
    <row r="384" spans="1:5" ht="12.75">
      <c r="A384" t="s">
        <v>54</v>
      </c>
      <c r="E384" s="35" t="s">
        <v>808</v>
      </c>
    </row>
    <row r="385" spans="1:16" ht="12.75">
      <c r="A385" s="25" t="s">
        <v>45</v>
      </c>
      <c s="29" t="s">
        <v>809</v>
      </c>
      <c s="29" t="s">
        <v>810</v>
      </c>
      <c s="25" t="s">
        <v>47</v>
      </c>
      <c s="30" t="s">
        <v>811</v>
      </c>
      <c s="31" t="s">
        <v>119</v>
      </c>
      <c s="32">
        <v>17.7</v>
      </c>
      <c s="33">
        <v>0</v>
      </c>
      <c s="33">
        <f>ROUND(ROUND(H385,2)*ROUND(G385,3),2)</f>
      </c>
      <c r="O385">
        <f>(I385*21)/100</f>
      </c>
      <c t="s">
        <v>23</v>
      </c>
    </row>
    <row r="386" spans="1:5" ht="63.75">
      <c r="A386" s="34" t="s">
        <v>50</v>
      </c>
      <c r="E386" s="35" t="s">
        <v>812</v>
      </c>
    </row>
    <row r="387" spans="1:5" ht="38.25">
      <c r="A387" s="36" t="s">
        <v>52</v>
      </c>
      <c r="E387" s="37" t="s">
        <v>813</v>
      </c>
    </row>
    <row r="388" spans="1:5" ht="25.5">
      <c r="A388" t="s">
        <v>54</v>
      </c>
      <c r="E388" s="35" t="s">
        <v>814</v>
      </c>
    </row>
    <row r="389" spans="1:16" ht="12.75">
      <c r="A389" s="25" t="s">
        <v>45</v>
      </c>
      <c s="29" t="s">
        <v>815</v>
      </c>
      <c s="29" t="s">
        <v>816</v>
      </c>
      <c s="25" t="s">
        <v>47</v>
      </c>
      <c s="30" t="s">
        <v>817</v>
      </c>
      <c s="31" t="s">
        <v>100</v>
      </c>
      <c s="32">
        <v>127.5</v>
      </c>
      <c s="33">
        <v>0</v>
      </c>
      <c s="33">
        <f>ROUND(ROUND(H389,2)*ROUND(G389,3),2)</f>
      </c>
      <c r="O389">
        <f>(I389*21)/100</f>
      </c>
      <c t="s">
        <v>23</v>
      </c>
    </row>
    <row r="390" spans="1:5" ht="38.25">
      <c r="A390" s="34" t="s">
        <v>50</v>
      </c>
      <c r="E390" s="35" t="s">
        <v>818</v>
      </c>
    </row>
    <row r="391" spans="1:5" ht="38.25">
      <c r="A391" s="36" t="s">
        <v>52</v>
      </c>
      <c r="E391" s="37" t="s">
        <v>819</v>
      </c>
    </row>
    <row r="392" spans="1:5" ht="25.5">
      <c r="A392" t="s">
        <v>54</v>
      </c>
      <c r="E392" s="35" t="s">
        <v>820</v>
      </c>
    </row>
    <row r="393" spans="1:16" ht="12.75">
      <c r="A393" s="25" t="s">
        <v>45</v>
      </c>
      <c s="29" t="s">
        <v>821</v>
      </c>
      <c s="29" t="s">
        <v>822</v>
      </c>
      <c s="25" t="s">
        <v>47</v>
      </c>
      <c s="30" t="s">
        <v>492</v>
      </c>
      <c s="31" t="s">
        <v>823</v>
      </c>
      <c s="32">
        <v>2</v>
      </c>
      <c s="33">
        <v>0</v>
      </c>
      <c s="33">
        <f>ROUND(ROUND(H393,2)*ROUND(G393,3),2)</f>
      </c>
      <c r="O393">
        <f>(I393*21)/100</f>
      </c>
      <c t="s">
        <v>23</v>
      </c>
    </row>
    <row r="394" spans="1:5" ht="12.75">
      <c r="A394" s="34" t="s">
        <v>50</v>
      </c>
      <c r="E394" s="35" t="s">
        <v>824</v>
      </c>
    </row>
    <row r="395" spans="1:5" ht="38.25">
      <c r="A395" s="36" t="s">
        <v>52</v>
      </c>
      <c r="E395" s="37" t="s">
        <v>441</v>
      </c>
    </row>
    <row r="396" spans="1:5" ht="267.75">
      <c r="A396" t="s">
        <v>54</v>
      </c>
      <c r="E396" s="35" t="s">
        <v>622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0+O8+O57+O70+O75+O128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825</v>
      </c>
      <c s="41">
        <f>0+I8+I57+I70+I75+I128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825</v>
      </c>
      <c s="6"/>
      <c s="18" t="s">
        <v>826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25" t="s">
        <v>45</v>
      </c>
      <c s="29" t="s">
        <v>29</v>
      </c>
      <c s="29" t="s">
        <v>827</v>
      </c>
      <c s="25" t="s">
        <v>47</v>
      </c>
      <c s="30" t="s">
        <v>828</v>
      </c>
      <c s="31" t="s">
        <v>63</v>
      </c>
      <c s="32">
        <v>525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38.25">
      <c r="A11" s="36" t="s">
        <v>52</v>
      </c>
      <c r="E11" s="37" t="s">
        <v>829</v>
      </c>
    </row>
    <row r="12" spans="1:5" ht="140.25">
      <c r="A12" t="s">
        <v>54</v>
      </c>
      <c r="E12" s="35" t="s">
        <v>66</v>
      </c>
    </row>
    <row r="13" spans="1:16" ht="25.5">
      <c r="A13" s="25" t="s">
        <v>45</v>
      </c>
      <c s="29" t="s">
        <v>23</v>
      </c>
      <c s="29" t="s">
        <v>830</v>
      </c>
      <c s="25" t="s">
        <v>47</v>
      </c>
      <c s="30" t="s">
        <v>831</v>
      </c>
      <c s="31" t="s">
        <v>63</v>
      </c>
      <c s="32">
        <v>279.888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38.25">
      <c r="A15" s="36" t="s">
        <v>52</v>
      </c>
      <c r="E15" s="37" t="s">
        <v>832</v>
      </c>
    </row>
    <row r="16" spans="1:5" ht="140.25">
      <c r="A16" t="s">
        <v>54</v>
      </c>
      <c r="E16" s="35" t="s">
        <v>66</v>
      </c>
    </row>
    <row r="17" spans="1:16" ht="25.5">
      <c r="A17" s="25" t="s">
        <v>45</v>
      </c>
      <c s="29" t="s">
        <v>22</v>
      </c>
      <c s="29" t="s">
        <v>833</v>
      </c>
      <c s="25" t="s">
        <v>47</v>
      </c>
      <c s="30" t="s">
        <v>834</v>
      </c>
      <c s="31" t="s">
        <v>63</v>
      </c>
      <c s="32">
        <v>0.012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38.25">
      <c r="A19" s="36" t="s">
        <v>52</v>
      </c>
      <c r="E19" s="37" t="s">
        <v>835</v>
      </c>
    </row>
    <row r="20" spans="1:5" ht="140.25">
      <c r="A20" t="s">
        <v>54</v>
      </c>
      <c r="E20" s="35" t="s">
        <v>66</v>
      </c>
    </row>
    <row r="21" spans="1:16" ht="25.5">
      <c r="A21" s="25" t="s">
        <v>45</v>
      </c>
      <c s="29" t="s">
        <v>33</v>
      </c>
      <c s="29" t="s">
        <v>836</v>
      </c>
      <c s="25" t="s">
        <v>47</v>
      </c>
      <c s="30" t="s">
        <v>837</v>
      </c>
      <c s="31" t="s">
        <v>63</v>
      </c>
      <c s="32">
        <v>0.049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38.25">
      <c r="A23" s="36" t="s">
        <v>52</v>
      </c>
      <c r="E23" s="37" t="s">
        <v>838</v>
      </c>
    </row>
    <row r="24" spans="1:5" ht="140.25">
      <c r="A24" t="s">
        <v>54</v>
      </c>
      <c r="E24" s="35" t="s">
        <v>66</v>
      </c>
    </row>
    <row r="25" spans="1:16" ht="25.5">
      <c r="A25" s="25" t="s">
        <v>45</v>
      </c>
      <c s="29" t="s">
        <v>35</v>
      </c>
      <c s="29" t="s">
        <v>839</v>
      </c>
      <c s="25" t="s">
        <v>47</v>
      </c>
      <c s="30" t="s">
        <v>840</v>
      </c>
      <c s="31" t="s">
        <v>63</v>
      </c>
      <c s="32">
        <v>119.952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841</v>
      </c>
    </row>
    <row r="27" spans="1:5" ht="38.25">
      <c r="A27" s="36" t="s">
        <v>52</v>
      </c>
      <c r="E27" s="37" t="s">
        <v>842</v>
      </c>
    </row>
    <row r="28" spans="1:5" ht="140.25">
      <c r="A28" t="s">
        <v>54</v>
      </c>
      <c r="E28" s="35" t="s">
        <v>66</v>
      </c>
    </row>
    <row r="29" spans="1:16" ht="25.5">
      <c r="A29" s="25" t="s">
        <v>45</v>
      </c>
      <c s="29" t="s">
        <v>37</v>
      </c>
      <c s="29" t="s">
        <v>843</v>
      </c>
      <c s="25" t="s">
        <v>47</v>
      </c>
      <c s="30" t="s">
        <v>844</v>
      </c>
      <c s="31" t="s">
        <v>63</v>
      </c>
      <c s="32">
        <v>12.8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38.25">
      <c r="A31" s="36" t="s">
        <v>52</v>
      </c>
      <c r="E31" s="37" t="s">
        <v>845</v>
      </c>
    </row>
    <row r="32" spans="1:5" ht="140.25">
      <c r="A32" t="s">
        <v>54</v>
      </c>
      <c r="E32" s="35" t="s">
        <v>66</v>
      </c>
    </row>
    <row r="33" spans="1:16" ht="25.5">
      <c r="A33" s="25" t="s">
        <v>45</v>
      </c>
      <c s="29" t="s">
        <v>73</v>
      </c>
      <c s="29" t="s">
        <v>846</v>
      </c>
      <c s="25" t="s">
        <v>47</v>
      </c>
      <c s="30" t="s">
        <v>93</v>
      </c>
      <c s="31" t="s">
        <v>63</v>
      </c>
      <c s="32">
        <v>2.415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847</v>
      </c>
    </row>
    <row r="35" spans="1:5" ht="38.25">
      <c r="A35" s="36" t="s">
        <v>52</v>
      </c>
      <c r="E35" s="37" t="s">
        <v>848</v>
      </c>
    </row>
    <row r="36" spans="1:5" ht="140.25">
      <c r="A36" t="s">
        <v>54</v>
      </c>
      <c r="E36" s="35" t="s">
        <v>66</v>
      </c>
    </row>
    <row r="37" spans="1:16" ht="25.5">
      <c r="A37" s="25" t="s">
        <v>45</v>
      </c>
      <c s="29" t="s">
        <v>78</v>
      </c>
      <c s="29" t="s">
        <v>83</v>
      </c>
      <c s="25" t="s">
        <v>47</v>
      </c>
      <c s="30" t="s">
        <v>849</v>
      </c>
      <c s="31" t="s">
        <v>63</v>
      </c>
      <c s="32">
        <v>8.23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38.25">
      <c r="A39" s="36" t="s">
        <v>52</v>
      </c>
      <c r="E39" s="37" t="s">
        <v>850</v>
      </c>
    </row>
    <row r="40" spans="1:5" ht="140.25">
      <c r="A40" t="s">
        <v>54</v>
      </c>
      <c r="E40" s="35" t="s">
        <v>66</v>
      </c>
    </row>
    <row r="41" spans="1:16" ht="12.75">
      <c r="A41" s="25" t="s">
        <v>45</v>
      </c>
      <c s="29" t="s">
        <v>40</v>
      </c>
      <c s="29" t="s">
        <v>851</v>
      </c>
      <c s="25" t="s">
        <v>47</v>
      </c>
      <c s="30" t="s">
        <v>852</v>
      </c>
      <c s="31" t="s">
        <v>823</v>
      </c>
      <c s="32">
        <v>4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853</v>
      </c>
    </row>
    <row r="43" spans="1:5" ht="38.25">
      <c r="A43" s="36" t="s">
        <v>52</v>
      </c>
      <c r="E43" s="37" t="s">
        <v>854</v>
      </c>
    </row>
    <row r="44" spans="1:5" ht="12.75">
      <c r="A44" t="s">
        <v>54</v>
      </c>
      <c r="E44" s="35" t="s">
        <v>55</v>
      </c>
    </row>
    <row r="45" spans="1:16" ht="12.75">
      <c r="A45" s="25" t="s">
        <v>45</v>
      </c>
      <c s="29" t="s">
        <v>42</v>
      </c>
      <c s="29" t="s">
        <v>855</v>
      </c>
      <c s="25" t="s">
        <v>47</v>
      </c>
      <c s="30" t="s">
        <v>856</v>
      </c>
      <c s="31" t="s">
        <v>133</v>
      </c>
      <c s="32">
        <v>30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38.25">
      <c r="A47" s="36" t="s">
        <v>52</v>
      </c>
      <c r="E47" s="37" t="s">
        <v>857</v>
      </c>
    </row>
    <row r="48" spans="1:5" ht="38.25">
      <c r="A48" t="s">
        <v>54</v>
      </c>
      <c r="E48" s="35" t="s">
        <v>858</v>
      </c>
    </row>
    <row r="49" spans="1:16" ht="12.75">
      <c r="A49" s="25" t="s">
        <v>45</v>
      </c>
      <c s="29" t="s">
        <v>91</v>
      </c>
      <c s="29" t="s">
        <v>859</v>
      </c>
      <c s="25" t="s">
        <v>47</v>
      </c>
      <c s="30" t="s">
        <v>860</v>
      </c>
      <c s="31" t="s">
        <v>861</v>
      </c>
      <c s="32">
        <v>0.584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38.25">
      <c r="A51" s="36" t="s">
        <v>52</v>
      </c>
      <c r="E51" s="37" t="s">
        <v>862</v>
      </c>
    </row>
    <row r="52" spans="1:5" ht="12.75">
      <c r="A52" t="s">
        <v>54</v>
      </c>
      <c r="E52" s="35" t="s">
        <v>55</v>
      </c>
    </row>
    <row r="53" spans="1:16" ht="12.75">
      <c r="A53" s="25" t="s">
        <v>45</v>
      </c>
      <c s="29" t="s">
        <v>97</v>
      </c>
      <c s="29" t="s">
        <v>863</v>
      </c>
      <c s="25" t="s">
        <v>47</v>
      </c>
      <c s="30" t="s">
        <v>864</v>
      </c>
      <c s="31" t="s">
        <v>861</v>
      </c>
      <c s="32">
        <v>0.584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38.25">
      <c r="A55" s="36" t="s">
        <v>52</v>
      </c>
      <c r="E55" s="37" t="s">
        <v>862</v>
      </c>
    </row>
    <row r="56" spans="1:5" ht="12.75">
      <c r="A56" t="s">
        <v>54</v>
      </c>
      <c r="E56" s="35" t="s">
        <v>55</v>
      </c>
    </row>
    <row r="57" spans="1:18" ht="12.75" customHeight="1">
      <c r="A57" s="6" t="s">
        <v>43</v>
      </c>
      <c s="6"/>
      <c s="39" t="s">
        <v>29</v>
      </c>
      <c s="6"/>
      <c s="27" t="s">
        <v>96</v>
      </c>
      <c s="6"/>
      <c s="6"/>
      <c s="6"/>
      <c s="40">
        <f>0+Q57</f>
      </c>
      <c r="O57">
        <f>0+R57</f>
      </c>
      <c r="Q57">
        <f>0+I58+I62+I66</f>
      </c>
      <c>
        <f>0+O58+O62+O66</f>
      </c>
    </row>
    <row r="58" spans="1:16" ht="12.75">
      <c r="A58" s="25" t="s">
        <v>45</v>
      </c>
      <c s="29" t="s">
        <v>104</v>
      </c>
      <c s="29" t="s">
        <v>865</v>
      </c>
      <c s="25" t="s">
        <v>47</v>
      </c>
      <c s="30" t="s">
        <v>866</v>
      </c>
      <c s="31" t="s">
        <v>119</v>
      </c>
      <c s="32">
        <v>249.63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867</v>
      </c>
    </row>
    <row r="60" spans="1:5" ht="38.25">
      <c r="A60" s="36" t="s">
        <v>52</v>
      </c>
      <c r="E60" s="37" t="s">
        <v>868</v>
      </c>
    </row>
    <row r="61" spans="1:5" ht="369.75">
      <c r="A61" t="s">
        <v>54</v>
      </c>
      <c r="E61" s="35" t="s">
        <v>869</v>
      </c>
    </row>
    <row r="62" spans="1:16" ht="12.75">
      <c r="A62" s="25" t="s">
        <v>45</v>
      </c>
      <c s="29" t="s">
        <v>110</v>
      </c>
      <c s="29" t="s">
        <v>870</v>
      </c>
      <c s="25" t="s">
        <v>47</v>
      </c>
      <c s="30" t="s">
        <v>871</v>
      </c>
      <c s="31" t="s">
        <v>152</v>
      </c>
      <c s="32">
        <v>7500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38.25">
      <c r="A64" s="36" t="s">
        <v>52</v>
      </c>
      <c r="E64" s="37" t="s">
        <v>872</v>
      </c>
    </row>
    <row r="65" spans="1:5" ht="25.5">
      <c r="A65" t="s">
        <v>54</v>
      </c>
      <c r="E65" s="35" t="s">
        <v>155</v>
      </c>
    </row>
    <row r="66" spans="1:16" ht="12.75">
      <c r="A66" s="25" t="s">
        <v>45</v>
      </c>
      <c s="29" t="s">
        <v>116</v>
      </c>
      <c s="29" t="s">
        <v>873</v>
      </c>
      <c s="25" t="s">
        <v>47</v>
      </c>
      <c s="30" t="s">
        <v>874</v>
      </c>
      <c s="31" t="s">
        <v>100</v>
      </c>
      <c s="32">
        <v>666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875</v>
      </c>
    </row>
    <row r="68" spans="1:5" ht="38.25">
      <c r="A68" s="36" t="s">
        <v>52</v>
      </c>
      <c r="E68" s="37" t="s">
        <v>876</v>
      </c>
    </row>
    <row r="69" spans="1:5" ht="25.5">
      <c r="A69" t="s">
        <v>54</v>
      </c>
      <c r="E69" s="35" t="s">
        <v>183</v>
      </c>
    </row>
    <row r="70" spans="1:18" ht="12.75" customHeight="1">
      <c r="A70" s="6" t="s">
        <v>43</v>
      </c>
      <c s="6"/>
      <c s="39" t="s">
        <v>22</v>
      </c>
      <c s="6"/>
      <c s="27" t="s">
        <v>257</v>
      </c>
      <c s="6"/>
      <c s="6"/>
      <c s="6"/>
      <c s="40">
        <f>0+Q70</f>
      </c>
      <c r="O70">
        <f>0+R70</f>
      </c>
      <c r="Q70">
        <f>0+I71</f>
      </c>
      <c>
        <f>0+O71</f>
      </c>
    </row>
    <row r="71" spans="1:16" ht="12.75">
      <c r="A71" s="25" t="s">
        <v>45</v>
      </c>
      <c s="29" t="s">
        <v>123</v>
      </c>
      <c s="29" t="s">
        <v>877</v>
      </c>
      <c s="25" t="s">
        <v>47</v>
      </c>
      <c s="30" t="s">
        <v>878</v>
      </c>
      <c s="31" t="s">
        <v>119</v>
      </c>
      <c s="32">
        <v>10.56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879</v>
      </c>
    </row>
    <row r="73" spans="1:5" ht="38.25">
      <c r="A73" s="36" t="s">
        <v>52</v>
      </c>
      <c r="E73" s="37" t="s">
        <v>880</v>
      </c>
    </row>
    <row r="74" spans="1:5" ht="153">
      <c r="A74" t="s">
        <v>54</v>
      </c>
      <c r="E74" s="35" t="s">
        <v>881</v>
      </c>
    </row>
    <row r="75" spans="1:18" ht="12.75" customHeight="1">
      <c r="A75" s="6" t="s">
        <v>43</v>
      </c>
      <c s="6"/>
      <c s="39" t="s">
        <v>35</v>
      </c>
      <c s="6"/>
      <c s="27" t="s">
        <v>353</v>
      </c>
      <c s="6"/>
      <c s="6"/>
      <c s="6"/>
      <c s="40">
        <f>0+Q75</f>
      </c>
      <c r="O75">
        <f>0+R75</f>
      </c>
      <c r="Q75">
        <f>0+I76+I80+I84+I88+I92+I96+I100+I104+I108+I112+I116+I120+I124</f>
      </c>
      <c>
        <f>0+O76+O80+O84+O88+O92+O96+O100+O104+O108+O112+O116+O120+O124</f>
      </c>
    </row>
    <row r="76" spans="1:16" ht="25.5">
      <c r="A76" s="25" t="s">
        <v>45</v>
      </c>
      <c s="29" t="s">
        <v>130</v>
      </c>
      <c s="29" t="s">
        <v>355</v>
      </c>
      <c s="25" t="s">
        <v>47</v>
      </c>
      <c s="30" t="s">
        <v>356</v>
      </c>
      <c s="31" t="s">
        <v>119</v>
      </c>
      <c s="32">
        <v>186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882</v>
      </c>
    </row>
    <row r="78" spans="1:5" ht="38.25">
      <c r="A78" s="36" t="s">
        <v>52</v>
      </c>
      <c r="E78" s="37" t="s">
        <v>883</v>
      </c>
    </row>
    <row r="79" spans="1:5" ht="280.5">
      <c r="A79" t="s">
        <v>54</v>
      </c>
      <c r="E79" s="35" t="s">
        <v>359</v>
      </c>
    </row>
    <row r="80" spans="1:16" ht="12.75">
      <c r="A80" s="25" t="s">
        <v>45</v>
      </c>
      <c s="29" t="s">
        <v>137</v>
      </c>
      <c s="29" t="s">
        <v>884</v>
      </c>
      <c s="25" t="s">
        <v>47</v>
      </c>
      <c s="30" t="s">
        <v>885</v>
      </c>
      <c s="31" t="s">
        <v>119</v>
      </c>
      <c s="32">
        <v>203.87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47</v>
      </c>
    </row>
    <row r="82" spans="1:5" ht="38.25">
      <c r="A82" s="36" t="s">
        <v>52</v>
      </c>
      <c r="E82" s="37" t="s">
        <v>886</v>
      </c>
    </row>
    <row r="83" spans="1:5" ht="89.25">
      <c r="A83" t="s">
        <v>54</v>
      </c>
      <c r="E83" s="35" t="s">
        <v>887</v>
      </c>
    </row>
    <row r="84" spans="1:16" ht="12.75">
      <c r="A84" s="25" t="s">
        <v>45</v>
      </c>
      <c s="29" t="s">
        <v>143</v>
      </c>
      <c s="29" t="s">
        <v>888</v>
      </c>
      <c s="25" t="s">
        <v>47</v>
      </c>
      <c s="30" t="s">
        <v>889</v>
      </c>
      <c s="31" t="s">
        <v>119</v>
      </c>
      <c s="32">
        <v>136.789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38.25">
      <c r="A86" s="36" t="s">
        <v>52</v>
      </c>
      <c r="E86" s="37" t="s">
        <v>890</v>
      </c>
    </row>
    <row r="87" spans="1:5" ht="89.25">
      <c r="A87" t="s">
        <v>54</v>
      </c>
      <c r="E87" s="35" t="s">
        <v>887</v>
      </c>
    </row>
    <row r="88" spans="1:16" ht="12.75">
      <c r="A88" s="25" t="s">
        <v>45</v>
      </c>
      <c s="29" t="s">
        <v>149</v>
      </c>
      <c s="29" t="s">
        <v>891</v>
      </c>
      <c s="25" t="s">
        <v>47</v>
      </c>
      <c s="30" t="s">
        <v>892</v>
      </c>
      <c s="31" t="s">
        <v>229</v>
      </c>
      <c s="32">
        <v>50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893</v>
      </c>
    </row>
    <row r="90" spans="1:5" ht="38.25">
      <c r="A90" s="36" t="s">
        <v>52</v>
      </c>
      <c r="E90" s="37" t="s">
        <v>894</v>
      </c>
    </row>
    <row r="91" spans="1:5" ht="165.75">
      <c r="A91" t="s">
        <v>54</v>
      </c>
      <c r="E91" s="35" t="s">
        <v>895</v>
      </c>
    </row>
    <row r="92" spans="1:16" ht="25.5">
      <c r="A92" s="25" t="s">
        <v>45</v>
      </c>
      <c s="29" t="s">
        <v>156</v>
      </c>
      <c s="29" t="s">
        <v>896</v>
      </c>
      <c s="25" t="s">
        <v>47</v>
      </c>
      <c s="30" t="s">
        <v>897</v>
      </c>
      <c s="31" t="s">
        <v>229</v>
      </c>
      <c s="32">
        <v>442.4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47</v>
      </c>
    </row>
    <row r="94" spans="1:5" ht="38.25">
      <c r="A94" s="36" t="s">
        <v>52</v>
      </c>
      <c r="E94" s="37" t="s">
        <v>898</v>
      </c>
    </row>
    <row r="95" spans="1:5" ht="114.75">
      <c r="A95" t="s">
        <v>54</v>
      </c>
      <c r="E95" s="35" t="s">
        <v>899</v>
      </c>
    </row>
    <row r="96" spans="1:16" ht="25.5">
      <c r="A96" s="25" t="s">
        <v>45</v>
      </c>
      <c s="29" t="s">
        <v>161</v>
      </c>
      <c s="29" t="s">
        <v>900</v>
      </c>
      <c s="25" t="s">
        <v>47</v>
      </c>
      <c s="30" t="s">
        <v>901</v>
      </c>
      <c s="31" t="s">
        <v>229</v>
      </c>
      <c s="32">
        <v>586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38.25">
      <c r="A98" s="36" t="s">
        <v>52</v>
      </c>
      <c r="E98" s="37" t="s">
        <v>902</v>
      </c>
    </row>
    <row r="99" spans="1:5" ht="114.75">
      <c r="A99" t="s">
        <v>54</v>
      </c>
      <c r="E99" s="35" t="s">
        <v>899</v>
      </c>
    </row>
    <row r="100" spans="1:16" ht="12.75">
      <c r="A100" s="25" t="s">
        <v>45</v>
      </c>
      <c s="29" t="s">
        <v>166</v>
      </c>
      <c s="29" t="s">
        <v>903</v>
      </c>
      <c s="25" t="s">
        <v>47</v>
      </c>
      <c s="30" t="s">
        <v>904</v>
      </c>
      <c s="31" t="s">
        <v>107</v>
      </c>
      <c s="32">
        <v>54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905</v>
      </c>
    </row>
    <row r="102" spans="1:5" ht="38.25">
      <c r="A102" s="36" t="s">
        <v>52</v>
      </c>
      <c r="E102" s="37" t="s">
        <v>906</v>
      </c>
    </row>
    <row r="103" spans="1:5" ht="89.25">
      <c r="A103" t="s">
        <v>54</v>
      </c>
      <c r="E103" s="35" t="s">
        <v>907</v>
      </c>
    </row>
    <row r="104" spans="1:16" ht="12.75">
      <c r="A104" s="25" t="s">
        <v>45</v>
      </c>
      <c s="29" t="s">
        <v>172</v>
      </c>
      <c s="29" t="s">
        <v>908</v>
      </c>
      <c s="25" t="s">
        <v>47</v>
      </c>
      <c s="30" t="s">
        <v>909</v>
      </c>
      <c s="31" t="s">
        <v>107</v>
      </c>
      <c s="32">
        <v>106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50</v>
      </c>
      <c r="E105" s="35" t="s">
        <v>910</v>
      </c>
    </row>
    <row r="106" spans="1:5" ht="38.25">
      <c r="A106" s="36" t="s">
        <v>52</v>
      </c>
      <c r="E106" s="37" t="s">
        <v>911</v>
      </c>
    </row>
    <row r="107" spans="1:5" ht="89.25">
      <c r="A107" t="s">
        <v>54</v>
      </c>
      <c r="E107" s="35" t="s">
        <v>907</v>
      </c>
    </row>
    <row r="108" spans="1:16" ht="25.5">
      <c r="A108" s="25" t="s">
        <v>45</v>
      </c>
      <c s="29" t="s">
        <v>178</v>
      </c>
      <c s="29" t="s">
        <v>912</v>
      </c>
      <c s="25" t="s">
        <v>47</v>
      </c>
      <c s="30" t="s">
        <v>913</v>
      </c>
      <c s="31" t="s">
        <v>107</v>
      </c>
      <c s="32">
        <v>42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914</v>
      </c>
    </row>
    <row r="110" spans="1:5" ht="38.25">
      <c r="A110" s="36" t="s">
        <v>52</v>
      </c>
      <c r="E110" s="37" t="s">
        <v>915</v>
      </c>
    </row>
    <row r="111" spans="1:5" ht="153">
      <c r="A111" t="s">
        <v>54</v>
      </c>
      <c r="E111" s="35" t="s">
        <v>916</v>
      </c>
    </row>
    <row r="112" spans="1:16" ht="12.75">
      <c r="A112" s="25" t="s">
        <v>45</v>
      </c>
      <c s="29" t="s">
        <v>184</v>
      </c>
      <c s="29" t="s">
        <v>917</v>
      </c>
      <c s="25" t="s">
        <v>47</v>
      </c>
      <c s="30" t="s">
        <v>918</v>
      </c>
      <c s="31" t="s">
        <v>229</v>
      </c>
      <c s="32">
        <v>70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47</v>
      </c>
    </row>
    <row r="114" spans="1:5" ht="38.25">
      <c r="A114" s="36" t="s">
        <v>52</v>
      </c>
      <c r="E114" s="37" t="s">
        <v>919</v>
      </c>
    </row>
    <row r="115" spans="1:5" ht="76.5">
      <c r="A115" t="s">
        <v>54</v>
      </c>
      <c r="E115" s="35" t="s">
        <v>920</v>
      </c>
    </row>
    <row r="116" spans="1:16" ht="12.75">
      <c r="A116" s="25" t="s">
        <v>45</v>
      </c>
      <c s="29" t="s">
        <v>188</v>
      </c>
      <c s="29" t="s">
        <v>921</v>
      </c>
      <c s="25" t="s">
        <v>47</v>
      </c>
      <c s="30" t="s">
        <v>922</v>
      </c>
      <c s="31" t="s">
        <v>229</v>
      </c>
      <c s="32">
        <v>129.3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50</v>
      </c>
      <c r="E117" s="35" t="s">
        <v>923</v>
      </c>
    </row>
    <row r="118" spans="1:5" ht="38.25">
      <c r="A118" s="36" t="s">
        <v>52</v>
      </c>
      <c r="E118" s="37" t="s">
        <v>924</v>
      </c>
    </row>
    <row r="119" spans="1:5" ht="153">
      <c r="A119" t="s">
        <v>54</v>
      </c>
      <c r="E119" s="35" t="s">
        <v>925</v>
      </c>
    </row>
    <row r="120" spans="1:16" ht="12.75">
      <c r="A120" s="25" t="s">
        <v>45</v>
      </c>
      <c s="29" t="s">
        <v>193</v>
      </c>
      <c s="29" t="s">
        <v>926</v>
      </c>
      <c s="25" t="s">
        <v>47</v>
      </c>
      <c s="30" t="s">
        <v>927</v>
      </c>
      <c s="31" t="s">
        <v>107</v>
      </c>
      <c s="32">
        <v>4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928</v>
      </c>
    </row>
    <row r="122" spans="1:5" ht="38.25">
      <c r="A122" s="36" t="s">
        <v>52</v>
      </c>
      <c r="E122" s="37" t="s">
        <v>854</v>
      </c>
    </row>
    <row r="123" spans="1:5" ht="293.25">
      <c r="A123" t="s">
        <v>54</v>
      </c>
      <c r="E123" s="35" t="s">
        <v>929</v>
      </c>
    </row>
    <row r="124" spans="1:16" ht="25.5">
      <c r="A124" s="25" t="s">
        <v>45</v>
      </c>
      <c s="29" t="s">
        <v>198</v>
      </c>
      <c s="29" t="s">
        <v>930</v>
      </c>
      <c s="25" t="s">
        <v>47</v>
      </c>
      <c s="30" t="s">
        <v>931</v>
      </c>
      <c s="31" t="s">
        <v>229</v>
      </c>
      <c s="32">
        <v>25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47</v>
      </c>
    </row>
    <row r="126" spans="1:5" ht="38.25">
      <c r="A126" s="36" t="s">
        <v>52</v>
      </c>
      <c r="E126" s="37" t="s">
        <v>932</v>
      </c>
    </row>
    <row r="127" spans="1:5" ht="293.25">
      <c r="A127" t="s">
        <v>54</v>
      </c>
      <c r="E127" s="35" t="s">
        <v>933</v>
      </c>
    </row>
    <row r="128" spans="1:18" ht="12.75" customHeight="1">
      <c r="A128" s="6" t="s">
        <v>43</v>
      </c>
      <c s="6"/>
      <c s="39" t="s">
        <v>40</v>
      </c>
      <c s="6"/>
      <c s="27" t="s">
        <v>436</v>
      </c>
      <c s="6"/>
      <c s="6"/>
      <c s="6"/>
      <c s="40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25.5">
      <c r="A129" s="25" t="s">
        <v>45</v>
      </c>
      <c s="29" t="s">
        <v>203</v>
      </c>
      <c s="29" t="s">
        <v>934</v>
      </c>
      <c s="25" t="s">
        <v>47</v>
      </c>
      <c s="30" t="s">
        <v>935</v>
      </c>
      <c s="31" t="s">
        <v>100</v>
      </c>
      <c s="32">
        <v>3.6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38.25">
      <c r="A131" s="36" t="s">
        <v>52</v>
      </c>
      <c r="E131" s="37" t="s">
        <v>936</v>
      </c>
    </row>
    <row r="132" spans="1:5" ht="114.75">
      <c r="A132" t="s">
        <v>54</v>
      </c>
      <c r="E132" s="35" t="s">
        <v>937</v>
      </c>
    </row>
    <row r="133" spans="1:16" ht="12.75">
      <c r="A133" s="25" t="s">
        <v>45</v>
      </c>
      <c s="29" t="s">
        <v>208</v>
      </c>
      <c s="29" t="s">
        <v>938</v>
      </c>
      <c s="25" t="s">
        <v>47</v>
      </c>
      <c s="30" t="s">
        <v>939</v>
      </c>
      <c s="31" t="s">
        <v>107</v>
      </c>
      <c s="32">
        <v>8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47</v>
      </c>
    </row>
    <row r="135" spans="1:5" ht="38.25">
      <c r="A135" s="36" t="s">
        <v>52</v>
      </c>
      <c r="E135" s="37" t="s">
        <v>940</v>
      </c>
    </row>
    <row r="136" spans="1:5" ht="165.75">
      <c r="A136" t="s">
        <v>54</v>
      </c>
      <c r="E136" s="35" t="s">
        <v>941</v>
      </c>
    </row>
    <row r="137" spans="1:16" ht="12.75">
      <c r="A137" s="25" t="s">
        <v>45</v>
      </c>
      <c s="29" t="s">
        <v>215</v>
      </c>
      <c s="29" t="s">
        <v>942</v>
      </c>
      <c s="25" t="s">
        <v>47</v>
      </c>
      <c s="30" t="s">
        <v>943</v>
      </c>
      <c s="31" t="s">
        <v>229</v>
      </c>
      <c s="32">
        <v>24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47</v>
      </c>
    </row>
    <row r="139" spans="1:5" ht="38.25">
      <c r="A139" s="36" t="s">
        <v>52</v>
      </c>
      <c r="E139" s="37" t="s">
        <v>944</v>
      </c>
    </row>
    <row r="140" spans="1:5" ht="89.25">
      <c r="A140" t="s">
        <v>54</v>
      </c>
      <c r="E140" s="35" t="s">
        <v>945</v>
      </c>
    </row>
    <row r="141" spans="1:16" ht="12.75">
      <c r="A141" s="25" t="s">
        <v>45</v>
      </c>
      <c s="29" t="s">
        <v>220</v>
      </c>
      <c s="29" t="s">
        <v>946</v>
      </c>
      <c s="25" t="s">
        <v>47</v>
      </c>
      <c s="30" t="s">
        <v>947</v>
      </c>
      <c s="31" t="s">
        <v>119</v>
      </c>
      <c s="32">
        <v>190.4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47</v>
      </c>
    </row>
    <row r="143" spans="1:5" ht="38.25">
      <c r="A143" s="36" t="s">
        <v>52</v>
      </c>
      <c r="E143" s="37" t="s">
        <v>948</v>
      </c>
    </row>
    <row r="144" spans="1:5" ht="140.25">
      <c r="A144" t="s">
        <v>54</v>
      </c>
      <c r="E144" s="35" t="s">
        <v>949</v>
      </c>
    </row>
    <row r="145" spans="1:16" ht="25.5">
      <c r="A145" s="25" t="s">
        <v>45</v>
      </c>
      <c s="29" t="s">
        <v>226</v>
      </c>
      <c s="29" t="s">
        <v>950</v>
      </c>
      <c s="25" t="s">
        <v>47</v>
      </c>
      <c s="30" t="s">
        <v>951</v>
      </c>
      <c s="31" t="s">
        <v>152</v>
      </c>
      <c s="32">
        <v>5712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47</v>
      </c>
    </row>
    <row r="147" spans="1:5" ht="38.25">
      <c r="A147" s="36" t="s">
        <v>52</v>
      </c>
      <c r="E147" s="37" t="s">
        <v>952</v>
      </c>
    </row>
    <row r="148" spans="1:5" ht="127.5">
      <c r="A148" t="s">
        <v>54</v>
      </c>
      <c r="E148" s="35" t="s">
        <v>953</v>
      </c>
    </row>
    <row r="149" spans="1:16" ht="12.75">
      <c r="A149" s="25" t="s">
        <v>45</v>
      </c>
      <c s="29" t="s">
        <v>233</v>
      </c>
      <c s="29" t="s">
        <v>954</v>
      </c>
      <c s="25" t="s">
        <v>47</v>
      </c>
      <c s="30" t="s">
        <v>955</v>
      </c>
      <c s="31" t="s">
        <v>229</v>
      </c>
      <c s="32">
        <v>60.8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956</v>
      </c>
    </row>
    <row r="151" spans="1:5" ht="38.25">
      <c r="A151" s="36" t="s">
        <v>52</v>
      </c>
      <c r="E151" s="37" t="s">
        <v>957</v>
      </c>
    </row>
    <row r="152" spans="1:5" ht="178.5">
      <c r="A152" t="s">
        <v>54</v>
      </c>
      <c r="E152" s="35" t="s">
        <v>958</v>
      </c>
    </row>
    <row r="153" spans="1:16" ht="25.5">
      <c r="A153" s="25" t="s">
        <v>45</v>
      </c>
      <c s="29" t="s">
        <v>239</v>
      </c>
      <c s="29" t="s">
        <v>959</v>
      </c>
      <c s="25" t="s">
        <v>47</v>
      </c>
      <c s="30" t="s">
        <v>960</v>
      </c>
      <c s="31" t="s">
        <v>126</v>
      </c>
      <c s="32">
        <v>705.012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47</v>
      </c>
    </row>
    <row r="155" spans="1:5" ht="51">
      <c r="A155" s="36" t="s">
        <v>52</v>
      </c>
      <c r="E155" s="37" t="s">
        <v>961</v>
      </c>
    </row>
    <row r="156" spans="1:5" ht="102">
      <c r="A156" t="s">
        <v>54</v>
      </c>
      <c r="E156" s="35" t="s">
        <v>962</v>
      </c>
    </row>
    <row r="157" spans="1:16" ht="12.75">
      <c r="A157" s="25" t="s">
        <v>45</v>
      </c>
      <c s="29" t="s">
        <v>242</v>
      </c>
      <c s="29" t="s">
        <v>963</v>
      </c>
      <c s="25" t="s">
        <v>47</v>
      </c>
      <c s="30" t="s">
        <v>964</v>
      </c>
      <c s="31" t="s">
        <v>100</v>
      </c>
      <c s="32">
        <v>3.6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965</v>
      </c>
    </row>
    <row r="159" spans="1:5" ht="38.25">
      <c r="A159" s="36" t="s">
        <v>52</v>
      </c>
      <c r="E159" s="37" t="s">
        <v>936</v>
      </c>
    </row>
    <row r="160" spans="1:5" ht="114.75">
      <c r="A160" t="s">
        <v>54</v>
      </c>
      <c r="E160" s="35" t="s">
        <v>966</v>
      </c>
    </row>
    <row r="161" spans="1:16" ht="25.5">
      <c r="A161" s="25" t="s">
        <v>45</v>
      </c>
      <c s="29" t="s">
        <v>247</v>
      </c>
      <c s="29" t="s">
        <v>967</v>
      </c>
      <c s="25" t="s">
        <v>47</v>
      </c>
      <c s="30" t="s">
        <v>968</v>
      </c>
      <c s="31" t="s">
        <v>107</v>
      </c>
      <c s="32">
        <v>7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47</v>
      </c>
    </row>
    <row r="163" spans="1:5" ht="38.25">
      <c r="A163" s="36" t="s">
        <v>52</v>
      </c>
      <c r="E163" s="37" t="s">
        <v>53</v>
      </c>
    </row>
    <row r="164" spans="1:5" ht="51">
      <c r="A164" t="s">
        <v>54</v>
      </c>
      <c r="E164" s="35" t="s">
        <v>969</v>
      </c>
    </row>
    <row r="165" spans="1:16" ht="12.75">
      <c r="A165" s="25" t="s">
        <v>45</v>
      </c>
      <c s="29" t="s">
        <v>251</v>
      </c>
      <c s="29" t="s">
        <v>970</v>
      </c>
      <c s="25" t="s">
        <v>47</v>
      </c>
      <c s="30" t="s">
        <v>971</v>
      </c>
      <c s="31" t="s">
        <v>100</v>
      </c>
      <c s="32">
        <v>76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50</v>
      </c>
      <c r="E166" s="35" t="s">
        <v>972</v>
      </c>
    </row>
    <row r="167" spans="1:5" ht="38.25">
      <c r="A167" s="36" t="s">
        <v>52</v>
      </c>
      <c r="E167" s="37" t="s">
        <v>973</v>
      </c>
    </row>
    <row r="168" spans="1:5" ht="153">
      <c r="A168" t="s">
        <v>54</v>
      </c>
      <c r="E168" s="35" t="s">
        <v>974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975</v>
      </c>
      <c s="41">
        <f>0+I8+I21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975</v>
      </c>
      <c s="6"/>
      <c s="18" t="s">
        <v>976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35</v>
      </c>
      <c s="19"/>
      <c s="27" t="s">
        <v>353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888</v>
      </c>
      <c s="25" t="s">
        <v>47</v>
      </c>
      <c s="30" t="s">
        <v>889</v>
      </c>
      <c s="31" t="s">
        <v>119</v>
      </c>
      <c s="32">
        <v>58.4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38.25">
      <c r="A11" s="36" t="s">
        <v>52</v>
      </c>
      <c r="E11" s="37" t="s">
        <v>977</v>
      </c>
    </row>
    <row r="12" spans="1:5" ht="38.25">
      <c r="A12" t="s">
        <v>54</v>
      </c>
      <c r="E12" s="35" t="s">
        <v>978</v>
      </c>
    </row>
    <row r="13" spans="1:16" ht="25.5">
      <c r="A13" s="25" t="s">
        <v>45</v>
      </c>
      <c s="29" t="s">
        <v>23</v>
      </c>
      <c s="29" t="s">
        <v>979</v>
      </c>
      <c s="25" t="s">
        <v>47</v>
      </c>
      <c s="30" t="s">
        <v>980</v>
      </c>
      <c s="31" t="s">
        <v>229</v>
      </c>
      <c s="32">
        <v>243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38.25">
      <c r="A15" s="36" t="s">
        <v>52</v>
      </c>
      <c r="E15" s="37" t="s">
        <v>981</v>
      </c>
    </row>
    <row r="16" spans="1:5" ht="63.75">
      <c r="A16" t="s">
        <v>54</v>
      </c>
      <c r="E16" s="35" t="s">
        <v>982</v>
      </c>
    </row>
    <row r="17" spans="1:16" ht="25.5">
      <c r="A17" s="25" t="s">
        <v>45</v>
      </c>
      <c s="29" t="s">
        <v>22</v>
      </c>
      <c s="29" t="s">
        <v>983</v>
      </c>
      <c s="25" t="s">
        <v>47</v>
      </c>
      <c s="30" t="s">
        <v>984</v>
      </c>
      <c s="31" t="s">
        <v>229</v>
      </c>
      <c s="32">
        <v>341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38.25">
      <c r="A19" s="36" t="s">
        <v>52</v>
      </c>
      <c r="E19" s="37" t="s">
        <v>985</v>
      </c>
    </row>
    <row r="20" spans="1:5" ht="63.75">
      <c r="A20" t="s">
        <v>54</v>
      </c>
      <c r="E20" s="35" t="s">
        <v>982</v>
      </c>
    </row>
    <row r="21" spans="1:18" ht="12.75" customHeight="1">
      <c r="A21" s="6" t="s">
        <v>43</v>
      </c>
      <c s="6"/>
      <c s="39" t="s">
        <v>40</v>
      </c>
      <c s="6"/>
      <c s="27" t="s">
        <v>436</v>
      </c>
      <c s="6"/>
      <c s="6"/>
      <c s="6"/>
      <c s="40">
        <f>0+Q21</f>
      </c>
      <c r="O21">
        <f>0+R21</f>
      </c>
      <c r="Q21">
        <f>0+I22+I26</f>
      </c>
      <c>
        <f>0+O22+O26</f>
      </c>
    </row>
    <row r="22" spans="1:16" ht="25.5">
      <c r="A22" s="25" t="s">
        <v>45</v>
      </c>
      <c s="29" t="s">
        <v>33</v>
      </c>
      <c s="29" t="s">
        <v>934</v>
      </c>
      <c s="25" t="s">
        <v>47</v>
      </c>
      <c s="30" t="s">
        <v>935</v>
      </c>
      <c s="31" t="s">
        <v>100</v>
      </c>
      <c s="32">
        <v>3.6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38.25">
      <c r="A24" s="36" t="s">
        <v>52</v>
      </c>
      <c r="E24" s="37" t="s">
        <v>936</v>
      </c>
    </row>
    <row r="25" spans="1:5" ht="114.75">
      <c r="A25" t="s">
        <v>54</v>
      </c>
      <c r="E25" s="35" t="s">
        <v>937</v>
      </c>
    </row>
    <row r="26" spans="1:16" ht="12.75">
      <c r="A26" s="25" t="s">
        <v>45</v>
      </c>
      <c s="29" t="s">
        <v>35</v>
      </c>
      <c s="29" t="s">
        <v>963</v>
      </c>
      <c s="25" t="s">
        <v>47</v>
      </c>
      <c s="30" t="s">
        <v>964</v>
      </c>
      <c s="31" t="s">
        <v>100</v>
      </c>
      <c s="32">
        <v>3.6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965</v>
      </c>
    </row>
    <row r="28" spans="1:5" ht="38.25">
      <c r="A28" s="36" t="s">
        <v>52</v>
      </c>
      <c r="E28" s="37" t="s">
        <v>936</v>
      </c>
    </row>
    <row r="29" spans="1:5" ht="114.75">
      <c r="A29" t="s">
        <v>54</v>
      </c>
      <c r="E29" s="35" t="s">
        <v>966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0+O8+O29+O70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986</v>
      </c>
      <c s="41">
        <f>0+I8+I29+I70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986</v>
      </c>
      <c s="6"/>
      <c s="18" t="s">
        <v>987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988</v>
      </c>
      <c s="19"/>
      <c s="27" t="s">
        <v>989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990</v>
      </c>
      <c s="25" t="s">
        <v>47</v>
      </c>
      <c s="30" t="s">
        <v>991</v>
      </c>
      <c s="31" t="s">
        <v>229</v>
      </c>
      <c s="32">
        <v>665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5" ht="12.75">
      <c r="A12" t="s">
        <v>54</v>
      </c>
      <c r="E12" s="35" t="s">
        <v>47</v>
      </c>
    </row>
    <row r="13" spans="1:16" ht="12.75">
      <c r="A13" s="25" t="s">
        <v>45</v>
      </c>
      <c s="29" t="s">
        <v>23</v>
      </c>
      <c s="29" t="s">
        <v>990</v>
      </c>
      <c s="25" t="s">
        <v>29</v>
      </c>
      <c s="30" t="s">
        <v>992</v>
      </c>
      <c s="31" t="s">
        <v>823</v>
      </c>
      <c s="32">
        <v>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12.75">
      <c r="A16" t="s">
        <v>54</v>
      </c>
      <c r="E16" s="35" t="s">
        <v>47</v>
      </c>
    </row>
    <row r="17" spans="1:16" ht="12.75">
      <c r="A17" s="25" t="s">
        <v>45</v>
      </c>
      <c s="29" t="s">
        <v>22</v>
      </c>
      <c s="29" t="s">
        <v>990</v>
      </c>
      <c s="25" t="s">
        <v>23</v>
      </c>
      <c s="30" t="s">
        <v>993</v>
      </c>
      <c s="31" t="s">
        <v>229</v>
      </c>
      <c s="32">
        <v>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47</v>
      </c>
    </row>
    <row r="20" spans="1:5" ht="12.75">
      <c r="A20" t="s">
        <v>54</v>
      </c>
      <c r="E20" s="35" t="s">
        <v>47</v>
      </c>
    </row>
    <row r="21" spans="1:16" ht="12.75">
      <c r="A21" s="25" t="s">
        <v>45</v>
      </c>
      <c s="29" t="s">
        <v>33</v>
      </c>
      <c s="29" t="s">
        <v>990</v>
      </c>
      <c s="25" t="s">
        <v>22</v>
      </c>
      <c s="30" t="s">
        <v>994</v>
      </c>
      <c s="31" t="s">
        <v>229</v>
      </c>
      <c s="32">
        <v>40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52</v>
      </c>
      <c r="E23" s="37" t="s">
        <v>47</v>
      </c>
    </row>
    <row r="24" spans="1:5" ht="12.75">
      <c r="A24" t="s">
        <v>54</v>
      </c>
      <c r="E24" s="35" t="s">
        <v>47</v>
      </c>
    </row>
    <row r="25" spans="1:16" ht="12.75">
      <c r="A25" s="25" t="s">
        <v>45</v>
      </c>
      <c s="29" t="s">
        <v>35</v>
      </c>
      <c s="29" t="s">
        <v>990</v>
      </c>
      <c s="25" t="s">
        <v>33</v>
      </c>
      <c s="30" t="s">
        <v>995</v>
      </c>
      <c s="31" t="s">
        <v>229</v>
      </c>
      <c s="32">
        <v>32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47</v>
      </c>
    </row>
    <row r="28" spans="1:5" ht="12.75">
      <c r="A28" t="s">
        <v>54</v>
      </c>
      <c r="E28" s="35" t="s">
        <v>47</v>
      </c>
    </row>
    <row r="29" spans="1:18" ht="12.75" customHeight="1">
      <c r="A29" s="6" t="s">
        <v>43</v>
      </c>
      <c s="6"/>
      <c s="39" t="s">
        <v>996</v>
      </c>
      <c s="6"/>
      <c s="27" t="s">
        <v>997</v>
      </c>
      <c s="6"/>
      <c s="6"/>
      <c s="6"/>
      <c s="40">
        <f>0+Q29</f>
      </c>
      <c r="O29">
        <f>0+R29</f>
      </c>
      <c r="Q29">
        <f>0+I30+I34+I38+I42+I46+I50+I54+I58+I62+I66</f>
      </c>
      <c>
        <f>0+O30+O34+O38+O42+O46+O50+O54+O58+O62+O66</f>
      </c>
    </row>
    <row r="30" spans="1:16" ht="12.75">
      <c r="A30" s="25" t="s">
        <v>45</v>
      </c>
      <c s="29" t="s">
        <v>37</v>
      </c>
      <c s="29" t="s">
        <v>990</v>
      </c>
      <c s="25" t="s">
        <v>42</v>
      </c>
      <c s="30" t="s">
        <v>998</v>
      </c>
      <c s="31" t="s">
        <v>999</v>
      </c>
      <c s="32">
        <v>24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47</v>
      </c>
    </row>
    <row r="33" spans="1:5" ht="12.75">
      <c r="A33" t="s">
        <v>54</v>
      </c>
      <c r="E33" s="35" t="s">
        <v>47</v>
      </c>
    </row>
    <row r="34" spans="1:16" ht="12.75">
      <c r="A34" s="25" t="s">
        <v>45</v>
      </c>
      <c s="29" t="s">
        <v>73</v>
      </c>
      <c s="29" t="s">
        <v>990</v>
      </c>
      <c s="25" t="s">
        <v>91</v>
      </c>
      <c s="30" t="s">
        <v>1000</v>
      </c>
      <c s="31" t="s">
        <v>229</v>
      </c>
      <c s="32">
        <v>217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52</v>
      </c>
      <c r="E36" s="37" t="s">
        <v>47</v>
      </c>
    </row>
    <row r="37" spans="1:5" ht="12.75">
      <c r="A37" t="s">
        <v>54</v>
      </c>
      <c r="E37" s="35" t="s">
        <v>47</v>
      </c>
    </row>
    <row r="38" spans="1:16" ht="12.75">
      <c r="A38" s="25" t="s">
        <v>45</v>
      </c>
      <c s="29" t="s">
        <v>78</v>
      </c>
      <c s="29" t="s">
        <v>990</v>
      </c>
      <c s="25" t="s">
        <v>97</v>
      </c>
      <c s="30" t="s">
        <v>1001</v>
      </c>
      <c s="31" t="s">
        <v>133</v>
      </c>
      <c s="32">
        <v>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52</v>
      </c>
      <c r="E40" s="37" t="s">
        <v>47</v>
      </c>
    </row>
    <row r="41" spans="1:5" ht="12.75">
      <c r="A41" t="s">
        <v>54</v>
      </c>
      <c r="E41" s="35" t="s">
        <v>47</v>
      </c>
    </row>
    <row r="42" spans="1:16" ht="12.75">
      <c r="A42" s="25" t="s">
        <v>45</v>
      </c>
      <c s="29" t="s">
        <v>40</v>
      </c>
      <c s="29" t="s">
        <v>990</v>
      </c>
      <c s="25" t="s">
        <v>104</v>
      </c>
      <c s="30" t="s">
        <v>1002</v>
      </c>
      <c s="31" t="s">
        <v>229</v>
      </c>
      <c s="32">
        <v>97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47</v>
      </c>
    </row>
    <row r="45" spans="1:5" ht="12.75">
      <c r="A45" t="s">
        <v>54</v>
      </c>
      <c r="E45" s="35" t="s">
        <v>47</v>
      </c>
    </row>
    <row r="46" spans="1:16" ht="12.75">
      <c r="A46" s="25" t="s">
        <v>45</v>
      </c>
      <c s="29" t="s">
        <v>42</v>
      </c>
      <c s="29" t="s">
        <v>990</v>
      </c>
      <c s="25" t="s">
        <v>110</v>
      </c>
      <c s="30" t="s">
        <v>1003</v>
      </c>
      <c s="31" t="s">
        <v>229</v>
      </c>
      <c s="32">
        <v>56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47</v>
      </c>
    </row>
    <row r="49" spans="1:5" ht="12.75">
      <c r="A49" t="s">
        <v>54</v>
      </c>
      <c r="E49" s="35" t="s">
        <v>47</v>
      </c>
    </row>
    <row r="50" spans="1:16" ht="12.75">
      <c r="A50" s="25" t="s">
        <v>45</v>
      </c>
      <c s="29" t="s">
        <v>91</v>
      </c>
      <c s="29" t="s">
        <v>990</v>
      </c>
      <c s="25" t="s">
        <v>35</v>
      </c>
      <c s="30" t="s">
        <v>1004</v>
      </c>
      <c s="31" t="s">
        <v>229</v>
      </c>
      <c s="32">
        <v>165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47</v>
      </c>
    </row>
    <row r="53" spans="1:5" ht="12.75">
      <c r="A53" t="s">
        <v>54</v>
      </c>
      <c r="E53" s="35" t="s">
        <v>47</v>
      </c>
    </row>
    <row r="54" spans="1:16" ht="12.75">
      <c r="A54" s="25" t="s">
        <v>45</v>
      </c>
      <c s="29" t="s">
        <v>97</v>
      </c>
      <c s="29" t="s">
        <v>990</v>
      </c>
      <c s="25" t="s">
        <v>37</v>
      </c>
      <c s="30" t="s">
        <v>1005</v>
      </c>
      <c s="31" t="s">
        <v>229</v>
      </c>
      <c s="32">
        <v>217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52</v>
      </c>
      <c r="E56" s="37" t="s">
        <v>47</v>
      </c>
    </row>
    <row r="57" spans="1:5" ht="12.75">
      <c r="A57" t="s">
        <v>54</v>
      </c>
      <c r="E57" s="35" t="s">
        <v>47</v>
      </c>
    </row>
    <row r="58" spans="1:16" ht="12.75">
      <c r="A58" s="25" t="s">
        <v>45</v>
      </c>
      <c s="29" t="s">
        <v>104</v>
      </c>
      <c s="29" t="s">
        <v>990</v>
      </c>
      <c s="25" t="s">
        <v>73</v>
      </c>
      <c s="30" t="s">
        <v>1006</v>
      </c>
      <c s="31" t="s">
        <v>823</v>
      </c>
      <c s="32">
        <v>8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47</v>
      </c>
    </row>
    <row r="61" spans="1:5" ht="12.75">
      <c r="A61" t="s">
        <v>54</v>
      </c>
      <c r="E61" s="35" t="s">
        <v>47</v>
      </c>
    </row>
    <row r="62" spans="1:16" ht="12.75">
      <c r="A62" s="25" t="s">
        <v>45</v>
      </c>
      <c s="29" t="s">
        <v>110</v>
      </c>
      <c s="29" t="s">
        <v>990</v>
      </c>
      <c s="25" t="s">
        <v>78</v>
      </c>
      <c s="30" t="s">
        <v>1007</v>
      </c>
      <c s="31" t="s">
        <v>823</v>
      </c>
      <c s="32">
        <v>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12.75">
      <c r="A64" s="36" t="s">
        <v>52</v>
      </c>
      <c r="E64" s="37" t="s">
        <v>47</v>
      </c>
    </row>
    <row r="65" spans="1:5" ht="12.75">
      <c r="A65" t="s">
        <v>54</v>
      </c>
      <c r="E65" s="35" t="s">
        <v>47</v>
      </c>
    </row>
    <row r="66" spans="1:16" ht="12.75">
      <c r="A66" s="25" t="s">
        <v>45</v>
      </c>
      <c s="29" t="s">
        <v>116</v>
      </c>
      <c s="29" t="s">
        <v>990</v>
      </c>
      <c s="25" t="s">
        <v>40</v>
      </c>
      <c s="30" t="s">
        <v>1008</v>
      </c>
      <c s="31" t="s">
        <v>823</v>
      </c>
      <c s="32">
        <v>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12.75">
      <c r="A68" s="36" t="s">
        <v>52</v>
      </c>
      <c r="E68" s="37" t="s">
        <v>47</v>
      </c>
    </row>
    <row r="69" spans="1:5" ht="12.75">
      <c r="A69" t="s">
        <v>54</v>
      </c>
      <c r="E69" s="35" t="s">
        <v>47</v>
      </c>
    </row>
    <row r="70" spans="1:18" ht="12.75" customHeight="1">
      <c r="A70" s="6" t="s">
        <v>43</v>
      </c>
      <c s="6"/>
      <c s="39" t="s">
        <v>1009</v>
      </c>
      <c s="6"/>
      <c s="27" t="s">
        <v>1010</v>
      </c>
      <c s="6"/>
      <c s="6"/>
      <c s="6"/>
      <c s="40">
        <f>0+Q70</f>
      </c>
      <c r="O70">
        <f>0+R70</f>
      </c>
      <c r="Q70">
        <f>0+I71+I75+I79+I83+I87+I91+I95+I99+I103+I107+I111</f>
      </c>
      <c>
        <f>0+O71+O75+O79+O83+O87+O91+O95+O99+O103+O107+O111</f>
      </c>
    </row>
    <row r="71" spans="1:16" ht="12.75">
      <c r="A71" s="25" t="s">
        <v>45</v>
      </c>
      <c s="29" t="s">
        <v>123</v>
      </c>
      <c s="29" t="s">
        <v>990</v>
      </c>
      <c s="25" t="s">
        <v>47</v>
      </c>
      <c s="30" t="s">
        <v>1011</v>
      </c>
      <c s="31" t="s">
        <v>861</v>
      </c>
      <c s="32">
        <v>0.12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47</v>
      </c>
    </row>
    <row r="73" spans="1:5" ht="12.75">
      <c r="A73" s="36" t="s">
        <v>52</v>
      </c>
      <c r="E73" s="37" t="s">
        <v>47</v>
      </c>
    </row>
    <row r="74" spans="1:5" ht="12.75">
      <c r="A74" t="s">
        <v>54</v>
      </c>
      <c r="E74" s="35" t="s">
        <v>47</v>
      </c>
    </row>
    <row r="75" spans="1:16" ht="12.75">
      <c r="A75" s="25" t="s">
        <v>45</v>
      </c>
      <c s="29" t="s">
        <v>130</v>
      </c>
      <c s="29" t="s">
        <v>990</v>
      </c>
      <c s="25" t="s">
        <v>29</v>
      </c>
      <c s="30" t="s">
        <v>1012</v>
      </c>
      <c s="31" t="s">
        <v>1013</v>
      </c>
      <c s="32">
        <v>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12.75">
      <c r="A77" s="36" t="s">
        <v>52</v>
      </c>
      <c r="E77" s="37" t="s">
        <v>47</v>
      </c>
    </row>
    <row r="78" spans="1:5" ht="12.75">
      <c r="A78" t="s">
        <v>54</v>
      </c>
      <c r="E78" s="35" t="s">
        <v>47</v>
      </c>
    </row>
    <row r="79" spans="1:16" ht="12.75">
      <c r="A79" s="25" t="s">
        <v>45</v>
      </c>
      <c s="29" t="s">
        <v>137</v>
      </c>
      <c s="29" t="s">
        <v>990</v>
      </c>
      <c s="25" t="s">
        <v>42</v>
      </c>
      <c s="30" t="s">
        <v>1014</v>
      </c>
      <c s="31" t="s">
        <v>100</v>
      </c>
      <c s="32">
        <v>48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12.75">
      <c r="A81" s="36" t="s">
        <v>52</v>
      </c>
      <c r="E81" s="37" t="s">
        <v>47</v>
      </c>
    </row>
    <row r="82" spans="1:5" ht="12.75">
      <c r="A82" t="s">
        <v>54</v>
      </c>
      <c r="E82" s="35" t="s">
        <v>47</v>
      </c>
    </row>
    <row r="83" spans="1:16" ht="12.75">
      <c r="A83" s="25" t="s">
        <v>45</v>
      </c>
      <c s="29" t="s">
        <v>143</v>
      </c>
      <c s="29" t="s">
        <v>990</v>
      </c>
      <c s="25" t="s">
        <v>23</v>
      </c>
      <c s="30" t="s">
        <v>1015</v>
      </c>
      <c s="31" t="s">
        <v>229</v>
      </c>
      <c s="32">
        <v>95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47</v>
      </c>
    </row>
    <row r="85" spans="1:5" ht="12.75">
      <c r="A85" s="36" t="s">
        <v>52</v>
      </c>
      <c r="E85" s="37" t="s">
        <v>47</v>
      </c>
    </row>
    <row r="86" spans="1:5" ht="12.75">
      <c r="A86" t="s">
        <v>54</v>
      </c>
      <c r="E86" s="35" t="s">
        <v>47</v>
      </c>
    </row>
    <row r="87" spans="1:16" ht="12.75">
      <c r="A87" s="25" t="s">
        <v>45</v>
      </c>
      <c s="29" t="s">
        <v>149</v>
      </c>
      <c s="29" t="s">
        <v>990</v>
      </c>
      <c s="25" t="s">
        <v>22</v>
      </c>
      <c s="30" t="s">
        <v>1016</v>
      </c>
      <c s="31" t="s">
        <v>229</v>
      </c>
      <c s="32">
        <v>20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12.75">
      <c r="A89" s="36" t="s">
        <v>52</v>
      </c>
      <c r="E89" s="37" t="s">
        <v>47</v>
      </c>
    </row>
    <row r="90" spans="1:5" ht="12.75">
      <c r="A90" t="s">
        <v>54</v>
      </c>
      <c r="E90" s="35" t="s">
        <v>47</v>
      </c>
    </row>
    <row r="91" spans="1:16" ht="12.75">
      <c r="A91" s="25" t="s">
        <v>45</v>
      </c>
      <c s="29" t="s">
        <v>156</v>
      </c>
      <c s="29" t="s">
        <v>990</v>
      </c>
      <c s="25" t="s">
        <v>33</v>
      </c>
      <c s="30" t="s">
        <v>1017</v>
      </c>
      <c s="31" t="s">
        <v>119</v>
      </c>
      <c s="32">
        <v>42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12.75">
      <c r="A93" s="36" t="s">
        <v>52</v>
      </c>
      <c r="E93" s="37" t="s">
        <v>47</v>
      </c>
    </row>
    <row r="94" spans="1:5" ht="12.75">
      <c r="A94" t="s">
        <v>54</v>
      </c>
      <c r="E94" s="35" t="s">
        <v>47</v>
      </c>
    </row>
    <row r="95" spans="1:16" ht="12.75">
      <c r="A95" s="25" t="s">
        <v>45</v>
      </c>
      <c s="29" t="s">
        <v>161</v>
      </c>
      <c s="29" t="s">
        <v>990</v>
      </c>
      <c s="25" t="s">
        <v>35</v>
      </c>
      <c s="30" t="s">
        <v>1018</v>
      </c>
      <c s="31" t="s">
        <v>229</v>
      </c>
      <c s="32">
        <v>42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12.75">
      <c r="A97" s="36" t="s">
        <v>52</v>
      </c>
      <c r="E97" s="37" t="s">
        <v>47</v>
      </c>
    </row>
    <row r="98" spans="1:5" ht="12.75">
      <c r="A98" t="s">
        <v>54</v>
      </c>
      <c r="E98" s="35" t="s">
        <v>47</v>
      </c>
    </row>
    <row r="99" spans="1:16" ht="12.75">
      <c r="A99" s="25" t="s">
        <v>45</v>
      </c>
      <c s="29" t="s">
        <v>166</v>
      </c>
      <c s="29" t="s">
        <v>990</v>
      </c>
      <c s="25" t="s">
        <v>37</v>
      </c>
      <c s="30" t="s">
        <v>1019</v>
      </c>
      <c s="31" t="s">
        <v>229</v>
      </c>
      <c s="32">
        <v>120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12.75">
      <c r="A101" s="36" t="s">
        <v>52</v>
      </c>
      <c r="E101" s="37" t="s">
        <v>47</v>
      </c>
    </row>
    <row r="102" spans="1:5" ht="12.75">
      <c r="A102" t="s">
        <v>54</v>
      </c>
      <c r="E102" s="35" t="s">
        <v>47</v>
      </c>
    </row>
    <row r="103" spans="1:16" ht="12.75">
      <c r="A103" s="25" t="s">
        <v>45</v>
      </c>
      <c s="29" t="s">
        <v>172</v>
      </c>
      <c s="29" t="s">
        <v>990</v>
      </c>
      <c s="25" t="s">
        <v>73</v>
      </c>
      <c s="30" t="s">
        <v>1020</v>
      </c>
      <c s="31" t="s">
        <v>229</v>
      </c>
      <c s="32">
        <v>95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6" t="s">
        <v>52</v>
      </c>
      <c r="E105" s="37" t="s">
        <v>47</v>
      </c>
    </row>
    <row r="106" spans="1:5" ht="12.75">
      <c r="A106" t="s">
        <v>54</v>
      </c>
      <c r="E106" s="35" t="s">
        <v>47</v>
      </c>
    </row>
    <row r="107" spans="1:16" ht="12.75">
      <c r="A107" s="25" t="s">
        <v>45</v>
      </c>
      <c s="29" t="s">
        <v>178</v>
      </c>
      <c s="29" t="s">
        <v>990</v>
      </c>
      <c s="25" t="s">
        <v>78</v>
      </c>
      <c s="30" t="s">
        <v>1021</v>
      </c>
      <c s="31" t="s">
        <v>229</v>
      </c>
      <c s="32">
        <v>20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6" t="s">
        <v>52</v>
      </c>
      <c r="E109" s="37" t="s">
        <v>47</v>
      </c>
    </row>
    <row r="110" spans="1:5" ht="12.75">
      <c r="A110" t="s">
        <v>54</v>
      </c>
      <c r="E110" s="35" t="s">
        <v>47</v>
      </c>
    </row>
    <row r="111" spans="1:16" ht="12.75">
      <c r="A111" s="25" t="s">
        <v>45</v>
      </c>
      <c s="29" t="s">
        <v>184</v>
      </c>
      <c s="29" t="s">
        <v>990</v>
      </c>
      <c s="25" t="s">
        <v>40</v>
      </c>
      <c s="30" t="s">
        <v>1022</v>
      </c>
      <c s="31" t="s">
        <v>100</v>
      </c>
      <c s="32">
        <v>48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12.75">
      <c r="A113" s="36" t="s">
        <v>52</v>
      </c>
      <c r="E113" s="37" t="s">
        <v>47</v>
      </c>
    </row>
    <row r="114" spans="1:5" ht="12.75">
      <c r="A114" t="s">
        <v>54</v>
      </c>
      <c r="E114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0+O8+O45+O98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1023</v>
      </c>
      <c s="41">
        <f>0+I8+I45+I98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1023</v>
      </c>
      <c s="6"/>
      <c s="18" t="s">
        <v>1024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988</v>
      </c>
      <c s="19"/>
      <c s="27" t="s">
        <v>989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29</v>
      </c>
      <c s="29" t="s">
        <v>990</v>
      </c>
      <c s="25" t="s">
        <v>47</v>
      </c>
      <c s="30" t="s">
        <v>1025</v>
      </c>
      <c s="31" t="s">
        <v>229</v>
      </c>
      <c s="32">
        <v>300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5" ht="12.75">
      <c r="A12" t="s">
        <v>54</v>
      </c>
      <c r="E12" s="35" t="s">
        <v>47</v>
      </c>
    </row>
    <row r="13" spans="1:16" ht="12.75">
      <c r="A13" s="25" t="s">
        <v>45</v>
      </c>
      <c s="29" t="s">
        <v>23</v>
      </c>
      <c s="29" t="s">
        <v>990</v>
      </c>
      <c s="25" t="s">
        <v>29</v>
      </c>
      <c s="30" t="s">
        <v>1026</v>
      </c>
      <c s="31" t="s">
        <v>229</v>
      </c>
      <c s="32">
        <v>100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12.75">
      <c r="A16" t="s">
        <v>54</v>
      </c>
      <c r="E16" s="35" t="s">
        <v>47</v>
      </c>
    </row>
    <row r="17" spans="1:16" ht="12.75">
      <c r="A17" s="25" t="s">
        <v>45</v>
      </c>
      <c s="29" t="s">
        <v>22</v>
      </c>
      <c s="29" t="s">
        <v>990</v>
      </c>
      <c s="25" t="s">
        <v>23</v>
      </c>
      <c s="30" t="s">
        <v>1027</v>
      </c>
      <c s="31" t="s">
        <v>229</v>
      </c>
      <c s="32">
        <v>200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47</v>
      </c>
    </row>
    <row r="20" spans="1:5" ht="12.75">
      <c r="A20" t="s">
        <v>54</v>
      </c>
      <c r="E20" s="35" t="s">
        <v>47</v>
      </c>
    </row>
    <row r="21" spans="1:16" ht="12.75">
      <c r="A21" s="25" t="s">
        <v>45</v>
      </c>
      <c s="29" t="s">
        <v>33</v>
      </c>
      <c s="29" t="s">
        <v>990</v>
      </c>
      <c s="25" t="s">
        <v>22</v>
      </c>
      <c s="30" t="s">
        <v>992</v>
      </c>
      <c s="31" t="s">
        <v>823</v>
      </c>
      <c s="32">
        <v>3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52</v>
      </c>
      <c r="E23" s="37" t="s">
        <v>47</v>
      </c>
    </row>
    <row r="24" spans="1:5" ht="12.75">
      <c r="A24" t="s">
        <v>54</v>
      </c>
      <c r="E24" s="35" t="s">
        <v>47</v>
      </c>
    </row>
    <row r="25" spans="1:16" ht="12.75">
      <c r="A25" s="25" t="s">
        <v>45</v>
      </c>
      <c s="29" t="s">
        <v>35</v>
      </c>
      <c s="29" t="s">
        <v>990</v>
      </c>
      <c s="25" t="s">
        <v>33</v>
      </c>
      <c s="30" t="s">
        <v>1028</v>
      </c>
      <c s="31" t="s">
        <v>823</v>
      </c>
      <c s="32">
        <v>3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47</v>
      </c>
    </row>
    <row r="28" spans="1:5" ht="12.75">
      <c r="A28" t="s">
        <v>54</v>
      </c>
      <c r="E28" s="35" t="s">
        <v>47</v>
      </c>
    </row>
    <row r="29" spans="1:16" ht="12.75">
      <c r="A29" s="25" t="s">
        <v>45</v>
      </c>
      <c s="29" t="s">
        <v>37</v>
      </c>
      <c s="29" t="s">
        <v>990</v>
      </c>
      <c s="25" t="s">
        <v>35</v>
      </c>
      <c s="30" t="s">
        <v>1029</v>
      </c>
      <c s="31" t="s">
        <v>229</v>
      </c>
      <c s="32">
        <v>20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52</v>
      </c>
      <c r="E31" s="37" t="s">
        <v>47</v>
      </c>
    </row>
    <row r="32" spans="1:5" ht="12.75">
      <c r="A32" t="s">
        <v>54</v>
      </c>
      <c r="E32" s="35" t="s">
        <v>47</v>
      </c>
    </row>
    <row r="33" spans="1:16" ht="12.75">
      <c r="A33" s="25" t="s">
        <v>45</v>
      </c>
      <c s="29" t="s">
        <v>73</v>
      </c>
      <c s="29" t="s">
        <v>990</v>
      </c>
      <c s="25" t="s">
        <v>37</v>
      </c>
      <c s="30" t="s">
        <v>994</v>
      </c>
      <c s="31" t="s">
        <v>229</v>
      </c>
      <c s="32">
        <v>7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52</v>
      </c>
      <c r="E35" s="37" t="s">
        <v>47</v>
      </c>
    </row>
    <row r="36" spans="1:5" ht="12.75">
      <c r="A36" t="s">
        <v>54</v>
      </c>
      <c r="E36" s="35" t="s">
        <v>47</v>
      </c>
    </row>
    <row r="37" spans="1:16" ht="12.75">
      <c r="A37" s="25" t="s">
        <v>45</v>
      </c>
      <c s="29" t="s">
        <v>78</v>
      </c>
      <c s="29" t="s">
        <v>990</v>
      </c>
      <c s="25" t="s">
        <v>73</v>
      </c>
      <c s="30" t="s">
        <v>995</v>
      </c>
      <c s="31" t="s">
        <v>229</v>
      </c>
      <c s="32">
        <v>40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52</v>
      </c>
      <c r="E39" s="37" t="s">
        <v>47</v>
      </c>
    </row>
    <row r="40" spans="1:5" ht="12.75">
      <c r="A40" t="s">
        <v>54</v>
      </c>
      <c r="E40" s="35" t="s">
        <v>47</v>
      </c>
    </row>
    <row r="41" spans="1:16" ht="12.75">
      <c r="A41" s="25" t="s">
        <v>45</v>
      </c>
      <c s="29" t="s">
        <v>40</v>
      </c>
      <c s="29" t="s">
        <v>990</v>
      </c>
      <c s="25" t="s">
        <v>78</v>
      </c>
      <c s="30" t="s">
        <v>1030</v>
      </c>
      <c s="31" t="s">
        <v>823</v>
      </c>
      <c s="32">
        <v>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52</v>
      </c>
      <c r="E43" s="37" t="s">
        <v>47</v>
      </c>
    </row>
    <row r="44" spans="1:5" ht="12.75">
      <c r="A44" t="s">
        <v>54</v>
      </c>
      <c r="E44" s="35" t="s">
        <v>47</v>
      </c>
    </row>
    <row r="45" spans="1:18" ht="12.75" customHeight="1">
      <c r="A45" s="6" t="s">
        <v>43</v>
      </c>
      <c s="6"/>
      <c s="39" t="s">
        <v>996</v>
      </c>
      <c s="6"/>
      <c s="27" t="s">
        <v>997</v>
      </c>
      <c s="6"/>
      <c s="6"/>
      <c s="6"/>
      <c s="40">
        <f>0+Q45</f>
      </c>
      <c r="O45">
        <f>0+R45</f>
      </c>
      <c r="Q45">
        <f>0+I46+I50+I54+I58+I62+I66+I70+I74+I78+I82+I86+I90+I94</f>
      </c>
      <c>
        <f>0+O46+O50+O54+O58+O62+O66+O70+O74+O78+O82+O86+O90+O94</f>
      </c>
    </row>
    <row r="46" spans="1:16" ht="12.75">
      <c r="A46" s="25" t="s">
        <v>45</v>
      </c>
      <c s="29" t="s">
        <v>42</v>
      </c>
      <c s="29" t="s">
        <v>990</v>
      </c>
      <c s="25" t="s">
        <v>42</v>
      </c>
      <c s="30" t="s">
        <v>1031</v>
      </c>
      <c s="31" t="s">
        <v>229</v>
      </c>
      <c s="32">
        <v>107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47</v>
      </c>
    </row>
    <row r="49" spans="1:5" ht="12.75">
      <c r="A49" t="s">
        <v>54</v>
      </c>
      <c r="E49" s="35" t="s">
        <v>47</v>
      </c>
    </row>
    <row r="50" spans="1:16" ht="12.75">
      <c r="A50" s="25" t="s">
        <v>45</v>
      </c>
      <c s="29" t="s">
        <v>91</v>
      </c>
      <c s="29" t="s">
        <v>990</v>
      </c>
      <c s="25" t="s">
        <v>91</v>
      </c>
      <c s="30" t="s">
        <v>1032</v>
      </c>
      <c s="31" t="s">
        <v>229</v>
      </c>
      <c s="32">
        <v>180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47</v>
      </c>
    </row>
    <row r="53" spans="1:5" ht="12.75">
      <c r="A53" t="s">
        <v>54</v>
      </c>
      <c r="E53" s="35" t="s">
        <v>47</v>
      </c>
    </row>
    <row r="54" spans="1:16" ht="12.75">
      <c r="A54" s="25" t="s">
        <v>45</v>
      </c>
      <c s="29" t="s">
        <v>97</v>
      </c>
      <c s="29" t="s">
        <v>990</v>
      </c>
      <c s="25" t="s">
        <v>97</v>
      </c>
      <c s="30" t="s">
        <v>1033</v>
      </c>
      <c s="31" t="s">
        <v>229</v>
      </c>
      <c s="32">
        <v>180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52</v>
      </c>
      <c r="E56" s="37" t="s">
        <v>47</v>
      </c>
    </row>
    <row r="57" spans="1:5" ht="12.75">
      <c r="A57" t="s">
        <v>54</v>
      </c>
      <c r="E57" s="35" t="s">
        <v>47</v>
      </c>
    </row>
    <row r="58" spans="1:16" ht="12.75">
      <c r="A58" s="25" t="s">
        <v>45</v>
      </c>
      <c s="29" t="s">
        <v>104</v>
      </c>
      <c s="29" t="s">
        <v>990</v>
      </c>
      <c s="25" t="s">
        <v>104</v>
      </c>
      <c s="30" t="s">
        <v>1006</v>
      </c>
      <c s="31" t="s">
        <v>823</v>
      </c>
      <c s="32">
        <v>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47</v>
      </c>
    </row>
    <row r="61" spans="1:5" ht="12.75">
      <c r="A61" t="s">
        <v>54</v>
      </c>
      <c r="E61" s="35" t="s">
        <v>47</v>
      </c>
    </row>
    <row r="62" spans="1:16" ht="12.75">
      <c r="A62" s="25" t="s">
        <v>45</v>
      </c>
      <c s="29" t="s">
        <v>110</v>
      </c>
      <c s="29" t="s">
        <v>990</v>
      </c>
      <c s="25" t="s">
        <v>110</v>
      </c>
      <c s="30" t="s">
        <v>1008</v>
      </c>
      <c s="31" t="s">
        <v>823</v>
      </c>
      <c s="32">
        <v>12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12.75">
      <c r="A64" s="36" t="s">
        <v>52</v>
      </c>
      <c r="E64" s="37" t="s">
        <v>47</v>
      </c>
    </row>
    <row r="65" spans="1:5" ht="12.75">
      <c r="A65" t="s">
        <v>54</v>
      </c>
      <c r="E65" s="35" t="s">
        <v>47</v>
      </c>
    </row>
    <row r="66" spans="1:16" ht="12.75">
      <c r="A66" s="25" t="s">
        <v>45</v>
      </c>
      <c s="29" t="s">
        <v>116</v>
      </c>
      <c s="29" t="s">
        <v>990</v>
      </c>
      <c s="25" t="s">
        <v>116</v>
      </c>
      <c s="30" t="s">
        <v>998</v>
      </c>
      <c s="31" t="s">
        <v>999</v>
      </c>
      <c s="32">
        <v>16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12.75">
      <c r="A68" s="36" t="s">
        <v>52</v>
      </c>
      <c r="E68" s="37" t="s">
        <v>47</v>
      </c>
    </row>
    <row r="69" spans="1:5" ht="12.75">
      <c r="A69" t="s">
        <v>54</v>
      </c>
      <c r="E69" s="35" t="s">
        <v>47</v>
      </c>
    </row>
    <row r="70" spans="1:16" ht="12.75">
      <c r="A70" s="25" t="s">
        <v>45</v>
      </c>
      <c s="29" t="s">
        <v>123</v>
      </c>
      <c s="29" t="s">
        <v>990</v>
      </c>
      <c s="25" t="s">
        <v>123</v>
      </c>
      <c s="30" t="s">
        <v>1034</v>
      </c>
      <c s="31" t="s">
        <v>1035</v>
      </c>
      <c s="32">
        <v>3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6" t="s">
        <v>52</v>
      </c>
      <c r="E72" s="37" t="s">
        <v>47</v>
      </c>
    </row>
    <row r="73" spans="1:5" ht="12.75">
      <c r="A73" t="s">
        <v>54</v>
      </c>
      <c r="E73" s="35" t="s">
        <v>47</v>
      </c>
    </row>
    <row r="74" spans="1:16" ht="12.75">
      <c r="A74" s="25" t="s">
        <v>45</v>
      </c>
      <c s="29" t="s">
        <v>130</v>
      </c>
      <c s="29" t="s">
        <v>990</v>
      </c>
      <c s="25" t="s">
        <v>130</v>
      </c>
      <c s="30" t="s">
        <v>1000</v>
      </c>
      <c s="31" t="s">
        <v>229</v>
      </c>
      <c s="32">
        <v>600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12.75">
      <c r="A76" s="36" t="s">
        <v>52</v>
      </c>
      <c r="E76" s="37" t="s">
        <v>47</v>
      </c>
    </row>
    <row r="77" spans="1:5" ht="12.75">
      <c r="A77" t="s">
        <v>54</v>
      </c>
      <c r="E77" s="35" t="s">
        <v>47</v>
      </c>
    </row>
    <row r="78" spans="1:16" ht="12.75">
      <c r="A78" s="25" t="s">
        <v>45</v>
      </c>
      <c s="29" t="s">
        <v>137</v>
      </c>
      <c s="29" t="s">
        <v>990</v>
      </c>
      <c s="25" t="s">
        <v>137</v>
      </c>
      <c s="30" t="s">
        <v>1036</v>
      </c>
      <c s="31" t="s">
        <v>229</v>
      </c>
      <c s="32">
        <v>90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52</v>
      </c>
      <c r="E80" s="37" t="s">
        <v>47</v>
      </c>
    </row>
    <row r="81" spans="1:5" ht="12.75">
      <c r="A81" t="s">
        <v>54</v>
      </c>
      <c r="E81" s="35" t="s">
        <v>47</v>
      </c>
    </row>
    <row r="82" spans="1:16" ht="12.75">
      <c r="A82" s="25" t="s">
        <v>45</v>
      </c>
      <c s="29" t="s">
        <v>143</v>
      </c>
      <c s="29" t="s">
        <v>990</v>
      </c>
      <c s="25" t="s">
        <v>143</v>
      </c>
      <c s="30" t="s">
        <v>1001</v>
      </c>
      <c s="31" t="s">
        <v>133</v>
      </c>
      <c s="32">
        <v>8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52</v>
      </c>
      <c r="E84" s="37" t="s">
        <v>47</v>
      </c>
    </row>
    <row r="85" spans="1:5" ht="12.75">
      <c r="A85" t="s">
        <v>54</v>
      </c>
      <c r="E85" s="35" t="s">
        <v>47</v>
      </c>
    </row>
    <row r="86" spans="1:16" ht="12.75">
      <c r="A86" s="25" t="s">
        <v>45</v>
      </c>
      <c s="29" t="s">
        <v>149</v>
      </c>
      <c s="29" t="s">
        <v>990</v>
      </c>
      <c s="25" t="s">
        <v>149</v>
      </c>
      <c s="30" t="s">
        <v>1002</v>
      </c>
      <c s="31" t="s">
        <v>229</v>
      </c>
      <c s="32">
        <v>180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12.75">
      <c r="A88" s="36" t="s">
        <v>52</v>
      </c>
      <c r="E88" s="37" t="s">
        <v>47</v>
      </c>
    </row>
    <row r="89" spans="1:5" ht="12.75">
      <c r="A89" t="s">
        <v>54</v>
      </c>
      <c r="E89" s="35" t="s">
        <v>47</v>
      </c>
    </row>
    <row r="90" spans="1:16" ht="12.75">
      <c r="A90" s="25" t="s">
        <v>45</v>
      </c>
      <c s="29" t="s">
        <v>156</v>
      </c>
      <c s="29" t="s">
        <v>990</v>
      </c>
      <c s="25" t="s">
        <v>156</v>
      </c>
      <c s="30" t="s">
        <v>1003</v>
      </c>
      <c s="31" t="s">
        <v>229</v>
      </c>
      <c s="32">
        <v>47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47</v>
      </c>
    </row>
    <row r="93" spans="1:5" ht="12.75">
      <c r="A93" t="s">
        <v>54</v>
      </c>
      <c r="E93" s="35" t="s">
        <v>47</v>
      </c>
    </row>
    <row r="94" spans="1:16" ht="12.75">
      <c r="A94" s="25" t="s">
        <v>45</v>
      </c>
      <c s="29" t="s">
        <v>161</v>
      </c>
      <c s="29" t="s">
        <v>990</v>
      </c>
      <c s="25" t="s">
        <v>40</v>
      </c>
      <c s="30" t="s">
        <v>1037</v>
      </c>
      <c s="31" t="s">
        <v>229</v>
      </c>
      <c s="32">
        <v>180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52</v>
      </c>
      <c r="E96" s="37" t="s">
        <v>47</v>
      </c>
    </row>
    <row r="97" spans="1:5" ht="12.75">
      <c r="A97" t="s">
        <v>54</v>
      </c>
      <c r="E97" s="35" t="s">
        <v>47</v>
      </c>
    </row>
    <row r="98" spans="1:18" ht="12.75" customHeight="1">
      <c r="A98" s="6" t="s">
        <v>43</v>
      </c>
      <c s="6"/>
      <c s="39" t="s">
        <v>1009</v>
      </c>
      <c s="6"/>
      <c s="27" t="s">
        <v>1010</v>
      </c>
      <c s="6"/>
      <c s="6"/>
      <c s="6"/>
      <c s="40">
        <f>0+Q98</f>
      </c>
      <c r="O98">
        <f>0+R98</f>
      </c>
      <c r="Q98">
        <f>0+I99+I103+I107+I111+I115+I119+I123+I127+I131+I135+I139+I143+I147</f>
      </c>
      <c>
        <f>0+O99+O103+O107+O111+O115+O119+O123+O127+O131+O135+O139+O143+O147</f>
      </c>
    </row>
    <row r="99" spans="1:16" ht="12.75">
      <c r="A99" s="25" t="s">
        <v>45</v>
      </c>
      <c s="29" t="s">
        <v>166</v>
      </c>
      <c s="29" t="s">
        <v>990</v>
      </c>
      <c s="25" t="s">
        <v>47</v>
      </c>
      <c s="30" t="s">
        <v>1011</v>
      </c>
      <c s="31" t="s">
        <v>861</v>
      </c>
      <c s="32">
        <v>0.07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12.75">
      <c r="A101" s="36" t="s">
        <v>52</v>
      </c>
      <c r="E101" s="37" t="s">
        <v>47</v>
      </c>
    </row>
    <row r="102" spans="1:5" ht="12.75">
      <c r="A102" t="s">
        <v>54</v>
      </c>
      <c r="E102" s="35" t="s">
        <v>47</v>
      </c>
    </row>
    <row r="103" spans="1:16" ht="12.75">
      <c r="A103" s="25" t="s">
        <v>45</v>
      </c>
      <c s="29" t="s">
        <v>172</v>
      </c>
      <c s="29" t="s">
        <v>990</v>
      </c>
      <c s="25" t="s">
        <v>29</v>
      </c>
      <c s="30" t="s">
        <v>1012</v>
      </c>
      <c s="31" t="s">
        <v>1013</v>
      </c>
      <c s="32">
        <v>4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6" t="s">
        <v>52</v>
      </c>
      <c r="E105" s="37" t="s">
        <v>47</v>
      </c>
    </row>
    <row r="106" spans="1:5" ht="12.75">
      <c r="A106" t="s">
        <v>54</v>
      </c>
      <c r="E106" s="35" t="s">
        <v>47</v>
      </c>
    </row>
    <row r="107" spans="1:16" ht="12.75">
      <c r="A107" s="25" t="s">
        <v>45</v>
      </c>
      <c s="29" t="s">
        <v>178</v>
      </c>
      <c s="29" t="s">
        <v>990</v>
      </c>
      <c s="25" t="s">
        <v>42</v>
      </c>
      <c s="30" t="s">
        <v>1014</v>
      </c>
      <c s="31" t="s">
        <v>100</v>
      </c>
      <c s="32">
        <v>14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6" t="s">
        <v>52</v>
      </c>
      <c r="E109" s="37" t="s">
        <v>47</v>
      </c>
    </row>
    <row r="110" spans="1:5" ht="12.75">
      <c r="A110" t="s">
        <v>54</v>
      </c>
      <c r="E110" s="35" t="s">
        <v>47</v>
      </c>
    </row>
    <row r="111" spans="1:16" ht="12.75">
      <c r="A111" s="25" t="s">
        <v>45</v>
      </c>
      <c s="29" t="s">
        <v>184</v>
      </c>
      <c s="29" t="s">
        <v>990</v>
      </c>
      <c s="25" t="s">
        <v>91</v>
      </c>
      <c s="30" t="s">
        <v>1038</v>
      </c>
      <c s="31" t="s">
        <v>229</v>
      </c>
      <c s="32">
        <v>17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12.75">
      <c r="A113" s="36" t="s">
        <v>52</v>
      </c>
      <c r="E113" s="37" t="s">
        <v>47</v>
      </c>
    </row>
    <row r="114" spans="1:5" ht="12.75">
      <c r="A114" t="s">
        <v>54</v>
      </c>
      <c r="E114" s="35" t="s">
        <v>47</v>
      </c>
    </row>
    <row r="115" spans="1:16" ht="12.75">
      <c r="A115" s="25" t="s">
        <v>45</v>
      </c>
      <c s="29" t="s">
        <v>188</v>
      </c>
      <c s="29" t="s">
        <v>990</v>
      </c>
      <c s="25" t="s">
        <v>97</v>
      </c>
      <c s="30" t="s">
        <v>1039</v>
      </c>
      <c s="31" t="s">
        <v>861</v>
      </c>
      <c s="32">
        <v>0.04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47</v>
      </c>
    </row>
    <row r="117" spans="1:5" ht="12.75">
      <c r="A117" s="36" t="s">
        <v>52</v>
      </c>
      <c r="E117" s="37" t="s">
        <v>47</v>
      </c>
    </row>
    <row r="118" spans="1:5" ht="12.75">
      <c r="A118" t="s">
        <v>54</v>
      </c>
      <c r="E118" s="35" t="s">
        <v>47</v>
      </c>
    </row>
    <row r="119" spans="1:16" ht="12.75">
      <c r="A119" s="25" t="s">
        <v>45</v>
      </c>
      <c s="29" t="s">
        <v>193</v>
      </c>
      <c s="29" t="s">
        <v>990</v>
      </c>
      <c s="25" t="s">
        <v>23</v>
      </c>
      <c s="30" t="s">
        <v>1015</v>
      </c>
      <c s="31" t="s">
        <v>229</v>
      </c>
      <c s="32">
        <v>38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12.75">
      <c r="A121" s="36" t="s">
        <v>52</v>
      </c>
      <c r="E121" s="37" t="s">
        <v>47</v>
      </c>
    </row>
    <row r="122" spans="1:5" ht="12.75">
      <c r="A122" t="s">
        <v>54</v>
      </c>
      <c r="E122" s="35" t="s">
        <v>47</v>
      </c>
    </row>
    <row r="123" spans="1:16" ht="12.75">
      <c r="A123" s="25" t="s">
        <v>45</v>
      </c>
      <c s="29" t="s">
        <v>198</v>
      </c>
      <c s="29" t="s">
        <v>990</v>
      </c>
      <c s="25" t="s">
        <v>22</v>
      </c>
      <c s="30" t="s">
        <v>1016</v>
      </c>
      <c s="31" t="s">
        <v>229</v>
      </c>
      <c s="32">
        <v>38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47</v>
      </c>
    </row>
    <row r="125" spans="1:5" ht="12.75">
      <c r="A125" s="36" t="s">
        <v>52</v>
      </c>
      <c r="E125" s="37" t="s">
        <v>47</v>
      </c>
    </row>
    <row r="126" spans="1:5" ht="12.75">
      <c r="A126" t="s">
        <v>54</v>
      </c>
      <c r="E126" s="35" t="s">
        <v>47</v>
      </c>
    </row>
    <row r="127" spans="1:16" ht="12.75">
      <c r="A127" s="25" t="s">
        <v>45</v>
      </c>
      <c s="29" t="s">
        <v>203</v>
      </c>
      <c s="29" t="s">
        <v>990</v>
      </c>
      <c s="25" t="s">
        <v>33</v>
      </c>
      <c s="30" t="s">
        <v>1017</v>
      </c>
      <c s="31" t="s">
        <v>119</v>
      </c>
      <c s="32">
        <v>4.5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47</v>
      </c>
    </row>
    <row r="129" spans="1:5" ht="12.75">
      <c r="A129" s="36" t="s">
        <v>52</v>
      </c>
      <c r="E129" s="37" t="s">
        <v>47</v>
      </c>
    </row>
    <row r="130" spans="1:5" ht="12.75">
      <c r="A130" t="s">
        <v>54</v>
      </c>
      <c r="E130" s="35" t="s">
        <v>47</v>
      </c>
    </row>
    <row r="131" spans="1:16" ht="12.75">
      <c r="A131" s="25" t="s">
        <v>45</v>
      </c>
      <c s="29" t="s">
        <v>208</v>
      </c>
      <c s="29" t="s">
        <v>990</v>
      </c>
      <c s="25" t="s">
        <v>35</v>
      </c>
      <c s="30" t="s">
        <v>1018</v>
      </c>
      <c s="31" t="s">
        <v>229</v>
      </c>
      <c s="32">
        <v>90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47</v>
      </c>
    </row>
    <row r="133" spans="1:5" ht="12.75">
      <c r="A133" s="36" t="s">
        <v>52</v>
      </c>
      <c r="E133" s="37" t="s">
        <v>47</v>
      </c>
    </row>
    <row r="134" spans="1:5" ht="12.75">
      <c r="A134" t="s">
        <v>54</v>
      </c>
      <c r="E134" s="35" t="s">
        <v>47</v>
      </c>
    </row>
    <row r="135" spans="1:16" ht="12.75">
      <c r="A135" s="25" t="s">
        <v>45</v>
      </c>
      <c s="29" t="s">
        <v>215</v>
      </c>
      <c s="29" t="s">
        <v>990</v>
      </c>
      <c s="25" t="s">
        <v>37</v>
      </c>
      <c s="30" t="s">
        <v>1019</v>
      </c>
      <c s="31" t="s">
        <v>229</v>
      </c>
      <c s="32">
        <v>50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</v>
      </c>
    </row>
    <row r="137" spans="1:5" ht="12.75">
      <c r="A137" s="36" t="s">
        <v>52</v>
      </c>
      <c r="E137" s="37" t="s">
        <v>47</v>
      </c>
    </row>
    <row r="138" spans="1:5" ht="12.75">
      <c r="A138" t="s">
        <v>54</v>
      </c>
      <c r="E138" s="35" t="s">
        <v>47</v>
      </c>
    </row>
    <row r="139" spans="1:16" ht="12.75">
      <c r="A139" s="25" t="s">
        <v>45</v>
      </c>
      <c s="29" t="s">
        <v>220</v>
      </c>
      <c s="29" t="s">
        <v>990</v>
      </c>
      <c s="25" t="s">
        <v>73</v>
      </c>
      <c s="30" t="s">
        <v>1020</v>
      </c>
      <c s="31" t="s">
        <v>229</v>
      </c>
      <c s="32">
        <v>38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47</v>
      </c>
    </row>
    <row r="141" spans="1:5" ht="12.75">
      <c r="A141" s="36" t="s">
        <v>52</v>
      </c>
      <c r="E141" s="37" t="s">
        <v>47</v>
      </c>
    </row>
    <row r="142" spans="1:5" ht="12.75">
      <c r="A142" t="s">
        <v>54</v>
      </c>
      <c r="E142" s="35" t="s">
        <v>47</v>
      </c>
    </row>
    <row r="143" spans="1:16" ht="12.75">
      <c r="A143" s="25" t="s">
        <v>45</v>
      </c>
      <c s="29" t="s">
        <v>226</v>
      </c>
      <c s="29" t="s">
        <v>990</v>
      </c>
      <c s="25" t="s">
        <v>78</v>
      </c>
      <c s="30" t="s">
        <v>1021</v>
      </c>
      <c s="31" t="s">
        <v>229</v>
      </c>
      <c s="32">
        <v>38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47</v>
      </c>
    </row>
    <row r="145" spans="1:5" ht="12.75">
      <c r="A145" s="36" t="s">
        <v>52</v>
      </c>
      <c r="E145" s="37" t="s">
        <v>47</v>
      </c>
    </row>
    <row r="146" spans="1:5" ht="12.75">
      <c r="A146" t="s">
        <v>54</v>
      </c>
      <c r="E146" s="35" t="s">
        <v>47</v>
      </c>
    </row>
    <row r="147" spans="1:16" ht="12.75">
      <c r="A147" s="25" t="s">
        <v>45</v>
      </c>
      <c s="29" t="s">
        <v>233</v>
      </c>
      <c s="29" t="s">
        <v>990</v>
      </c>
      <c s="25" t="s">
        <v>40</v>
      </c>
      <c s="30" t="s">
        <v>1022</v>
      </c>
      <c s="31" t="s">
        <v>100</v>
      </c>
      <c s="32">
        <v>14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47</v>
      </c>
    </row>
    <row r="149" spans="1:5" ht="12.75">
      <c r="A149" s="36" t="s">
        <v>52</v>
      </c>
      <c r="E149" s="37" t="s">
        <v>47</v>
      </c>
    </row>
    <row r="150" spans="1:5" ht="12.75">
      <c r="A150" t="s">
        <v>54</v>
      </c>
      <c r="E150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0+O8+O29+O86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1040</v>
      </c>
      <c s="41">
        <f>0+I8+I29+I86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1040</v>
      </c>
      <c s="6"/>
      <c s="18" t="s">
        <v>1041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988</v>
      </c>
      <c s="19"/>
      <c s="27" t="s">
        <v>989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990</v>
      </c>
      <c s="25" t="s">
        <v>47</v>
      </c>
      <c s="30" t="s">
        <v>1042</v>
      </c>
      <c s="31" t="s">
        <v>229</v>
      </c>
      <c s="32">
        <v>80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5" ht="12.75">
      <c r="A12" t="s">
        <v>54</v>
      </c>
      <c r="E12" s="35" t="s">
        <v>47</v>
      </c>
    </row>
    <row r="13" spans="1:16" ht="12.75">
      <c r="A13" s="25" t="s">
        <v>45</v>
      </c>
      <c s="29" t="s">
        <v>23</v>
      </c>
      <c s="29" t="s">
        <v>990</v>
      </c>
      <c s="25" t="s">
        <v>29</v>
      </c>
      <c s="30" t="s">
        <v>1043</v>
      </c>
      <c s="31" t="s">
        <v>823</v>
      </c>
      <c s="32">
        <v>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12.75">
      <c r="A16" t="s">
        <v>54</v>
      </c>
      <c r="E16" s="35" t="s">
        <v>47</v>
      </c>
    </row>
    <row r="17" spans="1:16" ht="12.75">
      <c r="A17" s="25" t="s">
        <v>45</v>
      </c>
      <c s="29" t="s">
        <v>22</v>
      </c>
      <c s="29" t="s">
        <v>990</v>
      </c>
      <c s="25" t="s">
        <v>23</v>
      </c>
      <c s="30" t="s">
        <v>1029</v>
      </c>
      <c s="31" t="s">
        <v>229</v>
      </c>
      <c s="32">
        <v>20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47</v>
      </c>
    </row>
    <row r="20" spans="1:5" ht="12.75">
      <c r="A20" t="s">
        <v>54</v>
      </c>
      <c r="E20" s="35" t="s">
        <v>47</v>
      </c>
    </row>
    <row r="21" spans="1:16" ht="12.75">
      <c r="A21" s="25" t="s">
        <v>45</v>
      </c>
      <c s="29" t="s">
        <v>33</v>
      </c>
      <c s="29" t="s">
        <v>990</v>
      </c>
      <c s="25" t="s">
        <v>22</v>
      </c>
      <c s="30" t="s">
        <v>994</v>
      </c>
      <c s="31" t="s">
        <v>229</v>
      </c>
      <c s="32">
        <v>7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52</v>
      </c>
      <c r="E23" s="37" t="s">
        <v>47</v>
      </c>
    </row>
    <row r="24" spans="1:5" ht="12.75">
      <c r="A24" t="s">
        <v>54</v>
      </c>
      <c r="E24" s="35" t="s">
        <v>47</v>
      </c>
    </row>
    <row r="25" spans="1:16" ht="12.75">
      <c r="A25" s="25" t="s">
        <v>45</v>
      </c>
      <c s="29" t="s">
        <v>35</v>
      </c>
      <c s="29" t="s">
        <v>990</v>
      </c>
      <c s="25" t="s">
        <v>33</v>
      </c>
      <c s="30" t="s">
        <v>1030</v>
      </c>
      <c s="31" t="s">
        <v>823</v>
      </c>
      <c s="32">
        <v>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47</v>
      </c>
    </row>
    <row r="28" spans="1:5" ht="12.75">
      <c r="A28" t="s">
        <v>54</v>
      </c>
      <c r="E28" s="35" t="s">
        <v>47</v>
      </c>
    </row>
    <row r="29" spans="1:18" ht="12.75" customHeight="1">
      <c r="A29" s="6" t="s">
        <v>43</v>
      </c>
      <c s="6"/>
      <c s="39" t="s">
        <v>996</v>
      </c>
      <c s="6"/>
      <c s="27" t="s">
        <v>997</v>
      </c>
      <c s="6"/>
      <c s="6"/>
      <c s="6"/>
      <c s="40">
        <f>0+Q29</f>
      </c>
      <c r="O29">
        <f>0+R29</f>
      </c>
      <c r="Q29">
        <f>0+I30+I34+I38+I42+I46+I50+I54+I58+I62+I66+I70+I74+I78+I82</f>
      </c>
      <c>
        <f>0+O30+O34+O38+O42+O46+O50+O54+O58+O62+O66+O70+O74+O78+O82</f>
      </c>
    </row>
    <row r="30" spans="1:16" ht="12.75">
      <c r="A30" s="25" t="s">
        <v>45</v>
      </c>
      <c s="29" t="s">
        <v>37</v>
      </c>
      <c s="29" t="s">
        <v>990</v>
      </c>
      <c s="25" t="s">
        <v>42</v>
      </c>
      <c s="30" t="s">
        <v>1044</v>
      </c>
      <c s="31" t="s">
        <v>229</v>
      </c>
      <c s="32">
        <v>80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47</v>
      </c>
    </row>
    <row r="33" spans="1:5" ht="12.75">
      <c r="A33" t="s">
        <v>54</v>
      </c>
      <c r="E33" s="35" t="s">
        <v>47</v>
      </c>
    </row>
    <row r="34" spans="1:16" ht="12.75">
      <c r="A34" s="25" t="s">
        <v>45</v>
      </c>
      <c s="29" t="s">
        <v>73</v>
      </c>
      <c s="29" t="s">
        <v>990</v>
      </c>
      <c s="25" t="s">
        <v>91</v>
      </c>
      <c s="30" t="s">
        <v>1006</v>
      </c>
      <c s="31" t="s">
        <v>823</v>
      </c>
      <c s="32">
        <v>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52</v>
      </c>
      <c r="E36" s="37" t="s">
        <v>47</v>
      </c>
    </row>
    <row r="37" spans="1:5" ht="12.75">
      <c r="A37" t="s">
        <v>54</v>
      </c>
      <c r="E37" s="35" t="s">
        <v>47</v>
      </c>
    </row>
    <row r="38" spans="1:16" ht="12.75">
      <c r="A38" s="25" t="s">
        <v>45</v>
      </c>
      <c s="29" t="s">
        <v>78</v>
      </c>
      <c s="29" t="s">
        <v>990</v>
      </c>
      <c s="25" t="s">
        <v>97</v>
      </c>
      <c s="30" t="s">
        <v>1008</v>
      </c>
      <c s="31" t="s">
        <v>823</v>
      </c>
      <c s="32">
        <v>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52</v>
      </c>
      <c r="E40" s="37" t="s">
        <v>47</v>
      </c>
    </row>
    <row r="41" spans="1:5" ht="12.75">
      <c r="A41" t="s">
        <v>54</v>
      </c>
      <c r="E41" s="35" t="s">
        <v>47</v>
      </c>
    </row>
    <row r="42" spans="1:16" ht="12.75">
      <c r="A42" s="25" t="s">
        <v>45</v>
      </c>
      <c s="29" t="s">
        <v>40</v>
      </c>
      <c s="29" t="s">
        <v>990</v>
      </c>
      <c s="25" t="s">
        <v>104</v>
      </c>
      <c s="30" t="s">
        <v>998</v>
      </c>
      <c s="31" t="s">
        <v>999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47</v>
      </c>
    </row>
    <row r="45" spans="1:5" ht="12.75">
      <c r="A45" t="s">
        <v>54</v>
      </c>
      <c r="E45" s="35" t="s">
        <v>47</v>
      </c>
    </row>
    <row r="46" spans="1:16" ht="12.75">
      <c r="A46" s="25" t="s">
        <v>45</v>
      </c>
      <c s="29" t="s">
        <v>42</v>
      </c>
      <c s="29" t="s">
        <v>990</v>
      </c>
      <c s="25" t="s">
        <v>110</v>
      </c>
      <c s="30" t="s">
        <v>1036</v>
      </c>
      <c s="31" t="s">
        <v>229</v>
      </c>
      <c s="32">
        <v>90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47</v>
      </c>
    </row>
    <row r="49" spans="1:5" ht="12.75">
      <c r="A49" t="s">
        <v>54</v>
      </c>
      <c r="E49" s="35" t="s">
        <v>47</v>
      </c>
    </row>
    <row r="50" spans="1:16" ht="12.75">
      <c r="A50" s="25" t="s">
        <v>45</v>
      </c>
      <c s="29" t="s">
        <v>91</v>
      </c>
      <c s="29" t="s">
        <v>990</v>
      </c>
      <c s="25" t="s">
        <v>116</v>
      </c>
      <c s="30" t="s">
        <v>1001</v>
      </c>
      <c s="31" t="s">
        <v>133</v>
      </c>
      <c s="32">
        <v>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47</v>
      </c>
    </row>
    <row r="53" spans="1:5" ht="12.75">
      <c r="A53" t="s">
        <v>54</v>
      </c>
      <c r="E53" s="35" t="s">
        <v>47</v>
      </c>
    </row>
    <row r="54" spans="1:16" ht="12.75">
      <c r="A54" s="25" t="s">
        <v>45</v>
      </c>
      <c s="29" t="s">
        <v>97</v>
      </c>
      <c s="29" t="s">
        <v>990</v>
      </c>
      <c s="25" t="s">
        <v>123</v>
      </c>
      <c s="30" t="s">
        <v>1002</v>
      </c>
      <c s="31" t="s">
        <v>229</v>
      </c>
      <c s="32">
        <v>80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52</v>
      </c>
      <c r="E56" s="37" t="s">
        <v>47</v>
      </c>
    </row>
    <row r="57" spans="1:5" ht="12.75">
      <c r="A57" t="s">
        <v>54</v>
      </c>
      <c r="E57" s="35" t="s">
        <v>47</v>
      </c>
    </row>
    <row r="58" spans="1:16" ht="12.75">
      <c r="A58" s="25" t="s">
        <v>45</v>
      </c>
      <c s="29" t="s">
        <v>104</v>
      </c>
      <c s="29" t="s">
        <v>990</v>
      </c>
      <c s="25" t="s">
        <v>130</v>
      </c>
      <c s="30" t="s">
        <v>1003</v>
      </c>
      <c s="31" t="s">
        <v>229</v>
      </c>
      <c s="32">
        <v>7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47</v>
      </c>
    </row>
    <row r="61" spans="1:5" ht="12.75">
      <c r="A61" t="s">
        <v>54</v>
      </c>
      <c r="E61" s="35" t="s">
        <v>47</v>
      </c>
    </row>
    <row r="62" spans="1:16" ht="12.75">
      <c r="A62" s="25" t="s">
        <v>45</v>
      </c>
      <c s="29" t="s">
        <v>110</v>
      </c>
      <c s="29" t="s">
        <v>990</v>
      </c>
      <c s="25" t="s">
        <v>137</v>
      </c>
      <c s="30" t="s">
        <v>1045</v>
      </c>
      <c s="31" t="s">
        <v>107</v>
      </c>
      <c s="32">
        <v>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12.75">
      <c r="A64" s="36" t="s">
        <v>52</v>
      </c>
      <c r="E64" s="37" t="s">
        <v>47</v>
      </c>
    </row>
    <row r="65" spans="1:5" ht="12.75">
      <c r="A65" t="s">
        <v>54</v>
      </c>
      <c r="E65" s="35" t="s">
        <v>47</v>
      </c>
    </row>
    <row r="66" spans="1:16" ht="12.75">
      <c r="A66" s="25" t="s">
        <v>45</v>
      </c>
      <c s="29" t="s">
        <v>116</v>
      </c>
      <c s="29" t="s">
        <v>990</v>
      </c>
      <c s="25" t="s">
        <v>35</v>
      </c>
      <c s="30" t="s">
        <v>1046</v>
      </c>
      <c s="31" t="s">
        <v>1013</v>
      </c>
      <c s="32">
        <v>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12.75">
      <c r="A68" s="36" t="s">
        <v>52</v>
      </c>
      <c r="E68" s="37" t="s">
        <v>47</v>
      </c>
    </row>
    <row r="69" spans="1:5" ht="12.75">
      <c r="A69" t="s">
        <v>54</v>
      </c>
      <c r="E69" s="35" t="s">
        <v>47</v>
      </c>
    </row>
    <row r="70" spans="1:16" ht="12.75">
      <c r="A70" s="25" t="s">
        <v>45</v>
      </c>
      <c s="29" t="s">
        <v>123</v>
      </c>
      <c s="29" t="s">
        <v>990</v>
      </c>
      <c s="25" t="s">
        <v>37</v>
      </c>
      <c s="30" t="s">
        <v>1047</v>
      </c>
      <c s="31" t="s">
        <v>229</v>
      </c>
      <c s="32">
        <v>30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6" t="s">
        <v>52</v>
      </c>
      <c r="E72" s="37" t="s">
        <v>47</v>
      </c>
    </row>
    <row r="73" spans="1:5" ht="12.75">
      <c r="A73" t="s">
        <v>54</v>
      </c>
      <c r="E73" s="35" t="s">
        <v>47</v>
      </c>
    </row>
    <row r="74" spans="1:16" ht="12.75">
      <c r="A74" s="25" t="s">
        <v>45</v>
      </c>
      <c s="29" t="s">
        <v>130</v>
      </c>
      <c s="29" t="s">
        <v>990</v>
      </c>
      <c s="25" t="s">
        <v>73</v>
      </c>
      <c s="30" t="s">
        <v>1048</v>
      </c>
      <c s="31" t="s">
        <v>823</v>
      </c>
      <c s="32">
        <v>1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12.75">
      <c r="A76" s="36" t="s">
        <v>52</v>
      </c>
      <c r="E76" s="37" t="s">
        <v>47</v>
      </c>
    </row>
    <row r="77" spans="1:5" ht="12.75">
      <c r="A77" t="s">
        <v>54</v>
      </c>
      <c r="E77" s="35" t="s">
        <v>47</v>
      </c>
    </row>
    <row r="78" spans="1:16" ht="12.75">
      <c r="A78" s="25" t="s">
        <v>45</v>
      </c>
      <c s="29" t="s">
        <v>137</v>
      </c>
      <c s="29" t="s">
        <v>990</v>
      </c>
      <c s="25" t="s">
        <v>78</v>
      </c>
      <c s="30" t="s">
        <v>1049</v>
      </c>
      <c s="31" t="s">
        <v>107</v>
      </c>
      <c s="32">
        <v>1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52</v>
      </c>
      <c r="E80" s="37" t="s">
        <v>47</v>
      </c>
    </row>
    <row r="81" spans="1:5" ht="12.75">
      <c r="A81" t="s">
        <v>54</v>
      </c>
      <c r="E81" s="35" t="s">
        <v>47</v>
      </c>
    </row>
    <row r="82" spans="1:16" ht="12.75">
      <c r="A82" s="25" t="s">
        <v>45</v>
      </c>
      <c s="29" t="s">
        <v>143</v>
      </c>
      <c s="29" t="s">
        <v>990</v>
      </c>
      <c s="25" t="s">
        <v>40</v>
      </c>
      <c s="30" t="s">
        <v>1050</v>
      </c>
      <c s="31" t="s">
        <v>229</v>
      </c>
      <c s="32">
        <v>20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52</v>
      </c>
      <c r="E84" s="37" t="s">
        <v>47</v>
      </c>
    </row>
    <row r="85" spans="1:5" ht="12.75">
      <c r="A85" t="s">
        <v>54</v>
      </c>
      <c r="E85" s="35" t="s">
        <v>47</v>
      </c>
    </row>
    <row r="86" spans="1:18" ht="12.75" customHeight="1">
      <c r="A86" s="6" t="s">
        <v>43</v>
      </c>
      <c s="6"/>
      <c s="39" t="s">
        <v>1009</v>
      </c>
      <c s="6"/>
      <c s="27" t="s">
        <v>1010</v>
      </c>
      <c s="6"/>
      <c s="6"/>
      <c s="6"/>
      <c s="40">
        <f>0+Q86</f>
      </c>
      <c r="O86">
        <f>0+R86</f>
      </c>
      <c r="Q86">
        <f>0+I87+I91+I95+I99+I103+I107+I111+I115+I119+I123+I127+I131+I135</f>
      </c>
      <c>
        <f>0+O87+O91+O95+O99+O103+O107+O111+O115+O119+O123+O127+O131+O135</f>
      </c>
    </row>
    <row r="87" spans="1:16" ht="12.75">
      <c r="A87" s="25" t="s">
        <v>45</v>
      </c>
      <c s="29" t="s">
        <v>149</v>
      </c>
      <c s="29" t="s">
        <v>990</v>
      </c>
      <c s="25" t="s">
        <v>47</v>
      </c>
      <c s="30" t="s">
        <v>1011</v>
      </c>
      <c s="31" t="s">
        <v>861</v>
      </c>
      <c s="32">
        <v>0.06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12.75">
      <c r="A89" s="36" t="s">
        <v>52</v>
      </c>
      <c r="E89" s="37" t="s">
        <v>47</v>
      </c>
    </row>
    <row r="90" spans="1:5" ht="12.75">
      <c r="A90" t="s">
        <v>54</v>
      </c>
      <c r="E90" s="35" t="s">
        <v>47</v>
      </c>
    </row>
    <row r="91" spans="1:16" ht="12.75">
      <c r="A91" s="25" t="s">
        <v>45</v>
      </c>
      <c s="29" t="s">
        <v>156</v>
      </c>
      <c s="29" t="s">
        <v>990</v>
      </c>
      <c s="25" t="s">
        <v>29</v>
      </c>
      <c s="30" t="s">
        <v>1012</v>
      </c>
      <c s="31" t="s">
        <v>1013</v>
      </c>
      <c s="32">
        <v>4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12.75">
      <c r="A93" s="36" t="s">
        <v>52</v>
      </c>
      <c r="E93" s="37" t="s">
        <v>47</v>
      </c>
    </row>
    <row r="94" spans="1:5" ht="12.75">
      <c r="A94" t="s">
        <v>54</v>
      </c>
      <c r="E94" s="35" t="s">
        <v>47</v>
      </c>
    </row>
    <row r="95" spans="1:16" ht="12.75">
      <c r="A95" s="25" t="s">
        <v>45</v>
      </c>
      <c s="29" t="s">
        <v>161</v>
      </c>
      <c s="29" t="s">
        <v>990</v>
      </c>
      <c s="25" t="s">
        <v>42</v>
      </c>
      <c s="30" t="s">
        <v>1014</v>
      </c>
      <c s="31" t="s">
        <v>100</v>
      </c>
      <c s="32">
        <v>6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12.75">
      <c r="A97" s="36" t="s">
        <v>52</v>
      </c>
      <c r="E97" s="37" t="s">
        <v>47</v>
      </c>
    </row>
    <row r="98" spans="1:5" ht="12.75">
      <c r="A98" t="s">
        <v>54</v>
      </c>
      <c r="E98" s="35" t="s">
        <v>47</v>
      </c>
    </row>
    <row r="99" spans="1:16" ht="12.75">
      <c r="A99" s="25" t="s">
        <v>45</v>
      </c>
      <c s="29" t="s">
        <v>166</v>
      </c>
      <c s="29" t="s">
        <v>990</v>
      </c>
      <c s="25" t="s">
        <v>91</v>
      </c>
      <c s="30" t="s">
        <v>1038</v>
      </c>
      <c s="31" t="s">
        <v>229</v>
      </c>
      <c s="32">
        <v>17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12.75">
      <c r="A101" s="36" t="s">
        <v>52</v>
      </c>
      <c r="E101" s="37" t="s">
        <v>47</v>
      </c>
    </row>
    <row r="102" spans="1:5" ht="12.75">
      <c r="A102" t="s">
        <v>54</v>
      </c>
      <c r="E102" s="35" t="s">
        <v>47</v>
      </c>
    </row>
    <row r="103" spans="1:16" ht="12.75">
      <c r="A103" s="25" t="s">
        <v>45</v>
      </c>
      <c s="29" t="s">
        <v>172</v>
      </c>
      <c s="29" t="s">
        <v>990</v>
      </c>
      <c s="25" t="s">
        <v>97</v>
      </c>
      <c s="30" t="s">
        <v>1039</v>
      </c>
      <c s="31" t="s">
        <v>861</v>
      </c>
      <c s="32">
        <v>0.04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6" t="s">
        <v>52</v>
      </c>
      <c r="E105" s="37" t="s">
        <v>47</v>
      </c>
    </row>
    <row r="106" spans="1:5" ht="12.75">
      <c r="A106" t="s">
        <v>54</v>
      </c>
      <c r="E106" s="35" t="s">
        <v>47</v>
      </c>
    </row>
    <row r="107" spans="1:16" ht="12.75">
      <c r="A107" s="25" t="s">
        <v>45</v>
      </c>
      <c s="29" t="s">
        <v>178</v>
      </c>
      <c s="29" t="s">
        <v>990</v>
      </c>
      <c s="25" t="s">
        <v>23</v>
      </c>
      <c s="30" t="s">
        <v>1015</v>
      </c>
      <c s="31" t="s">
        <v>229</v>
      </c>
      <c s="32">
        <v>10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6" t="s">
        <v>52</v>
      </c>
      <c r="E109" s="37" t="s">
        <v>47</v>
      </c>
    </row>
    <row r="110" spans="1:5" ht="12.75">
      <c r="A110" t="s">
        <v>54</v>
      </c>
      <c r="E110" s="35" t="s">
        <v>47</v>
      </c>
    </row>
    <row r="111" spans="1:16" ht="12.75">
      <c r="A111" s="25" t="s">
        <v>45</v>
      </c>
      <c s="29" t="s">
        <v>184</v>
      </c>
      <c s="29" t="s">
        <v>990</v>
      </c>
      <c s="25" t="s">
        <v>22</v>
      </c>
      <c s="30" t="s">
        <v>1016</v>
      </c>
      <c s="31" t="s">
        <v>229</v>
      </c>
      <c s="32">
        <v>7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12.75">
      <c r="A113" s="36" t="s">
        <v>52</v>
      </c>
      <c r="E113" s="37" t="s">
        <v>47</v>
      </c>
    </row>
    <row r="114" spans="1:5" ht="12.75">
      <c r="A114" t="s">
        <v>54</v>
      </c>
      <c r="E114" s="35" t="s">
        <v>47</v>
      </c>
    </row>
    <row r="115" spans="1:16" ht="12.75">
      <c r="A115" s="25" t="s">
        <v>45</v>
      </c>
      <c s="29" t="s">
        <v>188</v>
      </c>
      <c s="29" t="s">
        <v>990</v>
      </c>
      <c s="25" t="s">
        <v>33</v>
      </c>
      <c s="30" t="s">
        <v>1017</v>
      </c>
      <c s="31" t="s">
        <v>119</v>
      </c>
      <c s="32">
        <v>19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47</v>
      </c>
    </row>
    <row r="117" spans="1:5" ht="12.75">
      <c r="A117" s="36" t="s">
        <v>52</v>
      </c>
      <c r="E117" s="37" t="s">
        <v>47</v>
      </c>
    </row>
    <row r="118" spans="1:5" ht="12.75">
      <c r="A118" t="s">
        <v>54</v>
      </c>
      <c r="E118" s="35" t="s">
        <v>47</v>
      </c>
    </row>
    <row r="119" spans="1:16" ht="12.75">
      <c r="A119" s="25" t="s">
        <v>45</v>
      </c>
      <c s="29" t="s">
        <v>193</v>
      </c>
      <c s="29" t="s">
        <v>990</v>
      </c>
      <c s="25" t="s">
        <v>35</v>
      </c>
      <c s="30" t="s">
        <v>1018</v>
      </c>
      <c s="31" t="s">
        <v>229</v>
      </c>
      <c s="32">
        <v>60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12.75">
      <c r="A121" s="36" t="s">
        <v>52</v>
      </c>
      <c r="E121" s="37" t="s">
        <v>47</v>
      </c>
    </row>
    <row r="122" spans="1:5" ht="12.75">
      <c r="A122" t="s">
        <v>54</v>
      </c>
      <c r="E122" s="35" t="s">
        <v>47</v>
      </c>
    </row>
    <row r="123" spans="1:16" ht="12.75">
      <c r="A123" s="25" t="s">
        <v>45</v>
      </c>
      <c s="29" t="s">
        <v>198</v>
      </c>
      <c s="29" t="s">
        <v>990</v>
      </c>
      <c s="25" t="s">
        <v>37</v>
      </c>
      <c s="30" t="s">
        <v>1019</v>
      </c>
      <c s="31" t="s">
        <v>229</v>
      </c>
      <c s="32">
        <v>17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47</v>
      </c>
    </row>
    <row r="125" spans="1:5" ht="12.75">
      <c r="A125" s="36" t="s">
        <v>52</v>
      </c>
      <c r="E125" s="37" t="s">
        <v>47</v>
      </c>
    </row>
    <row r="126" spans="1:5" ht="12.75">
      <c r="A126" t="s">
        <v>54</v>
      </c>
      <c r="E126" s="35" t="s">
        <v>47</v>
      </c>
    </row>
    <row r="127" spans="1:16" ht="12.75">
      <c r="A127" s="25" t="s">
        <v>45</v>
      </c>
      <c s="29" t="s">
        <v>203</v>
      </c>
      <c s="29" t="s">
        <v>990</v>
      </c>
      <c s="25" t="s">
        <v>73</v>
      </c>
      <c s="30" t="s">
        <v>1020</v>
      </c>
      <c s="31" t="s">
        <v>229</v>
      </c>
      <c s="32">
        <v>7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47</v>
      </c>
    </row>
    <row r="129" spans="1:5" ht="12.75">
      <c r="A129" s="36" t="s">
        <v>52</v>
      </c>
      <c r="E129" s="37" t="s">
        <v>47</v>
      </c>
    </row>
    <row r="130" spans="1:5" ht="12.75">
      <c r="A130" t="s">
        <v>54</v>
      </c>
      <c r="E130" s="35" t="s">
        <v>47</v>
      </c>
    </row>
    <row r="131" spans="1:16" ht="12.75">
      <c r="A131" s="25" t="s">
        <v>45</v>
      </c>
      <c s="29" t="s">
        <v>208</v>
      </c>
      <c s="29" t="s">
        <v>990</v>
      </c>
      <c s="25" t="s">
        <v>78</v>
      </c>
      <c s="30" t="s">
        <v>1021</v>
      </c>
      <c s="31" t="s">
        <v>229</v>
      </c>
      <c s="32">
        <v>10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47</v>
      </c>
    </row>
    <row r="133" spans="1:5" ht="12.75">
      <c r="A133" s="36" t="s">
        <v>52</v>
      </c>
      <c r="E133" s="37" t="s">
        <v>47</v>
      </c>
    </row>
    <row r="134" spans="1:5" ht="12.75">
      <c r="A134" t="s">
        <v>54</v>
      </c>
      <c r="E134" s="35" t="s">
        <v>47</v>
      </c>
    </row>
    <row r="135" spans="1:16" ht="12.75">
      <c r="A135" s="25" t="s">
        <v>45</v>
      </c>
      <c s="29" t="s">
        <v>215</v>
      </c>
      <c s="29" t="s">
        <v>990</v>
      </c>
      <c s="25" t="s">
        <v>40</v>
      </c>
      <c s="30" t="s">
        <v>1022</v>
      </c>
      <c s="31" t="s">
        <v>100</v>
      </c>
      <c s="32">
        <v>6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</v>
      </c>
    </row>
    <row r="137" spans="1:5" ht="12.75">
      <c r="A137" s="36" t="s">
        <v>52</v>
      </c>
      <c r="E137" s="37" t="s">
        <v>47</v>
      </c>
    </row>
    <row r="138" spans="1:5" ht="12.75">
      <c r="A138" t="s">
        <v>54</v>
      </c>
      <c r="E138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0+O8+O93+O98+O119+O176+O181+O186+O191+O196+O221+O230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1051</v>
      </c>
      <c s="41">
        <f>0+I8+I93+I98+I119+I176+I181+I186+I191+I196+I221+I230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1051</v>
      </c>
      <c s="6"/>
      <c s="18" t="s">
        <v>1052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1010</v>
      </c>
      <c s="19"/>
      <c s="19"/>
      <c s="19"/>
      <c s="28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25.5">
      <c r="A9" s="25" t="s">
        <v>45</v>
      </c>
      <c s="29" t="s">
        <v>29</v>
      </c>
      <c s="29" t="s">
        <v>1053</v>
      </c>
      <c s="25" t="s">
        <v>47</v>
      </c>
      <c s="30" t="s">
        <v>1054</v>
      </c>
      <c s="31" t="s">
        <v>100</v>
      </c>
      <c s="32">
        <v>37.95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5.5">
      <c r="A11" s="36" t="s">
        <v>52</v>
      </c>
      <c r="E11" s="37" t="s">
        <v>1055</v>
      </c>
    </row>
    <row r="12" spans="1:5" ht="12.75">
      <c r="A12" t="s">
        <v>54</v>
      </c>
      <c r="E12" s="35" t="s">
        <v>47</v>
      </c>
    </row>
    <row r="13" spans="1:16" ht="25.5">
      <c r="A13" s="25" t="s">
        <v>45</v>
      </c>
      <c s="29" t="s">
        <v>23</v>
      </c>
      <c s="29" t="s">
        <v>1056</v>
      </c>
      <c s="25" t="s">
        <v>47</v>
      </c>
      <c s="30" t="s">
        <v>1057</v>
      </c>
      <c s="31" t="s">
        <v>100</v>
      </c>
      <c s="32">
        <v>37.95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25.5">
      <c r="A15" s="36" t="s">
        <v>52</v>
      </c>
      <c r="E15" s="37" t="s">
        <v>1055</v>
      </c>
    </row>
    <row r="16" spans="1:5" ht="12.75">
      <c r="A16" t="s">
        <v>54</v>
      </c>
      <c r="E16" s="35" t="s">
        <v>47</v>
      </c>
    </row>
    <row r="17" spans="1:16" ht="25.5">
      <c r="A17" s="25" t="s">
        <v>45</v>
      </c>
      <c s="29" t="s">
        <v>22</v>
      </c>
      <c s="29" t="s">
        <v>1058</v>
      </c>
      <c s="25" t="s">
        <v>47</v>
      </c>
      <c s="30" t="s">
        <v>1059</v>
      </c>
      <c s="31" t="s">
        <v>100</v>
      </c>
      <c s="32">
        <v>37.95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25.5">
      <c r="A19" s="36" t="s">
        <v>52</v>
      </c>
      <c r="E19" s="37" t="s">
        <v>1055</v>
      </c>
    </row>
    <row r="20" spans="1:5" ht="12.75">
      <c r="A20" t="s">
        <v>54</v>
      </c>
      <c r="E20" s="35" t="s">
        <v>47</v>
      </c>
    </row>
    <row r="21" spans="1:16" ht="12.75">
      <c r="A21" s="25" t="s">
        <v>45</v>
      </c>
      <c s="29" t="s">
        <v>33</v>
      </c>
      <c s="29" t="s">
        <v>1060</v>
      </c>
      <c s="25" t="s">
        <v>47</v>
      </c>
      <c s="30" t="s">
        <v>1061</v>
      </c>
      <c s="31" t="s">
        <v>119</v>
      </c>
      <c s="32">
        <v>7.367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78.5">
      <c r="A23" s="36" t="s">
        <v>52</v>
      </c>
      <c r="E23" s="37" t="s">
        <v>1062</v>
      </c>
    </row>
    <row r="24" spans="1:5" ht="12.75">
      <c r="A24" t="s">
        <v>54</v>
      </c>
      <c r="E24" s="35" t="s">
        <v>47</v>
      </c>
    </row>
    <row r="25" spans="1:16" ht="12.75">
      <c r="A25" s="25" t="s">
        <v>45</v>
      </c>
      <c s="29" t="s">
        <v>35</v>
      </c>
      <c s="29" t="s">
        <v>1063</v>
      </c>
      <c s="25" t="s">
        <v>47</v>
      </c>
      <c s="30" t="s">
        <v>1064</v>
      </c>
      <c s="31" t="s">
        <v>119</v>
      </c>
      <c s="32">
        <v>6.204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38.25">
      <c r="A27" s="36" t="s">
        <v>52</v>
      </c>
      <c r="E27" s="37" t="s">
        <v>1065</v>
      </c>
    </row>
    <row r="28" spans="1:5" ht="12.75">
      <c r="A28" t="s">
        <v>54</v>
      </c>
      <c r="E28" s="35" t="s">
        <v>47</v>
      </c>
    </row>
    <row r="29" spans="1:16" ht="12.75">
      <c r="A29" s="25" t="s">
        <v>45</v>
      </c>
      <c s="29" t="s">
        <v>37</v>
      </c>
      <c s="29" t="s">
        <v>1066</v>
      </c>
      <c s="25" t="s">
        <v>47</v>
      </c>
      <c s="30" t="s">
        <v>1067</v>
      </c>
      <c s="31" t="s">
        <v>119</v>
      </c>
      <c s="32">
        <v>44.2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65.75">
      <c r="A31" s="36" t="s">
        <v>52</v>
      </c>
      <c r="E31" s="37" t="s">
        <v>1068</v>
      </c>
    </row>
    <row r="32" spans="1:5" ht="12.75">
      <c r="A32" t="s">
        <v>54</v>
      </c>
      <c r="E32" s="35" t="s">
        <v>47</v>
      </c>
    </row>
    <row r="33" spans="1:16" ht="12.75">
      <c r="A33" s="25" t="s">
        <v>45</v>
      </c>
      <c s="29" t="s">
        <v>73</v>
      </c>
      <c s="29" t="s">
        <v>1069</v>
      </c>
      <c s="25" t="s">
        <v>47</v>
      </c>
      <c s="30" t="s">
        <v>1070</v>
      </c>
      <c s="31" t="s">
        <v>119</v>
      </c>
      <c s="32">
        <v>44.2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65.75">
      <c r="A35" s="36" t="s">
        <v>52</v>
      </c>
      <c r="E35" s="37" t="s">
        <v>1068</v>
      </c>
    </row>
    <row r="36" spans="1:5" ht="12.75">
      <c r="A36" t="s">
        <v>54</v>
      </c>
      <c r="E36" s="35" t="s">
        <v>47</v>
      </c>
    </row>
    <row r="37" spans="1:16" ht="12.75">
      <c r="A37" s="25" t="s">
        <v>45</v>
      </c>
      <c s="29" t="s">
        <v>78</v>
      </c>
      <c s="29" t="s">
        <v>1071</v>
      </c>
      <c s="25" t="s">
        <v>47</v>
      </c>
      <c s="30" t="s">
        <v>1072</v>
      </c>
      <c s="31" t="s">
        <v>119</v>
      </c>
      <c s="32">
        <v>29.466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65.75">
      <c r="A39" s="36" t="s">
        <v>52</v>
      </c>
      <c r="E39" s="37" t="s">
        <v>1073</v>
      </c>
    </row>
    <row r="40" spans="1:5" ht="12.75">
      <c r="A40" t="s">
        <v>54</v>
      </c>
      <c r="E40" s="35" t="s">
        <v>47</v>
      </c>
    </row>
    <row r="41" spans="1:16" ht="12.75">
      <c r="A41" s="25" t="s">
        <v>45</v>
      </c>
      <c s="29" t="s">
        <v>40</v>
      </c>
      <c s="29" t="s">
        <v>1074</v>
      </c>
      <c s="25" t="s">
        <v>47</v>
      </c>
      <c s="30" t="s">
        <v>1075</v>
      </c>
      <c s="31" t="s">
        <v>119</v>
      </c>
      <c s="32">
        <v>29.466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165.75">
      <c r="A43" s="36" t="s">
        <v>52</v>
      </c>
      <c r="E43" s="37" t="s">
        <v>1073</v>
      </c>
    </row>
    <row r="44" spans="1:5" ht="12.75">
      <c r="A44" t="s">
        <v>54</v>
      </c>
      <c r="E44" s="35" t="s">
        <v>47</v>
      </c>
    </row>
    <row r="45" spans="1:16" ht="25.5">
      <c r="A45" s="25" t="s">
        <v>45</v>
      </c>
      <c s="29" t="s">
        <v>42</v>
      </c>
      <c s="29" t="s">
        <v>1076</v>
      </c>
      <c s="25" t="s">
        <v>47</v>
      </c>
      <c s="30" t="s">
        <v>1077</v>
      </c>
      <c s="31" t="s">
        <v>100</v>
      </c>
      <c s="32">
        <v>186.869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51">
      <c r="A47" s="36" t="s">
        <v>52</v>
      </c>
      <c r="E47" s="37" t="s">
        <v>1078</v>
      </c>
    </row>
    <row r="48" spans="1:5" ht="12.75">
      <c r="A48" t="s">
        <v>54</v>
      </c>
      <c r="E48" s="35" t="s">
        <v>47</v>
      </c>
    </row>
    <row r="49" spans="1:16" ht="12.75">
      <c r="A49" s="25" t="s">
        <v>45</v>
      </c>
      <c s="29" t="s">
        <v>91</v>
      </c>
      <c s="29" t="s">
        <v>1079</v>
      </c>
      <c s="25" t="s">
        <v>47</v>
      </c>
      <c s="30" t="s">
        <v>1080</v>
      </c>
      <c s="31" t="s">
        <v>100</v>
      </c>
      <c s="32">
        <v>186.869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51">
      <c r="A51" s="36" t="s">
        <v>52</v>
      </c>
      <c r="E51" s="37" t="s">
        <v>1078</v>
      </c>
    </row>
    <row r="52" spans="1:5" ht="12.75">
      <c r="A52" t="s">
        <v>54</v>
      </c>
      <c r="E52" s="35" t="s">
        <v>47</v>
      </c>
    </row>
    <row r="53" spans="1:16" ht="25.5">
      <c r="A53" s="25" t="s">
        <v>45</v>
      </c>
      <c s="29" t="s">
        <v>97</v>
      </c>
      <c s="29" t="s">
        <v>1081</v>
      </c>
      <c s="25" t="s">
        <v>47</v>
      </c>
      <c s="30" t="s">
        <v>1082</v>
      </c>
      <c s="31" t="s">
        <v>119</v>
      </c>
      <c s="32">
        <v>61.264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153">
      <c r="A55" s="36" t="s">
        <v>52</v>
      </c>
      <c r="E55" s="37" t="s">
        <v>1083</v>
      </c>
    </row>
    <row r="56" spans="1:5" ht="12.75">
      <c r="A56" t="s">
        <v>54</v>
      </c>
      <c r="E56" s="35" t="s">
        <v>47</v>
      </c>
    </row>
    <row r="57" spans="1:16" ht="25.5">
      <c r="A57" s="25" t="s">
        <v>45</v>
      </c>
      <c s="29" t="s">
        <v>104</v>
      </c>
      <c s="29" t="s">
        <v>1084</v>
      </c>
      <c s="25" t="s">
        <v>47</v>
      </c>
      <c s="30" t="s">
        <v>1085</v>
      </c>
      <c s="31" t="s">
        <v>119</v>
      </c>
      <c s="32">
        <v>61.264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53">
      <c r="A59" s="36" t="s">
        <v>52</v>
      </c>
      <c r="E59" s="37" t="s">
        <v>1083</v>
      </c>
    </row>
    <row r="60" spans="1:5" ht="12.75">
      <c r="A60" t="s">
        <v>54</v>
      </c>
      <c r="E60" s="35" t="s">
        <v>47</v>
      </c>
    </row>
    <row r="61" spans="1:16" ht="12.75">
      <c r="A61" s="25" t="s">
        <v>45</v>
      </c>
      <c s="29" t="s">
        <v>110</v>
      </c>
      <c s="29" t="s">
        <v>1086</v>
      </c>
      <c s="25" t="s">
        <v>47</v>
      </c>
      <c s="30" t="s">
        <v>1087</v>
      </c>
      <c s="31" t="s">
        <v>119</v>
      </c>
      <c s="32">
        <v>11.428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76.5">
      <c r="A63" s="36" t="s">
        <v>52</v>
      </c>
      <c r="E63" s="37" t="s">
        <v>1088</v>
      </c>
    </row>
    <row r="64" spans="1:5" ht="12.75">
      <c r="A64" t="s">
        <v>54</v>
      </c>
      <c r="E64" s="35" t="s">
        <v>47</v>
      </c>
    </row>
    <row r="65" spans="1:16" ht="25.5">
      <c r="A65" s="25" t="s">
        <v>45</v>
      </c>
      <c s="29" t="s">
        <v>116</v>
      </c>
      <c s="29" t="s">
        <v>1089</v>
      </c>
      <c s="25" t="s">
        <v>47</v>
      </c>
      <c s="30" t="s">
        <v>1090</v>
      </c>
      <c s="31" t="s">
        <v>119</v>
      </c>
      <c s="32">
        <v>18.52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38.25">
      <c r="A67" s="36" t="s">
        <v>52</v>
      </c>
      <c r="E67" s="37" t="s">
        <v>1091</v>
      </c>
    </row>
    <row r="68" spans="1:5" ht="12.75">
      <c r="A68" t="s">
        <v>54</v>
      </c>
      <c r="E68" s="35" t="s">
        <v>47</v>
      </c>
    </row>
    <row r="69" spans="1:16" ht="12.75">
      <c r="A69" s="25" t="s">
        <v>45</v>
      </c>
      <c s="29" t="s">
        <v>123</v>
      </c>
      <c s="29" t="s">
        <v>1092</v>
      </c>
      <c s="25" t="s">
        <v>47</v>
      </c>
      <c s="30" t="s">
        <v>1093</v>
      </c>
      <c s="31" t="s">
        <v>119</v>
      </c>
      <c s="32">
        <v>25.211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38.25">
      <c r="A71" s="36" t="s">
        <v>52</v>
      </c>
      <c r="E71" s="37" t="s">
        <v>1094</v>
      </c>
    </row>
    <row r="72" spans="1:5" ht="12.75">
      <c r="A72" t="s">
        <v>54</v>
      </c>
      <c r="E72" s="35" t="s">
        <v>47</v>
      </c>
    </row>
    <row r="73" spans="1:16" ht="12.75">
      <c r="A73" s="25" t="s">
        <v>45</v>
      </c>
      <c s="29" t="s">
        <v>130</v>
      </c>
      <c s="29" t="s">
        <v>1095</v>
      </c>
      <c s="25" t="s">
        <v>47</v>
      </c>
      <c s="30" t="s">
        <v>1096</v>
      </c>
      <c s="31" t="s">
        <v>100</v>
      </c>
      <c s="32">
        <v>67.425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25.5">
      <c r="A75" s="36" t="s">
        <v>52</v>
      </c>
      <c r="E75" s="37" t="s">
        <v>1097</v>
      </c>
    </row>
    <row r="76" spans="1:5" ht="12.75">
      <c r="A76" t="s">
        <v>54</v>
      </c>
      <c r="E76" s="35" t="s">
        <v>47</v>
      </c>
    </row>
    <row r="77" spans="1:16" ht="25.5">
      <c r="A77" s="25" t="s">
        <v>45</v>
      </c>
      <c s="29" t="s">
        <v>137</v>
      </c>
      <c s="29" t="s">
        <v>1098</v>
      </c>
      <c s="25" t="s">
        <v>47</v>
      </c>
      <c s="30" t="s">
        <v>1099</v>
      </c>
      <c s="31" t="s">
        <v>100</v>
      </c>
      <c s="32">
        <v>67.425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25.5">
      <c r="A79" s="36" t="s">
        <v>52</v>
      </c>
      <c r="E79" s="37" t="s">
        <v>1097</v>
      </c>
    </row>
    <row r="80" spans="1:5" ht="12.75">
      <c r="A80" t="s">
        <v>54</v>
      </c>
      <c r="E80" s="35" t="s">
        <v>47</v>
      </c>
    </row>
    <row r="81" spans="1:16" ht="12.75">
      <c r="A81" s="25" t="s">
        <v>45</v>
      </c>
      <c s="29" t="s">
        <v>143</v>
      </c>
      <c s="29" t="s">
        <v>1100</v>
      </c>
      <c s="25" t="s">
        <v>47</v>
      </c>
      <c s="30" t="s">
        <v>1101</v>
      </c>
      <c s="31" t="s">
        <v>119</v>
      </c>
      <c s="32">
        <v>61.264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153">
      <c r="A83" s="36" t="s">
        <v>52</v>
      </c>
      <c r="E83" s="37" t="s">
        <v>1083</v>
      </c>
    </row>
    <row r="84" spans="1:5" ht="12.75">
      <c r="A84" t="s">
        <v>54</v>
      </c>
      <c r="E84" s="35" t="s">
        <v>47</v>
      </c>
    </row>
    <row r="85" spans="1:16" ht="12.75">
      <c r="A85" s="25" t="s">
        <v>45</v>
      </c>
      <c s="29" t="s">
        <v>149</v>
      </c>
      <c s="29" t="s">
        <v>1102</v>
      </c>
      <c s="25" t="s">
        <v>47</v>
      </c>
      <c s="30" t="s">
        <v>1103</v>
      </c>
      <c s="31" t="s">
        <v>119</v>
      </c>
      <c s="32">
        <v>13.866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38.25">
      <c r="A87" s="36" t="s">
        <v>52</v>
      </c>
      <c r="E87" s="37" t="s">
        <v>1104</v>
      </c>
    </row>
    <row r="88" spans="1:5" ht="12.75">
      <c r="A88" t="s">
        <v>54</v>
      </c>
      <c r="E88" s="35" t="s">
        <v>47</v>
      </c>
    </row>
    <row r="89" spans="1:16" ht="12.75">
      <c r="A89" s="25" t="s">
        <v>45</v>
      </c>
      <c s="29" t="s">
        <v>156</v>
      </c>
      <c s="29" t="s">
        <v>1105</v>
      </c>
      <c s="25" t="s">
        <v>47</v>
      </c>
      <c s="30" t="s">
        <v>1106</v>
      </c>
      <c s="31" t="s">
        <v>119</v>
      </c>
      <c s="32">
        <v>11.345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47</v>
      </c>
    </row>
    <row r="91" spans="1:5" ht="38.25">
      <c r="A91" s="36" t="s">
        <v>52</v>
      </c>
      <c r="E91" s="37" t="s">
        <v>1107</v>
      </c>
    </row>
    <row r="92" spans="1:5" ht="12.75">
      <c r="A92" t="s">
        <v>54</v>
      </c>
      <c r="E92" s="35" t="s">
        <v>47</v>
      </c>
    </row>
    <row r="93" spans="1:18" ht="12.75" customHeight="1">
      <c r="A93" s="6" t="s">
        <v>43</v>
      </c>
      <c s="6"/>
      <c s="39" t="s">
        <v>33</v>
      </c>
      <c s="6"/>
      <c s="27" t="s">
        <v>1108</v>
      </c>
      <c s="6"/>
      <c s="6"/>
      <c s="6"/>
      <c s="40">
        <f>0+Q93</f>
      </c>
      <c r="O93">
        <f>0+R93</f>
      </c>
      <c r="Q93">
        <f>0+I94</f>
      </c>
      <c>
        <f>0+O94</f>
      </c>
    </row>
    <row r="94" spans="1:16" ht="12.75">
      <c r="A94" s="25" t="s">
        <v>45</v>
      </c>
      <c s="29" t="s">
        <v>161</v>
      </c>
      <c s="29" t="s">
        <v>1109</v>
      </c>
      <c s="25" t="s">
        <v>47</v>
      </c>
      <c s="30" t="s">
        <v>1110</v>
      </c>
      <c s="31" t="s">
        <v>119</v>
      </c>
      <c s="32">
        <v>8.795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38.25">
      <c r="A96" s="36" t="s">
        <v>52</v>
      </c>
      <c r="E96" s="37" t="s">
        <v>1111</v>
      </c>
    </row>
    <row r="97" spans="1:5" ht="12.75">
      <c r="A97" t="s">
        <v>54</v>
      </c>
      <c r="E97" s="35" t="s">
        <v>47</v>
      </c>
    </row>
    <row r="98" spans="1:18" ht="12.75" customHeight="1">
      <c r="A98" s="6" t="s">
        <v>43</v>
      </c>
      <c s="6"/>
      <c s="39" t="s">
        <v>35</v>
      </c>
      <c s="6"/>
      <c s="27" t="s">
        <v>1112</v>
      </c>
      <c s="6"/>
      <c s="6"/>
      <c s="6"/>
      <c s="40">
        <f>0+Q98</f>
      </c>
      <c r="O98">
        <f>0+R98</f>
      </c>
      <c r="Q98">
        <f>0+I99+I103+I107+I111+I115</f>
      </c>
      <c>
        <f>0+O99+O103+O107+O111+O115</f>
      </c>
    </row>
    <row r="99" spans="1:16" ht="12.75">
      <c r="A99" s="25" t="s">
        <v>45</v>
      </c>
      <c s="29" t="s">
        <v>166</v>
      </c>
      <c s="29" t="s">
        <v>1113</v>
      </c>
      <c s="25" t="s">
        <v>47</v>
      </c>
      <c s="30" t="s">
        <v>1114</v>
      </c>
      <c s="31" t="s">
        <v>63</v>
      </c>
      <c s="32">
        <v>20.873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25.5">
      <c r="A101" s="36" t="s">
        <v>52</v>
      </c>
      <c r="E101" s="37" t="s">
        <v>1115</v>
      </c>
    </row>
    <row r="102" spans="1:5" ht="12.75">
      <c r="A102" t="s">
        <v>54</v>
      </c>
      <c r="E102" s="35" t="s">
        <v>47</v>
      </c>
    </row>
    <row r="103" spans="1:16" ht="12.75">
      <c r="A103" s="25" t="s">
        <v>45</v>
      </c>
      <c s="29" t="s">
        <v>172</v>
      </c>
      <c s="29" t="s">
        <v>1116</v>
      </c>
      <c s="25" t="s">
        <v>47</v>
      </c>
      <c s="30" t="s">
        <v>1117</v>
      </c>
      <c s="31" t="s">
        <v>63</v>
      </c>
      <c s="32">
        <v>20.038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25.5">
      <c r="A105" s="36" t="s">
        <v>52</v>
      </c>
      <c r="E105" s="37" t="s">
        <v>1118</v>
      </c>
    </row>
    <row r="106" spans="1:5" ht="12.75">
      <c r="A106" t="s">
        <v>54</v>
      </c>
      <c r="E106" s="35" t="s">
        <v>47</v>
      </c>
    </row>
    <row r="107" spans="1:16" ht="25.5">
      <c r="A107" s="25" t="s">
        <v>45</v>
      </c>
      <c s="29" t="s">
        <v>178</v>
      </c>
      <c s="29" t="s">
        <v>1119</v>
      </c>
      <c s="25" t="s">
        <v>47</v>
      </c>
      <c s="30" t="s">
        <v>1120</v>
      </c>
      <c s="31" t="s">
        <v>100</v>
      </c>
      <c s="32">
        <v>37.95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25.5">
      <c r="A109" s="36" t="s">
        <v>52</v>
      </c>
      <c r="E109" s="37" t="s">
        <v>1055</v>
      </c>
    </row>
    <row r="110" spans="1:5" ht="12.75">
      <c r="A110" t="s">
        <v>54</v>
      </c>
      <c r="E110" s="35" t="s">
        <v>47</v>
      </c>
    </row>
    <row r="111" spans="1:16" ht="12.75">
      <c r="A111" s="25" t="s">
        <v>45</v>
      </c>
      <c s="29" t="s">
        <v>184</v>
      </c>
      <c s="29" t="s">
        <v>1121</v>
      </c>
      <c s="25" t="s">
        <v>47</v>
      </c>
      <c s="30" t="s">
        <v>1122</v>
      </c>
      <c s="31" t="s">
        <v>100</v>
      </c>
      <c s="32">
        <v>37.95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25.5">
      <c r="A113" s="36" t="s">
        <v>52</v>
      </c>
      <c r="E113" s="37" t="s">
        <v>1055</v>
      </c>
    </row>
    <row r="114" spans="1:5" ht="12.75">
      <c r="A114" t="s">
        <v>54</v>
      </c>
      <c r="E114" s="35" t="s">
        <v>47</v>
      </c>
    </row>
    <row r="115" spans="1:16" ht="25.5">
      <c r="A115" s="25" t="s">
        <v>45</v>
      </c>
      <c s="29" t="s">
        <v>188</v>
      </c>
      <c s="29" t="s">
        <v>1123</v>
      </c>
      <c s="25" t="s">
        <v>47</v>
      </c>
      <c s="30" t="s">
        <v>1124</v>
      </c>
      <c s="31" t="s">
        <v>100</v>
      </c>
      <c s="32">
        <v>37.95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47</v>
      </c>
    </row>
    <row r="117" spans="1:5" ht="25.5">
      <c r="A117" s="36" t="s">
        <v>52</v>
      </c>
      <c r="E117" s="37" t="s">
        <v>1055</v>
      </c>
    </row>
    <row r="118" spans="1:5" ht="12.75">
      <c r="A118" t="s">
        <v>54</v>
      </c>
      <c r="E118" s="35" t="s">
        <v>47</v>
      </c>
    </row>
    <row r="119" spans="1:18" ht="12.75" customHeight="1">
      <c r="A119" s="6" t="s">
        <v>43</v>
      </c>
      <c s="6"/>
      <c s="39" t="s">
        <v>78</v>
      </c>
      <c s="6"/>
      <c s="27" t="s">
        <v>1125</v>
      </c>
      <c s="6"/>
      <c s="6"/>
      <c s="6"/>
      <c s="40">
        <f>0+Q119</f>
      </c>
      <c r="O119">
        <f>0+R119</f>
      </c>
      <c r="Q119">
        <f>0+I120+I124+I128+I132+I136+I140+I144+I148+I152+I156+I160+I164+I168+I172</f>
      </c>
      <c>
        <f>0+O120+O124+O128+O132+O136+O140+O144+O148+O152+O156+O160+O164+O168+O172</f>
      </c>
    </row>
    <row r="120" spans="1:16" ht="12.75">
      <c r="A120" s="25" t="s">
        <v>45</v>
      </c>
      <c s="29" t="s">
        <v>193</v>
      </c>
      <c s="29" t="s">
        <v>1126</v>
      </c>
      <c s="25" t="s">
        <v>47</v>
      </c>
      <c s="30" t="s">
        <v>1127</v>
      </c>
      <c s="31" t="s">
        <v>107</v>
      </c>
      <c s="32">
        <v>3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47</v>
      </c>
    </row>
    <row r="122" spans="1:5" ht="25.5">
      <c r="A122" s="36" t="s">
        <v>52</v>
      </c>
      <c r="E122" s="37" t="s">
        <v>1128</v>
      </c>
    </row>
    <row r="123" spans="1:5" ht="12.75">
      <c r="A123" t="s">
        <v>54</v>
      </c>
      <c r="E123" s="35" t="s">
        <v>47</v>
      </c>
    </row>
    <row r="124" spans="1:16" ht="25.5">
      <c r="A124" s="25" t="s">
        <v>45</v>
      </c>
      <c s="29" t="s">
        <v>198</v>
      </c>
      <c s="29" t="s">
        <v>1129</v>
      </c>
      <c s="25" t="s">
        <v>47</v>
      </c>
      <c s="30" t="s">
        <v>1130</v>
      </c>
      <c s="31" t="s">
        <v>107</v>
      </c>
      <c s="32">
        <v>28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47</v>
      </c>
    </row>
    <row r="126" spans="1:5" ht="25.5">
      <c r="A126" s="36" t="s">
        <v>52</v>
      </c>
      <c r="E126" s="37" t="s">
        <v>1131</v>
      </c>
    </row>
    <row r="127" spans="1:5" ht="12.75">
      <c r="A127" t="s">
        <v>54</v>
      </c>
      <c r="E127" s="35" t="s">
        <v>47</v>
      </c>
    </row>
    <row r="128" spans="1:16" ht="25.5">
      <c r="A128" s="25" t="s">
        <v>45</v>
      </c>
      <c s="29" t="s">
        <v>203</v>
      </c>
      <c s="29" t="s">
        <v>1132</v>
      </c>
      <c s="25" t="s">
        <v>47</v>
      </c>
      <c s="30" t="s">
        <v>1133</v>
      </c>
      <c s="31" t="s">
        <v>107</v>
      </c>
      <c s="32">
        <v>1.01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47</v>
      </c>
    </row>
    <row r="130" spans="1:5" ht="38.25">
      <c r="A130" s="36" t="s">
        <v>52</v>
      </c>
      <c r="E130" s="37" t="s">
        <v>1134</v>
      </c>
    </row>
    <row r="131" spans="1:5" ht="12.75">
      <c r="A131" t="s">
        <v>54</v>
      </c>
      <c r="E131" s="35" t="s">
        <v>47</v>
      </c>
    </row>
    <row r="132" spans="1:16" ht="25.5">
      <c r="A132" s="25" t="s">
        <v>45</v>
      </c>
      <c s="29" t="s">
        <v>208</v>
      </c>
      <c s="29" t="s">
        <v>1135</v>
      </c>
      <c s="25" t="s">
        <v>47</v>
      </c>
      <c s="30" t="s">
        <v>1136</v>
      </c>
      <c s="31" t="s">
        <v>107</v>
      </c>
      <c s="32">
        <v>2.02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47</v>
      </c>
    </row>
    <row r="134" spans="1:5" ht="25.5">
      <c r="A134" s="36" t="s">
        <v>52</v>
      </c>
      <c r="E134" s="37" t="s">
        <v>1137</v>
      </c>
    </row>
    <row r="135" spans="1:5" ht="12.75">
      <c r="A135" t="s">
        <v>54</v>
      </c>
      <c r="E135" s="35" t="s">
        <v>47</v>
      </c>
    </row>
    <row r="136" spans="1:16" ht="25.5">
      <c r="A136" s="25" t="s">
        <v>45</v>
      </c>
      <c s="29" t="s">
        <v>215</v>
      </c>
      <c s="29" t="s">
        <v>1138</v>
      </c>
      <c s="25" t="s">
        <v>47</v>
      </c>
      <c s="30" t="s">
        <v>1139</v>
      </c>
      <c s="31" t="s">
        <v>107</v>
      </c>
      <c s="32">
        <v>1.01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47</v>
      </c>
    </row>
    <row r="138" spans="1:5" ht="38.25">
      <c r="A138" s="36" t="s">
        <v>52</v>
      </c>
      <c r="E138" s="37" t="s">
        <v>1140</v>
      </c>
    </row>
    <row r="139" spans="1:5" ht="12.75">
      <c r="A139" t="s">
        <v>54</v>
      </c>
      <c r="E139" s="35" t="s">
        <v>47</v>
      </c>
    </row>
    <row r="140" spans="1:16" ht="25.5">
      <c r="A140" s="25" t="s">
        <v>45</v>
      </c>
      <c s="29" t="s">
        <v>220</v>
      </c>
      <c s="29" t="s">
        <v>1141</v>
      </c>
      <c s="25" t="s">
        <v>47</v>
      </c>
      <c s="30" t="s">
        <v>1142</v>
      </c>
      <c s="31" t="s">
        <v>107</v>
      </c>
      <c s="32">
        <v>3.03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47</v>
      </c>
    </row>
    <row r="142" spans="1:5" ht="25.5">
      <c r="A142" s="36" t="s">
        <v>52</v>
      </c>
      <c r="E142" s="37" t="s">
        <v>1143</v>
      </c>
    </row>
    <row r="143" spans="1:5" ht="12.75">
      <c r="A143" t="s">
        <v>54</v>
      </c>
      <c r="E143" s="35" t="s">
        <v>47</v>
      </c>
    </row>
    <row r="144" spans="1:16" ht="25.5">
      <c r="A144" s="25" t="s">
        <v>45</v>
      </c>
      <c s="29" t="s">
        <v>226</v>
      </c>
      <c s="29" t="s">
        <v>1144</v>
      </c>
      <c s="25" t="s">
        <v>47</v>
      </c>
      <c s="30" t="s">
        <v>1145</v>
      </c>
      <c s="31" t="s">
        <v>107</v>
      </c>
      <c s="32">
        <v>3.03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47</v>
      </c>
    </row>
    <row r="146" spans="1:5" ht="25.5">
      <c r="A146" s="36" t="s">
        <v>52</v>
      </c>
      <c r="E146" s="37" t="s">
        <v>1143</v>
      </c>
    </row>
    <row r="147" spans="1:5" ht="12.75">
      <c r="A147" t="s">
        <v>54</v>
      </c>
      <c r="E147" s="35" t="s">
        <v>47</v>
      </c>
    </row>
    <row r="148" spans="1:16" ht="12.75">
      <c r="A148" s="25" t="s">
        <v>45</v>
      </c>
      <c s="29" t="s">
        <v>233</v>
      </c>
      <c s="29" t="s">
        <v>1146</v>
      </c>
      <c s="25" t="s">
        <v>47</v>
      </c>
      <c s="30" t="s">
        <v>1147</v>
      </c>
      <c s="31" t="s">
        <v>119</v>
      </c>
      <c s="32">
        <v>0.259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1148</v>
      </c>
    </row>
    <row r="150" spans="1:5" ht="25.5">
      <c r="A150" s="36" t="s">
        <v>52</v>
      </c>
      <c r="E150" s="37" t="s">
        <v>1149</v>
      </c>
    </row>
    <row r="151" spans="1:5" ht="12.75">
      <c r="A151" t="s">
        <v>54</v>
      </c>
      <c r="E151" s="35" t="s">
        <v>47</v>
      </c>
    </row>
    <row r="152" spans="1:16" ht="12.75">
      <c r="A152" s="25" t="s">
        <v>45</v>
      </c>
      <c s="29" t="s">
        <v>239</v>
      </c>
      <c s="29" t="s">
        <v>1150</v>
      </c>
      <c s="25" t="s">
        <v>47</v>
      </c>
      <c s="30" t="s">
        <v>1151</v>
      </c>
      <c s="31" t="s">
        <v>229</v>
      </c>
      <c s="32">
        <v>53.3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47</v>
      </c>
    </row>
    <row r="154" spans="1:5" ht="25.5">
      <c r="A154" s="36" t="s">
        <v>52</v>
      </c>
      <c r="E154" s="37" t="s">
        <v>1152</v>
      </c>
    </row>
    <row r="155" spans="1:5" ht="12.75">
      <c r="A155" t="s">
        <v>54</v>
      </c>
      <c r="E155" s="35" t="s">
        <v>47</v>
      </c>
    </row>
    <row r="156" spans="1:16" ht="25.5">
      <c r="A156" s="25" t="s">
        <v>45</v>
      </c>
      <c s="29" t="s">
        <v>242</v>
      </c>
      <c s="29" t="s">
        <v>1153</v>
      </c>
      <c s="25" t="s">
        <v>47</v>
      </c>
      <c s="30" t="s">
        <v>1154</v>
      </c>
      <c s="31" t="s">
        <v>107</v>
      </c>
      <c s="32">
        <v>3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47</v>
      </c>
    </row>
    <row r="158" spans="1:5" ht="38.25">
      <c r="A158" s="36" t="s">
        <v>52</v>
      </c>
      <c r="E158" s="37" t="s">
        <v>1155</v>
      </c>
    </row>
    <row r="159" spans="1:5" ht="12.75">
      <c r="A159" t="s">
        <v>54</v>
      </c>
      <c r="E159" s="35" t="s">
        <v>47</v>
      </c>
    </row>
    <row r="160" spans="1:16" ht="25.5">
      <c r="A160" s="25" t="s">
        <v>45</v>
      </c>
      <c s="29" t="s">
        <v>247</v>
      </c>
      <c s="29" t="s">
        <v>1156</v>
      </c>
      <c s="25" t="s">
        <v>47</v>
      </c>
      <c s="30" t="s">
        <v>1157</v>
      </c>
      <c s="31" t="s">
        <v>107</v>
      </c>
      <c s="32">
        <v>4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47</v>
      </c>
    </row>
    <row r="162" spans="1:5" ht="63.75">
      <c r="A162" s="36" t="s">
        <v>52</v>
      </c>
      <c r="E162" s="37" t="s">
        <v>1158</v>
      </c>
    </row>
    <row r="163" spans="1:5" ht="12.75">
      <c r="A163" t="s">
        <v>54</v>
      </c>
      <c r="E163" s="35" t="s">
        <v>47</v>
      </c>
    </row>
    <row r="164" spans="1:16" ht="25.5">
      <c r="A164" s="25" t="s">
        <v>45</v>
      </c>
      <c s="29" t="s">
        <v>251</v>
      </c>
      <c s="29" t="s">
        <v>1159</v>
      </c>
      <c s="25" t="s">
        <v>47</v>
      </c>
      <c s="30" t="s">
        <v>1160</v>
      </c>
      <c s="31" t="s">
        <v>107</v>
      </c>
      <c s="32">
        <v>3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47</v>
      </c>
    </row>
    <row r="166" spans="1:5" ht="25.5">
      <c r="A166" s="36" t="s">
        <v>52</v>
      </c>
      <c r="E166" s="37" t="s">
        <v>1128</v>
      </c>
    </row>
    <row r="167" spans="1:5" ht="12.75">
      <c r="A167" t="s">
        <v>54</v>
      </c>
      <c r="E167" s="35" t="s">
        <v>47</v>
      </c>
    </row>
    <row r="168" spans="1:16" ht="12.75">
      <c r="A168" s="25" t="s">
        <v>45</v>
      </c>
      <c s="29" t="s">
        <v>258</v>
      </c>
      <c s="29" t="s">
        <v>1161</v>
      </c>
      <c s="25" t="s">
        <v>47</v>
      </c>
      <c s="30" t="s">
        <v>1162</v>
      </c>
      <c s="31" t="s">
        <v>1163</v>
      </c>
      <c s="32">
        <v>0.5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47</v>
      </c>
    </row>
    <row r="170" spans="1:5" ht="12.75">
      <c r="A170" s="36" t="s">
        <v>52</v>
      </c>
      <c r="E170" s="37" t="s">
        <v>47</v>
      </c>
    </row>
    <row r="171" spans="1:5" ht="12.75">
      <c r="A171" t="s">
        <v>54</v>
      </c>
      <c r="E171" s="35" t="s">
        <v>47</v>
      </c>
    </row>
    <row r="172" spans="1:16" ht="25.5">
      <c r="A172" s="25" t="s">
        <v>45</v>
      </c>
      <c s="29" t="s">
        <v>264</v>
      </c>
      <c s="29" t="s">
        <v>1164</v>
      </c>
      <c s="25" t="s">
        <v>47</v>
      </c>
      <c s="30" t="s">
        <v>1165</v>
      </c>
      <c s="31" t="s">
        <v>107</v>
      </c>
      <c s="32">
        <v>3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47</v>
      </c>
    </row>
    <row r="174" spans="1:5" ht="25.5">
      <c r="A174" s="36" t="s">
        <v>52</v>
      </c>
      <c r="E174" s="37" t="s">
        <v>1128</v>
      </c>
    </row>
    <row r="175" spans="1:5" ht="12.75">
      <c r="A175" t="s">
        <v>54</v>
      </c>
      <c r="E175" s="35" t="s">
        <v>47</v>
      </c>
    </row>
    <row r="176" spans="1:18" ht="12.75" customHeight="1">
      <c r="A176" s="6" t="s">
        <v>43</v>
      </c>
      <c s="6"/>
      <c s="39" t="s">
        <v>527</v>
      </c>
      <c s="6"/>
      <c s="27" t="s">
        <v>1166</v>
      </c>
      <c s="6"/>
      <c s="6"/>
      <c s="6"/>
      <c s="40">
        <f>0+Q176</f>
      </c>
      <c r="O176">
        <f>0+R176</f>
      </c>
      <c r="Q176">
        <f>0+I177</f>
      </c>
      <c>
        <f>0+O177</f>
      </c>
    </row>
    <row r="177" spans="1:16" ht="12.75">
      <c r="A177" s="25" t="s">
        <v>45</v>
      </c>
      <c s="29" t="s">
        <v>270</v>
      </c>
      <c s="29" t="s">
        <v>1167</v>
      </c>
      <c s="25" t="s">
        <v>47</v>
      </c>
      <c s="30" t="s">
        <v>1168</v>
      </c>
      <c s="31" t="s">
        <v>823</v>
      </c>
      <c s="32">
        <v>1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47</v>
      </c>
    </row>
    <row r="179" spans="1:5" ht="12.75">
      <c r="A179" s="36" t="s">
        <v>52</v>
      </c>
      <c r="E179" s="37" t="s">
        <v>1169</v>
      </c>
    </row>
    <row r="180" spans="1:5" ht="12.75">
      <c r="A180" t="s">
        <v>54</v>
      </c>
      <c r="E180" s="35" t="s">
        <v>47</v>
      </c>
    </row>
    <row r="181" spans="1:18" ht="12.75" customHeight="1">
      <c r="A181" s="6" t="s">
        <v>43</v>
      </c>
      <c s="6"/>
      <c s="39" t="s">
        <v>800</v>
      </c>
      <c s="6"/>
      <c s="27" t="s">
        <v>1170</v>
      </c>
      <c s="6"/>
      <c s="6"/>
      <c s="6"/>
      <c s="40">
        <f>0+Q181</f>
      </c>
      <c r="O181">
        <f>0+R181</f>
      </c>
      <c r="Q181">
        <f>0+I182</f>
      </c>
      <c>
        <f>0+O182</f>
      </c>
    </row>
    <row r="182" spans="1:16" ht="12.75">
      <c r="A182" s="25" t="s">
        <v>45</v>
      </c>
      <c s="29" t="s">
        <v>276</v>
      </c>
      <c s="29" t="s">
        <v>1171</v>
      </c>
      <c s="25" t="s">
        <v>47</v>
      </c>
      <c s="30" t="s">
        <v>1172</v>
      </c>
      <c s="31" t="s">
        <v>229</v>
      </c>
      <c s="32">
        <v>69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47</v>
      </c>
    </row>
    <row r="184" spans="1:5" ht="25.5">
      <c r="A184" s="36" t="s">
        <v>52</v>
      </c>
      <c r="E184" s="37" t="s">
        <v>1173</v>
      </c>
    </row>
    <row r="185" spans="1:5" ht="12.75">
      <c r="A185" t="s">
        <v>54</v>
      </c>
      <c r="E185" s="35" t="s">
        <v>47</v>
      </c>
    </row>
    <row r="186" spans="1:18" ht="12.75" customHeight="1">
      <c r="A186" s="6" t="s">
        <v>43</v>
      </c>
      <c s="6"/>
      <c s="39" t="s">
        <v>821</v>
      </c>
      <c s="6"/>
      <c s="27" t="s">
        <v>1174</v>
      </c>
      <c s="6"/>
      <c s="6"/>
      <c s="6"/>
      <c s="40">
        <f>0+Q186</f>
      </c>
      <c r="O186">
        <f>0+R186</f>
      </c>
      <c r="Q186">
        <f>0+I187</f>
      </c>
      <c>
        <f>0+O187</f>
      </c>
    </row>
    <row r="187" spans="1:16" ht="12.75">
      <c r="A187" s="25" t="s">
        <v>45</v>
      </c>
      <c s="29" t="s">
        <v>282</v>
      </c>
      <c s="29" t="s">
        <v>1175</v>
      </c>
      <c s="25" t="s">
        <v>47</v>
      </c>
      <c s="30" t="s">
        <v>1176</v>
      </c>
      <c s="31" t="s">
        <v>1163</v>
      </c>
      <c s="32">
        <v>0.5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50</v>
      </c>
      <c r="E188" s="35" t="s">
        <v>47</v>
      </c>
    </row>
    <row r="189" spans="1:5" ht="12.75">
      <c r="A189" s="36" t="s">
        <v>52</v>
      </c>
      <c r="E189" s="37" t="s">
        <v>47</v>
      </c>
    </row>
    <row r="190" spans="1:5" ht="12.75">
      <c r="A190" t="s">
        <v>54</v>
      </c>
      <c r="E190" s="35" t="s">
        <v>47</v>
      </c>
    </row>
    <row r="191" spans="1:18" ht="12.75" customHeight="1">
      <c r="A191" s="6" t="s">
        <v>43</v>
      </c>
      <c s="6"/>
      <c s="39" t="s">
        <v>1177</v>
      </c>
      <c s="6"/>
      <c s="27" t="s">
        <v>1178</v>
      </c>
      <c s="6"/>
      <c s="6"/>
      <c s="6"/>
      <c s="40">
        <f>0+Q191</f>
      </c>
      <c r="O191">
        <f>0+R191</f>
      </c>
      <c r="Q191">
        <f>0+I192</f>
      </c>
      <c>
        <f>0+O192</f>
      </c>
    </row>
    <row r="192" spans="1:16" ht="25.5">
      <c r="A192" s="25" t="s">
        <v>45</v>
      </c>
      <c s="29" t="s">
        <v>289</v>
      </c>
      <c s="29" t="s">
        <v>1179</v>
      </c>
      <c s="25" t="s">
        <v>47</v>
      </c>
      <c s="30" t="s">
        <v>1180</v>
      </c>
      <c s="31" t="s">
        <v>63</v>
      </c>
      <c s="32">
        <v>115.928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1181</v>
      </c>
    </row>
    <row r="194" spans="1:5" ht="38.25">
      <c r="A194" s="36" t="s">
        <v>52</v>
      </c>
      <c r="E194" s="37" t="s">
        <v>1182</v>
      </c>
    </row>
    <row r="195" spans="1:5" ht="12.75">
      <c r="A195" t="s">
        <v>54</v>
      </c>
      <c r="E195" s="35" t="s">
        <v>47</v>
      </c>
    </row>
    <row r="196" spans="1:18" ht="12.75" customHeight="1">
      <c r="A196" s="6" t="s">
        <v>43</v>
      </c>
      <c s="6"/>
      <c s="39" t="s">
        <v>1183</v>
      </c>
      <c s="6"/>
      <c s="27" t="s">
        <v>1184</v>
      </c>
      <c s="6"/>
      <c s="6"/>
      <c s="6"/>
      <c s="40">
        <f>0+Q196</f>
      </c>
      <c r="O196">
        <f>0+R196</f>
      </c>
      <c r="Q196">
        <f>0+I197+I201+I205+I209+I213+I217</f>
      </c>
      <c>
        <f>0+O197+O201+O205+O209+O213+O217</f>
      </c>
    </row>
    <row r="197" spans="1:16" ht="12.75">
      <c r="A197" s="25" t="s">
        <v>45</v>
      </c>
      <c s="29" t="s">
        <v>295</v>
      </c>
      <c s="29" t="s">
        <v>1185</v>
      </c>
      <c s="25" t="s">
        <v>47</v>
      </c>
      <c s="30" t="s">
        <v>1186</v>
      </c>
      <c s="31" t="s">
        <v>63</v>
      </c>
      <c s="32">
        <v>47.936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47</v>
      </c>
    </row>
    <row r="199" spans="1:5" ht="38.25">
      <c r="A199" s="36" t="s">
        <v>52</v>
      </c>
      <c r="E199" s="37" t="s">
        <v>1187</v>
      </c>
    </row>
    <row r="200" spans="1:5" ht="12.75">
      <c r="A200" t="s">
        <v>54</v>
      </c>
      <c r="E200" s="35" t="s">
        <v>47</v>
      </c>
    </row>
    <row r="201" spans="1:16" ht="12.75">
      <c r="A201" s="25" t="s">
        <v>45</v>
      </c>
      <c s="29" t="s">
        <v>302</v>
      </c>
      <c s="29" t="s">
        <v>1188</v>
      </c>
      <c s="25" t="s">
        <v>47</v>
      </c>
      <c s="30" t="s">
        <v>1189</v>
      </c>
      <c s="31" t="s">
        <v>63</v>
      </c>
      <c s="32">
        <v>191.745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47</v>
      </c>
    </row>
    <row r="203" spans="1:5" ht="38.25">
      <c r="A203" s="36" t="s">
        <v>52</v>
      </c>
      <c r="E203" s="37" t="s">
        <v>1190</v>
      </c>
    </row>
    <row r="204" spans="1:5" ht="12.75">
      <c r="A204" t="s">
        <v>54</v>
      </c>
      <c r="E204" s="35" t="s">
        <v>47</v>
      </c>
    </row>
    <row r="205" spans="1:16" ht="25.5">
      <c r="A205" s="25" t="s">
        <v>45</v>
      </c>
      <c s="29" t="s">
        <v>307</v>
      </c>
      <c s="29" t="s">
        <v>1191</v>
      </c>
      <c s="25" t="s">
        <v>47</v>
      </c>
      <c s="30" t="s">
        <v>1192</v>
      </c>
      <c s="31" t="s">
        <v>63</v>
      </c>
      <c s="32">
        <v>47.936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47</v>
      </c>
    </row>
    <row r="207" spans="1:5" ht="38.25">
      <c r="A207" s="36" t="s">
        <v>52</v>
      </c>
      <c r="E207" s="37" t="s">
        <v>1187</v>
      </c>
    </row>
    <row r="208" spans="1:5" ht="12.75">
      <c r="A208" t="s">
        <v>54</v>
      </c>
      <c r="E208" s="35" t="s">
        <v>47</v>
      </c>
    </row>
    <row r="209" spans="1:16" ht="12.75">
      <c r="A209" s="25" t="s">
        <v>45</v>
      </c>
      <c s="29" t="s">
        <v>310</v>
      </c>
      <c s="29" t="s">
        <v>1193</v>
      </c>
      <c s="25" t="s">
        <v>47</v>
      </c>
      <c s="30" t="s">
        <v>1194</v>
      </c>
      <c s="31" t="s">
        <v>63</v>
      </c>
      <c s="32">
        <v>47.936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47</v>
      </c>
    </row>
    <row r="211" spans="1:5" ht="38.25">
      <c r="A211" s="36" t="s">
        <v>52</v>
      </c>
      <c r="E211" s="37" t="s">
        <v>1187</v>
      </c>
    </row>
    <row r="212" spans="1:5" ht="12.75">
      <c r="A212" t="s">
        <v>54</v>
      </c>
      <c r="E212" s="35" t="s">
        <v>47</v>
      </c>
    </row>
    <row r="213" spans="1:16" ht="12.75">
      <c r="A213" s="25" t="s">
        <v>45</v>
      </c>
      <c s="29" t="s">
        <v>315</v>
      </c>
      <c s="29" t="s">
        <v>1195</v>
      </c>
      <c s="25" t="s">
        <v>47</v>
      </c>
      <c s="30" t="s">
        <v>1196</v>
      </c>
      <c s="31" t="s">
        <v>63</v>
      </c>
      <c s="32">
        <v>35.952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47</v>
      </c>
    </row>
    <row r="215" spans="1:5" ht="38.25">
      <c r="A215" s="36" t="s">
        <v>52</v>
      </c>
      <c r="E215" s="37" t="s">
        <v>1197</v>
      </c>
    </row>
    <row r="216" spans="1:5" ht="12.75">
      <c r="A216" t="s">
        <v>54</v>
      </c>
      <c r="E216" s="35" t="s">
        <v>47</v>
      </c>
    </row>
    <row r="217" spans="1:16" ht="12.75">
      <c r="A217" s="25" t="s">
        <v>45</v>
      </c>
      <c s="29" t="s">
        <v>320</v>
      </c>
      <c s="29" t="s">
        <v>1198</v>
      </c>
      <c s="25" t="s">
        <v>47</v>
      </c>
      <c s="30" t="s">
        <v>1199</v>
      </c>
      <c s="31" t="s">
        <v>63</v>
      </c>
      <c s="32">
        <v>11.984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47</v>
      </c>
    </row>
    <row r="219" spans="1:5" ht="38.25">
      <c r="A219" s="36" t="s">
        <v>52</v>
      </c>
      <c r="E219" s="37" t="s">
        <v>1200</v>
      </c>
    </row>
    <row r="220" spans="1:5" ht="12.75">
      <c r="A220" t="s">
        <v>54</v>
      </c>
      <c r="E220" s="35" t="s">
        <v>47</v>
      </c>
    </row>
    <row r="221" spans="1:18" ht="12.75" customHeight="1">
      <c r="A221" s="6" t="s">
        <v>43</v>
      </c>
      <c s="6"/>
      <c s="39" t="s">
        <v>1009</v>
      </c>
      <c s="6"/>
      <c s="27" t="s">
        <v>1201</v>
      </c>
      <c s="6"/>
      <c s="6"/>
      <c s="6"/>
      <c s="40">
        <f>0+Q221</f>
      </c>
      <c r="O221">
        <f>0+R221</f>
      </c>
      <c r="Q221">
        <f>0+I222+I226</f>
      </c>
      <c>
        <f>0+O222+O226</f>
      </c>
    </row>
    <row r="222" spans="1:16" ht="12.75">
      <c r="A222" s="25" t="s">
        <v>45</v>
      </c>
      <c s="29" t="s">
        <v>326</v>
      </c>
      <c s="29" t="s">
        <v>1202</v>
      </c>
      <c s="25" t="s">
        <v>47</v>
      </c>
      <c s="30" t="s">
        <v>1203</v>
      </c>
      <c s="31" t="s">
        <v>285</v>
      </c>
      <c s="32">
        <v>202.274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12.75">
      <c r="A223" s="34" t="s">
        <v>50</v>
      </c>
      <c r="E223" s="35" t="s">
        <v>47</v>
      </c>
    </row>
    <row r="224" spans="1:5" ht="25.5">
      <c r="A224" s="36" t="s">
        <v>52</v>
      </c>
      <c r="E224" s="37" t="s">
        <v>1204</v>
      </c>
    </row>
    <row r="225" spans="1:5" ht="12.75">
      <c r="A225" t="s">
        <v>54</v>
      </c>
      <c r="E225" s="35" t="s">
        <v>47</v>
      </c>
    </row>
    <row r="226" spans="1:16" ht="12.75">
      <c r="A226" s="25" t="s">
        <v>45</v>
      </c>
      <c s="29" t="s">
        <v>332</v>
      </c>
      <c s="29" t="s">
        <v>1205</v>
      </c>
      <c s="25" t="s">
        <v>47</v>
      </c>
      <c s="30" t="s">
        <v>1206</v>
      </c>
      <c s="31" t="s">
        <v>229</v>
      </c>
      <c s="32">
        <v>53.3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47</v>
      </c>
    </row>
    <row r="228" spans="1:5" ht="25.5">
      <c r="A228" s="36" t="s">
        <v>52</v>
      </c>
      <c r="E228" s="37" t="s">
        <v>1152</v>
      </c>
    </row>
    <row r="229" spans="1:5" ht="12.75">
      <c r="A229" t="s">
        <v>54</v>
      </c>
      <c r="E229" s="35" t="s">
        <v>47</v>
      </c>
    </row>
    <row r="230" spans="1:18" ht="12.75" customHeight="1">
      <c r="A230" s="6" t="s">
        <v>43</v>
      </c>
      <c s="6"/>
      <c s="39" t="s">
        <v>1207</v>
      </c>
      <c s="6"/>
      <c s="27" t="s">
        <v>1208</v>
      </c>
      <c s="6"/>
      <c s="6"/>
      <c s="6"/>
      <c s="40">
        <f>0+Q230</f>
      </c>
      <c r="O230">
        <f>0+R230</f>
      </c>
      <c r="Q230">
        <f>0+I231</f>
      </c>
      <c>
        <f>0+O231</f>
      </c>
    </row>
    <row r="231" spans="1:16" ht="12.75">
      <c r="A231" s="25" t="s">
        <v>45</v>
      </c>
      <c s="29" t="s">
        <v>335</v>
      </c>
      <c s="29" t="s">
        <v>1209</v>
      </c>
      <c s="25" t="s">
        <v>47</v>
      </c>
      <c s="30" t="s">
        <v>1210</v>
      </c>
      <c s="31" t="s">
        <v>1163</v>
      </c>
      <c s="32">
        <v>5</v>
      </c>
      <c s="33">
        <v>0</v>
      </c>
      <c s="33">
        <f>ROUND(ROUND(H231,2)*ROUND(G231,3),2)</f>
      </c>
      <c r="O231">
        <f>(I231*21)/100</f>
      </c>
      <c t="s">
        <v>23</v>
      </c>
    </row>
    <row r="232" spans="1:5" ht="51">
      <c r="A232" s="34" t="s">
        <v>50</v>
      </c>
      <c r="E232" s="35" t="s">
        <v>1211</v>
      </c>
    </row>
    <row r="233" spans="1:5" ht="38.25">
      <c r="A233" s="36" t="s">
        <v>52</v>
      </c>
      <c r="E233" s="37" t="s">
        <v>1212</v>
      </c>
    </row>
    <row r="234" spans="1:5" ht="12.75">
      <c r="A234" t="s">
        <v>54</v>
      </c>
      <c r="E234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