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mbor\Desktop\"/>
    </mc:Choice>
  </mc:AlternateContent>
  <bookViews>
    <workbookView xWindow="0" yWindow="0" windowWidth="0" windowHeight="0"/>
  </bookViews>
  <sheets>
    <sheet name="Rekapitulace stavby" sheetId="1" r:id="rId1"/>
    <sheet name="PS01 - technologie" sheetId="2" r:id="rId2"/>
    <sheet name="SO 01 - Železniční svršek " sheetId="3" r:id="rId3"/>
    <sheet name="SO 02 - Oprava váhy" sheetId="4" r:id="rId4"/>
    <sheet name="SO03 - elektrická instalace" sheetId="5" r:id="rId5"/>
    <sheet name="PS01 - VRN" sheetId="6" r:id="rId6"/>
    <sheet name="SO02 - VRN" sheetId="7" r:id="rId7"/>
    <sheet name="SO03 - VRN" sheetId="8" r:id="rId8"/>
    <sheet name="Pokyny pro vyplnění" sheetId="9" r:id="rId9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'PS01 - technologie'!$C$79:$K$109</definedName>
    <definedName name="_xlnm.Print_Area" localSheetId="1">'PS01 - technologie'!$C$4:$J$39,'PS01 - technologie'!$C$45:$J$61,'PS01 - technologie'!$C$67:$K$109</definedName>
    <definedName name="_xlnm.Print_Titles" localSheetId="1">'PS01 - technologie'!$79:$79</definedName>
    <definedName name="_xlnm._FilterDatabase" localSheetId="2" hidden="1">'SO 01 - Železniční svršek '!$C$87:$K$140</definedName>
    <definedName name="_xlnm.Print_Area" localSheetId="2">'SO 01 - Železniční svršek '!$C$4:$J$41,'SO 01 - Železniční svršek '!$C$47:$J$67,'SO 01 - Železniční svršek '!$C$73:$K$140</definedName>
    <definedName name="_xlnm.Print_Titles" localSheetId="2">'SO 01 - Železniční svršek '!$87:$87</definedName>
    <definedName name="_xlnm._FilterDatabase" localSheetId="3" hidden="1">'SO 02 - Oprava váhy'!$C$95:$K$157</definedName>
    <definedName name="_xlnm.Print_Area" localSheetId="3">'SO 02 - Oprava váhy'!$C$4:$J$41,'SO 02 - Oprava váhy'!$C$47:$J$75,'SO 02 - Oprava váhy'!$C$81:$K$157</definedName>
    <definedName name="_xlnm.Print_Titles" localSheetId="3">'SO 02 - Oprava váhy'!$95:$95</definedName>
    <definedName name="_xlnm._FilterDatabase" localSheetId="4" hidden="1">'SO03 - elektrická instalace'!$C$80:$K$100</definedName>
    <definedName name="_xlnm.Print_Area" localSheetId="4">'SO03 - elektrická instalace'!$C$4:$J$39,'SO03 - elektrická instalace'!$C$45:$J$62,'SO03 - elektrická instalace'!$C$68:$K$100</definedName>
    <definedName name="_xlnm.Print_Titles" localSheetId="4">'SO03 - elektrická instalace'!$80:$80</definedName>
    <definedName name="_xlnm._FilterDatabase" localSheetId="5" hidden="1">'PS01 - VRN'!$C$85:$K$89</definedName>
    <definedName name="_xlnm.Print_Area" localSheetId="5">'PS01 - VRN'!$C$4:$J$41,'PS01 - VRN'!$C$47:$J$65,'PS01 - VRN'!$C$71:$K$89</definedName>
    <definedName name="_xlnm.Print_Titles" localSheetId="5">'PS01 - VRN'!$85:$85</definedName>
    <definedName name="_xlnm._FilterDatabase" localSheetId="6" hidden="1">'SO02 - VRN'!$C$91:$K$114</definedName>
    <definedName name="_xlnm.Print_Area" localSheetId="6">'SO02 - VRN'!$C$4:$J$41,'SO02 - VRN'!$C$47:$J$71,'SO02 - VRN'!$C$77:$K$114</definedName>
    <definedName name="_xlnm.Print_Titles" localSheetId="6">'SO02 - VRN'!$91:$91</definedName>
    <definedName name="_xlnm._FilterDatabase" localSheetId="7" hidden="1">'SO03 - VRN'!$C$85:$K$89</definedName>
    <definedName name="_xlnm.Print_Area" localSheetId="7">'SO03 - VRN'!$C$4:$J$41,'SO03 - VRN'!$C$47:$J$65,'SO03 - VRN'!$C$71:$K$89</definedName>
    <definedName name="_xlnm.Print_Titles" localSheetId="7">'SO03 - VRN'!$85:$85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9"/>
  <c r="J38"/>
  <c i="1" r="AY63"/>
  <c i="8" r="J37"/>
  <c i="1" r="AX63"/>
  <c i="8"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59"/>
  <c r="J25"/>
  <c r="J23"/>
  <c r="E23"/>
  <c r="J82"/>
  <c r="J22"/>
  <c r="J20"/>
  <c r="E20"/>
  <c r="F83"/>
  <c r="J19"/>
  <c r="J17"/>
  <c r="E17"/>
  <c r="F82"/>
  <c r="J16"/>
  <c r="J14"/>
  <c r="J56"/>
  <c r="E7"/>
  <c r="E50"/>
  <c i="7" r="J39"/>
  <c r="J38"/>
  <c i="1" r="AY62"/>
  <c i="7" r="J37"/>
  <c i="1" r="AX62"/>
  <c i="7" r="BI114"/>
  <c r="BH114"/>
  <c r="BG114"/>
  <c r="BF114"/>
  <c r="T114"/>
  <c r="T113"/>
  <c r="R114"/>
  <c r="R113"/>
  <c r="P114"/>
  <c r="P113"/>
  <c r="BI112"/>
  <c r="BH112"/>
  <c r="BG112"/>
  <c r="BF112"/>
  <c r="T112"/>
  <c r="T111"/>
  <c r="R112"/>
  <c r="R111"/>
  <c r="P112"/>
  <c r="P111"/>
  <c r="BI110"/>
  <c r="BH110"/>
  <c r="BG110"/>
  <c r="BF110"/>
  <c r="T110"/>
  <c r="T109"/>
  <c r="R110"/>
  <c r="R109"/>
  <c r="P110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F86"/>
  <c r="E84"/>
  <c r="F56"/>
  <c r="E54"/>
  <c r="J26"/>
  <c r="E26"/>
  <c r="J59"/>
  <c r="J25"/>
  <c r="J23"/>
  <c r="E23"/>
  <c r="J58"/>
  <c r="J22"/>
  <c r="J20"/>
  <c r="E20"/>
  <c r="F89"/>
  <c r="J19"/>
  <c r="J17"/>
  <c r="E17"/>
  <c r="F88"/>
  <c r="J16"/>
  <c r="J14"/>
  <c r="J86"/>
  <c r="E7"/>
  <c r="E50"/>
  <c i="6" r="J39"/>
  <c r="J38"/>
  <c i="1" r="AY61"/>
  <c i="6" r="J37"/>
  <c i="1" r="AX61"/>
  <c i="6" r="BI88"/>
  <c r="BH88"/>
  <c r="BG88"/>
  <c r="BF88"/>
  <c r="T88"/>
  <c r="T87"/>
  <c r="T86"/>
  <c r="R88"/>
  <c r="R87"/>
  <c r="R86"/>
  <c r="P88"/>
  <c r="P87"/>
  <c r="P86"/>
  <c i="1" r="AU61"/>
  <c i="6" r="F80"/>
  <c r="E78"/>
  <c r="F56"/>
  <c r="E54"/>
  <c r="J26"/>
  <c r="E26"/>
  <c r="J83"/>
  <c r="J25"/>
  <c r="J23"/>
  <c r="E23"/>
  <c r="J58"/>
  <c r="J22"/>
  <c r="J20"/>
  <c r="E20"/>
  <c r="F83"/>
  <c r="J19"/>
  <c r="J17"/>
  <c r="E17"/>
  <c r="F82"/>
  <c r="J16"/>
  <c r="J14"/>
  <c r="J56"/>
  <c r="E7"/>
  <c r="E74"/>
  <c i="5" r="J37"/>
  <c r="J36"/>
  <c i="1" r="AY59"/>
  <c i="5" r="J35"/>
  <c i="1" r="AX59"/>
  <c i="5"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55"/>
  <c r="J23"/>
  <c r="J21"/>
  <c r="E21"/>
  <c r="J77"/>
  <c r="J20"/>
  <c r="J18"/>
  <c r="E18"/>
  <c r="F78"/>
  <c r="J17"/>
  <c r="J15"/>
  <c r="E15"/>
  <c r="F54"/>
  <c r="J14"/>
  <c r="J12"/>
  <c r="J52"/>
  <c r="E7"/>
  <c r="E71"/>
  <c i="4" r="J39"/>
  <c r="J38"/>
  <c i="1" r="AY58"/>
  <c i="4" r="J37"/>
  <c i="1" r="AX58"/>
  <c i="4"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T117"/>
  <c r="R118"/>
  <c r="R117"/>
  <c r="P118"/>
  <c r="P117"/>
  <c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F90"/>
  <c r="E88"/>
  <c r="F56"/>
  <c r="E54"/>
  <c r="J26"/>
  <c r="E26"/>
  <c r="J59"/>
  <c r="J25"/>
  <c r="J23"/>
  <c r="E23"/>
  <c r="J58"/>
  <c r="J22"/>
  <c r="J20"/>
  <c r="E20"/>
  <c r="F93"/>
  <c r="J19"/>
  <c r="J17"/>
  <c r="E17"/>
  <c r="F92"/>
  <c r="J16"/>
  <c r="J14"/>
  <c r="J90"/>
  <c r="E7"/>
  <c r="E50"/>
  <c i="3" r="J39"/>
  <c r="J38"/>
  <c i="1" r="AY57"/>
  <c i="3" r="J37"/>
  <c i="1" r="AX57"/>
  <c i="3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F82"/>
  <c r="E80"/>
  <c r="F56"/>
  <c r="E54"/>
  <c r="J26"/>
  <c r="E26"/>
  <c r="J85"/>
  <c r="J25"/>
  <c r="J23"/>
  <c r="E23"/>
  <c r="J84"/>
  <c r="J22"/>
  <c r="J20"/>
  <c r="E20"/>
  <c r="F85"/>
  <c r="J19"/>
  <c r="J17"/>
  <c r="E17"/>
  <c r="F58"/>
  <c r="J16"/>
  <c r="J14"/>
  <c r="J82"/>
  <c r="E7"/>
  <c r="E50"/>
  <c i="2" r="J37"/>
  <c r="J36"/>
  <c i="1" r="AY55"/>
  <c i="2" r="J35"/>
  <c i="1" r="AX55"/>
  <c i="2"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F74"/>
  <c r="E72"/>
  <c r="F52"/>
  <c r="E50"/>
  <c r="J24"/>
  <c r="E24"/>
  <c r="J77"/>
  <c r="J23"/>
  <c r="J21"/>
  <c r="E21"/>
  <c r="J54"/>
  <c r="J20"/>
  <c r="J18"/>
  <c r="E18"/>
  <c r="F77"/>
  <c r="J17"/>
  <c r="J15"/>
  <c r="E15"/>
  <c r="F76"/>
  <c r="J14"/>
  <c r="J12"/>
  <c r="J74"/>
  <c r="E7"/>
  <c r="E70"/>
  <c i="1" r="L50"/>
  <c r="AM50"/>
  <c r="AM49"/>
  <c r="L49"/>
  <c r="AM47"/>
  <c r="L47"/>
  <c r="L45"/>
  <c r="L44"/>
  <c i="7" r="BK108"/>
  <c r="J95"/>
  <c i="5" r="J95"/>
  <c r="BK84"/>
  <c i="4" r="BK154"/>
  <c r="BK140"/>
  <c r="BK122"/>
  <c r="J107"/>
  <c i="3" r="BK139"/>
  <c r="BK125"/>
  <c r="BK115"/>
  <c i="2" r="BK107"/>
  <c r="BK102"/>
  <c r="BK94"/>
  <c r="BK88"/>
  <c r="BK82"/>
  <c i="8" r="J88"/>
  <c i="7" r="J107"/>
  <c r="J98"/>
  <c i="5" r="BK98"/>
  <c r="J94"/>
  <c r="BK89"/>
  <c i="4" r="J156"/>
  <c r="J146"/>
  <c r="J133"/>
  <c r="BK118"/>
  <c i="3" r="J139"/>
  <c r="J118"/>
  <c r="J109"/>
  <c r="J91"/>
  <c i="2" r="J96"/>
  <c r="J91"/>
  <c i="7" r="BK107"/>
  <c r="J100"/>
  <c i="6" r="BK88"/>
  <c i="5" r="BK91"/>
  <c i="4" r="J148"/>
  <c r="J111"/>
  <c i="3" r="J125"/>
  <c r="J106"/>
  <c i="2" r="J99"/>
  <c r="J88"/>
  <c r="BK81"/>
  <c i="4" r="J151"/>
  <c r="J137"/>
  <c r="BK120"/>
  <c r="BK109"/>
  <c r="BK99"/>
  <c i="3" r="BK109"/>
  <c r="BK91"/>
  <c i="2" r="J101"/>
  <c r="J98"/>
  <c r="BK92"/>
  <c r="BK85"/>
  <c i="6" r="F39"/>
  <c i="1" r="BD61"/>
  <c i="7" r="J112"/>
  <c r="BK100"/>
  <c i="5" r="J97"/>
  <c r="BK92"/>
  <c i="4" r="J145"/>
  <c r="BK131"/>
  <c r="J124"/>
  <c r="BK115"/>
  <c r="BK100"/>
  <c i="3" r="BK120"/>
  <c r="J101"/>
  <c i="2" r="BK106"/>
  <c r="BK103"/>
  <c r="BK95"/>
  <c r="J89"/>
  <c i="8" r="J89"/>
  <c i="7" r="BK112"/>
  <c r="J102"/>
  <c i="5" r="BK97"/>
  <c r="J92"/>
  <c r="J86"/>
  <c i="4" r="J142"/>
  <c r="BK129"/>
  <c r="J109"/>
  <c i="3" r="BK135"/>
  <c r="J120"/>
  <c r="J113"/>
  <c r="BK96"/>
  <c i="2" r="J102"/>
  <c r="J93"/>
  <c i="7" r="J108"/>
  <c r="BK102"/>
  <c r="BK95"/>
  <c i="5" r="J98"/>
  <c r="J85"/>
  <c i="4" r="BK126"/>
  <c i="3" r="BK131"/>
  <c r="BK118"/>
  <c r="BK93"/>
  <c i="2" r="BK98"/>
  <c r="J85"/>
  <c r="J82"/>
  <c i="5" r="BK86"/>
  <c i="4" r="BK145"/>
  <c r="BK133"/>
  <c r="BK111"/>
  <c r="J100"/>
  <c i="3" r="BK129"/>
  <c r="BK106"/>
  <c i="2" r="J107"/>
  <c r="J100"/>
  <c r="BK96"/>
  <c r="J84"/>
  <c i="6" r="F37"/>
  <c i="1" r="BB61"/>
  <c i="7" r="BK110"/>
  <c i="6" r="J88"/>
  <c i="5" r="BK94"/>
  <c i="4" r="BK156"/>
  <c r="BK146"/>
  <c r="BK141"/>
  <c r="J126"/>
  <c r="J118"/>
  <c r="BK102"/>
  <c i="3" r="BK127"/>
  <c r="BK104"/>
  <c i="2" r="BK108"/>
  <c r="BK104"/>
  <c r="BK101"/>
  <c r="J92"/>
  <c r="J86"/>
  <c i="8" r="BK89"/>
  <c i="7" r="BK114"/>
  <c r="BK105"/>
  <c i="5" r="BK100"/>
  <c r="BK95"/>
  <c r="BK90"/>
  <c i="4" r="J154"/>
  <c r="J143"/>
  <c r="J130"/>
  <c r="J104"/>
  <c i="3" r="J131"/>
  <c r="J115"/>
  <c r="J104"/>
  <c i="2" r="BK105"/>
  <c r="J95"/>
  <c r="J90"/>
  <c i="7" r="J105"/>
  <c r="BK98"/>
  <c i="5" r="J100"/>
  <c r="J88"/>
  <c i="4" r="J129"/>
  <c i="3" r="BK137"/>
  <c r="BK101"/>
  <c i="2" r="J106"/>
  <c r="BK89"/>
  <c r="BK84"/>
  <c i="5" r="BK99"/>
  <c r="J84"/>
  <c i="4" r="J141"/>
  <c r="J122"/>
  <c r="J102"/>
  <c i="3" r="J137"/>
  <c r="J93"/>
  <c i="2" r="J103"/>
  <c r="BK97"/>
  <c r="BK91"/>
  <c r="J83"/>
  <c i="1" r="AS56"/>
  <c i="6" r="F38"/>
  <c i="1" r="BC61"/>
  <c i="7" r="J114"/>
  <c r="J103"/>
  <c i="5" r="BK96"/>
  <c r="J89"/>
  <c i="4" r="BK151"/>
  <c r="BK143"/>
  <c r="BK130"/>
  <c r="J120"/>
  <c r="BK104"/>
  <c i="3" r="J135"/>
  <c r="BK113"/>
  <c r="BK98"/>
  <c i="2" r="J105"/>
  <c r="BK100"/>
  <c r="BK93"/>
  <c r="BK83"/>
  <c i="8" r="BK88"/>
  <c i="7" r="J110"/>
  <c r="BK103"/>
  <c i="5" r="J99"/>
  <c r="J91"/>
  <c r="BK88"/>
  <c i="4" r="BK148"/>
  <c r="J140"/>
  <c r="BK124"/>
  <c r="J99"/>
  <c i="3" r="J129"/>
  <c r="J98"/>
  <c i="2" r="J94"/>
  <c i="1" r="AS60"/>
  <c i="5" r="J90"/>
  <c i="4" r="BK137"/>
  <c r="J115"/>
  <c i="3" r="J127"/>
  <c r="J111"/>
  <c i="2" r="J108"/>
  <c r="J97"/>
  <c r="BK86"/>
  <c i="5" r="J96"/>
  <c r="BK85"/>
  <c i="4" r="BK142"/>
  <c r="J131"/>
  <c r="BK107"/>
  <c i="3" r="BK111"/>
  <c r="J96"/>
  <c i="2" r="J104"/>
  <c r="BK99"/>
  <c r="BK90"/>
  <c r="J81"/>
  <c i="6" r="F36"/>
  <c i="1" r="BA61"/>
  <c i="8" l="1" r="R87"/>
  <c r="R86"/>
  <c r="T87"/>
  <c r="T86"/>
  <c i="2" r="T87"/>
  <c r="T80"/>
  <c i="3" r="R90"/>
  <c r="R89"/>
  <c r="T124"/>
  <c i="4" r="P98"/>
  <c r="T106"/>
  <c r="P119"/>
  <c r="P128"/>
  <c r="T139"/>
  <c r="P153"/>
  <c r="P152"/>
  <c i="2" r="P87"/>
  <c r="P80"/>
  <c i="1" r="AU55"/>
  <c i="3" r="T90"/>
  <c r="T89"/>
  <c r="T88"/>
  <c r="P124"/>
  <c i="4" r="BK98"/>
  <c r="J98"/>
  <c r="J65"/>
  <c r="T98"/>
  <c r="P106"/>
  <c r="R119"/>
  <c r="R128"/>
  <c r="P139"/>
  <c r="T153"/>
  <c r="T152"/>
  <c i="5" r="R83"/>
  <c r="R82"/>
  <c r="R81"/>
  <c i="7" r="BK94"/>
  <c r="J94"/>
  <c r="J65"/>
  <c r="R94"/>
  <c r="P101"/>
  <c r="BK106"/>
  <c r="J106"/>
  <c r="J67"/>
  <c r="R106"/>
  <c i="2" r="BK87"/>
  <c r="J87"/>
  <c r="J60"/>
  <c i="3" r="P90"/>
  <c r="P89"/>
  <c r="P88"/>
  <c i="1" r="AU57"/>
  <c i="3" r="R124"/>
  <c i="4" r="BK106"/>
  <c r="J106"/>
  <c r="J66"/>
  <c r="BK119"/>
  <c r="J119"/>
  <c r="J69"/>
  <c r="BK128"/>
  <c r="J128"/>
  <c r="J70"/>
  <c r="BK139"/>
  <c r="J139"/>
  <c r="J71"/>
  <c r="BK153"/>
  <c r="J153"/>
  <c r="J74"/>
  <c i="5" r="P83"/>
  <c r="P82"/>
  <c r="P81"/>
  <c i="1" r="AU59"/>
  <c i="7" r="T94"/>
  <c r="T101"/>
  <c r="P106"/>
  <c i="8" r="BK87"/>
  <c r="J87"/>
  <c r="J64"/>
  <c r="P87"/>
  <c r="P86"/>
  <c i="1" r="AU63"/>
  <c i="2" r="R87"/>
  <c r="R80"/>
  <c i="3" r="BK90"/>
  <c r="J90"/>
  <c r="J65"/>
  <c r="BK124"/>
  <c r="J124"/>
  <c r="J66"/>
  <c i="4" r="R98"/>
  <c r="R106"/>
  <c r="T119"/>
  <c r="T128"/>
  <c r="R139"/>
  <c r="R153"/>
  <c r="R152"/>
  <c i="5" r="BK83"/>
  <c r="J83"/>
  <c r="J61"/>
  <c r="T83"/>
  <c r="T82"/>
  <c r="T81"/>
  <c i="7" r="P94"/>
  <c r="P93"/>
  <c r="P92"/>
  <c i="1" r="AU62"/>
  <c i="7" r="BK101"/>
  <c r="J101"/>
  <c r="J66"/>
  <c r="R101"/>
  <c r="T106"/>
  <c i="2" r="E48"/>
  <c r="J52"/>
  <c r="J55"/>
  <c r="J76"/>
  <c r="BE85"/>
  <c r="BE94"/>
  <c r="BE105"/>
  <c r="BE106"/>
  <c i="3" r="J58"/>
  <c r="E76"/>
  <c r="F84"/>
  <c r="BE93"/>
  <c r="BE96"/>
  <c r="BE98"/>
  <c r="BE101"/>
  <c r="BE113"/>
  <c r="BE118"/>
  <c r="BE120"/>
  <c r="BE131"/>
  <c r="BE139"/>
  <c i="4" r="J56"/>
  <c r="E84"/>
  <c r="J93"/>
  <c r="BE104"/>
  <c r="BE115"/>
  <c r="BE124"/>
  <c r="BE126"/>
  <c r="BE137"/>
  <c r="BE146"/>
  <c r="BE148"/>
  <c r="BK117"/>
  <c r="J117"/>
  <c r="J68"/>
  <c i="5" r="E48"/>
  <c r="F55"/>
  <c r="F77"/>
  <c r="BE89"/>
  <c r="BE92"/>
  <c r="BE97"/>
  <c r="BE98"/>
  <c i="2" r="F54"/>
  <c r="BE82"/>
  <c r="BE90"/>
  <c r="BE91"/>
  <c r="BE93"/>
  <c r="BE99"/>
  <c r="BE103"/>
  <c r="BE104"/>
  <c r="BK80"/>
  <c r="J80"/>
  <c r="J59"/>
  <c i="3" r="J56"/>
  <c r="F59"/>
  <c r="BE111"/>
  <c r="BE115"/>
  <c r="BE125"/>
  <c r="BE127"/>
  <c i="4" r="F58"/>
  <c r="J92"/>
  <c r="BE100"/>
  <c r="BE107"/>
  <c r="BE118"/>
  <c r="BE120"/>
  <c r="BE122"/>
  <c r="BE131"/>
  <c r="BE141"/>
  <c r="BE151"/>
  <c i="5" r="J54"/>
  <c r="J75"/>
  <c r="J78"/>
  <c r="BE85"/>
  <c r="BE94"/>
  <c r="BE95"/>
  <c i="6" r="F59"/>
  <c r="J80"/>
  <c r="J82"/>
  <c r="BE88"/>
  <c i="7" r="J56"/>
  <c r="E80"/>
  <c r="J88"/>
  <c r="BE95"/>
  <c r="BE103"/>
  <c r="BE114"/>
  <c i="8" r="J58"/>
  <c r="E74"/>
  <c r="J80"/>
  <c i="2" r="BE81"/>
  <c r="BE83"/>
  <c r="BE86"/>
  <c r="BE88"/>
  <c r="BE92"/>
  <c r="BE95"/>
  <c r="BE96"/>
  <c r="BE98"/>
  <c r="BE100"/>
  <c r="BE102"/>
  <c r="BE107"/>
  <c r="BE108"/>
  <c i="3" r="J59"/>
  <c r="BE104"/>
  <c r="BE109"/>
  <c r="BE137"/>
  <c i="4" r="F59"/>
  <c r="BE99"/>
  <c r="BE102"/>
  <c r="BE109"/>
  <c r="BE129"/>
  <c r="BE130"/>
  <c r="BE140"/>
  <c r="BE143"/>
  <c r="BE145"/>
  <c r="BK114"/>
  <c r="J114"/>
  <c r="J67"/>
  <c r="BK150"/>
  <c r="J150"/>
  <c r="J72"/>
  <c i="5" r="BE84"/>
  <c r="BE96"/>
  <c r="BE100"/>
  <c i="6" r="F58"/>
  <c r="J59"/>
  <c r="BK87"/>
  <c r="J87"/>
  <c r="J64"/>
  <c i="7" r="F58"/>
  <c r="F59"/>
  <c r="J89"/>
  <c r="BE98"/>
  <c r="BE100"/>
  <c r="BE102"/>
  <c r="BE107"/>
  <c r="BE108"/>
  <c i="8" r="F58"/>
  <c r="F59"/>
  <c r="J83"/>
  <c r="BE88"/>
  <c r="BE89"/>
  <c i="2" r="F55"/>
  <c r="BE84"/>
  <c r="BE89"/>
  <c r="BE97"/>
  <c r="BE101"/>
  <c i="3" r="BE91"/>
  <c r="BE106"/>
  <c r="BE129"/>
  <c r="BE135"/>
  <c i="4" r="BE111"/>
  <c r="BE133"/>
  <c r="BE142"/>
  <c r="BE154"/>
  <c r="BE156"/>
  <c i="5" r="BE86"/>
  <c r="BE88"/>
  <c r="BE90"/>
  <c r="BE91"/>
  <c r="BE99"/>
  <c i="6" r="E50"/>
  <c i="7" r="BE105"/>
  <c r="BE110"/>
  <c r="BE112"/>
  <c r="BK109"/>
  <c r="J109"/>
  <c r="J68"/>
  <c r="BK111"/>
  <c r="J111"/>
  <c r="J69"/>
  <c r="BK113"/>
  <c r="J113"/>
  <c r="J70"/>
  <c i="2" r="F34"/>
  <c i="1" r="BA55"/>
  <c i="4" r="F39"/>
  <c i="1" r="BD58"/>
  <c i="4" r="F36"/>
  <c i="1" r="BA58"/>
  <c i="8" r="J36"/>
  <c i="1" r="AW63"/>
  <c i="5" r="F36"/>
  <c i="1" r="BC59"/>
  <c i="4" r="J36"/>
  <c i="1" r="AW58"/>
  <c i="8" r="F37"/>
  <c i="1" r="BB63"/>
  <c i="7" r="F36"/>
  <c i="1" r="BA62"/>
  <c i="2" r="J34"/>
  <c i="1" r="AW55"/>
  <c i="2" r="F36"/>
  <c i="1" r="BC55"/>
  <c i="5" r="F34"/>
  <c i="1" r="BA59"/>
  <c i="2" r="F37"/>
  <c i="1" r="BD55"/>
  <c r="AS54"/>
  <c i="3" r="F38"/>
  <c i="1" r="BC57"/>
  <c i="7" r="F37"/>
  <c i="1" r="BB62"/>
  <c i="5" r="J34"/>
  <c i="1" r="AW59"/>
  <c i="5" r="F37"/>
  <c i="1" r="BD59"/>
  <c i="7" r="J36"/>
  <c i="1" r="AW62"/>
  <c i="4" r="F37"/>
  <c i="1" r="BB58"/>
  <c i="8" r="F36"/>
  <c i="1" r="BA63"/>
  <c i="8" r="F39"/>
  <c i="1" r="BD63"/>
  <c i="6" r="J36"/>
  <c i="1" r="AW61"/>
  <c i="7" r="F39"/>
  <c i="1" r="BD62"/>
  <c i="7" r="F38"/>
  <c i="1" r="BC62"/>
  <c i="3" r="J36"/>
  <c i="1" r="AW57"/>
  <c i="3" r="F37"/>
  <c i="1" r="BB57"/>
  <c i="2" r="F35"/>
  <c i="1" r="BB55"/>
  <c i="8" r="F38"/>
  <c i="1" r="BC63"/>
  <c i="6" r="F35"/>
  <c i="1" r="AZ61"/>
  <c i="3" r="F39"/>
  <c i="1" r="BD57"/>
  <c i="4" r="F38"/>
  <c i="1" r="BC58"/>
  <c i="3" r="F36"/>
  <c i="1" r="BA57"/>
  <c i="5" r="F35"/>
  <c i="1" r="BB59"/>
  <c i="7" l="1" r="T93"/>
  <c r="T92"/>
  <c i="4" r="P97"/>
  <c r="P96"/>
  <c i="1" r="AU58"/>
  <c i="3" r="R88"/>
  <c i="4" r="R97"/>
  <c r="R96"/>
  <c i="7" r="R93"/>
  <c r="R92"/>
  <c i="4" r="T97"/>
  <c r="T96"/>
  <c i="3" r="BK89"/>
  <c r="BK88"/>
  <c r="J88"/>
  <c i="4" r="BK97"/>
  <c i="5" r="BK82"/>
  <c r="J82"/>
  <c r="J60"/>
  <c i="4" r="BK152"/>
  <c r="J152"/>
  <c r="J73"/>
  <c i="7" r="BK93"/>
  <c r="J93"/>
  <c r="J64"/>
  <c i="8" r="BK86"/>
  <c r="J86"/>
  <c r="J63"/>
  <c i="6" r="BK86"/>
  <c r="J86"/>
  <c r="J63"/>
  <c r="J35"/>
  <c i="1" r="AV61"/>
  <c r="AT61"/>
  <c r="BC56"/>
  <c r="AY56"/>
  <c r="BA60"/>
  <c r="AW60"/>
  <c i="2" r="J30"/>
  <c i="1" r="AG55"/>
  <c r="BA56"/>
  <c r="AW56"/>
  <c r="BC60"/>
  <c r="AY60"/>
  <c i="4" r="F35"/>
  <c i="1" r="AZ58"/>
  <c i="7" r="J35"/>
  <c i="1" r="AV62"/>
  <c r="AT62"/>
  <c r="BB60"/>
  <c r="AX60"/>
  <c r="AU56"/>
  <c r="AU60"/>
  <c i="4" r="J35"/>
  <c i="1" r="AV58"/>
  <c r="AT58"/>
  <c i="3" r="F35"/>
  <c i="1" r="AZ57"/>
  <c i="3" r="J32"/>
  <c i="1" r="AG57"/>
  <c i="2" r="F33"/>
  <c i="1" r="AZ55"/>
  <c i="7" r="F35"/>
  <c i="1" r="AZ62"/>
  <c r="BB56"/>
  <c r="AX56"/>
  <c i="5" r="F33"/>
  <c i="1" r="AZ59"/>
  <c r="BD56"/>
  <c i="2" r="J33"/>
  <c i="1" r="AV55"/>
  <c r="AT55"/>
  <c r="BD60"/>
  <c i="5" r="J33"/>
  <c i="1" r="AV59"/>
  <c r="AT59"/>
  <c i="8" r="F35"/>
  <c i="1" r="AZ63"/>
  <c i="3" r="J35"/>
  <c i="1" r="AV57"/>
  <c r="AT57"/>
  <c i="8" r="J35"/>
  <c i="1" r="AV63"/>
  <c r="AT63"/>
  <c i="4" l="1" r="BK96"/>
  <c r="J96"/>
  <c i="3" r="J41"/>
  <c i="2" r="J39"/>
  <c i="3" r="J89"/>
  <c r="J64"/>
  <c r="J63"/>
  <c i="5" r="BK81"/>
  <c r="J81"/>
  <c i="7" r="BK92"/>
  <c r="J92"/>
  <c r="J63"/>
  <c i="4" r="J97"/>
  <c r="J64"/>
  <c i="1" r="AN57"/>
  <c r="AN55"/>
  <c r="BB54"/>
  <c r="W31"/>
  <c r="BD54"/>
  <c r="W33"/>
  <c i="4" r="J32"/>
  <c i="1" r="AG58"/>
  <c r="AN58"/>
  <c i="5" r="J30"/>
  <c i="1" r="AG59"/>
  <c r="AN59"/>
  <c r="AU54"/>
  <c r="BA54"/>
  <c r="AW54"/>
  <c r="AK30"/>
  <c r="AZ56"/>
  <c r="AV56"/>
  <c r="AT56"/>
  <c r="BC54"/>
  <c r="W32"/>
  <c r="AZ60"/>
  <c r="AV60"/>
  <c r="AT60"/>
  <c i="8" r="J32"/>
  <c i="1" r="AG63"/>
  <c r="AN63"/>
  <c i="6" r="J32"/>
  <c i="1" r="AG61"/>
  <c r="AN61"/>
  <c i="4" l="1" r="J63"/>
  <c i="5" r="J59"/>
  <c i="6" r="J41"/>
  <c i="4" r="J41"/>
  <c i="5" r="J39"/>
  <c i="8" r="J41"/>
  <c i="1" r="AX54"/>
  <c r="W30"/>
  <c r="AZ54"/>
  <c r="W29"/>
  <c i="7" r="J32"/>
  <c i="1" r="AG62"/>
  <c r="AN62"/>
  <c r="AG56"/>
  <c r="AN56"/>
  <c r="AY54"/>
  <c i="7" l="1" r="J41"/>
  <c i="1" r="AV54"/>
  <c r="AK29"/>
  <c r="AG60"/>
  <c r="AN60"/>
  <c l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<sst xmlns="http://schemas.openxmlformats.org/spreadsheetml/2006/main">
  <si>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</si>
  <si>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</si>
  <si>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</si>
  <si>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</si>
  <si>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</si>
  <si>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{6fedfe9e-0816-4967-9ac5-02bdcaa30bda}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</si>
  <si>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</si>
  <si>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</si>
  <si>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</si>
  <si>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</si>
  <si>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</si>
  <si>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</si>
  <si>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</si>
  <si>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</si>
  <si>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333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</si>
  <si>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</si>
  <si>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</si>
  <si>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kolejové váhy v ŽST Břeclav</t>
  </si>
  <si>
    <t>KSO:</t>
  </si>
  <si>
    <t/>
  </si>
  <si>
    <t>CC-CZ:</t>
  </si>
  <si>
    <t>Místo:</t>
  </si>
  <si>
    <t xml:space="preserve"> </t>
  </si>
  <si>
    <t>Datum:</t>
  </si>
  <si>
    <t>25. 1. 2021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</si>
  <si>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</si>
  <si>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</si>
  <si>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</si>
  <si>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</si>
  <si>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</si>
  <si>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</si>
  <si>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</si>
  <si>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</si>
  <si>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</si>
  <si>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</si>
  <si>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</si>
  <si>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</si>
  <si>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</si>
  <si>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</si>
  <si>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</si>
  <si>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</si>
  <si>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</si>
  <si>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</si>
  <si>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</si>
  <si>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</si>
  <si>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</si>
  <si>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</si>
  <si>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</si>
  <si>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</si>
  <si>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</si>
  <si>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</si>
  <si>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</si>
  <si>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</si>
  <si>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</si>
  <si>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</si>
  <si>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</si>
  <si>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</si>
  <si>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</si>
  <si>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</si>
  <si>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</si>
  <si>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</si>
  <si>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</si>
  <si>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</si>
  <si>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</si>
  <si>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</si>
  <si>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</si>
  <si>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</si>
  <si>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</si>
  <si>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</si>
  <si>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</si>
  <si>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</si>
  <si>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</si>
  <si>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</si>
  <si>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</si>
  <si>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</si>
  <si>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technologie</t>
  </si>
  <si>
    <t>STA</t>
  </si>
  <si>
    <t>1</t>
  </si>
  <si>
    <t>{7a8db2b9-b694-47d9-a74e-dd2fa2b865a3}</t>
  </si>
  <si>
    <t>2</t>
  </si>
  <si>
    <t>SO02</t>
  </si>
  <si>
    <t>stavební část</t>
  </si>
  <si>
    <t>{e6e6ecc8-c0ac-4636-9d76-c9f8e826fe52}</t>
  </si>
  <si>
    <t>SO 01</t>
  </si>
  <si>
    <t xml:space="preserve">Železniční svršek </t>
  </si>
  <si>
    <t>Soupis</t>
  </si>
  <si>
    <t>{bc0d3602-6b16-4fb1-8bb7-f846d3c89d1b}</t>
  </si>
  <si>
    <t>SO 02</t>
  </si>
  <si>
    <t>Oprava váhy</t>
  </si>
  <si>
    <t>{b654683e-4adf-43bc-9960-9d9d13a9307a}</t>
  </si>
  <si>
    <t>SO03</t>
  </si>
  <si>
    <t>elektrická instalace</t>
  </si>
  <si>
    <t>{c4ad7bda-6992-4a20-93af-7a5f27c44c53}</t>
  </si>
  <si>
    <t>04</t>
  </si>
  <si>
    <t>VRN</t>
  </si>
  <si>
    <t>{3f881d4e-5b79-48a1-bfba-3ac2f9f655f3}</t>
  </si>
  <si>
    <t>{7d7c0a21-07a1-4644-9b93-943a25f880bb}</t>
  </si>
  <si>
    <t>{99625218-b869-469d-8f4a-c1b69d7f7bee}</t>
  </si>
  <si>
    <t>{6dade796-4d79-47b1-a8c0-989330acaf62}</t>
  </si>
  <si>
    <t>KRYCÍ LIST SOUPISU PRACÍ</t>
  </si>
  <si>
    <t>Objekt:</t>
  </si>
  <si>
    <t>PS01 - technologie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</si>
  <si>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</si>
  <si>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</si>
  <si>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</si>
  <si>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</si>
  <si>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</si>
  <si>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</si>
  <si>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</si>
  <si>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</si>
  <si>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</si>
  <si>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</si>
  <si>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</si>
  <si>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</si>
  <si>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</si>
  <si>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</si>
  <si>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</si>
  <si>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</si>
  <si>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</si>
  <si>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</si>
  <si>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</si>
  <si>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7596720002</t>
  </si>
  <si>
    <t>Díly televizních zařízení 3 Mpx venkovní válečková IP kamera s IR, antivandal</t>
  </si>
  <si>
    <t>kus</t>
  </si>
  <si>
    <t>Sborník UOŽI 01 2021</t>
  </si>
  <si>
    <t>8</t>
  </si>
  <si>
    <t>ROZPOCET</t>
  </si>
  <si>
    <t>4</t>
  </si>
  <si>
    <t>630923548</t>
  </si>
  <si>
    <t>7592520015</t>
  </si>
  <si>
    <t>Dálková diagnostika DDTS ŽDC, Řídicí stanice PLC, DI ? 24, DO ? 24, AI ? 12, RS 485, ethernet, pro montáž na panel nebo DIN</t>
  </si>
  <si>
    <t>-553340402</t>
  </si>
  <si>
    <t>3</t>
  </si>
  <si>
    <t>7592520145</t>
  </si>
  <si>
    <t>Dálková diagnostika DDTS ŽDC, Liceční SW pro klientské pracoviště tenkého klienta s konfigurací dle TZ, min. dle technických podmínek SŽDC k systému DDTS ŽDC</t>
  </si>
  <si>
    <t>1719850251</t>
  </si>
  <si>
    <t>7596730644</t>
  </si>
  <si>
    <t>Kamerové systémy CCTV Kamera fixní Adaptér pro montáž kamer MX-D24M/Q24M na sloup nebo na roh</t>
  </si>
  <si>
    <t>-1797907479</t>
  </si>
  <si>
    <t>5</t>
  </si>
  <si>
    <t>7596720010</t>
  </si>
  <si>
    <t>Díly televizních zařízení Stožár antén.HTN 4 bez kot pro ant.za43 (HM0383889990272)</t>
  </si>
  <si>
    <t>2114192071</t>
  </si>
  <si>
    <t>6</t>
  </si>
  <si>
    <t>7595200520</t>
  </si>
  <si>
    <t>Telefonní ústředny Systémy Přenosové IP telefonie: callmanager do 300 portů SFP modul pro switch</t>
  </si>
  <si>
    <t>1659305829</t>
  </si>
  <si>
    <t>OST</t>
  </si>
  <si>
    <t>Ostatní</t>
  </si>
  <si>
    <t>7</t>
  </si>
  <si>
    <t>K</t>
  </si>
  <si>
    <t>7596715205</t>
  </si>
  <si>
    <t>Montáž rozbočovače, odbočovače do krabice</t>
  </si>
  <si>
    <t>512</t>
  </si>
  <si>
    <t>-2055131841</t>
  </si>
  <si>
    <t>7596735020</t>
  </si>
  <si>
    <t>Montáž kamery do krytu aplikačního - posazení na konzoli, přišroubování, připojení napájení, zapojení konektoru ovládacího, mechanické nastavení, utěsnění šroubů a přívodů, úprava a zaizolování</t>
  </si>
  <si>
    <t>-1669922171</t>
  </si>
  <si>
    <t>9</t>
  </si>
  <si>
    <t>7596735035</t>
  </si>
  <si>
    <t>Nastavení kamery otočné</t>
  </si>
  <si>
    <t>1879740553</t>
  </si>
  <si>
    <t>10</t>
  </si>
  <si>
    <t>7596735050</t>
  </si>
  <si>
    <t>Montáž a provedení kamerové zkoušky</t>
  </si>
  <si>
    <t>1486052791</t>
  </si>
  <si>
    <t>11</t>
  </si>
  <si>
    <t>7596737190</t>
  </si>
  <si>
    <t>Demontáž konektoru přes 8 žil</t>
  </si>
  <si>
    <t>791119921</t>
  </si>
  <si>
    <t>12</t>
  </si>
  <si>
    <t>7598095537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</si>
  <si>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</si>
  <si>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-1506433673</t>
  </si>
  <si>
    <t>13</t>
  </si>
  <si>
    <t>7598095661</t>
  </si>
  <si>
    <t>Vyhotovení revizní zprávy kamerový systém - vykonání prohlídky a zkoušky pro napájení elektrického zařízení včetně vyhotovení revizní zprávy podle vyhl. 100/1995 Sb. a norem ČSN</t>
  </si>
  <si>
    <t>1756711209</t>
  </si>
  <si>
    <t>14</t>
  </si>
  <si>
    <t>7597400010</t>
  </si>
  <si>
    <t>Kolejové váhy tenzometrický snímac SB2-100kN-C3</t>
  </si>
  <si>
    <t>128</t>
  </si>
  <si>
    <t>-30734446</t>
  </si>
  <si>
    <t>7590560024</t>
  </si>
  <si>
    <t>Optické kabely Optické kabely střední konstrukce pro záfuk, přifuk do HDPE chráničky 12 vl. 2x6 vl./trubička, HDPE plášť 8,1 mm (6 el.)</t>
  </si>
  <si>
    <t>m</t>
  </si>
  <si>
    <t>739151857</t>
  </si>
  <si>
    <t>16</t>
  </si>
  <si>
    <t>7590522084</t>
  </si>
  <si>
    <t>Venkovní vedení kabelová - metalické sítě Bezhalogenové oheň retardující PRAFlaCom F 10x2x0,8</t>
  </si>
  <si>
    <t>-1742068837</t>
  </si>
  <si>
    <t>17</t>
  </si>
  <si>
    <t>7597400020</t>
  </si>
  <si>
    <t>Kolejové váhy snímač nákolků</t>
  </si>
  <si>
    <t>545362092</t>
  </si>
  <si>
    <t>18</t>
  </si>
  <si>
    <t>7597400030</t>
  </si>
  <si>
    <t>Kolejové váhy propojovací tištěné spoje s ochranami</t>
  </si>
  <si>
    <t>725907455</t>
  </si>
  <si>
    <t>19</t>
  </si>
  <si>
    <t>7597400050</t>
  </si>
  <si>
    <t>Kolejové váhy vážní převodník SC 1700</t>
  </si>
  <si>
    <t>1067220714</t>
  </si>
  <si>
    <t>20</t>
  </si>
  <si>
    <t>7597400060</t>
  </si>
  <si>
    <t>Kolejové váhy MC 22X základní desko pro Scalex 2200</t>
  </si>
  <si>
    <t>1370486069</t>
  </si>
  <si>
    <t>7597400070</t>
  </si>
  <si>
    <t>Kolejové váhy SI 2RC komunikační deska</t>
  </si>
  <si>
    <t>511974079</t>
  </si>
  <si>
    <t>22</t>
  </si>
  <si>
    <t>7597400090</t>
  </si>
  <si>
    <t>Kolejové váhy TS 16 paralelní O/I pro snímače nákolků</t>
  </si>
  <si>
    <t>-1824695567</t>
  </si>
  <si>
    <t>23</t>
  </si>
  <si>
    <t>7597400100</t>
  </si>
  <si>
    <t>Kolejové váhy SP41 rozšiřující deska pro komunikace</t>
  </si>
  <si>
    <t>1317280073</t>
  </si>
  <si>
    <t>24</t>
  </si>
  <si>
    <t>7597400110</t>
  </si>
  <si>
    <t>Kolejové váhy zdroj řízený pro Scalex 2200</t>
  </si>
  <si>
    <t>902349745</t>
  </si>
  <si>
    <t>25</t>
  </si>
  <si>
    <t>7597400120</t>
  </si>
  <si>
    <t>Kolejové váhy modem pro nekomutovanou linku</t>
  </si>
  <si>
    <t>2066544594</t>
  </si>
  <si>
    <t>26</t>
  </si>
  <si>
    <t>7597400150</t>
  </si>
  <si>
    <t>Kolejové váhy Propojovací skříňka VKK 28006</t>
  </si>
  <si>
    <t>1811295510</t>
  </si>
  <si>
    <t>27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</si>
  <si>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</si>
  <si>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</si>
  <si>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%</t>
  </si>
  <si>
    <t>-596364212</t>
  </si>
  <si>
    <t>VV</t>
  </si>
  <si>
    <t>1000000*0,01 'Přepočtené koeficientem množství</t>
  </si>
  <si>
    <t>SO02 - stavební část</t>
  </si>
  <si>
    <t>Soupis:</t>
  </si>
  <si>
    <t xml:space="preserve">SO 01 - Železniční svršek </t>
  </si>
  <si>
    <t>HSV - Práce a dodávky HSV</t>
  </si>
  <si>
    <t xml:space="preserve">    5 - Komunikace</t>
  </si>
  <si>
    <t>HSV</t>
  </si>
  <si>
    <t>Práce a dodávky HSV</t>
  </si>
  <si>
    <t>Komunikace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</si>
  <si>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</si>
  <si>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</si>
  <si>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m3</t>
  </si>
  <si>
    <t>-281061101</t>
  </si>
  <si>
    <t>24,8</t>
  </si>
  <si>
    <t>5905100010</t>
  </si>
  <si>
    <t>Souvislá úprava profilu KL strojně v koleji lože otevřeného. Poznámka: V cenách jsou zahrnuty náklady na úpravu KL kontinuálně strojně pluhem nebo manipulátorem. 
V cenách nejsou obsaženy náklady na doplnění a dodávku kameniva.</t>
  </si>
  <si>
    <t>km</t>
  </si>
  <si>
    <t>1469146521</t>
  </si>
  <si>
    <t>P</t>
  </si>
  <si>
    <t>Poznámka k položce:_x000d_
S3/1</t>
  </si>
  <si>
    <t>80/1000</t>
  </si>
  <si>
    <t>5905105030</t>
  </si>
  <si>
    <t>Doplnění KL kamenivem souvisle v koleji z výsypných vozů nebo mechanizací. Poznámka: V cenách nejsou obsaženy náklady na dodávku kameniva a úpravu KL.</t>
  </si>
  <si>
    <t>-2127496836</t>
  </si>
  <si>
    <t>80*3,0*0,1"doplnění KL pro GPK koleje"</t>
  </si>
  <si>
    <t>5906130380</t>
  </si>
  <si>
    <t>Montáž kolejového roštu v ose koleje pražce betonové vystrojené tv. S49 rozdělení "c". Poznámka: V cenách jsou započteny náklady na rozložení a nanesení kolejiva a montáž naložení materiálu na dopravní prostředek a potřebnou manipulaci v koleji. U pražců dřevěných nevystrojených vrtáníotvorů pro vrtule. 
V cenách nejsou obsaženy náklady na dodávku materiálu.</t>
  </si>
  <si>
    <t>Sborník UOŽI 01 2019</t>
  </si>
  <si>
    <t>1066750525</t>
  </si>
  <si>
    <t>Poznámka k položce:_x000d_
SR103/2 (S)</t>
  </si>
  <si>
    <t>20/1000</t>
  </si>
  <si>
    <t>5906140190</t>
  </si>
  <si>
    <t>Demontáž kolejového roštu (KR) koleje v ose koleje pražce betonové tv. S49 rozdělení "c". Poznámka: V cenách jsou započteny náklady na rozebrání roštu do součástí, manipulace, naložení na dopravní prostředek a uložení na úložišti.
V cenách nejsou obsaženy náklady na vytřídění.</t>
  </si>
  <si>
    <t>1852007166</t>
  </si>
  <si>
    <t>5957101050</t>
  </si>
  <si>
    <t>Kolejnice třídy R260 tv. 49 E1 délky 25,000 m</t>
  </si>
  <si>
    <t>1173473883</t>
  </si>
  <si>
    <t>"kolejnice upravené"2</t>
  </si>
  <si>
    <t>5907050010</t>
  </si>
  <si>
    <t>Dělení kolejnic řezáním nebo rozbroušením soustavy UIC60 nebo R65. Poznámka: 1. V cenách jsou započteny náklady na manipulaci, podložení, označení a provedení řezu kolejnice.</t>
  </si>
  <si>
    <t>1528979272</t>
  </si>
  <si>
    <t>Poznámka k položce:_x000d_
Řez=kus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</si>
  <si>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</si>
  <si>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</si>
  <si>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</si>
  <si>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-819074084</t>
  </si>
  <si>
    <t>"upevnění izolované"60</t>
  </si>
  <si>
    <t>5958128010</t>
  </si>
  <si>
    <t>Komplety ŽS 4 (šroub RS 1, matice M 24, podložka Fe6, svěrka ŽS4)</t>
  </si>
  <si>
    <t>-1529248278</t>
  </si>
  <si>
    <t>120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</si>
  <si>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</si>
  <si>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</si>
  <si>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687192615</t>
  </si>
  <si>
    <t>"před a za váhou"20</t>
  </si>
  <si>
    <t>5909020030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</si>
  <si>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</si>
  <si>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-952745569</t>
  </si>
  <si>
    <t>Poznámka k položce:_x000d_
Metr koleje=m</t>
  </si>
  <si>
    <t>80</t>
  </si>
  <si>
    <t>5910020030</t>
  </si>
  <si>
    <t>Svařování kolejnic termitem standardní spára, plný předehřev svar sériový tv. S49. Poznámka: V cenách jsou započteny náklady na demontáž upevňovadel, směrové a výškové vyrovnání kolejnic, provedení svaru, montáž upevňovadel, vizuální kontrola, měření geometrie svaru schválenými měřidly.
V cenách nejsou obsaženy náklady na podbití pražců, kontrolu svaru ultrazvukem a demontáž spojek.</t>
  </si>
  <si>
    <t>svar</t>
  </si>
  <si>
    <t>1980084999</t>
  </si>
  <si>
    <t>5955101000.1</t>
  </si>
  <si>
    <t>Kamenivo drcené štěrk frakce 31,5/63 třídy BI</t>
  </si>
  <si>
    <t>t</t>
  </si>
  <si>
    <t>-1965483546</t>
  </si>
  <si>
    <t>24,8*1,8 "doplnění KL pro změnu GPK koleje"</t>
  </si>
  <si>
    <t>24*1,8"nové lože před a za váhou</t>
  </si>
  <si>
    <t>Součet</t>
  </si>
  <si>
    <t>7491652014</t>
  </si>
  <si>
    <t>Montáž vnějšího uzemnění uzemňovacích vodičů v zemi z pozinkované oceli (FeZn) přes 300 do 600 mm2 - uzemňovacího vedení v zemní kynetě, případně v chráničce odvinutí vodiče ze svitku a oddělení příslušné délky, tvarování pásku, spojování. Neobsahuje výkop a zához kabelové kynety a chráničku</t>
  </si>
  <si>
    <t>1681802065</t>
  </si>
  <si>
    <t>58</t>
  </si>
  <si>
    <t>7597405705</t>
  </si>
  <si>
    <t>Poplatek za ověření dynamické kolejové váhy</t>
  </si>
  <si>
    <t>-157018799</t>
  </si>
  <si>
    <t>"úřední ověření váhy"1</t>
  </si>
  <si>
    <t>7598095260</t>
  </si>
  <si>
    <t>Pronájem lokomotivy nezávislé trakce s funkčním VZ na 1 den</t>
  </si>
  <si>
    <t>333179424</t>
  </si>
  <si>
    <t>"pronájem lokotraktoru"2</t>
  </si>
  <si>
    <t>9902100300</t>
  </si>
  <si>
    <t>Doprava mechanizací přes 3,5 t Měrnou jednotkou je t přepravovaného materiálu. sypanin kameniva, písku, suti, dlažebních kostek, atd. do 30 km.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</t>
  </si>
  <si>
    <t>-88716430</t>
  </si>
  <si>
    <t>"Odvoz kameniva"24,8*1,8</t>
  </si>
  <si>
    <t xml:space="preserve">87,84"Dovoz kameniva" 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</si>
  <si>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</si>
  <si>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</si>
  <si>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-1767264944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</si>
  <si>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</si>
  <si>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</si>
  <si>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-428111273</t>
  </si>
  <si>
    <t>"Dvoucestný bagr"2</t>
  </si>
  <si>
    <t>9909000210</t>
  </si>
  <si>
    <t>Poplatek za uložení výzisku ze štěrkového lože kontaminovaného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</si>
  <si>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412111046</t>
  </si>
  <si>
    <t>24,8*1,8"odstraněné KL"</t>
  </si>
  <si>
    <t>SO 02 - Oprava váhy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</si>
  <si>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</si>
  <si>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</si>
  <si>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</si>
  <si>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</si>
  <si>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</si>
  <si>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práce-bourání</t>
  </si>
  <si>
    <t xml:space="preserve">    997 - Přesun sutě</t>
  </si>
  <si>
    <t xml:space="preserve">    998 - Přesun hmot</t>
  </si>
  <si>
    <t>M - Práce a dodávky M</t>
  </si>
  <si>
    <t xml:space="preserve">    43-M - Montáž ocelových konstrukcí</t>
  </si>
  <si>
    <t>Zemní práce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</si>
  <si>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</si>
  <si>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</si>
  <si>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m2</t>
  </si>
  <si>
    <t>CS ÚRS 2021 01</t>
  </si>
  <si>
    <t>909723649</t>
  </si>
  <si>
    <t>171112221</t>
  </si>
  <si>
    <t>Uložení sypaniny do násypů pro spodní stavbu železnic s rozprostřením sypaniny ve vrstvách, s hrubým urovnáním a ručním hutněním objemu přes 3 m3, z hornin nesoudržných sypkých</t>
  </si>
  <si>
    <t>CS ÚRS 2020 02</t>
  </si>
  <si>
    <t>774880765</t>
  </si>
  <si>
    <t>48,45</t>
  </si>
  <si>
    <t>58344197</t>
  </si>
  <si>
    <t>štěrkodrť frakce 0/63</t>
  </si>
  <si>
    <t>715275404</t>
  </si>
  <si>
    <t>48,45*1,8</t>
  </si>
  <si>
    <t>181913112</t>
  </si>
  <si>
    <t>Úprava pláně vyrovnáním výškových rozdílů ručně v hornině třídy těžitelnosti II skupiny 4 se zhutněním</t>
  </si>
  <si>
    <t>280623462</t>
  </si>
  <si>
    <t>92</t>
  </si>
  <si>
    <t>Zakládání</t>
  </si>
  <si>
    <t>212795111</t>
  </si>
  <si>
    <t>Příčné odvodnění za opěrou z plastových trub</t>
  </si>
  <si>
    <t>1256721539</t>
  </si>
  <si>
    <t>"odvodnění včetně obsypu" 30</t>
  </si>
  <si>
    <t>213141112</t>
  </si>
  <si>
    <t>Zřízení vrstvy z geotextilie filtrační, separační, odvodňovací, ochranné, výztužné nebo protierozní v rovině nebo ve sklonu do 1:5, šířky přes 3 do 6 m</t>
  </si>
  <si>
    <t>-1312326267</t>
  </si>
  <si>
    <t>69311163</t>
  </si>
  <si>
    <t>geotextilie tkaná PES 1000/100kN/m</t>
  </si>
  <si>
    <t>261708603</t>
  </si>
  <si>
    <t>včetně přesahů a prostřihu 15%</t>
  </si>
  <si>
    <t>92*1,15</t>
  </si>
  <si>
    <t>Svislé a kompletní konstrukce</t>
  </si>
  <si>
    <t>334124113</t>
  </si>
  <si>
    <t>Osazení svislých prefabrikovaných dílců mostních konstrukcí z betonu železového opěr, pilířů, sloupů, stojek závěrných zdí nebo úložných prahů železničním kolejovým jeřábem hmotnosti dílce jednotlivě přes 10 do 20 t</t>
  </si>
  <si>
    <t>-283407491</t>
  </si>
  <si>
    <t>"demontáž základové ŽB vany"6</t>
  </si>
  <si>
    <t>Vodorovné konstrukce</t>
  </si>
  <si>
    <t>423173632R</t>
  </si>
  <si>
    <t>Montáž spřažené příhradové ocelové konstrukce s příčníky šířky přes 2,4 do 4,2 m, výšky přes 3 do 3,6 m mostu o více polích, rozpětí pole přes 13 do 30 m</t>
  </si>
  <si>
    <t>-225307185</t>
  </si>
  <si>
    <t>Komunikace pozemní</t>
  </si>
  <si>
    <t>521371511</t>
  </si>
  <si>
    <t>Montáž kolejnic na mostech s mostnicemi soustavy S49</t>
  </si>
  <si>
    <t>917669793</t>
  </si>
  <si>
    <t>"zpětná montáž koleje na vážní most"22,5</t>
  </si>
  <si>
    <t>525971111</t>
  </si>
  <si>
    <t>Demontáž kolejnic na mostech s mostnicemi hmotnosti do 50 kg/m</t>
  </si>
  <si>
    <t>1981559235</t>
  </si>
  <si>
    <t>"demontáž koleje na vážních mostech"22,5</t>
  </si>
  <si>
    <t>564201111</t>
  </si>
  <si>
    <t>Podklad nebo podsyp ze štěrkopísku ŠP s rozprostřením, vlhčením a zhutněním, po zhutnění tl. 40 mm</t>
  </si>
  <si>
    <t>-525068740</t>
  </si>
  <si>
    <t>564731111</t>
  </si>
  <si>
    <t>Podklad nebo kryt z kameniva hrubého drceného vel. 32-63 mm s rozprostřením a zhutněním, po zhutnění tl. 100 mm</t>
  </si>
  <si>
    <t>-1677035081</t>
  </si>
  <si>
    <t>"podklad ze štěrkodrtě tl.300mm po vrstvách 100mm"3*119</t>
  </si>
  <si>
    <t>Ostatní konstrukce a práce-bourání</t>
  </si>
  <si>
    <t>59383531R</t>
  </si>
  <si>
    <t>Prefabrikáty kleneb a čelních zdí</t>
  </si>
  <si>
    <t>-1530369667</t>
  </si>
  <si>
    <t>922501121</t>
  </si>
  <si>
    <t>Drážní stezka mezi kolejemi ve stanicích a podél kolejí ve stanicích a na trati z drti kamenné se zhutněním vrstvy 250 mm</t>
  </si>
  <si>
    <t>165387817</t>
  </si>
  <si>
    <t>949951101R</t>
  </si>
  <si>
    <t>Výkon železničního kolejového jeřábu</t>
  </si>
  <si>
    <t>kpl</t>
  </si>
  <si>
    <t>392641722</t>
  </si>
  <si>
    <t>"věškeré výkony jeřábu při překládce a při výluce včetně vlakvedoucího"1</t>
  </si>
  <si>
    <t>949951201R</t>
  </si>
  <si>
    <t>Přeprava železničního kolejového jeřábu</t>
  </si>
  <si>
    <t>-2098205764</t>
  </si>
  <si>
    <t>"přeprava jeřábu a zpět včetně lokomotivy"1</t>
  </si>
  <si>
    <t>včetně</t>
  </si>
  <si>
    <t>"pronájem 2 ks plošinových vozů 5 dnů"</t>
  </si>
  <si>
    <t>963011112</t>
  </si>
  <si>
    <t>Demontáž základových prefabrikovaných konstrukcí z betonu železového desek hmotnosti jednotlivě přes 5 do 10 t</t>
  </si>
  <si>
    <t>1274697856</t>
  </si>
  <si>
    <t>"demontáž základové vany"6</t>
  </si>
  <si>
    <t>997</t>
  </si>
  <si>
    <t>Přesun sutě</t>
  </si>
  <si>
    <t>997211111</t>
  </si>
  <si>
    <t>Svislá doprava suti nebo vybouraných hmot s naložením do dopravního zařízení a s vyprázdněním dopravního zařízení na hromadu nebo do dopravního prostředku suti na výšku do 3,5 m</t>
  </si>
  <si>
    <t>-1549250961</t>
  </si>
  <si>
    <t>997211119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</si>
  <si>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</si>
  <si>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-924619291</t>
  </si>
  <si>
    <t>997211511</t>
  </si>
  <si>
    <t>Vodorovná doprava suti nebo vybouraných hmot suti se složením a hrubým urovnáním, na vzdálenost do 1 km</t>
  </si>
  <si>
    <t>1984532845</t>
  </si>
  <si>
    <t>997211519</t>
  </si>
  <si>
    <t>Vodorovná doprava suti nebo vybouraných hmot suti se složením a hrubým urovnáním, na vzdálenost Příplatek k ceně za každý další i započatý 1 km přes 1 km</t>
  </si>
  <si>
    <t>1673862533</t>
  </si>
  <si>
    <t>43,508*30"Odvoz 30km na skládku"</t>
  </si>
  <si>
    <t>997211611</t>
  </si>
  <si>
    <t>Nakládání suti nebo vybouraných hmot na dopravní prostředky pro vodorovnou dopravu suti</t>
  </si>
  <si>
    <t>-621950964</t>
  </si>
  <si>
    <t>997221625</t>
  </si>
  <si>
    <t>Poplatek za uložení stavebního odpadu na skládce (skládkovné) z armovaného betonu zatříděného do Katalogu odpadů pod kódem 17 01 01</t>
  </si>
  <si>
    <t>1711739249</t>
  </si>
  <si>
    <t>"likvidace stávající základové konstrukce"53,76</t>
  </si>
  <si>
    <t>997221655</t>
  </si>
  <si>
    <t>Poplatek za uložení stavebního odpadu na skládce (skládkovné) zeminy a kamení zatříděného do Katalogu odpadů pod kódem 17 05 04</t>
  </si>
  <si>
    <t>1470882947</t>
  </si>
  <si>
    <t>167,031-53,76</t>
  </si>
  <si>
    <t>998</t>
  </si>
  <si>
    <t>Přesun hmot</t>
  </si>
  <si>
    <t>998212111</t>
  </si>
  <si>
    <t>Přesun hmot pro mosty zděné, monolitické betonové nebo ocelové v do 20 m</t>
  </si>
  <si>
    <t>679515812</t>
  </si>
  <si>
    <t>Práce a dodávky M</t>
  </si>
  <si>
    <t>43-M</t>
  </si>
  <si>
    <t>Montáž ocelových konstrukcí</t>
  </si>
  <si>
    <t>430152102</t>
  </si>
  <si>
    <t>Montáž mostního provizória Montáž mostního provizoria rozpětí přes 7,0 do 11,0 m, dvojčitý nosník</t>
  </si>
  <si>
    <t>CS ÚRS 2019 01</t>
  </si>
  <si>
    <t>64</t>
  </si>
  <si>
    <t>1917303801</t>
  </si>
  <si>
    <t>"montáž vážních modulů"3</t>
  </si>
  <si>
    <t>28</t>
  </si>
  <si>
    <t>430152202</t>
  </si>
  <si>
    <t>Demontáž mostních provizórií Demontáž mostního provizoria rozpětí přes 7,0 do 11,0 m, dvojčitý nosník</t>
  </si>
  <si>
    <t>-1115321019</t>
  </si>
  <si>
    <t>"vyjmutí vážních modulů"3</t>
  </si>
  <si>
    <t>SO03 - elektrická instalace</t>
  </si>
  <si>
    <t>žst. Břeclav</t>
  </si>
  <si>
    <t>7492600220</t>
  </si>
  <si>
    <t>Kabely, vodiče, šňůry Al - nn Kabel silový 4 a 5-žílový, plastová izolace 1-AYKY 4x50</t>
  </si>
  <si>
    <t>1853025601</t>
  </si>
  <si>
    <t>7491100210</t>
  </si>
  <si>
    <t xml:space="preserve">Trubková vedení Ohebné elektroinstalační trubky KOPOFLEX  75 rudá</t>
  </si>
  <si>
    <t>419323059</t>
  </si>
  <si>
    <t>7492652012</t>
  </si>
  <si>
    <t>Montáž kabelů 4- a 5-žílových Al do 50 mm2 - uložení do země, chráničky, na rošty, pod omítku apod.</t>
  </si>
  <si>
    <t>-1539557065</t>
  </si>
  <si>
    <t>Poznámka k položce:_x000d_
80m výkop_x000d_
100m kabelovod stávající</t>
  </si>
  <si>
    <t>7593500609</t>
  </si>
  <si>
    <t>Trasy kabelového vedení Kabelové krycí desky a pásy Fólie výstražná červená š. 34cm (HM0673909992034)</t>
  </si>
  <si>
    <t>-497336229</t>
  </si>
  <si>
    <t>7593505134</t>
  </si>
  <si>
    <t>Zakrytí kabelu resp. trubek výstražnou folií (bez folie)</t>
  </si>
  <si>
    <t>-1859731446</t>
  </si>
  <si>
    <t>7493600910</t>
  </si>
  <si>
    <t>Kabelové a zásuvkové skříně, elektroměrové rozvaděče Skříně elektroměrové pro přímé měření Rozváděč pro dvousazbový třífázový elektroměr do 63A kompaktní pilíř včetně základu</t>
  </si>
  <si>
    <t>2024189662</t>
  </si>
  <si>
    <t>7493655035</t>
  </si>
  <si>
    <t>Montáž skříní elektroměrových venkovních pro přímé měření do 80 A pro připojení kabelů do 16 mm2 v sestavě s elektroměrným rozvaděčem pro připojení kabelů do 240 mm2 s 1-2 sadami pojistkových spodků kompaktní pilíř - včetně elektrovýzbroje, neobsahuje cenu za zemní práce</t>
  </si>
  <si>
    <t>-1020296503</t>
  </si>
  <si>
    <t>132212601</t>
  </si>
  <si>
    <t>Hloubení rýh vedle kolejí šířky do 800 mm ručně zapažených i nezapažených, hloubky do 1,5 m objemu do 2 m3 v hornině třídy těžitelnosti I skupiny 3</t>
  </si>
  <si>
    <t>43926364</t>
  </si>
  <si>
    <t>0,9*0,35*80</t>
  </si>
  <si>
    <t>460431192</t>
  </si>
  <si>
    <t>Zásyp kabelových rýh ručně s přemístění sypaniny ze vzdálenosti do 10 m, s uložením výkopku ve vrstvách včetně zhutnění a úpravy povrchu šířky 35 cm hloubky 90 cm z horniny třídy těžitelnosti I skupiny 3</t>
  </si>
  <si>
    <t>-78212820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</si>
  <si>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</si>
  <si>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</si>
  <si>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</si>
  <si>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1713119939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</si>
  <si>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</si>
  <si>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</si>
  <si>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197059323</t>
  </si>
  <si>
    <t>7499151040</t>
  </si>
  <si>
    <t>Dokončovací práce zaškolení obsluhy - seznámení obsluhy s funkcemi zařízení včetně odevzdání dokumentace skutečného provedení</t>
  </si>
  <si>
    <t>-977432448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</si>
  <si>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</si>
  <si>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</si>
  <si>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1124920849</t>
  </si>
  <si>
    <t>7498151015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</si>
  <si>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</si>
  <si>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1628259823</t>
  </si>
  <si>
    <t>7498351010</t>
  </si>
  <si>
    <t>Vydání průkazu způsobilosti pro funkční celek, provizorní stav - vyhotovení dokladu o silnoproudých zařízeních a vydání průkazu způsobilosti</t>
  </si>
  <si>
    <t>747641479</t>
  </si>
  <si>
    <t>04 - VRN</t>
  </si>
  <si>
    <t>PS01 - VRN</t>
  </si>
  <si>
    <t>VRN - Vedlejší rozpočtové náklady</t>
  </si>
  <si>
    <t>Vedlejší rozpočtové náklady</t>
  </si>
  <si>
    <t>024101401</t>
  </si>
  <si>
    <t>Inženýrská činnost koordinační a kompletační činnost</t>
  </si>
  <si>
    <t>1576338098</t>
  </si>
  <si>
    <t>SO02 -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</si>
  <si>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</si>
  <si>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</si>
  <si>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</si>
  <si>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</si>
  <si>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</si>
  <si>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</si>
  <si>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VRN1</t>
  </si>
  <si>
    <t>Průzkumné, geodetické a projektové práce</t>
  </si>
  <si>
    <t>012203000</t>
  </si>
  <si>
    <t>Průzkumné, geodetické a projektové práce geodetické práce při provádění stavby</t>
  </si>
  <si>
    <t>CS ÚRS 2018 01</t>
  </si>
  <si>
    <t>1024</t>
  </si>
  <si>
    <t>-1574379511</t>
  </si>
  <si>
    <t>"Geodetické práce při výstavbě"1</t>
  </si>
  <si>
    <t>012303000</t>
  </si>
  <si>
    <t>Geodetické práce po výstavbě</t>
  </si>
  <si>
    <t>2010729490</t>
  </si>
  <si>
    <t>"Geom. zaměření skutečného stavu"1</t>
  </si>
  <si>
    <t>013254000</t>
  </si>
  <si>
    <t>Průzkumné, geodetické a projektové práce projektové práce dokumentace stavby (výkresová a textová) skutečného provedení stavby</t>
  </si>
  <si>
    <t>2135187144</t>
  </si>
  <si>
    <t>VRN3</t>
  </si>
  <si>
    <t>Zařízení staveniště</t>
  </si>
  <si>
    <t>030001000</t>
  </si>
  <si>
    <t>Základní rozdělení průvodních činností a nákladů zařízení staveniště</t>
  </si>
  <si>
    <t>1808964959</t>
  </si>
  <si>
    <t>032403000</t>
  </si>
  <si>
    <t>Provizorní komunikace</t>
  </si>
  <si>
    <t>435725676</t>
  </si>
  <si>
    <t>"Úprava příjezdové komunikace"1</t>
  </si>
  <si>
    <t>032503000</t>
  </si>
  <si>
    <t>Skládky na staveništi</t>
  </si>
  <si>
    <t>2106239295</t>
  </si>
  <si>
    <t>VRN4</t>
  </si>
  <si>
    <t>Inženýrská činnost</t>
  </si>
  <si>
    <t>041103000</t>
  </si>
  <si>
    <t>Inženýrská činnost dozory autorský dozor projektanta</t>
  </si>
  <si>
    <t>1856308258</t>
  </si>
  <si>
    <t>043194000</t>
  </si>
  <si>
    <t>Inženýrská činnost zkoušky a ostatní měření zkoušky ostatní zkoušky</t>
  </si>
  <si>
    <t>1507825493</t>
  </si>
  <si>
    <t>VRN6</t>
  </si>
  <si>
    <t>Územní vlivy</t>
  </si>
  <si>
    <t>065002000</t>
  </si>
  <si>
    <t>Hlavní tituly průvodních činností a nákladů územní vlivy mimostaveništní doprava materiálů a výrobků</t>
  </si>
  <si>
    <t>-1231074093</t>
  </si>
  <si>
    <t>VRN7</t>
  </si>
  <si>
    <t>Provozní vlivy</t>
  </si>
  <si>
    <t>074002000</t>
  </si>
  <si>
    <t>Železniční a městský kolejový provoz</t>
  </si>
  <si>
    <t>-692331892</t>
  </si>
  <si>
    <t>VRN8</t>
  </si>
  <si>
    <t>Přesun stavebních kapacit</t>
  </si>
  <si>
    <t>081002000</t>
  </si>
  <si>
    <t>Doprava zaměstnanců</t>
  </si>
  <si>
    <t>632808632</t>
  </si>
  <si>
    <t>SO03 - VRN</t>
  </si>
  <si>
    <t>-1787645786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</si>
  <si>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</si>
  <si>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</si>
  <si>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1205790563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</si>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</sst>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8" fillId="0" borderId="0" xfId="0" applyFont="1" applyAlignment="1" applyProtection="1">
      <alignment horizontal="left"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333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kolejové váhy v ŽST Břeclav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ROUND(AG55+AG56+AG59+AG60,2)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ROUND(AS55+AS56+AS59+AS60,2)</f>
        <v>0</v>
      </c>
      <c r="AT54" s="107">
        <f>ROUND(SUM(AV54:AW54),2)</f>
        <v>0</v>
      </c>
      <c r="AU54" s="108">
        <f>ROUND(AU55+AU56+AU59+AU60,5)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ROUND(AZ55+AZ56+AZ59+AZ60,2)</f>
        <v>0</v>
      </c>
      <c r="BA54" s="107">
        <f>ROUND(BA55+BA56+BA59+BA60,2)</f>
        <v>0</v>
      </c>
      <c r="BB54" s="107">
        <f>ROUND(BB55+BB56+BB59+BB60,2)</f>
        <v>0</v>
      </c>
      <c r="BC54" s="107">
        <f>ROUND(BC55+BC56+BC59+BC60,2)</f>
        <v>0</v>
      </c>
      <c r="BD54" s="109">
        <f>ROUND(BD55+BD56+BD59+BD60,2)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'PS01 - technologie'!J30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'PS01 - technologie'!P80</f>
        <v>0</v>
      </c>
      <c r="AV55" s="121">
        <f>'PS01 - technologie'!J33</f>
        <v>0</v>
      </c>
      <c r="AW55" s="121">
        <f>'PS01 - technologie'!J34</f>
        <v>0</v>
      </c>
      <c r="AX55" s="121">
        <f>'PS01 - technologie'!J35</f>
        <v>0</v>
      </c>
      <c r="AY55" s="121">
        <f>'PS01 - technologie'!J36</f>
        <v>0</v>
      </c>
      <c r="AZ55" s="121">
        <f>'PS01 - technologie'!F33</f>
        <v>0</v>
      </c>
      <c r="BA55" s="121">
        <f>'PS01 - technologie'!F34</f>
        <v>0</v>
      </c>
      <c r="BB55" s="121">
        <f>'PS01 - technologie'!F35</f>
        <v>0</v>
      </c>
      <c r="BC55" s="121">
        <f>'PS01 - technologie'!F36</f>
        <v>0</v>
      </c>
      <c r="BD55" s="123">
        <f>'PS01 - technologie'!F37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7"/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25">
        <f>ROUND(SUM(AG57:AG58),2)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f>ROUND(SUM(AS57:AS58),2)</f>
        <v>0</v>
      </c>
      <c r="AT56" s="121">
        <f>ROUND(SUM(AV56:AW56),2)</f>
        <v>0</v>
      </c>
      <c r="AU56" s="122">
        <f>ROUND(SUM(AU57:AU58),5)</f>
        <v>0</v>
      </c>
      <c r="AV56" s="121">
        <f>ROUND(AZ56*L29,2)</f>
        <v>0</v>
      </c>
      <c r="AW56" s="121">
        <f>ROUND(BA56*L30,2)</f>
        <v>0</v>
      </c>
      <c r="AX56" s="121">
        <f>ROUND(BB56*L29,2)</f>
        <v>0</v>
      </c>
      <c r="AY56" s="121">
        <f>ROUND(BC56*L30,2)</f>
        <v>0</v>
      </c>
      <c r="AZ56" s="121">
        <f>ROUND(SUM(AZ57:AZ58),2)</f>
        <v>0</v>
      </c>
      <c r="BA56" s="121">
        <f>ROUND(SUM(BA57:BA58),2)</f>
        <v>0</v>
      </c>
      <c r="BB56" s="121">
        <f>ROUND(SUM(BB57:BB58),2)</f>
        <v>0</v>
      </c>
      <c r="BC56" s="121">
        <f>ROUND(SUM(BC57:BC58),2)</f>
        <v>0</v>
      </c>
      <c r="BD56" s="123">
        <f>ROUND(SUM(BD57:BD58),2)</f>
        <v>0</v>
      </c>
      <c r="BE56" s="7"/>
      <c r="BS56" s="124" t="s">
        <v>68</v>
      </c>
      <c r="BT56" s="124" t="s">
        <v>77</v>
      </c>
      <c r="BU56" s="124" t="s">
        <v>70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4" customFormat="1" ht="16.5" customHeight="1">
      <c r="A57" s="112" t="s">
        <v>73</v>
      </c>
      <c r="B57" s="64"/>
      <c r="C57" s="126"/>
      <c r="D57" s="126"/>
      <c r="E57" s="127" t="s">
        <v>83</v>
      </c>
      <c r="F57" s="127"/>
      <c r="G57" s="127"/>
      <c r="H57" s="127"/>
      <c r="I57" s="127"/>
      <c r="J57" s="126"/>
      <c r="K57" s="127" t="s">
        <v>84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 01 - Železniční svršek 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'SO 01 - Železniční svršek '!P88</f>
        <v>0</v>
      </c>
      <c r="AV57" s="131">
        <f>'SO 01 - Železniční svršek '!J35</f>
        <v>0</v>
      </c>
      <c r="AW57" s="131">
        <f>'SO 01 - Železniční svršek '!J36</f>
        <v>0</v>
      </c>
      <c r="AX57" s="131">
        <f>'SO 01 - Železniční svršek '!J37</f>
        <v>0</v>
      </c>
      <c r="AY57" s="131">
        <f>'SO 01 - Železniční svršek '!J38</f>
        <v>0</v>
      </c>
      <c r="AZ57" s="131">
        <f>'SO 01 - Železniční svršek '!F35</f>
        <v>0</v>
      </c>
      <c r="BA57" s="131">
        <f>'SO 01 - Železniční svršek '!F36</f>
        <v>0</v>
      </c>
      <c r="BB57" s="131">
        <f>'SO 01 - Železniční svršek '!F37</f>
        <v>0</v>
      </c>
      <c r="BC57" s="131">
        <f>'SO 01 - Železniční svršek '!F38</f>
        <v>0</v>
      </c>
      <c r="BD57" s="133">
        <f>'SO 01 - Železniční svršek '!F39</f>
        <v>0</v>
      </c>
      <c r="BE57" s="4"/>
      <c r="BT57" s="134" t="s">
        <v>79</v>
      </c>
      <c r="BV57" s="134" t="s">
        <v>71</v>
      </c>
      <c r="BW57" s="134" t="s">
        <v>86</v>
      </c>
      <c r="BX57" s="134" t="s">
        <v>82</v>
      </c>
      <c r="CL57" s="134" t="s">
        <v>19</v>
      </c>
    </row>
    <row r="58" s="4" customFormat="1" ht="16.5" customHeight="1">
      <c r="A58" s="112" t="s">
        <v>73</v>
      </c>
      <c r="B58" s="64"/>
      <c r="C58" s="126"/>
      <c r="D58" s="126"/>
      <c r="E58" s="127" t="s">
        <v>87</v>
      </c>
      <c r="F58" s="127"/>
      <c r="G58" s="127"/>
      <c r="H58" s="127"/>
      <c r="I58" s="127"/>
      <c r="J58" s="126"/>
      <c r="K58" s="127" t="s">
        <v>88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 02 - Oprava váhy'!J32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85</v>
      </c>
      <c r="AR58" s="66"/>
      <c r="AS58" s="130">
        <v>0</v>
      </c>
      <c r="AT58" s="131">
        <f>ROUND(SUM(AV58:AW58),2)</f>
        <v>0</v>
      </c>
      <c r="AU58" s="132">
        <f>'SO 02 - Oprava váhy'!P96</f>
        <v>0</v>
      </c>
      <c r="AV58" s="131">
        <f>'SO 02 - Oprava váhy'!J35</f>
        <v>0</v>
      </c>
      <c r="AW58" s="131">
        <f>'SO 02 - Oprava váhy'!J36</f>
        <v>0</v>
      </c>
      <c r="AX58" s="131">
        <f>'SO 02 - Oprava váhy'!J37</f>
        <v>0</v>
      </c>
      <c r="AY58" s="131">
        <f>'SO 02 - Oprava váhy'!J38</f>
        <v>0</v>
      </c>
      <c r="AZ58" s="131">
        <f>'SO 02 - Oprava váhy'!F35</f>
        <v>0</v>
      </c>
      <c r="BA58" s="131">
        <f>'SO 02 - Oprava váhy'!F36</f>
        <v>0</v>
      </c>
      <c r="BB58" s="131">
        <f>'SO 02 - Oprava váhy'!F37</f>
        <v>0</v>
      </c>
      <c r="BC58" s="131">
        <f>'SO 02 - Oprava váhy'!F38</f>
        <v>0</v>
      </c>
      <c r="BD58" s="133">
        <f>'SO 02 - Oprava váhy'!F39</f>
        <v>0</v>
      </c>
      <c r="BE58" s="4"/>
      <c r="BT58" s="134" t="s">
        <v>79</v>
      </c>
      <c r="BV58" s="134" t="s">
        <v>71</v>
      </c>
      <c r="BW58" s="134" t="s">
        <v>89</v>
      </c>
      <c r="BX58" s="134" t="s">
        <v>82</v>
      </c>
      <c r="CL58" s="134" t="s">
        <v>19</v>
      </c>
    </row>
    <row r="59" s="7" customFormat="1" ht="16.5" customHeight="1">
      <c r="A59" s="112" t="s">
        <v>73</v>
      </c>
      <c r="B59" s="113"/>
      <c r="C59" s="114"/>
      <c r="D59" s="115" t="s">
        <v>90</v>
      </c>
      <c r="E59" s="115"/>
      <c r="F59" s="115"/>
      <c r="G59" s="115"/>
      <c r="H59" s="115"/>
      <c r="I59" s="116"/>
      <c r="J59" s="115" t="s">
        <v>91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'SO03 - elektrická instalace'!J30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76</v>
      </c>
      <c r="AR59" s="119"/>
      <c r="AS59" s="120">
        <v>0</v>
      </c>
      <c r="AT59" s="121">
        <f>ROUND(SUM(AV59:AW59),2)</f>
        <v>0</v>
      </c>
      <c r="AU59" s="122">
        <f>'SO03 - elektrická instalace'!P81</f>
        <v>0</v>
      </c>
      <c r="AV59" s="121">
        <f>'SO03 - elektrická instalace'!J33</f>
        <v>0</v>
      </c>
      <c r="AW59" s="121">
        <f>'SO03 - elektrická instalace'!J34</f>
        <v>0</v>
      </c>
      <c r="AX59" s="121">
        <f>'SO03 - elektrická instalace'!J35</f>
        <v>0</v>
      </c>
      <c r="AY59" s="121">
        <f>'SO03 - elektrická instalace'!J36</f>
        <v>0</v>
      </c>
      <c r="AZ59" s="121">
        <f>'SO03 - elektrická instalace'!F33</f>
        <v>0</v>
      </c>
      <c r="BA59" s="121">
        <f>'SO03 - elektrická instalace'!F34</f>
        <v>0</v>
      </c>
      <c r="BB59" s="121">
        <f>'SO03 - elektrická instalace'!F35</f>
        <v>0</v>
      </c>
      <c r="BC59" s="121">
        <f>'SO03 - elektrická instalace'!F36</f>
        <v>0</v>
      </c>
      <c r="BD59" s="123">
        <f>'SO03 - elektrická instalace'!F37</f>
        <v>0</v>
      </c>
      <c r="BE59" s="7"/>
      <c r="BT59" s="124" t="s">
        <v>77</v>
      </c>
      <c r="BV59" s="124" t="s">
        <v>71</v>
      </c>
      <c r="BW59" s="124" t="s">
        <v>92</v>
      </c>
      <c r="BX59" s="124" t="s">
        <v>5</v>
      </c>
      <c r="CL59" s="124" t="s">
        <v>19</v>
      </c>
      <c r="CM59" s="124" t="s">
        <v>79</v>
      </c>
    </row>
    <row r="60" s="7" customFormat="1" ht="16.5" customHeight="1">
      <c r="A60" s="7"/>
      <c r="B60" s="113"/>
      <c r="C60" s="114"/>
      <c r="D60" s="115" t="s">
        <v>93</v>
      </c>
      <c r="E60" s="115"/>
      <c r="F60" s="115"/>
      <c r="G60" s="115"/>
      <c r="H60" s="115"/>
      <c r="I60" s="116"/>
      <c r="J60" s="115" t="s">
        <v>94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25">
        <f>ROUND(SUM(AG61:AG63),2)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76</v>
      </c>
      <c r="AR60" s="119"/>
      <c r="AS60" s="120">
        <f>ROUND(SUM(AS61:AS63),2)</f>
        <v>0</v>
      </c>
      <c r="AT60" s="121">
        <f>ROUND(SUM(AV60:AW60),2)</f>
        <v>0</v>
      </c>
      <c r="AU60" s="122">
        <f>ROUND(SUM(AU61:AU63),5)</f>
        <v>0</v>
      </c>
      <c r="AV60" s="121">
        <f>ROUND(AZ60*L29,2)</f>
        <v>0</v>
      </c>
      <c r="AW60" s="121">
        <f>ROUND(BA60*L30,2)</f>
        <v>0</v>
      </c>
      <c r="AX60" s="121">
        <f>ROUND(BB60*L29,2)</f>
        <v>0</v>
      </c>
      <c r="AY60" s="121">
        <f>ROUND(BC60*L30,2)</f>
        <v>0</v>
      </c>
      <c r="AZ60" s="121">
        <f>ROUND(SUM(AZ61:AZ63),2)</f>
        <v>0</v>
      </c>
      <c r="BA60" s="121">
        <f>ROUND(SUM(BA61:BA63),2)</f>
        <v>0</v>
      </c>
      <c r="BB60" s="121">
        <f>ROUND(SUM(BB61:BB63),2)</f>
        <v>0</v>
      </c>
      <c r="BC60" s="121">
        <f>ROUND(SUM(BC61:BC63),2)</f>
        <v>0</v>
      </c>
      <c r="BD60" s="123">
        <f>ROUND(SUM(BD61:BD63),2)</f>
        <v>0</v>
      </c>
      <c r="BE60" s="7"/>
      <c r="BS60" s="124" t="s">
        <v>68</v>
      </c>
      <c r="BT60" s="124" t="s">
        <v>77</v>
      </c>
      <c r="BU60" s="124" t="s">
        <v>70</v>
      </c>
      <c r="BV60" s="124" t="s">
        <v>71</v>
      </c>
      <c r="BW60" s="124" t="s">
        <v>95</v>
      </c>
      <c r="BX60" s="124" t="s">
        <v>5</v>
      </c>
      <c r="CL60" s="124" t="s">
        <v>19</v>
      </c>
      <c r="CM60" s="124" t="s">
        <v>79</v>
      </c>
    </row>
    <row r="61" s="4" customFormat="1" ht="16.5" customHeight="1">
      <c r="A61" s="112" t="s">
        <v>73</v>
      </c>
      <c r="B61" s="64"/>
      <c r="C61" s="126"/>
      <c r="D61" s="126"/>
      <c r="E61" s="127" t="s">
        <v>74</v>
      </c>
      <c r="F61" s="127"/>
      <c r="G61" s="127"/>
      <c r="H61" s="127"/>
      <c r="I61" s="127"/>
      <c r="J61" s="126"/>
      <c r="K61" s="127" t="s">
        <v>94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'PS01 - VRN'!J32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85</v>
      </c>
      <c r="AR61" s="66"/>
      <c r="AS61" s="130">
        <v>0</v>
      </c>
      <c r="AT61" s="131">
        <f>ROUND(SUM(AV61:AW61),2)</f>
        <v>0</v>
      </c>
      <c r="AU61" s="132">
        <f>'PS01 - VRN'!P86</f>
        <v>0</v>
      </c>
      <c r="AV61" s="131">
        <f>'PS01 - VRN'!J35</f>
        <v>0</v>
      </c>
      <c r="AW61" s="131">
        <f>'PS01 - VRN'!J36</f>
        <v>0</v>
      </c>
      <c r="AX61" s="131">
        <f>'PS01 - VRN'!J37</f>
        <v>0</v>
      </c>
      <c r="AY61" s="131">
        <f>'PS01 - VRN'!J38</f>
        <v>0</v>
      </c>
      <c r="AZ61" s="131">
        <f>'PS01 - VRN'!F35</f>
        <v>0</v>
      </c>
      <c r="BA61" s="131">
        <f>'PS01 - VRN'!F36</f>
        <v>0</v>
      </c>
      <c r="BB61" s="131">
        <f>'PS01 - VRN'!F37</f>
        <v>0</v>
      </c>
      <c r="BC61" s="131">
        <f>'PS01 - VRN'!F38</f>
        <v>0</v>
      </c>
      <c r="BD61" s="133">
        <f>'PS01 - VRN'!F39</f>
        <v>0</v>
      </c>
      <c r="BE61" s="4"/>
      <c r="BT61" s="134" t="s">
        <v>79</v>
      </c>
      <c r="BV61" s="134" t="s">
        <v>71</v>
      </c>
      <c r="BW61" s="134" t="s">
        <v>96</v>
      </c>
      <c r="BX61" s="134" t="s">
        <v>95</v>
      </c>
      <c r="CL61" s="134" t="s">
        <v>19</v>
      </c>
    </row>
    <row r="62" s="4" customFormat="1" ht="16.5" customHeight="1">
      <c r="A62" s="112" t="s">
        <v>73</v>
      </c>
      <c r="B62" s="64"/>
      <c r="C62" s="126"/>
      <c r="D62" s="126"/>
      <c r="E62" s="127" t="s">
        <v>80</v>
      </c>
      <c r="F62" s="127"/>
      <c r="G62" s="127"/>
      <c r="H62" s="127"/>
      <c r="I62" s="127"/>
      <c r="J62" s="126"/>
      <c r="K62" s="127" t="s">
        <v>94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'SO02 - VRN'!J32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85</v>
      </c>
      <c r="AR62" s="66"/>
      <c r="AS62" s="130">
        <v>0</v>
      </c>
      <c r="AT62" s="131">
        <f>ROUND(SUM(AV62:AW62),2)</f>
        <v>0</v>
      </c>
      <c r="AU62" s="132">
        <f>'SO02 - VRN'!P92</f>
        <v>0</v>
      </c>
      <c r="AV62" s="131">
        <f>'SO02 - VRN'!J35</f>
        <v>0</v>
      </c>
      <c r="AW62" s="131">
        <f>'SO02 - VRN'!J36</f>
        <v>0</v>
      </c>
      <c r="AX62" s="131">
        <f>'SO02 - VRN'!J37</f>
        <v>0</v>
      </c>
      <c r="AY62" s="131">
        <f>'SO02 - VRN'!J38</f>
        <v>0</v>
      </c>
      <c r="AZ62" s="131">
        <f>'SO02 - VRN'!F35</f>
        <v>0</v>
      </c>
      <c r="BA62" s="131">
        <f>'SO02 - VRN'!F36</f>
        <v>0</v>
      </c>
      <c r="BB62" s="131">
        <f>'SO02 - VRN'!F37</f>
        <v>0</v>
      </c>
      <c r="BC62" s="131">
        <f>'SO02 - VRN'!F38</f>
        <v>0</v>
      </c>
      <c r="BD62" s="133">
        <f>'SO02 - VRN'!F39</f>
        <v>0</v>
      </c>
      <c r="BE62" s="4"/>
      <c r="BT62" s="134" t="s">
        <v>79</v>
      </c>
      <c r="BV62" s="134" t="s">
        <v>71</v>
      </c>
      <c r="BW62" s="134" t="s">
        <v>97</v>
      </c>
      <c r="BX62" s="134" t="s">
        <v>95</v>
      </c>
      <c r="CL62" s="134" t="s">
        <v>19</v>
      </c>
    </row>
    <row r="63" s="4" customFormat="1" ht="16.5" customHeight="1">
      <c r="A63" s="112" t="s">
        <v>73</v>
      </c>
      <c r="B63" s="64"/>
      <c r="C63" s="126"/>
      <c r="D63" s="126"/>
      <c r="E63" s="127" t="s">
        <v>90</v>
      </c>
      <c r="F63" s="127"/>
      <c r="G63" s="127"/>
      <c r="H63" s="127"/>
      <c r="I63" s="127"/>
      <c r="J63" s="126"/>
      <c r="K63" s="127" t="s">
        <v>94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'SO03 - VRN'!J32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85</v>
      </c>
      <c r="AR63" s="66"/>
      <c r="AS63" s="135">
        <v>0</v>
      </c>
      <c r="AT63" s="136">
        <f>ROUND(SUM(AV63:AW63),2)</f>
        <v>0</v>
      </c>
      <c r="AU63" s="137">
        <f>'SO03 - VRN'!P86</f>
        <v>0</v>
      </c>
      <c r="AV63" s="136">
        <f>'SO03 - VRN'!J35</f>
        <v>0</v>
      </c>
      <c r="AW63" s="136">
        <f>'SO03 - VRN'!J36</f>
        <v>0</v>
      </c>
      <c r="AX63" s="136">
        <f>'SO03 - VRN'!J37</f>
        <v>0</v>
      </c>
      <c r="AY63" s="136">
        <f>'SO03 - VRN'!J38</f>
        <v>0</v>
      </c>
      <c r="AZ63" s="136">
        <f>'SO03 - VRN'!F35</f>
        <v>0</v>
      </c>
      <c r="BA63" s="136">
        <f>'SO03 - VRN'!F36</f>
        <v>0</v>
      </c>
      <c r="BB63" s="136">
        <f>'SO03 - VRN'!F37</f>
        <v>0</v>
      </c>
      <c r="BC63" s="136">
        <f>'SO03 - VRN'!F38</f>
        <v>0</v>
      </c>
      <c r="BD63" s="138">
        <f>'SO03 - VRN'!F39</f>
        <v>0</v>
      </c>
      <c r="BE63" s="4"/>
      <c r="BT63" s="134" t="s">
        <v>79</v>
      </c>
      <c r="BV63" s="134" t="s">
        <v>71</v>
      </c>
      <c r="BW63" s="134" t="s">
        <v>98</v>
      </c>
      <c r="BX63" s="134" t="s">
        <v>95</v>
      </c>
      <c r="CL63" s="134" t="s">
        <v>19</v>
      </c>
    </row>
    <row r="64" s="2" customFormat="1" ht="30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</sheetData>
  <sheetProtection sheet="1" formatColumns="0" formatRows="0" objects="1" scenarios="1" spinCount="100000" saltValue="d9Kf+QjGF0R/DLfKmMsHwZSpDPsiLAy+UchxGf0xWZ5/qeWK+F7BAWaTMX2DWCd5F08DUceK5h3VGM50vuX1OQ==" hashValue="fN1shyMLXn36KFCAYUAPDMeXg2dWZKW/bFHICNFsn/IhSsYfiCFTCVClHztiDPyDHq31q0JXnvhkOUsnjx3QcA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PS01 - technologie'!C2" display="/"/>
    <hyperlink ref="A57" location="'SO 01 - Železniční svršek '!C2" display="/"/>
    <hyperlink ref="A58" location="'SO 02 - Oprava váhy'!C2" display="/"/>
    <hyperlink ref="A59" location="'SO03 - elektrická instalace'!C2" display="/"/>
    <hyperlink ref="A61" location="'PS01 - VRN'!C2" display="/"/>
    <hyperlink ref="A62" location="'SO02 - VRN'!C2" display="/"/>
    <hyperlink ref="A63" location="'SO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kolejové váhy v ŽST Břeclav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100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25. 1. 2021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ROUND(J80,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ROUND((SUM(BE80:BE109)),  2)</f>
        <v>0</v>
      </c>
      <c r="G33" s="39"/>
      <c r="H33" s="39"/>
      <c r="I33" s="158">
        <v>0.20999999999999999</v>
      </c>
      <c r="J33" s="157">
        <f>ROUND(((SUM(BE80:BE109))*I33),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ROUND((SUM(BF80:BF109)),  2)</f>
        <v>0</v>
      </c>
      <c r="G34" s="39"/>
      <c r="H34" s="39"/>
      <c r="I34" s="158">
        <v>0.14999999999999999</v>
      </c>
      <c r="J34" s="157">
        <f>ROUND(((SUM(BF80:BF109))*I34),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ROUND((SUM(BG80:BG109)),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ROUND((SUM(BH80:BH109)),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ROUND((SUM(BI80:BI109)),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Oprava kolejové váhy v ŽST Břeclav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PS01 - technologie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25. 1. 2021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103</v>
      </c>
      <c r="D57" s="172"/>
      <c r="E57" s="172"/>
      <c r="F57" s="172"/>
      <c r="G57" s="172"/>
      <c r="H57" s="172"/>
      <c r="I57" s="172"/>
      <c r="J57" s="173" t="s">
        <v>104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75"/>
      <c r="C60" s="176"/>
      <c r="D60" s="177" t="s">
        <v>106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107</v>
      </c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70" t="str">
        <f>E7</f>
        <v>Oprava kolejové váhy v ŽST Břeclav</v>
      </c>
      <c r="F70" s="33"/>
      <c r="G70" s="33"/>
      <c r="H70" s="33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100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PS01 - technologie</v>
      </c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33" t="s">
        <v>23</v>
      </c>
      <c r="J74" s="73" t="str">
        <f>IF(J12="","",J12)</f>
        <v>25. 1. 2021</v>
      </c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 xml:space="preserve"> </v>
      </c>
      <c r="G76" s="41"/>
      <c r="H76" s="41"/>
      <c r="I76" s="33" t="s">
        <v>30</v>
      </c>
      <c r="J76" s="37" t="str">
        <f>E21</f>
        <v xml:space="preserve"> 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28</v>
      </c>
      <c r="D77" s="41"/>
      <c r="E77" s="41"/>
      <c r="F77" s="28" t="str">
        <f>IF(E18="","",E18)</f>
        <v>Vyplň údaj</v>
      </c>
      <c r="G77" s="41"/>
      <c r="H77" s="41"/>
      <c r="I77" s="33" t="s">
        <v>32</v>
      </c>
      <c r="J77" s="37" t="str">
        <f>E24</f>
        <v xml:space="preserve"> 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81"/>
      <c r="B79" s="182"/>
      <c r="C79" s="183" t="s">
        <v>108</v>
      </c>
      <c r="D79" s="184" t="s">
        <v>54</v>
      </c>
      <c r="E79" s="184" t="s">
        <v>50</v>
      </c>
      <c r="F79" s="184" t="s">
        <v>51</v>
      </c>
      <c r="G79" s="184" t="s">
        <v>109</v>
      </c>
      <c r="H79" s="184" t="s">
        <v>110</v>
      </c>
      <c r="I79" s="184" t="s">
        <v>111</v>
      </c>
      <c r="J79" s="184" t="s">
        <v>104</v>
      </c>
      <c r="K79" s="185" t="s">
        <v>112</v>
      </c>
      <c r="L79" s="186"/>
      <c r="M79" s="93" t="s">
        <v>19</v>
      </c>
      <c r="N79" s="94" t="s">
        <v>39</v>
      </c>
      <c r="O79" s="94" t="s">
        <v>113</v>
      </c>
      <c r="P79" s="94" t="s">
        <v>114</v>
      </c>
      <c r="Q79" s="94" t="s">
        <v>115</v>
      </c>
      <c r="R79" s="94" t="s">
        <v>116</v>
      </c>
      <c r="S79" s="94" t="s">
        <v>117</v>
      </c>
      <c r="T79" s="95" t="s">
        <v>118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39"/>
      <c r="B80" s="40"/>
      <c r="C80" s="100" t="s">
        <v>119</v>
      </c>
      <c r="D80" s="41"/>
      <c r="E80" s="41"/>
      <c r="F80" s="41"/>
      <c r="G80" s="41"/>
      <c r="H80" s="41"/>
      <c r="I80" s="41"/>
      <c r="J80" s="187">
        <f>BK80</f>
        <v>0</v>
      </c>
      <c r="K80" s="41"/>
      <c r="L80" s="45"/>
      <c r="M80" s="96"/>
      <c r="N80" s="188"/>
      <c r="O80" s="97"/>
      <c r="P80" s="189">
        <f>P81+SUM(P82:P87)</f>
        <v>0</v>
      </c>
      <c r="Q80" s="97"/>
      <c r="R80" s="189">
        <f>R81+SUM(R82:R87)</f>
        <v>0</v>
      </c>
      <c r="S80" s="97"/>
      <c r="T80" s="190">
        <f>T81+SUM(T82:T87)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68</v>
      </c>
      <c r="AU80" s="18" t="s">
        <v>105</v>
      </c>
      <c r="BK80" s="191">
        <f>BK81+SUM(BK82:BK87)</f>
        <v>0</v>
      </c>
    </row>
    <row r="81" s="2" customFormat="1" ht="16.5" customHeight="1">
      <c r="A81" s="39"/>
      <c r="B81" s="40"/>
      <c r="C81" s="192" t="s">
        <v>77</v>
      </c>
      <c r="D81" s="192" t="s">
        <v>120</v>
      </c>
      <c r="E81" s="193" t="s">
        <v>121</v>
      </c>
      <c r="F81" s="194" t="s">
        <v>122</v>
      </c>
      <c r="G81" s="195" t="s">
        <v>123</v>
      </c>
      <c r="H81" s="196">
        <v>0.5</v>
      </c>
      <c r="I81" s="197"/>
      <c r="J81" s="198">
        <f>ROUND(I81*H81,2)</f>
        <v>0</v>
      </c>
      <c r="K81" s="194" t="s">
        <v>124</v>
      </c>
      <c r="L81" s="199"/>
      <c r="M81" s="200" t="s">
        <v>19</v>
      </c>
      <c r="N81" s="201" t="s">
        <v>40</v>
      </c>
      <c r="O81" s="85"/>
      <c r="P81" s="202">
        <f>O81*H81</f>
        <v>0</v>
      </c>
      <c r="Q81" s="202">
        <v>0</v>
      </c>
      <c r="R81" s="202">
        <f>Q81*H81</f>
        <v>0</v>
      </c>
      <c r="S81" s="202">
        <v>0</v>
      </c>
      <c r="T81" s="203">
        <f>S81*H81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R81" s="204" t="s">
        <v>125</v>
      </c>
      <c r="AT81" s="204" t="s">
        <v>120</v>
      </c>
      <c r="AU81" s="204" t="s">
        <v>69</v>
      </c>
      <c r="AY81" s="18" t="s">
        <v>126</v>
      </c>
      <c r="BE81" s="205">
        <f>IF(N81="základní",J81,0)</f>
        <v>0</v>
      </c>
      <c r="BF81" s="205">
        <f>IF(N81="snížená",J81,0)</f>
        <v>0</v>
      </c>
      <c r="BG81" s="205">
        <f>IF(N81="zákl. přenesená",J81,0)</f>
        <v>0</v>
      </c>
      <c r="BH81" s="205">
        <f>IF(N81="sníž. přenesená",J81,0)</f>
        <v>0</v>
      </c>
      <c r="BI81" s="205">
        <f>IF(N81="nulová",J81,0)</f>
        <v>0</v>
      </c>
      <c r="BJ81" s="18" t="s">
        <v>77</v>
      </c>
      <c r="BK81" s="205">
        <f>ROUND(I81*H81,2)</f>
        <v>0</v>
      </c>
      <c r="BL81" s="18" t="s">
        <v>127</v>
      </c>
      <c r="BM81" s="204" t="s">
        <v>128</v>
      </c>
    </row>
    <row r="82" s="2" customFormat="1">
      <c r="A82" s="39"/>
      <c r="B82" s="40"/>
      <c r="C82" s="192" t="s">
        <v>79</v>
      </c>
      <c r="D82" s="192" t="s">
        <v>120</v>
      </c>
      <c r="E82" s="193" t="s">
        <v>129</v>
      </c>
      <c r="F82" s="194" t="s">
        <v>130</v>
      </c>
      <c r="G82" s="195" t="s">
        <v>123</v>
      </c>
      <c r="H82" s="196">
        <v>1</v>
      </c>
      <c r="I82" s="197"/>
      <c r="J82" s="198">
        <f>ROUND(I82*H82,2)</f>
        <v>0</v>
      </c>
      <c r="K82" s="194" t="s">
        <v>124</v>
      </c>
      <c r="L82" s="199"/>
      <c r="M82" s="200" t="s">
        <v>19</v>
      </c>
      <c r="N82" s="201" t="s">
        <v>40</v>
      </c>
      <c r="O82" s="85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4" t="s">
        <v>125</v>
      </c>
      <c r="AT82" s="204" t="s">
        <v>120</v>
      </c>
      <c r="AU82" s="204" t="s">
        <v>69</v>
      </c>
      <c r="AY82" s="18" t="s">
        <v>126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8" t="s">
        <v>77</v>
      </c>
      <c r="BK82" s="205">
        <f>ROUND(I82*H82,2)</f>
        <v>0</v>
      </c>
      <c r="BL82" s="18" t="s">
        <v>127</v>
      </c>
      <c r="BM82" s="204" t="s">
        <v>131</v>
      </c>
    </row>
    <row r="83" s="2" customFormat="1">
      <c r="A83" s="39"/>
      <c r="B83" s="40"/>
      <c r="C83" s="192" t="s">
        <v>132</v>
      </c>
      <c r="D83" s="192" t="s">
        <v>120</v>
      </c>
      <c r="E83" s="193" t="s">
        <v>133</v>
      </c>
      <c r="F83" s="194" t="s">
        <v>134</v>
      </c>
      <c r="G83" s="195" t="s">
        <v>123</v>
      </c>
      <c r="H83" s="196">
        <v>1</v>
      </c>
      <c r="I83" s="197"/>
      <c r="J83" s="198">
        <f>ROUND(I83*H83,2)</f>
        <v>0</v>
      </c>
      <c r="K83" s="194" t="s">
        <v>124</v>
      </c>
      <c r="L83" s="199"/>
      <c r="M83" s="200" t="s">
        <v>19</v>
      </c>
      <c r="N83" s="201" t="s">
        <v>40</v>
      </c>
      <c r="O83" s="85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4" t="s">
        <v>125</v>
      </c>
      <c r="AT83" s="204" t="s">
        <v>120</v>
      </c>
      <c r="AU83" s="204" t="s">
        <v>69</v>
      </c>
      <c r="AY83" s="18" t="s">
        <v>126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8" t="s">
        <v>77</v>
      </c>
      <c r="BK83" s="205">
        <f>ROUND(I83*H83,2)</f>
        <v>0</v>
      </c>
      <c r="BL83" s="18" t="s">
        <v>127</v>
      </c>
      <c r="BM83" s="204" t="s">
        <v>135</v>
      </c>
    </row>
    <row r="84" s="2" customFormat="1" ht="21.75" customHeight="1">
      <c r="A84" s="39"/>
      <c r="B84" s="40"/>
      <c r="C84" s="192" t="s">
        <v>127</v>
      </c>
      <c r="D84" s="192" t="s">
        <v>120</v>
      </c>
      <c r="E84" s="193" t="s">
        <v>136</v>
      </c>
      <c r="F84" s="194" t="s">
        <v>137</v>
      </c>
      <c r="G84" s="195" t="s">
        <v>123</v>
      </c>
      <c r="H84" s="196">
        <v>1</v>
      </c>
      <c r="I84" s="197"/>
      <c r="J84" s="198">
        <f>ROUND(I84*H84,2)</f>
        <v>0</v>
      </c>
      <c r="K84" s="194" t="s">
        <v>124</v>
      </c>
      <c r="L84" s="199"/>
      <c r="M84" s="200" t="s">
        <v>19</v>
      </c>
      <c r="N84" s="201" t="s">
        <v>40</v>
      </c>
      <c r="O84" s="85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4" t="s">
        <v>125</v>
      </c>
      <c r="AT84" s="204" t="s">
        <v>120</v>
      </c>
      <c r="AU84" s="204" t="s">
        <v>69</v>
      </c>
      <c r="AY84" s="18" t="s">
        <v>126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8" t="s">
        <v>77</v>
      </c>
      <c r="BK84" s="205">
        <f>ROUND(I84*H84,2)</f>
        <v>0</v>
      </c>
      <c r="BL84" s="18" t="s">
        <v>127</v>
      </c>
      <c r="BM84" s="204" t="s">
        <v>138</v>
      </c>
    </row>
    <row r="85" s="2" customFormat="1" ht="16.5" customHeight="1">
      <c r="A85" s="39"/>
      <c r="B85" s="40"/>
      <c r="C85" s="192" t="s">
        <v>139</v>
      </c>
      <c r="D85" s="192" t="s">
        <v>120</v>
      </c>
      <c r="E85" s="193" t="s">
        <v>140</v>
      </c>
      <c r="F85" s="194" t="s">
        <v>141</v>
      </c>
      <c r="G85" s="195" t="s">
        <v>123</v>
      </c>
      <c r="H85" s="196">
        <v>1</v>
      </c>
      <c r="I85" s="197"/>
      <c r="J85" s="198">
        <f>ROUND(I85*H85,2)</f>
        <v>0</v>
      </c>
      <c r="K85" s="194" t="s">
        <v>124</v>
      </c>
      <c r="L85" s="199"/>
      <c r="M85" s="200" t="s">
        <v>19</v>
      </c>
      <c r="N85" s="201" t="s">
        <v>40</v>
      </c>
      <c r="O85" s="85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4" t="s">
        <v>125</v>
      </c>
      <c r="AT85" s="204" t="s">
        <v>120</v>
      </c>
      <c r="AU85" s="204" t="s">
        <v>69</v>
      </c>
      <c r="AY85" s="18" t="s">
        <v>126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8" t="s">
        <v>77</v>
      </c>
      <c r="BK85" s="205">
        <f>ROUND(I85*H85,2)</f>
        <v>0</v>
      </c>
      <c r="BL85" s="18" t="s">
        <v>127</v>
      </c>
      <c r="BM85" s="204" t="s">
        <v>142</v>
      </c>
    </row>
    <row r="86" s="2" customFormat="1" ht="21.75" customHeight="1">
      <c r="A86" s="39"/>
      <c r="B86" s="40"/>
      <c r="C86" s="192" t="s">
        <v>143</v>
      </c>
      <c r="D86" s="192" t="s">
        <v>120</v>
      </c>
      <c r="E86" s="193" t="s">
        <v>144</v>
      </c>
      <c r="F86" s="194" t="s">
        <v>145</v>
      </c>
      <c r="G86" s="195" t="s">
        <v>123</v>
      </c>
      <c r="H86" s="196">
        <v>1</v>
      </c>
      <c r="I86" s="197"/>
      <c r="J86" s="198">
        <f>ROUND(I86*H86,2)</f>
        <v>0</v>
      </c>
      <c r="K86" s="194" t="s">
        <v>124</v>
      </c>
      <c r="L86" s="199"/>
      <c r="M86" s="200" t="s">
        <v>19</v>
      </c>
      <c r="N86" s="201" t="s">
        <v>40</v>
      </c>
      <c r="O86" s="85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4" t="s">
        <v>125</v>
      </c>
      <c r="AT86" s="204" t="s">
        <v>120</v>
      </c>
      <c r="AU86" s="204" t="s">
        <v>69</v>
      </c>
      <c r="AY86" s="18" t="s">
        <v>126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8" t="s">
        <v>77</v>
      </c>
      <c r="BK86" s="205">
        <f>ROUND(I86*H86,2)</f>
        <v>0</v>
      </c>
      <c r="BL86" s="18" t="s">
        <v>127</v>
      </c>
      <c r="BM86" s="204" t="s">
        <v>146</v>
      </c>
    </row>
    <row r="87" s="11" customFormat="1" ht="25.92" customHeight="1">
      <c r="A87" s="11"/>
      <c r="B87" s="206"/>
      <c r="C87" s="207"/>
      <c r="D87" s="208" t="s">
        <v>68</v>
      </c>
      <c r="E87" s="209" t="s">
        <v>147</v>
      </c>
      <c r="F87" s="209" t="s">
        <v>148</v>
      </c>
      <c r="G87" s="207"/>
      <c r="H87" s="207"/>
      <c r="I87" s="210"/>
      <c r="J87" s="211">
        <f>BK87</f>
        <v>0</v>
      </c>
      <c r="K87" s="207"/>
      <c r="L87" s="212"/>
      <c r="M87" s="213"/>
      <c r="N87" s="214"/>
      <c r="O87" s="214"/>
      <c r="P87" s="215">
        <f>SUM(P88:P109)</f>
        <v>0</v>
      </c>
      <c r="Q87" s="214"/>
      <c r="R87" s="215">
        <f>SUM(R88:R109)</f>
        <v>0</v>
      </c>
      <c r="S87" s="214"/>
      <c r="T87" s="216">
        <f>SUM(T88:T109)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17" t="s">
        <v>127</v>
      </c>
      <c r="AT87" s="218" t="s">
        <v>68</v>
      </c>
      <c r="AU87" s="218" t="s">
        <v>69</v>
      </c>
      <c r="AY87" s="217" t="s">
        <v>126</v>
      </c>
      <c r="BK87" s="219">
        <f>SUM(BK88:BK109)</f>
        <v>0</v>
      </c>
    </row>
    <row r="88" s="2" customFormat="1" ht="16.5" customHeight="1">
      <c r="A88" s="39"/>
      <c r="B88" s="40"/>
      <c r="C88" s="220" t="s">
        <v>149</v>
      </c>
      <c r="D88" s="220" t="s">
        <v>150</v>
      </c>
      <c r="E88" s="221" t="s">
        <v>151</v>
      </c>
      <c r="F88" s="222" t="s">
        <v>152</v>
      </c>
      <c r="G88" s="223" t="s">
        <v>123</v>
      </c>
      <c r="H88" s="224">
        <v>5</v>
      </c>
      <c r="I88" s="225"/>
      <c r="J88" s="226">
        <f>ROUND(I88*H88,2)</f>
        <v>0</v>
      </c>
      <c r="K88" s="222" t="s">
        <v>124</v>
      </c>
      <c r="L88" s="45"/>
      <c r="M88" s="227" t="s">
        <v>19</v>
      </c>
      <c r="N88" s="228" t="s">
        <v>40</v>
      </c>
      <c r="O88" s="85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4" t="s">
        <v>153</v>
      </c>
      <c r="AT88" s="204" t="s">
        <v>150</v>
      </c>
      <c r="AU88" s="204" t="s">
        <v>77</v>
      </c>
      <c r="AY88" s="18" t="s">
        <v>126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77</v>
      </c>
      <c r="BK88" s="205">
        <f>ROUND(I88*H88,2)</f>
        <v>0</v>
      </c>
      <c r="BL88" s="18" t="s">
        <v>153</v>
      </c>
      <c r="BM88" s="204" t="s">
        <v>154</v>
      </c>
    </row>
    <row r="89" s="2" customFormat="1" ht="33" customHeight="1">
      <c r="A89" s="39"/>
      <c r="B89" s="40"/>
      <c r="C89" s="220" t="s">
        <v>125</v>
      </c>
      <c r="D89" s="220" t="s">
        <v>150</v>
      </c>
      <c r="E89" s="221" t="s">
        <v>155</v>
      </c>
      <c r="F89" s="222" t="s">
        <v>156</v>
      </c>
      <c r="G89" s="223" t="s">
        <v>123</v>
      </c>
      <c r="H89" s="224">
        <v>1</v>
      </c>
      <c r="I89" s="225"/>
      <c r="J89" s="226">
        <f>ROUND(I89*H89,2)</f>
        <v>0</v>
      </c>
      <c r="K89" s="222" t="s">
        <v>124</v>
      </c>
      <c r="L89" s="45"/>
      <c r="M89" s="227" t="s">
        <v>19</v>
      </c>
      <c r="N89" s="228" t="s">
        <v>40</v>
      </c>
      <c r="O89" s="85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4" t="s">
        <v>153</v>
      </c>
      <c r="AT89" s="204" t="s">
        <v>150</v>
      </c>
      <c r="AU89" s="204" t="s">
        <v>77</v>
      </c>
      <c r="AY89" s="18" t="s">
        <v>126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8" t="s">
        <v>77</v>
      </c>
      <c r="BK89" s="205">
        <f>ROUND(I89*H89,2)</f>
        <v>0</v>
      </c>
      <c r="BL89" s="18" t="s">
        <v>153</v>
      </c>
      <c r="BM89" s="204" t="s">
        <v>157</v>
      </c>
    </row>
    <row r="90" s="2" customFormat="1" ht="16.5" customHeight="1">
      <c r="A90" s="39"/>
      <c r="B90" s="40"/>
      <c r="C90" s="220" t="s">
        <v>158</v>
      </c>
      <c r="D90" s="220" t="s">
        <v>150</v>
      </c>
      <c r="E90" s="221" t="s">
        <v>159</v>
      </c>
      <c r="F90" s="222" t="s">
        <v>160</v>
      </c>
      <c r="G90" s="223" t="s">
        <v>123</v>
      </c>
      <c r="H90" s="224">
        <v>1</v>
      </c>
      <c r="I90" s="225"/>
      <c r="J90" s="226">
        <f>ROUND(I90*H90,2)</f>
        <v>0</v>
      </c>
      <c r="K90" s="222" t="s">
        <v>124</v>
      </c>
      <c r="L90" s="45"/>
      <c r="M90" s="227" t="s">
        <v>19</v>
      </c>
      <c r="N90" s="228" t="s">
        <v>40</v>
      </c>
      <c r="O90" s="85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4" t="s">
        <v>153</v>
      </c>
      <c r="AT90" s="204" t="s">
        <v>150</v>
      </c>
      <c r="AU90" s="204" t="s">
        <v>77</v>
      </c>
      <c r="AY90" s="18" t="s">
        <v>126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77</v>
      </c>
      <c r="BK90" s="205">
        <f>ROUND(I90*H90,2)</f>
        <v>0</v>
      </c>
      <c r="BL90" s="18" t="s">
        <v>153</v>
      </c>
      <c r="BM90" s="204" t="s">
        <v>161</v>
      </c>
    </row>
    <row r="91" s="2" customFormat="1" ht="16.5" customHeight="1">
      <c r="A91" s="39"/>
      <c r="B91" s="40"/>
      <c r="C91" s="220" t="s">
        <v>162</v>
      </c>
      <c r="D91" s="220" t="s">
        <v>150</v>
      </c>
      <c r="E91" s="221" t="s">
        <v>163</v>
      </c>
      <c r="F91" s="222" t="s">
        <v>164</v>
      </c>
      <c r="G91" s="223" t="s">
        <v>123</v>
      </c>
      <c r="H91" s="224">
        <v>1</v>
      </c>
      <c r="I91" s="225"/>
      <c r="J91" s="226">
        <f>ROUND(I91*H91,2)</f>
        <v>0</v>
      </c>
      <c r="K91" s="222" t="s">
        <v>124</v>
      </c>
      <c r="L91" s="45"/>
      <c r="M91" s="227" t="s">
        <v>19</v>
      </c>
      <c r="N91" s="228" t="s">
        <v>40</v>
      </c>
      <c r="O91" s="85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4" t="s">
        <v>153</v>
      </c>
      <c r="AT91" s="204" t="s">
        <v>150</v>
      </c>
      <c r="AU91" s="204" t="s">
        <v>77</v>
      </c>
      <c r="AY91" s="18" t="s">
        <v>126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77</v>
      </c>
      <c r="BK91" s="205">
        <f>ROUND(I91*H91,2)</f>
        <v>0</v>
      </c>
      <c r="BL91" s="18" t="s">
        <v>153</v>
      </c>
      <c r="BM91" s="204" t="s">
        <v>165</v>
      </c>
    </row>
    <row r="92" s="2" customFormat="1" ht="16.5" customHeight="1">
      <c r="A92" s="39"/>
      <c r="B92" s="40"/>
      <c r="C92" s="220" t="s">
        <v>166</v>
      </c>
      <c r="D92" s="220" t="s">
        <v>150</v>
      </c>
      <c r="E92" s="221" t="s">
        <v>167</v>
      </c>
      <c r="F92" s="222" t="s">
        <v>168</v>
      </c>
      <c r="G92" s="223" t="s">
        <v>123</v>
      </c>
      <c r="H92" s="224">
        <v>1</v>
      </c>
      <c r="I92" s="225"/>
      <c r="J92" s="226">
        <f>ROUND(I92*H92,2)</f>
        <v>0</v>
      </c>
      <c r="K92" s="222" t="s">
        <v>124</v>
      </c>
      <c r="L92" s="45"/>
      <c r="M92" s="227" t="s">
        <v>19</v>
      </c>
      <c r="N92" s="228" t="s">
        <v>40</v>
      </c>
      <c r="O92" s="85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4" t="s">
        <v>153</v>
      </c>
      <c r="AT92" s="204" t="s">
        <v>150</v>
      </c>
      <c r="AU92" s="204" t="s">
        <v>77</v>
      </c>
      <c r="AY92" s="18" t="s">
        <v>126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8" t="s">
        <v>77</v>
      </c>
      <c r="BK92" s="205">
        <f>ROUND(I92*H92,2)</f>
        <v>0</v>
      </c>
      <c r="BL92" s="18" t="s">
        <v>153</v>
      </c>
      <c r="BM92" s="204" t="s">
        <v>169</v>
      </c>
    </row>
    <row r="93" s="2" customFormat="1">
      <c r="A93" s="39"/>
      <c r="B93" s="40"/>
      <c r="C93" s="220" t="s">
        <v>170</v>
      </c>
      <c r="D93" s="220" t="s">
        <v>150</v>
      </c>
      <c r="E93" s="221" t="s">
        <v>171</v>
      </c>
      <c r="F93" s="222" t="s">
        <v>172</v>
      </c>
      <c r="G93" s="223" t="s">
        <v>123</v>
      </c>
      <c r="H93" s="224">
        <v>1</v>
      </c>
      <c r="I93" s="225"/>
      <c r="J93" s="226">
        <f>ROUND(I93*H93,2)</f>
        <v>0</v>
      </c>
      <c r="K93" s="222" t="s">
        <v>124</v>
      </c>
      <c r="L93" s="45"/>
      <c r="M93" s="227" t="s">
        <v>19</v>
      </c>
      <c r="N93" s="228" t="s">
        <v>40</v>
      </c>
      <c r="O93" s="85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4" t="s">
        <v>153</v>
      </c>
      <c r="AT93" s="204" t="s">
        <v>150</v>
      </c>
      <c r="AU93" s="204" t="s">
        <v>77</v>
      </c>
      <c r="AY93" s="18" t="s">
        <v>126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8" t="s">
        <v>77</v>
      </c>
      <c r="BK93" s="205">
        <f>ROUND(I93*H93,2)</f>
        <v>0</v>
      </c>
      <c r="BL93" s="18" t="s">
        <v>153</v>
      </c>
      <c r="BM93" s="204" t="s">
        <v>173</v>
      </c>
    </row>
    <row r="94" s="2" customFormat="1">
      <c r="A94" s="39"/>
      <c r="B94" s="40"/>
      <c r="C94" s="220" t="s">
        <v>174</v>
      </c>
      <c r="D94" s="220" t="s">
        <v>150</v>
      </c>
      <c r="E94" s="221" t="s">
        <v>175</v>
      </c>
      <c r="F94" s="222" t="s">
        <v>176</v>
      </c>
      <c r="G94" s="223" t="s">
        <v>123</v>
      </c>
      <c r="H94" s="224">
        <v>1</v>
      </c>
      <c r="I94" s="225"/>
      <c r="J94" s="226">
        <f>ROUND(I94*H94,2)</f>
        <v>0</v>
      </c>
      <c r="K94" s="222" t="s">
        <v>124</v>
      </c>
      <c r="L94" s="45"/>
      <c r="M94" s="227" t="s">
        <v>19</v>
      </c>
      <c r="N94" s="228" t="s">
        <v>40</v>
      </c>
      <c r="O94" s="85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4" t="s">
        <v>153</v>
      </c>
      <c r="AT94" s="204" t="s">
        <v>150</v>
      </c>
      <c r="AU94" s="204" t="s">
        <v>77</v>
      </c>
      <c r="AY94" s="18" t="s">
        <v>126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77</v>
      </c>
      <c r="BK94" s="205">
        <f>ROUND(I94*H94,2)</f>
        <v>0</v>
      </c>
      <c r="BL94" s="18" t="s">
        <v>153</v>
      </c>
      <c r="BM94" s="204" t="s">
        <v>177</v>
      </c>
    </row>
    <row r="95" s="2" customFormat="1" ht="16.5" customHeight="1">
      <c r="A95" s="39"/>
      <c r="B95" s="40"/>
      <c r="C95" s="192" t="s">
        <v>178</v>
      </c>
      <c r="D95" s="192" t="s">
        <v>120</v>
      </c>
      <c r="E95" s="193" t="s">
        <v>179</v>
      </c>
      <c r="F95" s="194" t="s">
        <v>180</v>
      </c>
      <c r="G95" s="195" t="s">
        <v>123</v>
      </c>
      <c r="H95" s="196">
        <v>8</v>
      </c>
      <c r="I95" s="197"/>
      <c r="J95" s="198">
        <f>ROUND(I95*H95,2)</f>
        <v>0</v>
      </c>
      <c r="K95" s="194" t="s">
        <v>124</v>
      </c>
      <c r="L95" s="199"/>
      <c r="M95" s="200" t="s">
        <v>19</v>
      </c>
      <c r="N95" s="201" t="s">
        <v>40</v>
      </c>
      <c r="O95" s="85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4" t="s">
        <v>181</v>
      </c>
      <c r="AT95" s="204" t="s">
        <v>120</v>
      </c>
      <c r="AU95" s="204" t="s">
        <v>77</v>
      </c>
      <c r="AY95" s="18" t="s">
        <v>126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77</v>
      </c>
      <c r="BK95" s="205">
        <f>ROUND(I95*H95,2)</f>
        <v>0</v>
      </c>
      <c r="BL95" s="18" t="s">
        <v>181</v>
      </c>
      <c r="BM95" s="204" t="s">
        <v>182</v>
      </c>
    </row>
    <row r="96" s="2" customFormat="1">
      <c r="A96" s="39"/>
      <c r="B96" s="40"/>
      <c r="C96" s="192" t="s">
        <v>8</v>
      </c>
      <c r="D96" s="192" t="s">
        <v>120</v>
      </c>
      <c r="E96" s="193" t="s">
        <v>183</v>
      </c>
      <c r="F96" s="194" t="s">
        <v>184</v>
      </c>
      <c r="G96" s="195" t="s">
        <v>185</v>
      </c>
      <c r="H96" s="196">
        <v>20</v>
      </c>
      <c r="I96" s="197"/>
      <c r="J96" s="198">
        <f>ROUND(I96*H96,2)</f>
        <v>0</v>
      </c>
      <c r="K96" s="194" t="s">
        <v>124</v>
      </c>
      <c r="L96" s="199"/>
      <c r="M96" s="200" t="s">
        <v>19</v>
      </c>
      <c r="N96" s="201" t="s">
        <v>40</v>
      </c>
      <c r="O96" s="85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4" t="s">
        <v>181</v>
      </c>
      <c r="AT96" s="204" t="s">
        <v>120</v>
      </c>
      <c r="AU96" s="204" t="s">
        <v>77</v>
      </c>
      <c r="AY96" s="18" t="s">
        <v>126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8" t="s">
        <v>77</v>
      </c>
      <c r="BK96" s="205">
        <f>ROUND(I96*H96,2)</f>
        <v>0</v>
      </c>
      <c r="BL96" s="18" t="s">
        <v>181</v>
      </c>
      <c r="BM96" s="204" t="s">
        <v>186</v>
      </c>
    </row>
    <row r="97" s="2" customFormat="1" ht="16.5" customHeight="1">
      <c r="A97" s="39"/>
      <c r="B97" s="40"/>
      <c r="C97" s="192" t="s">
        <v>187</v>
      </c>
      <c r="D97" s="192" t="s">
        <v>120</v>
      </c>
      <c r="E97" s="193" t="s">
        <v>188</v>
      </c>
      <c r="F97" s="194" t="s">
        <v>189</v>
      </c>
      <c r="G97" s="195" t="s">
        <v>185</v>
      </c>
      <c r="H97" s="196">
        <v>20</v>
      </c>
      <c r="I97" s="197"/>
      <c r="J97" s="198">
        <f>ROUND(I97*H97,2)</f>
        <v>0</v>
      </c>
      <c r="K97" s="194" t="s">
        <v>124</v>
      </c>
      <c r="L97" s="199"/>
      <c r="M97" s="200" t="s">
        <v>19</v>
      </c>
      <c r="N97" s="201" t="s">
        <v>40</v>
      </c>
      <c r="O97" s="85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4" t="s">
        <v>181</v>
      </c>
      <c r="AT97" s="204" t="s">
        <v>120</v>
      </c>
      <c r="AU97" s="204" t="s">
        <v>77</v>
      </c>
      <c r="AY97" s="18" t="s">
        <v>126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77</v>
      </c>
      <c r="BK97" s="205">
        <f>ROUND(I97*H97,2)</f>
        <v>0</v>
      </c>
      <c r="BL97" s="18" t="s">
        <v>181</v>
      </c>
      <c r="BM97" s="204" t="s">
        <v>190</v>
      </c>
    </row>
    <row r="98" s="2" customFormat="1" ht="16.5" customHeight="1">
      <c r="A98" s="39"/>
      <c r="B98" s="40"/>
      <c r="C98" s="192" t="s">
        <v>191</v>
      </c>
      <c r="D98" s="192" t="s">
        <v>120</v>
      </c>
      <c r="E98" s="193" t="s">
        <v>192</v>
      </c>
      <c r="F98" s="194" t="s">
        <v>193</v>
      </c>
      <c r="G98" s="195" t="s">
        <v>123</v>
      </c>
      <c r="H98" s="196">
        <v>6</v>
      </c>
      <c r="I98" s="197"/>
      <c r="J98" s="198">
        <f>ROUND(I98*H98,2)</f>
        <v>0</v>
      </c>
      <c r="K98" s="194" t="s">
        <v>124</v>
      </c>
      <c r="L98" s="199"/>
      <c r="M98" s="200" t="s">
        <v>19</v>
      </c>
      <c r="N98" s="201" t="s">
        <v>40</v>
      </c>
      <c r="O98" s="85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4" t="s">
        <v>181</v>
      </c>
      <c r="AT98" s="204" t="s">
        <v>120</v>
      </c>
      <c r="AU98" s="204" t="s">
        <v>77</v>
      </c>
      <c r="AY98" s="18" t="s">
        <v>126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77</v>
      </c>
      <c r="BK98" s="205">
        <f>ROUND(I98*H98,2)</f>
        <v>0</v>
      </c>
      <c r="BL98" s="18" t="s">
        <v>181</v>
      </c>
      <c r="BM98" s="204" t="s">
        <v>194</v>
      </c>
    </row>
    <row r="99" s="2" customFormat="1" ht="16.5" customHeight="1">
      <c r="A99" s="39"/>
      <c r="B99" s="40"/>
      <c r="C99" s="192" t="s">
        <v>195</v>
      </c>
      <c r="D99" s="192" t="s">
        <v>120</v>
      </c>
      <c r="E99" s="193" t="s">
        <v>196</v>
      </c>
      <c r="F99" s="194" t="s">
        <v>197</v>
      </c>
      <c r="G99" s="195" t="s">
        <v>123</v>
      </c>
      <c r="H99" s="196">
        <v>3</v>
      </c>
      <c r="I99" s="197"/>
      <c r="J99" s="198">
        <f>ROUND(I99*H99,2)</f>
        <v>0</v>
      </c>
      <c r="K99" s="194" t="s">
        <v>124</v>
      </c>
      <c r="L99" s="199"/>
      <c r="M99" s="200" t="s">
        <v>19</v>
      </c>
      <c r="N99" s="201" t="s">
        <v>40</v>
      </c>
      <c r="O99" s="85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4" t="s">
        <v>181</v>
      </c>
      <c r="AT99" s="204" t="s">
        <v>120</v>
      </c>
      <c r="AU99" s="204" t="s">
        <v>77</v>
      </c>
      <c r="AY99" s="18" t="s">
        <v>126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77</v>
      </c>
      <c r="BK99" s="205">
        <f>ROUND(I99*H99,2)</f>
        <v>0</v>
      </c>
      <c r="BL99" s="18" t="s">
        <v>181</v>
      </c>
      <c r="BM99" s="204" t="s">
        <v>198</v>
      </c>
    </row>
    <row r="100" s="2" customFormat="1" ht="16.5" customHeight="1">
      <c r="A100" s="39"/>
      <c r="B100" s="40"/>
      <c r="C100" s="192" t="s">
        <v>199</v>
      </c>
      <c r="D100" s="192" t="s">
        <v>120</v>
      </c>
      <c r="E100" s="193" t="s">
        <v>200</v>
      </c>
      <c r="F100" s="194" t="s">
        <v>201</v>
      </c>
      <c r="G100" s="195" t="s">
        <v>123</v>
      </c>
      <c r="H100" s="196">
        <v>4</v>
      </c>
      <c r="I100" s="197"/>
      <c r="J100" s="198">
        <f>ROUND(I100*H100,2)</f>
        <v>0</v>
      </c>
      <c r="K100" s="194" t="s">
        <v>124</v>
      </c>
      <c r="L100" s="199"/>
      <c r="M100" s="200" t="s">
        <v>19</v>
      </c>
      <c r="N100" s="201" t="s">
        <v>40</v>
      </c>
      <c r="O100" s="8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4" t="s">
        <v>181</v>
      </c>
      <c r="AT100" s="204" t="s">
        <v>120</v>
      </c>
      <c r="AU100" s="204" t="s">
        <v>77</v>
      </c>
      <c r="AY100" s="18" t="s">
        <v>126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77</v>
      </c>
      <c r="BK100" s="205">
        <f>ROUND(I100*H100,2)</f>
        <v>0</v>
      </c>
      <c r="BL100" s="18" t="s">
        <v>181</v>
      </c>
      <c r="BM100" s="204" t="s">
        <v>202</v>
      </c>
    </row>
    <row r="101" s="2" customFormat="1" ht="16.5" customHeight="1">
      <c r="A101" s="39"/>
      <c r="B101" s="40"/>
      <c r="C101" s="192" t="s">
        <v>203</v>
      </c>
      <c r="D101" s="192" t="s">
        <v>120</v>
      </c>
      <c r="E101" s="193" t="s">
        <v>204</v>
      </c>
      <c r="F101" s="194" t="s">
        <v>205</v>
      </c>
      <c r="G101" s="195" t="s">
        <v>123</v>
      </c>
      <c r="H101" s="196">
        <v>1</v>
      </c>
      <c r="I101" s="197"/>
      <c r="J101" s="198">
        <f>ROUND(I101*H101,2)</f>
        <v>0</v>
      </c>
      <c r="K101" s="194" t="s">
        <v>124</v>
      </c>
      <c r="L101" s="199"/>
      <c r="M101" s="200" t="s">
        <v>19</v>
      </c>
      <c r="N101" s="201" t="s">
        <v>40</v>
      </c>
      <c r="O101" s="85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4" t="s">
        <v>181</v>
      </c>
      <c r="AT101" s="204" t="s">
        <v>120</v>
      </c>
      <c r="AU101" s="204" t="s">
        <v>77</v>
      </c>
      <c r="AY101" s="18" t="s">
        <v>126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77</v>
      </c>
      <c r="BK101" s="205">
        <f>ROUND(I101*H101,2)</f>
        <v>0</v>
      </c>
      <c r="BL101" s="18" t="s">
        <v>181</v>
      </c>
      <c r="BM101" s="204" t="s">
        <v>206</v>
      </c>
    </row>
    <row r="102" s="2" customFormat="1" ht="16.5" customHeight="1">
      <c r="A102" s="39"/>
      <c r="B102" s="40"/>
      <c r="C102" s="192" t="s">
        <v>7</v>
      </c>
      <c r="D102" s="192" t="s">
        <v>120</v>
      </c>
      <c r="E102" s="193" t="s">
        <v>207</v>
      </c>
      <c r="F102" s="194" t="s">
        <v>208</v>
      </c>
      <c r="G102" s="195" t="s">
        <v>123</v>
      </c>
      <c r="H102" s="196">
        <v>2</v>
      </c>
      <c r="I102" s="197"/>
      <c r="J102" s="198">
        <f>ROUND(I102*H102,2)</f>
        <v>0</v>
      </c>
      <c r="K102" s="194" t="s">
        <v>124</v>
      </c>
      <c r="L102" s="199"/>
      <c r="M102" s="200" t="s">
        <v>19</v>
      </c>
      <c r="N102" s="201" t="s">
        <v>40</v>
      </c>
      <c r="O102" s="85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4" t="s">
        <v>181</v>
      </c>
      <c r="AT102" s="204" t="s">
        <v>120</v>
      </c>
      <c r="AU102" s="204" t="s">
        <v>77</v>
      </c>
      <c r="AY102" s="18" t="s">
        <v>126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77</v>
      </c>
      <c r="BK102" s="205">
        <f>ROUND(I102*H102,2)</f>
        <v>0</v>
      </c>
      <c r="BL102" s="18" t="s">
        <v>181</v>
      </c>
      <c r="BM102" s="204" t="s">
        <v>209</v>
      </c>
    </row>
    <row r="103" s="2" customFormat="1" ht="16.5" customHeight="1">
      <c r="A103" s="39"/>
      <c r="B103" s="40"/>
      <c r="C103" s="192" t="s">
        <v>210</v>
      </c>
      <c r="D103" s="192" t="s">
        <v>120</v>
      </c>
      <c r="E103" s="193" t="s">
        <v>211</v>
      </c>
      <c r="F103" s="194" t="s">
        <v>212</v>
      </c>
      <c r="G103" s="195" t="s">
        <v>123</v>
      </c>
      <c r="H103" s="196">
        <v>1</v>
      </c>
      <c r="I103" s="197"/>
      <c r="J103" s="198">
        <f>ROUND(I103*H103,2)</f>
        <v>0</v>
      </c>
      <c r="K103" s="194" t="s">
        <v>124</v>
      </c>
      <c r="L103" s="199"/>
      <c r="M103" s="200" t="s">
        <v>19</v>
      </c>
      <c r="N103" s="201" t="s">
        <v>40</v>
      </c>
      <c r="O103" s="85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4" t="s">
        <v>181</v>
      </c>
      <c r="AT103" s="204" t="s">
        <v>120</v>
      </c>
      <c r="AU103" s="204" t="s">
        <v>77</v>
      </c>
      <c r="AY103" s="18" t="s">
        <v>126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77</v>
      </c>
      <c r="BK103" s="205">
        <f>ROUND(I103*H103,2)</f>
        <v>0</v>
      </c>
      <c r="BL103" s="18" t="s">
        <v>181</v>
      </c>
      <c r="BM103" s="204" t="s">
        <v>213</v>
      </c>
    </row>
    <row r="104" s="2" customFormat="1" ht="16.5" customHeight="1">
      <c r="A104" s="39"/>
      <c r="B104" s="40"/>
      <c r="C104" s="192" t="s">
        <v>214</v>
      </c>
      <c r="D104" s="192" t="s">
        <v>120</v>
      </c>
      <c r="E104" s="193" t="s">
        <v>215</v>
      </c>
      <c r="F104" s="194" t="s">
        <v>216</v>
      </c>
      <c r="G104" s="195" t="s">
        <v>123</v>
      </c>
      <c r="H104" s="196">
        <v>1</v>
      </c>
      <c r="I104" s="197"/>
      <c r="J104" s="198">
        <f>ROUND(I104*H104,2)</f>
        <v>0</v>
      </c>
      <c r="K104" s="194" t="s">
        <v>124</v>
      </c>
      <c r="L104" s="199"/>
      <c r="M104" s="200" t="s">
        <v>19</v>
      </c>
      <c r="N104" s="201" t="s">
        <v>40</v>
      </c>
      <c r="O104" s="85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4" t="s">
        <v>181</v>
      </c>
      <c r="AT104" s="204" t="s">
        <v>120</v>
      </c>
      <c r="AU104" s="204" t="s">
        <v>77</v>
      </c>
      <c r="AY104" s="18" t="s">
        <v>126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77</v>
      </c>
      <c r="BK104" s="205">
        <f>ROUND(I104*H104,2)</f>
        <v>0</v>
      </c>
      <c r="BL104" s="18" t="s">
        <v>181</v>
      </c>
      <c r="BM104" s="204" t="s">
        <v>217</v>
      </c>
    </row>
    <row r="105" s="2" customFormat="1" ht="16.5" customHeight="1">
      <c r="A105" s="39"/>
      <c r="B105" s="40"/>
      <c r="C105" s="192" t="s">
        <v>218</v>
      </c>
      <c r="D105" s="192" t="s">
        <v>120</v>
      </c>
      <c r="E105" s="193" t="s">
        <v>219</v>
      </c>
      <c r="F105" s="194" t="s">
        <v>220</v>
      </c>
      <c r="G105" s="195" t="s">
        <v>123</v>
      </c>
      <c r="H105" s="196">
        <v>1</v>
      </c>
      <c r="I105" s="197"/>
      <c r="J105" s="198">
        <f>ROUND(I105*H105,2)</f>
        <v>0</v>
      </c>
      <c r="K105" s="194" t="s">
        <v>124</v>
      </c>
      <c r="L105" s="199"/>
      <c r="M105" s="200" t="s">
        <v>19</v>
      </c>
      <c r="N105" s="201" t="s">
        <v>40</v>
      </c>
      <c r="O105" s="85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4" t="s">
        <v>181</v>
      </c>
      <c r="AT105" s="204" t="s">
        <v>120</v>
      </c>
      <c r="AU105" s="204" t="s">
        <v>77</v>
      </c>
      <c r="AY105" s="18" t="s">
        <v>126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77</v>
      </c>
      <c r="BK105" s="205">
        <f>ROUND(I105*H105,2)</f>
        <v>0</v>
      </c>
      <c r="BL105" s="18" t="s">
        <v>181</v>
      </c>
      <c r="BM105" s="204" t="s">
        <v>221</v>
      </c>
    </row>
    <row r="106" s="2" customFormat="1" ht="16.5" customHeight="1">
      <c r="A106" s="39"/>
      <c r="B106" s="40"/>
      <c r="C106" s="192" t="s">
        <v>222</v>
      </c>
      <c r="D106" s="192" t="s">
        <v>120</v>
      </c>
      <c r="E106" s="193" t="s">
        <v>223</v>
      </c>
      <c r="F106" s="194" t="s">
        <v>224</v>
      </c>
      <c r="G106" s="195" t="s">
        <v>123</v>
      </c>
      <c r="H106" s="196">
        <v>1</v>
      </c>
      <c r="I106" s="197"/>
      <c r="J106" s="198">
        <f>ROUND(I106*H106,2)</f>
        <v>0</v>
      </c>
      <c r="K106" s="194" t="s">
        <v>124</v>
      </c>
      <c r="L106" s="199"/>
      <c r="M106" s="200" t="s">
        <v>19</v>
      </c>
      <c r="N106" s="201" t="s">
        <v>40</v>
      </c>
      <c r="O106" s="85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4" t="s">
        <v>181</v>
      </c>
      <c r="AT106" s="204" t="s">
        <v>120</v>
      </c>
      <c r="AU106" s="204" t="s">
        <v>77</v>
      </c>
      <c r="AY106" s="18" t="s">
        <v>126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77</v>
      </c>
      <c r="BK106" s="205">
        <f>ROUND(I106*H106,2)</f>
        <v>0</v>
      </c>
      <c r="BL106" s="18" t="s">
        <v>181</v>
      </c>
      <c r="BM106" s="204" t="s">
        <v>225</v>
      </c>
    </row>
    <row r="107" s="2" customFormat="1" ht="16.5" customHeight="1">
      <c r="A107" s="39"/>
      <c r="B107" s="40"/>
      <c r="C107" s="192" t="s">
        <v>226</v>
      </c>
      <c r="D107" s="192" t="s">
        <v>120</v>
      </c>
      <c r="E107" s="193" t="s">
        <v>227</v>
      </c>
      <c r="F107" s="194" t="s">
        <v>228</v>
      </c>
      <c r="G107" s="195" t="s">
        <v>123</v>
      </c>
      <c r="H107" s="196">
        <v>2</v>
      </c>
      <c r="I107" s="197"/>
      <c r="J107" s="198">
        <f>ROUND(I107*H107,2)</f>
        <v>0</v>
      </c>
      <c r="K107" s="194" t="s">
        <v>124</v>
      </c>
      <c r="L107" s="199"/>
      <c r="M107" s="200" t="s">
        <v>19</v>
      </c>
      <c r="N107" s="201" t="s">
        <v>40</v>
      </c>
      <c r="O107" s="85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4" t="s">
        <v>181</v>
      </c>
      <c r="AT107" s="204" t="s">
        <v>120</v>
      </c>
      <c r="AU107" s="204" t="s">
        <v>77</v>
      </c>
      <c r="AY107" s="18" t="s">
        <v>126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77</v>
      </c>
      <c r="BK107" s="205">
        <f>ROUND(I107*H107,2)</f>
        <v>0</v>
      </c>
      <c r="BL107" s="18" t="s">
        <v>181</v>
      </c>
      <c r="BM107" s="204" t="s">
        <v>229</v>
      </c>
    </row>
    <row r="108" s="2" customFormat="1" ht="44.25" customHeight="1">
      <c r="A108" s="39"/>
      <c r="B108" s="40"/>
      <c r="C108" s="220" t="s">
        <v>230</v>
      </c>
      <c r="D108" s="220" t="s">
        <v>150</v>
      </c>
      <c r="E108" s="221" t="s">
        <v>231</v>
      </c>
      <c r="F108" s="222" t="s">
        <v>232</v>
      </c>
      <c r="G108" s="223" t="s">
        <v>233</v>
      </c>
      <c r="H108" s="229"/>
      <c r="I108" s="225"/>
      <c r="J108" s="226">
        <f>ROUND(I108*H108,2)</f>
        <v>0</v>
      </c>
      <c r="K108" s="222" t="s">
        <v>124</v>
      </c>
      <c r="L108" s="45"/>
      <c r="M108" s="227" t="s">
        <v>19</v>
      </c>
      <c r="N108" s="228" t="s">
        <v>40</v>
      </c>
      <c r="O108" s="85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4" t="s">
        <v>127</v>
      </c>
      <c r="AT108" s="204" t="s">
        <v>150</v>
      </c>
      <c r="AU108" s="204" t="s">
        <v>77</v>
      </c>
      <c r="AY108" s="18" t="s">
        <v>126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77</v>
      </c>
      <c r="BK108" s="205">
        <f>ROUND(I108*H108,2)</f>
        <v>0</v>
      </c>
      <c r="BL108" s="18" t="s">
        <v>127</v>
      </c>
      <c r="BM108" s="204" t="s">
        <v>234</v>
      </c>
    </row>
    <row r="109" s="12" customFormat="1">
      <c r="A109" s="12"/>
      <c r="B109" s="230"/>
      <c r="C109" s="231"/>
      <c r="D109" s="232" t="s">
        <v>235</v>
      </c>
      <c r="E109" s="231"/>
      <c r="F109" s="233" t="s">
        <v>236</v>
      </c>
      <c r="G109" s="231"/>
      <c r="H109" s="234">
        <v>10000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40" t="s">
        <v>235</v>
      </c>
      <c r="AU109" s="240" t="s">
        <v>77</v>
      </c>
      <c r="AV109" s="12" t="s">
        <v>79</v>
      </c>
      <c r="AW109" s="12" t="s">
        <v>4</v>
      </c>
      <c r="AX109" s="12" t="s">
        <v>77</v>
      </c>
      <c r="AY109" s="240" t="s">
        <v>126</v>
      </c>
    </row>
    <row r="110" s="2" customFormat="1" ht="6.96" customHeight="1">
      <c r="A110" s="39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mNl8+DY7PT21TsKXxswVHWn1M1IoBcxRTqaaBQxjckex8lHpc1H+e0FDYBsK70HNMNdSDCxypB+Q2+dic8iXBg==" hashValue="b8pz1j1NpxuIZBMK9V1cESRZcfbL7opYUYY4PdGpIuP93a2loI1RHN7QFTalAWynv9mMz3b9uHp90fdAfAIxKg==" algorithmName="SHA-512" password="CC35"/>
  <autoFilter ref="C79:K10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kolejové váhy v ŽST Břeclav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237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238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239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ROUND((SUM(BE88:BE140)),  2)</f>
        <v>0</v>
      </c>
      <c r="G35" s="39"/>
      <c r="H35" s="39"/>
      <c r="I35" s="158">
        <v>0.20999999999999999</v>
      </c>
      <c r="J35" s="157">
        <f>ROUND(((SUM(BE88:BE140))*I35),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ROUND((SUM(BF88:BF140)),  2)</f>
        <v>0</v>
      </c>
      <c r="G36" s="39"/>
      <c r="H36" s="39"/>
      <c r="I36" s="158">
        <v>0.14999999999999999</v>
      </c>
      <c r="J36" s="157">
        <f>ROUND(((SUM(BF88:BF140))*I36),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ROUND((SUM(BG88:BG140)),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ROUND((SUM(BH88:BH140)),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ROUND((SUM(BI88:BI140)),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kolejové váhy v ŽST Břeclav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237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238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 xml:space="preserve">SO 01 - Železniční svršek 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240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3" customFormat="1" ht="19.92" customHeight="1">
      <c r="A65" s="13"/>
      <c r="B65" s="241"/>
      <c r="C65" s="126"/>
      <c r="D65" s="242" t="s">
        <v>241</v>
      </c>
      <c r="E65" s="243"/>
      <c r="F65" s="243"/>
      <c r="G65" s="243"/>
      <c r="H65" s="243"/>
      <c r="I65" s="243"/>
      <c r="J65" s="244">
        <f>J90</f>
        <v>0</v>
      </c>
      <c r="K65" s="126"/>
      <c r="L65" s="24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9" customFormat="1" ht="24.96" customHeight="1">
      <c r="A66" s="9"/>
      <c r="B66" s="175"/>
      <c r="C66" s="176"/>
      <c r="D66" s="177" t="s">
        <v>106</v>
      </c>
      <c r="E66" s="178"/>
      <c r="F66" s="178"/>
      <c r="G66" s="178"/>
      <c r="H66" s="178"/>
      <c r="I66" s="178"/>
      <c r="J66" s="179">
        <f>J124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107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Oprava kolejové váhy v ŽST Břeclav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100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237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238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 xml:space="preserve">SO 01 - Železniční svršek 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25. 1. 2021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 xml:space="preserve"> </v>
      </c>
      <c r="G84" s="41"/>
      <c r="H84" s="41"/>
      <c r="I84" s="33" t="s">
        <v>30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IF(E20="","",E20)</f>
        <v>Vyplň údaj</v>
      </c>
      <c r="G85" s="41"/>
      <c r="H85" s="41"/>
      <c r="I85" s="33" t="s">
        <v>32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0" customFormat="1" ht="29.28" customHeight="1">
      <c r="A87" s="181"/>
      <c r="B87" s="182"/>
      <c r="C87" s="183" t="s">
        <v>108</v>
      </c>
      <c r="D87" s="184" t="s">
        <v>54</v>
      </c>
      <c r="E87" s="184" t="s">
        <v>50</v>
      </c>
      <c r="F87" s="184" t="s">
        <v>51</v>
      </c>
      <c r="G87" s="184" t="s">
        <v>109</v>
      </c>
      <c r="H87" s="184" t="s">
        <v>110</v>
      </c>
      <c r="I87" s="184" t="s">
        <v>111</v>
      </c>
      <c r="J87" s="184" t="s">
        <v>104</v>
      </c>
      <c r="K87" s="185" t="s">
        <v>112</v>
      </c>
      <c r="L87" s="186"/>
      <c r="M87" s="93" t="s">
        <v>19</v>
      </c>
      <c r="N87" s="94" t="s">
        <v>39</v>
      </c>
      <c r="O87" s="94" t="s">
        <v>113</v>
      </c>
      <c r="P87" s="94" t="s">
        <v>114</v>
      </c>
      <c r="Q87" s="94" t="s">
        <v>115</v>
      </c>
      <c r="R87" s="94" t="s">
        <v>116</v>
      </c>
      <c r="S87" s="94" t="s">
        <v>117</v>
      </c>
      <c r="T87" s="95" t="s">
        <v>118</v>
      </c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</row>
    <row r="88" s="2" customFormat="1" ht="22.8" customHeight="1">
      <c r="A88" s="39"/>
      <c r="B88" s="40"/>
      <c r="C88" s="100" t="s">
        <v>119</v>
      </c>
      <c r="D88" s="41"/>
      <c r="E88" s="41"/>
      <c r="F88" s="41"/>
      <c r="G88" s="41"/>
      <c r="H88" s="41"/>
      <c r="I88" s="41"/>
      <c r="J88" s="187">
        <f>BK88</f>
        <v>0</v>
      </c>
      <c r="K88" s="41"/>
      <c r="L88" s="45"/>
      <c r="M88" s="96"/>
      <c r="N88" s="188"/>
      <c r="O88" s="97"/>
      <c r="P88" s="189">
        <f>P89+P124</f>
        <v>0</v>
      </c>
      <c r="Q88" s="97"/>
      <c r="R88" s="189">
        <f>R89+R124</f>
        <v>90.457099999999997</v>
      </c>
      <c r="S88" s="97"/>
      <c r="T88" s="190">
        <f>T89+T124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105</v>
      </c>
      <c r="BK88" s="191">
        <f>BK89+BK124</f>
        <v>0</v>
      </c>
    </row>
    <row r="89" s="11" customFormat="1" ht="25.92" customHeight="1">
      <c r="A89" s="11"/>
      <c r="B89" s="206"/>
      <c r="C89" s="207"/>
      <c r="D89" s="208" t="s">
        <v>68</v>
      </c>
      <c r="E89" s="209" t="s">
        <v>242</v>
      </c>
      <c r="F89" s="209" t="s">
        <v>243</v>
      </c>
      <c r="G89" s="207"/>
      <c r="H89" s="207"/>
      <c r="I89" s="210"/>
      <c r="J89" s="211">
        <f>BK89</f>
        <v>0</v>
      </c>
      <c r="K89" s="207"/>
      <c r="L89" s="212"/>
      <c r="M89" s="213"/>
      <c r="N89" s="214"/>
      <c r="O89" s="214"/>
      <c r="P89" s="215">
        <f>P90</f>
        <v>0</v>
      </c>
      <c r="Q89" s="214"/>
      <c r="R89" s="215">
        <f>R90</f>
        <v>90.457099999999997</v>
      </c>
      <c r="S89" s="214"/>
      <c r="T89" s="216">
        <f>T90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17" t="s">
        <v>77</v>
      </c>
      <c r="AT89" s="218" t="s">
        <v>68</v>
      </c>
      <c r="AU89" s="218" t="s">
        <v>69</v>
      </c>
      <c r="AY89" s="217" t="s">
        <v>126</v>
      </c>
      <c r="BK89" s="219">
        <f>BK90</f>
        <v>0</v>
      </c>
    </row>
    <row r="90" s="11" customFormat="1" ht="22.8" customHeight="1">
      <c r="A90" s="11"/>
      <c r="B90" s="206"/>
      <c r="C90" s="207"/>
      <c r="D90" s="208" t="s">
        <v>68</v>
      </c>
      <c r="E90" s="246" t="s">
        <v>139</v>
      </c>
      <c r="F90" s="246" t="s">
        <v>244</v>
      </c>
      <c r="G90" s="207"/>
      <c r="H90" s="207"/>
      <c r="I90" s="210"/>
      <c r="J90" s="247">
        <f>BK90</f>
        <v>0</v>
      </c>
      <c r="K90" s="207"/>
      <c r="L90" s="212"/>
      <c r="M90" s="213"/>
      <c r="N90" s="214"/>
      <c r="O90" s="214"/>
      <c r="P90" s="215">
        <f>SUM(P91:P123)</f>
        <v>0</v>
      </c>
      <c r="Q90" s="214"/>
      <c r="R90" s="215">
        <f>SUM(R91:R123)</f>
        <v>90.457099999999997</v>
      </c>
      <c r="S90" s="214"/>
      <c r="T90" s="216">
        <f>SUM(T91:T123)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17" t="s">
        <v>77</v>
      </c>
      <c r="AT90" s="218" t="s">
        <v>68</v>
      </c>
      <c r="AU90" s="218" t="s">
        <v>77</v>
      </c>
      <c r="AY90" s="217" t="s">
        <v>126</v>
      </c>
      <c r="BK90" s="219">
        <f>SUM(BK91:BK123)</f>
        <v>0</v>
      </c>
    </row>
    <row r="91" s="2" customFormat="1" ht="66.75" customHeight="1">
      <c r="A91" s="39"/>
      <c r="B91" s="40"/>
      <c r="C91" s="220" t="s">
        <v>77</v>
      </c>
      <c r="D91" s="220" t="s">
        <v>150</v>
      </c>
      <c r="E91" s="221" t="s">
        <v>245</v>
      </c>
      <c r="F91" s="222" t="s">
        <v>246</v>
      </c>
      <c r="G91" s="223" t="s">
        <v>247</v>
      </c>
      <c r="H91" s="224">
        <v>24.800000000000001</v>
      </c>
      <c r="I91" s="225"/>
      <c r="J91" s="226">
        <f>ROUND(I91*H91,2)</f>
        <v>0</v>
      </c>
      <c r="K91" s="222" t="s">
        <v>124</v>
      </c>
      <c r="L91" s="45"/>
      <c r="M91" s="227" t="s">
        <v>19</v>
      </c>
      <c r="N91" s="228" t="s">
        <v>40</v>
      </c>
      <c r="O91" s="85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4" t="s">
        <v>127</v>
      </c>
      <c r="AT91" s="204" t="s">
        <v>150</v>
      </c>
      <c r="AU91" s="204" t="s">
        <v>79</v>
      </c>
      <c r="AY91" s="18" t="s">
        <v>126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77</v>
      </c>
      <c r="BK91" s="205">
        <f>ROUND(I91*H91,2)</f>
        <v>0</v>
      </c>
      <c r="BL91" s="18" t="s">
        <v>127</v>
      </c>
      <c r="BM91" s="204" t="s">
        <v>248</v>
      </c>
    </row>
    <row r="92" s="12" customFormat="1">
      <c r="A92" s="12"/>
      <c r="B92" s="230"/>
      <c r="C92" s="231"/>
      <c r="D92" s="232" t="s">
        <v>235</v>
      </c>
      <c r="E92" s="248" t="s">
        <v>19</v>
      </c>
      <c r="F92" s="233" t="s">
        <v>249</v>
      </c>
      <c r="G92" s="231"/>
      <c r="H92" s="234">
        <v>24.800000000000001</v>
      </c>
      <c r="I92" s="235"/>
      <c r="J92" s="231"/>
      <c r="K92" s="231"/>
      <c r="L92" s="236"/>
      <c r="M92" s="249"/>
      <c r="N92" s="250"/>
      <c r="O92" s="250"/>
      <c r="P92" s="250"/>
      <c r="Q92" s="250"/>
      <c r="R92" s="250"/>
      <c r="S92" s="250"/>
      <c r="T92" s="251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40" t="s">
        <v>235</v>
      </c>
      <c r="AU92" s="240" t="s">
        <v>79</v>
      </c>
      <c r="AV92" s="12" t="s">
        <v>79</v>
      </c>
      <c r="AW92" s="12" t="s">
        <v>31</v>
      </c>
      <c r="AX92" s="12" t="s">
        <v>77</v>
      </c>
      <c r="AY92" s="240" t="s">
        <v>126</v>
      </c>
    </row>
    <row r="93" s="2" customFormat="1">
      <c r="A93" s="39"/>
      <c r="B93" s="40"/>
      <c r="C93" s="220" t="s">
        <v>79</v>
      </c>
      <c r="D93" s="220" t="s">
        <v>150</v>
      </c>
      <c r="E93" s="221" t="s">
        <v>250</v>
      </c>
      <c r="F93" s="222" t="s">
        <v>251</v>
      </c>
      <c r="G93" s="223" t="s">
        <v>252</v>
      </c>
      <c r="H93" s="224">
        <v>0.080000000000000002</v>
      </c>
      <c r="I93" s="225"/>
      <c r="J93" s="226">
        <f>ROUND(I93*H93,2)</f>
        <v>0</v>
      </c>
      <c r="K93" s="222" t="s">
        <v>124</v>
      </c>
      <c r="L93" s="45"/>
      <c r="M93" s="227" t="s">
        <v>19</v>
      </c>
      <c r="N93" s="228" t="s">
        <v>40</v>
      </c>
      <c r="O93" s="85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4" t="s">
        <v>127</v>
      </c>
      <c r="AT93" s="204" t="s">
        <v>150</v>
      </c>
      <c r="AU93" s="204" t="s">
        <v>79</v>
      </c>
      <c r="AY93" s="18" t="s">
        <v>126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8" t="s">
        <v>77</v>
      </c>
      <c r="BK93" s="205">
        <f>ROUND(I93*H93,2)</f>
        <v>0</v>
      </c>
      <c r="BL93" s="18" t="s">
        <v>127</v>
      </c>
      <c r="BM93" s="204" t="s">
        <v>253</v>
      </c>
    </row>
    <row r="94" s="2" customFormat="1">
      <c r="A94" s="39"/>
      <c r="B94" s="40"/>
      <c r="C94" s="41"/>
      <c r="D94" s="232" t="s">
        <v>254</v>
      </c>
      <c r="E94" s="41"/>
      <c r="F94" s="252" t="s">
        <v>255</v>
      </c>
      <c r="G94" s="41"/>
      <c r="H94" s="41"/>
      <c r="I94" s="253"/>
      <c r="J94" s="41"/>
      <c r="K94" s="41"/>
      <c r="L94" s="45"/>
      <c r="M94" s="254"/>
      <c r="N94" s="25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254</v>
      </c>
      <c r="AU94" s="18" t="s">
        <v>79</v>
      </c>
    </row>
    <row r="95" s="12" customFormat="1">
      <c r="A95" s="12"/>
      <c r="B95" s="230"/>
      <c r="C95" s="231"/>
      <c r="D95" s="232" t="s">
        <v>235</v>
      </c>
      <c r="E95" s="248" t="s">
        <v>19</v>
      </c>
      <c r="F95" s="233" t="s">
        <v>256</v>
      </c>
      <c r="G95" s="231"/>
      <c r="H95" s="234">
        <v>0.080000000000000002</v>
      </c>
      <c r="I95" s="235"/>
      <c r="J95" s="231"/>
      <c r="K95" s="231"/>
      <c r="L95" s="236"/>
      <c r="M95" s="249"/>
      <c r="N95" s="250"/>
      <c r="O95" s="250"/>
      <c r="P95" s="250"/>
      <c r="Q95" s="250"/>
      <c r="R95" s="250"/>
      <c r="S95" s="250"/>
      <c r="T95" s="251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40" t="s">
        <v>235</v>
      </c>
      <c r="AU95" s="240" t="s">
        <v>79</v>
      </c>
      <c r="AV95" s="12" t="s">
        <v>79</v>
      </c>
      <c r="AW95" s="12" t="s">
        <v>31</v>
      </c>
      <c r="AX95" s="12" t="s">
        <v>77</v>
      </c>
      <c r="AY95" s="240" t="s">
        <v>126</v>
      </c>
    </row>
    <row r="96" s="2" customFormat="1">
      <c r="A96" s="39"/>
      <c r="B96" s="40"/>
      <c r="C96" s="220" t="s">
        <v>132</v>
      </c>
      <c r="D96" s="220" t="s">
        <v>150</v>
      </c>
      <c r="E96" s="221" t="s">
        <v>257</v>
      </c>
      <c r="F96" s="222" t="s">
        <v>258</v>
      </c>
      <c r="G96" s="223" t="s">
        <v>247</v>
      </c>
      <c r="H96" s="224">
        <v>24</v>
      </c>
      <c r="I96" s="225"/>
      <c r="J96" s="226">
        <f>ROUND(I96*H96,2)</f>
        <v>0</v>
      </c>
      <c r="K96" s="222" t="s">
        <v>124</v>
      </c>
      <c r="L96" s="45"/>
      <c r="M96" s="227" t="s">
        <v>19</v>
      </c>
      <c r="N96" s="228" t="s">
        <v>40</v>
      </c>
      <c r="O96" s="85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4" t="s">
        <v>127</v>
      </c>
      <c r="AT96" s="204" t="s">
        <v>150</v>
      </c>
      <c r="AU96" s="204" t="s">
        <v>79</v>
      </c>
      <c r="AY96" s="18" t="s">
        <v>126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8" t="s">
        <v>77</v>
      </c>
      <c r="BK96" s="205">
        <f>ROUND(I96*H96,2)</f>
        <v>0</v>
      </c>
      <c r="BL96" s="18" t="s">
        <v>127</v>
      </c>
      <c r="BM96" s="204" t="s">
        <v>259</v>
      </c>
    </row>
    <row r="97" s="12" customFormat="1">
      <c r="A97" s="12"/>
      <c r="B97" s="230"/>
      <c r="C97" s="231"/>
      <c r="D97" s="232" t="s">
        <v>235</v>
      </c>
      <c r="E97" s="248" t="s">
        <v>19</v>
      </c>
      <c r="F97" s="233" t="s">
        <v>260</v>
      </c>
      <c r="G97" s="231"/>
      <c r="H97" s="234">
        <v>24</v>
      </c>
      <c r="I97" s="235"/>
      <c r="J97" s="231"/>
      <c r="K97" s="231"/>
      <c r="L97" s="236"/>
      <c r="M97" s="249"/>
      <c r="N97" s="250"/>
      <c r="O97" s="250"/>
      <c r="P97" s="250"/>
      <c r="Q97" s="250"/>
      <c r="R97" s="250"/>
      <c r="S97" s="250"/>
      <c r="T97" s="251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40" t="s">
        <v>235</v>
      </c>
      <c r="AU97" s="240" t="s">
        <v>79</v>
      </c>
      <c r="AV97" s="12" t="s">
        <v>79</v>
      </c>
      <c r="AW97" s="12" t="s">
        <v>31</v>
      </c>
      <c r="AX97" s="12" t="s">
        <v>77</v>
      </c>
      <c r="AY97" s="240" t="s">
        <v>126</v>
      </c>
    </row>
    <row r="98" s="2" customFormat="1" ht="55.5" customHeight="1">
      <c r="A98" s="39"/>
      <c r="B98" s="40"/>
      <c r="C98" s="220" t="s">
        <v>127</v>
      </c>
      <c r="D98" s="220" t="s">
        <v>150</v>
      </c>
      <c r="E98" s="221" t="s">
        <v>261</v>
      </c>
      <c r="F98" s="222" t="s">
        <v>262</v>
      </c>
      <c r="G98" s="223" t="s">
        <v>252</v>
      </c>
      <c r="H98" s="224">
        <v>0.02</v>
      </c>
      <c r="I98" s="225"/>
      <c r="J98" s="226">
        <f>ROUND(I98*H98,2)</f>
        <v>0</v>
      </c>
      <c r="K98" s="222" t="s">
        <v>263</v>
      </c>
      <c r="L98" s="45"/>
      <c r="M98" s="227" t="s">
        <v>19</v>
      </c>
      <c r="N98" s="228" t="s">
        <v>40</v>
      </c>
      <c r="O98" s="85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4" t="s">
        <v>127</v>
      </c>
      <c r="AT98" s="204" t="s">
        <v>150</v>
      </c>
      <c r="AU98" s="204" t="s">
        <v>79</v>
      </c>
      <c r="AY98" s="18" t="s">
        <v>126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77</v>
      </c>
      <c r="BK98" s="205">
        <f>ROUND(I98*H98,2)</f>
        <v>0</v>
      </c>
      <c r="BL98" s="18" t="s">
        <v>127</v>
      </c>
      <c r="BM98" s="204" t="s">
        <v>264</v>
      </c>
    </row>
    <row r="99" s="2" customFormat="1">
      <c r="A99" s="39"/>
      <c r="B99" s="40"/>
      <c r="C99" s="41"/>
      <c r="D99" s="232" t="s">
        <v>254</v>
      </c>
      <c r="E99" s="41"/>
      <c r="F99" s="252" t="s">
        <v>265</v>
      </c>
      <c r="G99" s="41"/>
      <c r="H99" s="41"/>
      <c r="I99" s="253"/>
      <c r="J99" s="41"/>
      <c r="K99" s="41"/>
      <c r="L99" s="45"/>
      <c r="M99" s="254"/>
      <c r="N99" s="25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254</v>
      </c>
      <c r="AU99" s="18" t="s">
        <v>79</v>
      </c>
    </row>
    <row r="100" s="12" customFormat="1">
      <c r="A100" s="12"/>
      <c r="B100" s="230"/>
      <c r="C100" s="231"/>
      <c r="D100" s="232" t="s">
        <v>235</v>
      </c>
      <c r="E100" s="248" t="s">
        <v>19</v>
      </c>
      <c r="F100" s="233" t="s">
        <v>266</v>
      </c>
      <c r="G100" s="231"/>
      <c r="H100" s="234">
        <v>0.02</v>
      </c>
      <c r="I100" s="235"/>
      <c r="J100" s="231"/>
      <c r="K100" s="231"/>
      <c r="L100" s="236"/>
      <c r="M100" s="249"/>
      <c r="N100" s="250"/>
      <c r="O100" s="250"/>
      <c r="P100" s="250"/>
      <c r="Q100" s="250"/>
      <c r="R100" s="250"/>
      <c r="S100" s="250"/>
      <c r="T100" s="251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40" t="s">
        <v>235</v>
      </c>
      <c r="AU100" s="240" t="s">
        <v>79</v>
      </c>
      <c r="AV100" s="12" t="s">
        <v>79</v>
      </c>
      <c r="AW100" s="12" t="s">
        <v>31</v>
      </c>
      <c r="AX100" s="12" t="s">
        <v>77</v>
      </c>
      <c r="AY100" s="240" t="s">
        <v>126</v>
      </c>
    </row>
    <row r="101" s="2" customFormat="1">
      <c r="A101" s="39"/>
      <c r="B101" s="40"/>
      <c r="C101" s="220" t="s">
        <v>139</v>
      </c>
      <c r="D101" s="220" t="s">
        <v>150</v>
      </c>
      <c r="E101" s="221" t="s">
        <v>267</v>
      </c>
      <c r="F101" s="222" t="s">
        <v>268</v>
      </c>
      <c r="G101" s="223" t="s">
        <v>252</v>
      </c>
      <c r="H101" s="224">
        <v>0.02</v>
      </c>
      <c r="I101" s="225"/>
      <c r="J101" s="226">
        <f>ROUND(I101*H101,2)</f>
        <v>0</v>
      </c>
      <c r="K101" s="222" t="s">
        <v>263</v>
      </c>
      <c r="L101" s="45"/>
      <c r="M101" s="227" t="s">
        <v>19</v>
      </c>
      <c r="N101" s="228" t="s">
        <v>40</v>
      </c>
      <c r="O101" s="85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4" t="s">
        <v>127</v>
      </c>
      <c r="AT101" s="204" t="s">
        <v>150</v>
      </c>
      <c r="AU101" s="204" t="s">
        <v>79</v>
      </c>
      <c r="AY101" s="18" t="s">
        <v>126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77</v>
      </c>
      <c r="BK101" s="205">
        <f>ROUND(I101*H101,2)</f>
        <v>0</v>
      </c>
      <c r="BL101" s="18" t="s">
        <v>127</v>
      </c>
      <c r="BM101" s="204" t="s">
        <v>269</v>
      </c>
    </row>
    <row r="102" s="2" customFormat="1">
      <c r="A102" s="39"/>
      <c r="B102" s="40"/>
      <c r="C102" s="41"/>
      <c r="D102" s="232" t="s">
        <v>254</v>
      </c>
      <c r="E102" s="41"/>
      <c r="F102" s="252" t="s">
        <v>265</v>
      </c>
      <c r="G102" s="41"/>
      <c r="H102" s="41"/>
      <c r="I102" s="253"/>
      <c r="J102" s="41"/>
      <c r="K102" s="41"/>
      <c r="L102" s="45"/>
      <c r="M102" s="254"/>
      <c r="N102" s="25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254</v>
      </c>
      <c r="AU102" s="18" t="s">
        <v>79</v>
      </c>
    </row>
    <row r="103" s="12" customFormat="1">
      <c r="A103" s="12"/>
      <c r="B103" s="230"/>
      <c r="C103" s="231"/>
      <c r="D103" s="232" t="s">
        <v>235</v>
      </c>
      <c r="E103" s="248" t="s">
        <v>19</v>
      </c>
      <c r="F103" s="233" t="s">
        <v>266</v>
      </c>
      <c r="G103" s="231"/>
      <c r="H103" s="234">
        <v>0.02</v>
      </c>
      <c r="I103" s="235"/>
      <c r="J103" s="231"/>
      <c r="K103" s="231"/>
      <c r="L103" s="236"/>
      <c r="M103" s="249"/>
      <c r="N103" s="250"/>
      <c r="O103" s="250"/>
      <c r="P103" s="250"/>
      <c r="Q103" s="250"/>
      <c r="R103" s="250"/>
      <c r="S103" s="250"/>
      <c r="T103" s="251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40" t="s">
        <v>235</v>
      </c>
      <c r="AU103" s="240" t="s">
        <v>79</v>
      </c>
      <c r="AV103" s="12" t="s">
        <v>79</v>
      </c>
      <c r="AW103" s="12" t="s">
        <v>31</v>
      </c>
      <c r="AX103" s="12" t="s">
        <v>77</v>
      </c>
      <c r="AY103" s="240" t="s">
        <v>126</v>
      </c>
    </row>
    <row r="104" s="2" customFormat="1" ht="16.5" customHeight="1">
      <c r="A104" s="39"/>
      <c r="B104" s="40"/>
      <c r="C104" s="192" t="s">
        <v>143</v>
      </c>
      <c r="D104" s="192" t="s">
        <v>120</v>
      </c>
      <c r="E104" s="193" t="s">
        <v>270</v>
      </c>
      <c r="F104" s="194" t="s">
        <v>271</v>
      </c>
      <c r="G104" s="195" t="s">
        <v>123</v>
      </c>
      <c r="H104" s="196">
        <v>2</v>
      </c>
      <c r="I104" s="197"/>
      <c r="J104" s="198">
        <f>ROUND(I104*H104,2)</f>
        <v>0</v>
      </c>
      <c r="K104" s="194" t="s">
        <v>124</v>
      </c>
      <c r="L104" s="199"/>
      <c r="M104" s="200" t="s">
        <v>19</v>
      </c>
      <c r="N104" s="201" t="s">
        <v>40</v>
      </c>
      <c r="O104" s="85"/>
      <c r="P104" s="202">
        <f>O104*H104</f>
        <v>0</v>
      </c>
      <c r="Q104" s="202">
        <v>1.23475</v>
      </c>
      <c r="R104" s="202">
        <f>Q104*H104</f>
        <v>2.4695</v>
      </c>
      <c r="S104" s="202">
        <v>0</v>
      </c>
      <c r="T104" s="20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4" t="s">
        <v>181</v>
      </c>
      <c r="AT104" s="204" t="s">
        <v>120</v>
      </c>
      <c r="AU104" s="204" t="s">
        <v>79</v>
      </c>
      <c r="AY104" s="18" t="s">
        <v>126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77</v>
      </c>
      <c r="BK104" s="205">
        <f>ROUND(I104*H104,2)</f>
        <v>0</v>
      </c>
      <c r="BL104" s="18" t="s">
        <v>181</v>
      </c>
      <c r="BM104" s="204" t="s">
        <v>272</v>
      </c>
    </row>
    <row r="105" s="12" customFormat="1">
      <c r="A105" s="12"/>
      <c r="B105" s="230"/>
      <c r="C105" s="231"/>
      <c r="D105" s="232" t="s">
        <v>235</v>
      </c>
      <c r="E105" s="248" t="s">
        <v>19</v>
      </c>
      <c r="F105" s="233" t="s">
        <v>273</v>
      </c>
      <c r="G105" s="231"/>
      <c r="H105" s="234">
        <v>2</v>
      </c>
      <c r="I105" s="235"/>
      <c r="J105" s="231"/>
      <c r="K105" s="231"/>
      <c r="L105" s="236"/>
      <c r="M105" s="249"/>
      <c r="N105" s="250"/>
      <c r="O105" s="250"/>
      <c r="P105" s="250"/>
      <c r="Q105" s="250"/>
      <c r="R105" s="250"/>
      <c r="S105" s="250"/>
      <c r="T105" s="251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40" t="s">
        <v>235</v>
      </c>
      <c r="AU105" s="240" t="s">
        <v>79</v>
      </c>
      <c r="AV105" s="12" t="s">
        <v>79</v>
      </c>
      <c r="AW105" s="12" t="s">
        <v>31</v>
      </c>
      <c r="AX105" s="12" t="s">
        <v>77</v>
      </c>
      <c r="AY105" s="240" t="s">
        <v>126</v>
      </c>
    </row>
    <row r="106" s="2" customFormat="1">
      <c r="A106" s="39"/>
      <c r="B106" s="40"/>
      <c r="C106" s="220" t="s">
        <v>149</v>
      </c>
      <c r="D106" s="220" t="s">
        <v>150</v>
      </c>
      <c r="E106" s="221" t="s">
        <v>274</v>
      </c>
      <c r="F106" s="222" t="s">
        <v>275</v>
      </c>
      <c r="G106" s="223" t="s">
        <v>123</v>
      </c>
      <c r="H106" s="224">
        <v>8</v>
      </c>
      <c r="I106" s="225"/>
      <c r="J106" s="226">
        <f>ROUND(I106*H106,2)</f>
        <v>0</v>
      </c>
      <c r="K106" s="222" t="s">
        <v>124</v>
      </c>
      <c r="L106" s="45"/>
      <c r="M106" s="227" t="s">
        <v>19</v>
      </c>
      <c r="N106" s="228" t="s">
        <v>40</v>
      </c>
      <c r="O106" s="85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4" t="s">
        <v>127</v>
      </c>
      <c r="AT106" s="204" t="s">
        <v>150</v>
      </c>
      <c r="AU106" s="204" t="s">
        <v>79</v>
      </c>
      <c r="AY106" s="18" t="s">
        <v>126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77</v>
      </c>
      <c r="BK106" s="205">
        <f>ROUND(I106*H106,2)</f>
        <v>0</v>
      </c>
      <c r="BL106" s="18" t="s">
        <v>127</v>
      </c>
      <c r="BM106" s="204" t="s">
        <v>276</v>
      </c>
    </row>
    <row r="107" s="2" customFormat="1">
      <c r="A107" s="39"/>
      <c r="B107" s="40"/>
      <c r="C107" s="41"/>
      <c r="D107" s="232" t="s">
        <v>254</v>
      </c>
      <c r="E107" s="41"/>
      <c r="F107" s="252" t="s">
        <v>277</v>
      </c>
      <c r="G107" s="41"/>
      <c r="H107" s="41"/>
      <c r="I107" s="253"/>
      <c r="J107" s="41"/>
      <c r="K107" s="41"/>
      <c r="L107" s="45"/>
      <c r="M107" s="254"/>
      <c r="N107" s="25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254</v>
      </c>
      <c r="AU107" s="18" t="s">
        <v>79</v>
      </c>
    </row>
    <row r="108" s="12" customFormat="1">
      <c r="A108" s="12"/>
      <c r="B108" s="230"/>
      <c r="C108" s="231"/>
      <c r="D108" s="232" t="s">
        <v>235</v>
      </c>
      <c r="E108" s="248" t="s">
        <v>19</v>
      </c>
      <c r="F108" s="233" t="s">
        <v>125</v>
      </c>
      <c r="G108" s="231"/>
      <c r="H108" s="234">
        <v>8</v>
      </c>
      <c r="I108" s="235"/>
      <c r="J108" s="231"/>
      <c r="K108" s="231"/>
      <c r="L108" s="236"/>
      <c r="M108" s="249"/>
      <c r="N108" s="250"/>
      <c r="O108" s="250"/>
      <c r="P108" s="250"/>
      <c r="Q108" s="250"/>
      <c r="R108" s="250"/>
      <c r="S108" s="250"/>
      <c r="T108" s="251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40" t="s">
        <v>235</v>
      </c>
      <c r="AU108" s="240" t="s">
        <v>79</v>
      </c>
      <c r="AV108" s="12" t="s">
        <v>79</v>
      </c>
      <c r="AW108" s="12" t="s">
        <v>31</v>
      </c>
      <c r="AX108" s="12" t="s">
        <v>77</v>
      </c>
      <c r="AY108" s="240" t="s">
        <v>126</v>
      </c>
    </row>
    <row r="109" s="2" customFormat="1" ht="44.25" customHeight="1">
      <c r="A109" s="39"/>
      <c r="B109" s="40"/>
      <c r="C109" s="220" t="s">
        <v>125</v>
      </c>
      <c r="D109" s="220" t="s">
        <v>150</v>
      </c>
      <c r="E109" s="221" t="s">
        <v>278</v>
      </c>
      <c r="F109" s="222" t="s">
        <v>279</v>
      </c>
      <c r="G109" s="223" t="s">
        <v>280</v>
      </c>
      <c r="H109" s="224">
        <v>60</v>
      </c>
      <c r="I109" s="225"/>
      <c r="J109" s="226">
        <f>ROUND(I109*H109,2)</f>
        <v>0</v>
      </c>
      <c r="K109" s="222" t="s">
        <v>124</v>
      </c>
      <c r="L109" s="45"/>
      <c r="M109" s="227" t="s">
        <v>19</v>
      </c>
      <c r="N109" s="228" t="s">
        <v>40</v>
      </c>
      <c r="O109" s="85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4" t="s">
        <v>127</v>
      </c>
      <c r="AT109" s="204" t="s">
        <v>150</v>
      </c>
      <c r="AU109" s="204" t="s">
        <v>79</v>
      </c>
      <c r="AY109" s="18" t="s">
        <v>126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77</v>
      </c>
      <c r="BK109" s="205">
        <f>ROUND(I109*H109,2)</f>
        <v>0</v>
      </c>
      <c r="BL109" s="18" t="s">
        <v>127</v>
      </c>
      <c r="BM109" s="204" t="s">
        <v>281</v>
      </c>
    </row>
    <row r="110" s="12" customFormat="1">
      <c r="A110" s="12"/>
      <c r="B110" s="230"/>
      <c r="C110" s="231"/>
      <c r="D110" s="232" t="s">
        <v>235</v>
      </c>
      <c r="E110" s="248" t="s">
        <v>19</v>
      </c>
      <c r="F110" s="233" t="s">
        <v>282</v>
      </c>
      <c r="G110" s="231"/>
      <c r="H110" s="234">
        <v>60</v>
      </c>
      <c r="I110" s="235"/>
      <c r="J110" s="231"/>
      <c r="K110" s="231"/>
      <c r="L110" s="236"/>
      <c r="M110" s="249"/>
      <c r="N110" s="250"/>
      <c r="O110" s="250"/>
      <c r="P110" s="250"/>
      <c r="Q110" s="250"/>
      <c r="R110" s="250"/>
      <c r="S110" s="250"/>
      <c r="T110" s="251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40" t="s">
        <v>235</v>
      </c>
      <c r="AU110" s="240" t="s">
        <v>79</v>
      </c>
      <c r="AV110" s="12" t="s">
        <v>79</v>
      </c>
      <c r="AW110" s="12" t="s">
        <v>31</v>
      </c>
      <c r="AX110" s="12" t="s">
        <v>77</v>
      </c>
      <c r="AY110" s="240" t="s">
        <v>126</v>
      </c>
    </row>
    <row r="111" s="2" customFormat="1" ht="16.5" customHeight="1">
      <c r="A111" s="39"/>
      <c r="B111" s="40"/>
      <c r="C111" s="192" t="s">
        <v>158</v>
      </c>
      <c r="D111" s="192" t="s">
        <v>120</v>
      </c>
      <c r="E111" s="193" t="s">
        <v>283</v>
      </c>
      <c r="F111" s="194" t="s">
        <v>284</v>
      </c>
      <c r="G111" s="195" t="s">
        <v>123</v>
      </c>
      <c r="H111" s="196">
        <v>120</v>
      </c>
      <c r="I111" s="197"/>
      <c r="J111" s="198">
        <f>ROUND(I111*H111,2)</f>
        <v>0</v>
      </c>
      <c r="K111" s="194" t="s">
        <v>124</v>
      </c>
      <c r="L111" s="199"/>
      <c r="M111" s="200" t="s">
        <v>19</v>
      </c>
      <c r="N111" s="201" t="s">
        <v>40</v>
      </c>
      <c r="O111" s="85"/>
      <c r="P111" s="202">
        <f>O111*H111</f>
        <v>0</v>
      </c>
      <c r="Q111" s="202">
        <v>0.00123</v>
      </c>
      <c r="R111" s="202">
        <f>Q111*H111</f>
        <v>0.14760000000000001</v>
      </c>
      <c r="S111" s="202">
        <v>0</v>
      </c>
      <c r="T111" s="20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4" t="s">
        <v>125</v>
      </c>
      <c r="AT111" s="204" t="s">
        <v>120</v>
      </c>
      <c r="AU111" s="204" t="s">
        <v>79</v>
      </c>
      <c r="AY111" s="18" t="s">
        <v>126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77</v>
      </c>
      <c r="BK111" s="205">
        <f>ROUND(I111*H111,2)</f>
        <v>0</v>
      </c>
      <c r="BL111" s="18" t="s">
        <v>127</v>
      </c>
      <c r="BM111" s="204" t="s">
        <v>285</v>
      </c>
    </row>
    <row r="112" s="12" customFormat="1">
      <c r="A112" s="12"/>
      <c r="B112" s="230"/>
      <c r="C112" s="231"/>
      <c r="D112" s="232" t="s">
        <v>235</v>
      </c>
      <c r="E112" s="248" t="s">
        <v>19</v>
      </c>
      <c r="F112" s="233" t="s">
        <v>286</v>
      </c>
      <c r="G112" s="231"/>
      <c r="H112" s="234">
        <v>120</v>
      </c>
      <c r="I112" s="235"/>
      <c r="J112" s="231"/>
      <c r="K112" s="231"/>
      <c r="L112" s="236"/>
      <c r="M112" s="249"/>
      <c r="N112" s="250"/>
      <c r="O112" s="250"/>
      <c r="P112" s="250"/>
      <c r="Q112" s="250"/>
      <c r="R112" s="250"/>
      <c r="S112" s="250"/>
      <c r="T112" s="251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40" t="s">
        <v>235</v>
      </c>
      <c r="AU112" s="240" t="s">
        <v>79</v>
      </c>
      <c r="AV112" s="12" t="s">
        <v>79</v>
      </c>
      <c r="AW112" s="12" t="s">
        <v>31</v>
      </c>
      <c r="AX112" s="12" t="s">
        <v>77</v>
      </c>
      <c r="AY112" s="240" t="s">
        <v>126</v>
      </c>
    </row>
    <row r="113" s="2" customFormat="1">
      <c r="A113" s="39"/>
      <c r="B113" s="40"/>
      <c r="C113" s="220" t="s">
        <v>162</v>
      </c>
      <c r="D113" s="220" t="s">
        <v>150</v>
      </c>
      <c r="E113" s="221" t="s">
        <v>287</v>
      </c>
      <c r="F113" s="222" t="s">
        <v>288</v>
      </c>
      <c r="G113" s="223" t="s">
        <v>123</v>
      </c>
      <c r="H113" s="224">
        <v>20</v>
      </c>
      <c r="I113" s="225"/>
      <c r="J113" s="226">
        <f>ROUND(I113*H113,2)</f>
        <v>0</v>
      </c>
      <c r="K113" s="222" t="s">
        <v>124</v>
      </c>
      <c r="L113" s="45"/>
      <c r="M113" s="227" t="s">
        <v>19</v>
      </c>
      <c r="N113" s="228" t="s">
        <v>40</v>
      </c>
      <c r="O113" s="85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4" t="s">
        <v>127</v>
      </c>
      <c r="AT113" s="204" t="s">
        <v>150</v>
      </c>
      <c r="AU113" s="204" t="s">
        <v>79</v>
      </c>
      <c r="AY113" s="18" t="s">
        <v>126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8" t="s">
        <v>77</v>
      </c>
      <c r="BK113" s="205">
        <f>ROUND(I113*H113,2)</f>
        <v>0</v>
      </c>
      <c r="BL113" s="18" t="s">
        <v>127</v>
      </c>
      <c r="BM113" s="204" t="s">
        <v>289</v>
      </c>
    </row>
    <row r="114" s="12" customFormat="1">
      <c r="A114" s="12"/>
      <c r="B114" s="230"/>
      <c r="C114" s="231"/>
      <c r="D114" s="232" t="s">
        <v>235</v>
      </c>
      <c r="E114" s="248" t="s">
        <v>19</v>
      </c>
      <c r="F114" s="233" t="s">
        <v>290</v>
      </c>
      <c r="G114" s="231"/>
      <c r="H114" s="234">
        <v>20</v>
      </c>
      <c r="I114" s="235"/>
      <c r="J114" s="231"/>
      <c r="K114" s="231"/>
      <c r="L114" s="236"/>
      <c r="M114" s="249"/>
      <c r="N114" s="250"/>
      <c r="O114" s="250"/>
      <c r="P114" s="250"/>
      <c r="Q114" s="250"/>
      <c r="R114" s="250"/>
      <c r="S114" s="250"/>
      <c r="T114" s="251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40" t="s">
        <v>235</v>
      </c>
      <c r="AU114" s="240" t="s">
        <v>79</v>
      </c>
      <c r="AV114" s="12" t="s">
        <v>79</v>
      </c>
      <c r="AW114" s="12" t="s">
        <v>31</v>
      </c>
      <c r="AX114" s="12" t="s">
        <v>77</v>
      </c>
      <c r="AY114" s="240" t="s">
        <v>126</v>
      </c>
    </row>
    <row r="115" s="2" customFormat="1">
      <c r="A115" s="39"/>
      <c r="B115" s="40"/>
      <c r="C115" s="220" t="s">
        <v>166</v>
      </c>
      <c r="D115" s="220" t="s">
        <v>150</v>
      </c>
      <c r="E115" s="221" t="s">
        <v>291</v>
      </c>
      <c r="F115" s="222" t="s">
        <v>292</v>
      </c>
      <c r="G115" s="223" t="s">
        <v>185</v>
      </c>
      <c r="H115" s="224">
        <v>80</v>
      </c>
      <c r="I115" s="225"/>
      <c r="J115" s="226">
        <f>ROUND(I115*H115,2)</f>
        <v>0</v>
      </c>
      <c r="K115" s="222" t="s">
        <v>124</v>
      </c>
      <c r="L115" s="45"/>
      <c r="M115" s="227" t="s">
        <v>19</v>
      </c>
      <c r="N115" s="228" t="s">
        <v>40</v>
      </c>
      <c r="O115" s="85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4" t="s">
        <v>127</v>
      </c>
      <c r="AT115" s="204" t="s">
        <v>150</v>
      </c>
      <c r="AU115" s="204" t="s">
        <v>79</v>
      </c>
      <c r="AY115" s="18" t="s">
        <v>126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8" t="s">
        <v>77</v>
      </c>
      <c r="BK115" s="205">
        <f>ROUND(I115*H115,2)</f>
        <v>0</v>
      </c>
      <c r="BL115" s="18" t="s">
        <v>127</v>
      </c>
      <c r="BM115" s="204" t="s">
        <v>293</v>
      </c>
    </row>
    <row r="116" s="2" customFormat="1">
      <c r="A116" s="39"/>
      <c r="B116" s="40"/>
      <c r="C116" s="41"/>
      <c r="D116" s="232" t="s">
        <v>254</v>
      </c>
      <c r="E116" s="41"/>
      <c r="F116" s="252" t="s">
        <v>294</v>
      </c>
      <c r="G116" s="41"/>
      <c r="H116" s="41"/>
      <c r="I116" s="253"/>
      <c r="J116" s="41"/>
      <c r="K116" s="41"/>
      <c r="L116" s="45"/>
      <c r="M116" s="254"/>
      <c r="N116" s="255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254</v>
      </c>
      <c r="AU116" s="18" t="s">
        <v>79</v>
      </c>
    </row>
    <row r="117" s="12" customFormat="1">
      <c r="A117" s="12"/>
      <c r="B117" s="230"/>
      <c r="C117" s="231"/>
      <c r="D117" s="232" t="s">
        <v>235</v>
      </c>
      <c r="E117" s="248" t="s">
        <v>19</v>
      </c>
      <c r="F117" s="233" t="s">
        <v>295</v>
      </c>
      <c r="G117" s="231"/>
      <c r="H117" s="234">
        <v>80</v>
      </c>
      <c r="I117" s="235"/>
      <c r="J117" s="231"/>
      <c r="K117" s="231"/>
      <c r="L117" s="236"/>
      <c r="M117" s="249"/>
      <c r="N117" s="250"/>
      <c r="O117" s="250"/>
      <c r="P117" s="250"/>
      <c r="Q117" s="250"/>
      <c r="R117" s="250"/>
      <c r="S117" s="250"/>
      <c r="T117" s="251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40" t="s">
        <v>235</v>
      </c>
      <c r="AU117" s="240" t="s">
        <v>79</v>
      </c>
      <c r="AV117" s="12" t="s">
        <v>79</v>
      </c>
      <c r="AW117" s="12" t="s">
        <v>31</v>
      </c>
      <c r="AX117" s="12" t="s">
        <v>77</v>
      </c>
      <c r="AY117" s="240" t="s">
        <v>126</v>
      </c>
    </row>
    <row r="118" s="2" customFormat="1" ht="66.75" customHeight="1">
      <c r="A118" s="39"/>
      <c r="B118" s="40"/>
      <c r="C118" s="220" t="s">
        <v>170</v>
      </c>
      <c r="D118" s="220" t="s">
        <v>150</v>
      </c>
      <c r="E118" s="221" t="s">
        <v>296</v>
      </c>
      <c r="F118" s="222" t="s">
        <v>297</v>
      </c>
      <c r="G118" s="223" t="s">
        <v>298</v>
      </c>
      <c r="H118" s="224">
        <v>4</v>
      </c>
      <c r="I118" s="225"/>
      <c r="J118" s="226">
        <f>ROUND(I118*H118,2)</f>
        <v>0</v>
      </c>
      <c r="K118" s="222" t="s">
        <v>124</v>
      </c>
      <c r="L118" s="45"/>
      <c r="M118" s="227" t="s">
        <v>19</v>
      </c>
      <c r="N118" s="228" t="s">
        <v>40</v>
      </c>
      <c r="O118" s="85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4" t="s">
        <v>127</v>
      </c>
      <c r="AT118" s="204" t="s">
        <v>150</v>
      </c>
      <c r="AU118" s="204" t="s">
        <v>79</v>
      </c>
      <c r="AY118" s="18" t="s">
        <v>126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77</v>
      </c>
      <c r="BK118" s="205">
        <f>ROUND(I118*H118,2)</f>
        <v>0</v>
      </c>
      <c r="BL118" s="18" t="s">
        <v>127</v>
      </c>
      <c r="BM118" s="204" t="s">
        <v>299</v>
      </c>
    </row>
    <row r="119" s="12" customFormat="1">
      <c r="A119" s="12"/>
      <c r="B119" s="230"/>
      <c r="C119" s="231"/>
      <c r="D119" s="232" t="s">
        <v>235</v>
      </c>
      <c r="E119" s="248" t="s">
        <v>19</v>
      </c>
      <c r="F119" s="233" t="s">
        <v>127</v>
      </c>
      <c r="G119" s="231"/>
      <c r="H119" s="234">
        <v>4</v>
      </c>
      <c r="I119" s="235"/>
      <c r="J119" s="231"/>
      <c r="K119" s="231"/>
      <c r="L119" s="236"/>
      <c r="M119" s="249"/>
      <c r="N119" s="250"/>
      <c r="O119" s="250"/>
      <c r="P119" s="250"/>
      <c r="Q119" s="250"/>
      <c r="R119" s="250"/>
      <c r="S119" s="250"/>
      <c r="T119" s="251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40" t="s">
        <v>235</v>
      </c>
      <c r="AU119" s="240" t="s">
        <v>79</v>
      </c>
      <c r="AV119" s="12" t="s">
        <v>79</v>
      </c>
      <c r="AW119" s="12" t="s">
        <v>31</v>
      </c>
      <c r="AX119" s="12" t="s">
        <v>77</v>
      </c>
      <c r="AY119" s="240" t="s">
        <v>126</v>
      </c>
    </row>
    <row r="120" s="2" customFormat="1" ht="16.5" customHeight="1">
      <c r="A120" s="39"/>
      <c r="B120" s="40"/>
      <c r="C120" s="192" t="s">
        <v>174</v>
      </c>
      <c r="D120" s="192" t="s">
        <v>120</v>
      </c>
      <c r="E120" s="193" t="s">
        <v>300</v>
      </c>
      <c r="F120" s="194" t="s">
        <v>301</v>
      </c>
      <c r="G120" s="195" t="s">
        <v>302</v>
      </c>
      <c r="H120" s="196">
        <v>87.840000000000003</v>
      </c>
      <c r="I120" s="197"/>
      <c r="J120" s="198">
        <f>ROUND(I120*H120,2)</f>
        <v>0</v>
      </c>
      <c r="K120" s="194" t="s">
        <v>124</v>
      </c>
      <c r="L120" s="199"/>
      <c r="M120" s="200" t="s">
        <v>19</v>
      </c>
      <c r="N120" s="201" t="s">
        <v>40</v>
      </c>
      <c r="O120" s="85"/>
      <c r="P120" s="202">
        <f>O120*H120</f>
        <v>0</v>
      </c>
      <c r="Q120" s="202">
        <v>1</v>
      </c>
      <c r="R120" s="202">
        <f>Q120*H120</f>
        <v>87.840000000000003</v>
      </c>
      <c r="S120" s="202">
        <v>0</v>
      </c>
      <c r="T120" s="20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4" t="s">
        <v>125</v>
      </c>
      <c r="AT120" s="204" t="s">
        <v>120</v>
      </c>
      <c r="AU120" s="204" t="s">
        <v>79</v>
      </c>
      <c r="AY120" s="18" t="s">
        <v>126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77</v>
      </c>
      <c r="BK120" s="205">
        <f>ROUND(I120*H120,2)</f>
        <v>0</v>
      </c>
      <c r="BL120" s="18" t="s">
        <v>127</v>
      </c>
      <c r="BM120" s="204" t="s">
        <v>303</v>
      </c>
    </row>
    <row r="121" s="12" customFormat="1">
      <c r="A121" s="12"/>
      <c r="B121" s="230"/>
      <c r="C121" s="231"/>
      <c r="D121" s="232" t="s">
        <v>235</v>
      </c>
      <c r="E121" s="248" t="s">
        <v>19</v>
      </c>
      <c r="F121" s="233" t="s">
        <v>304</v>
      </c>
      <c r="G121" s="231"/>
      <c r="H121" s="234">
        <v>44.640000000000001</v>
      </c>
      <c r="I121" s="235"/>
      <c r="J121" s="231"/>
      <c r="K121" s="231"/>
      <c r="L121" s="236"/>
      <c r="M121" s="249"/>
      <c r="N121" s="250"/>
      <c r="O121" s="250"/>
      <c r="P121" s="250"/>
      <c r="Q121" s="250"/>
      <c r="R121" s="250"/>
      <c r="S121" s="250"/>
      <c r="T121" s="251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0" t="s">
        <v>235</v>
      </c>
      <c r="AU121" s="240" t="s">
        <v>79</v>
      </c>
      <c r="AV121" s="12" t="s">
        <v>79</v>
      </c>
      <c r="AW121" s="12" t="s">
        <v>31</v>
      </c>
      <c r="AX121" s="12" t="s">
        <v>69</v>
      </c>
      <c r="AY121" s="240" t="s">
        <v>126</v>
      </c>
    </row>
    <row r="122" s="12" customFormat="1">
      <c r="A122" s="12"/>
      <c r="B122" s="230"/>
      <c r="C122" s="231"/>
      <c r="D122" s="232" t="s">
        <v>235</v>
      </c>
      <c r="E122" s="248" t="s">
        <v>19</v>
      </c>
      <c r="F122" s="233" t="s">
        <v>305</v>
      </c>
      <c r="G122" s="231"/>
      <c r="H122" s="234">
        <v>43.200000000000003</v>
      </c>
      <c r="I122" s="235"/>
      <c r="J122" s="231"/>
      <c r="K122" s="231"/>
      <c r="L122" s="236"/>
      <c r="M122" s="249"/>
      <c r="N122" s="250"/>
      <c r="O122" s="250"/>
      <c r="P122" s="250"/>
      <c r="Q122" s="250"/>
      <c r="R122" s="250"/>
      <c r="S122" s="250"/>
      <c r="T122" s="251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40" t="s">
        <v>235</v>
      </c>
      <c r="AU122" s="240" t="s">
        <v>79</v>
      </c>
      <c r="AV122" s="12" t="s">
        <v>79</v>
      </c>
      <c r="AW122" s="12" t="s">
        <v>31</v>
      </c>
      <c r="AX122" s="12" t="s">
        <v>69</v>
      </c>
      <c r="AY122" s="240" t="s">
        <v>126</v>
      </c>
    </row>
    <row r="123" s="14" customFormat="1">
      <c r="A123" s="14"/>
      <c r="B123" s="256"/>
      <c r="C123" s="257"/>
      <c r="D123" s="232" t="s">
        <v>235</v>
      </c>
      <c r="E123" s="258" t="s">
        <v>19</v>
      </c>
      <c r="F123" s="259" t="s">
        <v>306</v>
      </c>
      <c r="G123" s="257"/>
      <c r="H123" s="260">
        <v>87.840000000000003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6" t="s">
        <v>235</v>
      </c>
      <c r="AU123" s="266" t="s">
        <v>79</v>
      </c>
      <c r="AV123" s="14" t="s">
        <v>127</v>
      </c>
      <c r="AW123" s="14" t="s">
        <v>31</v>
      </c>
      <c r="AX123" s="14" t="s">
        <v>77</v>
      </c>
      <c r="AY123" s="266" t="s">
        <v>126</v>
      </c>
    </row>
    <row r="124" s="11" customFormat="1" ht="25.92" customHeight="1">
      <c r="A124" s="11"/>
      <c r="B124" s="206"/>
      <c r="C124" s="207"/>
      <c r="D124" s="208" t="s">
        <v>68</v>
      </c>
      <c r="E124" s="209" t="s">
        <v>147</v>
      </c>
      <c r="F124" s="209" t="s">
        <v>148</v>
      </c>
      <c r="G124" s="207"/>
      <c r="H124" s="207"/>
      <c r="I124" s="210"/>
      <c r="J124" s="211">
        <f>BK124</f>
        <v>0</v>
      </c>
      <c r="K124" s="207"/>
      <c r="L124" s="212"/>
      <c r="M124" s="213"/>
      <c r="N124" s="214"/>
      <c r="O124" s="214"/>
      <c r="P124" s="215">
        <f>SUM(P125:P140)</f>
        <v>0</v>
      </c>
      <c r="Q124" s="214"/>
      <c r="R124" s="215">
        <f>SUM(R125:R140)</f>
        <v>0</v>
      </c>
      <c r="S124" s="214"/>
      <c r="T124" s="216">
        <f>SUM(T125:T140)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7" t="s">
        <v>127</v>
      </c>
      <c r="AT124" s="218" t="s">
        <v>68</v>
      </c>
      <c r="AU124" s="218" t="s">
        <v>69</v>
      </c>
      <c r="AY124" s="217" t="s">
        <v>126</v>
      </c>
      <c r="BK124" s="219">
        <f>SUM(BK125:BK140)</f>
        <v>0</v>
      </c>
    </row>
    <row r="125" s="2" customFormat="1" ht="44.25" customHeight="1">
      <c r="A125" s="39"/>
      <c r="B125" s="40"/>
      <c r="C125" s="220" t="s">
        <v>178</v>
      </c>
      <c r="D125" s="220" t="s">
        <v>150</v>
      </c>
      <c r="E125" s="221" t="s">
        <v>307</v>
      </c>
      <c r="F125" s="222" t="s">
        <v>308</v>
      </c>
      <c r="G125" s="223" t="s">
        <v>185</v>
      </c>
      <c r="H125" s="224">
        <v>58</v>
      </c>
      <c r="I125" s="225"/>
      <c r="J125" s="226">
        <f>ROUND(I125*H125,2)</f>
        <v>0</v>
      </c>
      <c r="K125" s="222" t="s">
        <v>124</v>
      </c>
      <c r="L125" s="45"/>
      <c r="M125" s="227" t="s">
        <v>19</v>
      </c>
      <c r="N125" s="228" t="s">
        <v>40</v>
      </c>
      <c r="O125" s="85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4" t="s">
        <v>153</v>
      </c>
      <c r="AT125" s="204" t="s">
        <v>150</v>
      </c>
      <c r="AU125" s="204" t="s">
        <v>77</v>
      </c>
      <c r="AY125" s="18" t="s">
        <v>126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77</v>
      </c>
      <c r="BK125" s="205">
        <f>ROUND(I125*H125,2)</f>
        <v>0</v>
      </c>
      <c r="BL125" s="18" t="s">
        <v>153</v>
      </c>
      <c r="BM125" s="204" t="s">
        <v>309</v>
      </c>
    </row>
    <row r="126" s="12" customFormat="1">
      <c r="A126" s="12"/>
      <c r="B126" s="230"/>
      <c r="C126" s="231"/>
      <c r="D126" s="232" t="s">
        <v>235</v>
      </c>
      <c r="E126" s="248" t="s">
        <v>19</v>
      </c>
      <c r="F126" s="233" t="s">
        <v>310</v>
      </c>
      <c r="G126" s="231"/>
      <c r="H126" s="234">
        <v>58</v>
      </c>
      <c r="I126" s="235"/>
      <c r="J126" s="231"/>
      <c r="K126" s="231"/>
      <c r="L126" s="236"/>
      <c r="M126" s="249"/>
      <c r="N126" s="250"/>
      <c r="O126" s="250"/>
      <c r="P126" s="250"/>
      <c r="Q126" s="250"/>
      <c r="R126" s="250"/>
      <c r="S126" s="250"/>
      <c r="T126" s="25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40" t="s">
        <v>235</v>
      </c>
      <c r="AU126" s="240" t="s">
        <v>77</v>
      </c>
      <c r="AV126" s="12" t="s">
        <v>79</v>
      </c>
      <c r="AW126" s="12" t="s">
        <v>31</v>
      </c>
      <c r="AX126" s="12" t="s">
        <v>77</v>
      </c>
      <c r="AY126" s="240" t="s">
        <v>126</v>
      </c>
    </row>
    <row r="127" s="2" customFormat="1" ht="16.5" customHeight="1">
      <c r="A127" s="39"/>
      <c r="B127" s="40"/>
      <c r="C127" s="220" t="s">
        <v>8</v>
      </c>
      <c r="D127" s="220" t="s">
        <v>150</v>
      </c>
      <c r="E127" s="221" t="s">
        <v>311</v>
      </c>
      <c r="F127" s="222" t="s">
        <v>312</v>
      </c>
      <c r="G127" s="223" t="s">
        <v>123</v>
      </c>
      <c r="H127" s="224">
        <v>1</v>
      </c>
      <c r="I127" s="225"/>
      <c r="J127" s="226">
        <f>ROUND(I127*H127,2)</f>
        <v>0</v>
      </c>
      <c r="K127" s="222" t="s">
        <v>124</v>
      </c>
      <c r="L127" s="45"/>
      <c r="M127" s="227" t="s">
        <v>19</v>
      </c>
      <c r="N127" s="228" t="s">
        <v>40</v>
      </c>
      <c r="O127" s="85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4" t="s">
        <v>153</v>
      </c>
      <c r="AT127" s="204" t="s">
        <v>150</v>
      </c>
      <c r="AU127" s="204" t="s">
        <v>77</v>
      </c>
      <c r="AY127" s="18" t="s">
        <v>126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77</v>
      </c>
      <c r="BK127" s="205">
        <f>ROUND(I127*H127,2)</f>
        <v>0</v>
      </c>
      <c r="BL127" s="18" t="s">
        <v>153</v>
      </c>
      <c r="BM127" s="204" t="s">
        <v>313</v>
      </c>
    </row>
    <row r="128" s="12" customFormat="1">
      <c r="A128" s="12"/>
      <c r="B128" s="230"/>
      <c r="C128" s="231"/>
      <c r="D128" s="232" t="s">
        <v>235</v>
      </c>
      <c r="E128" s="248" t="s">
        <v>19</v>
      </c>
      <c r="F128" s="233" t="s">
        <v>314</v>
      </c>
      <c r="G128" s="231"/>
      <c r="H128" s="234">
        <v>1</v>
      </c>
      <c r="I128" s="235"/>
      <c r="J128" s="231"/>
      <c r="K128" s="231"/>
      <c r="L128" s="236"/>
      <c r="M128" s="249"/>
      <c r="N128" s="250"/>
      <c r="O128" s="250"/>
      <c r="P128" s="250"/>
      <c r="Q128" s="250"/>
      <c r="R128" s="250"/>
      <c r="S128" s="250"/>
      <c r="T128" s="25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0" t="s">
        <v>235</v>
      </c>
      <c r="AU128" s="240" t="s">
        <v>77</v>
      </c>
      <c r="AV128" s="12" t="s">
        <v>79</v>
      </c>
      <c r="AW128" s="12" t="s">
        <v>31</v>
      </c>
      <c r="AX128" s="12" t="s">
        <v>77</v>
      </c>
      <c r="AY128" s="240" t="s">
        <v>126</v>
      </c>
    </row>
    <row r="129" s="2" customFormat="1" ht="16.5" customHeight="1">
      <c r="A129" s="39"/>
      <c r="B129" s="40"/>
      <c r="C129" s="220" t="s">
        <v>187</v>
      </c>
      <c r="D129" s="220" t="s">
        <v>150</v>
      </c>
      <c r="E129" s="221" t="s">
        <v>315</v>
      </c>
      <c r="F129" s="222" t="s">
        <v>316</v>
      </c>
      <c r="G129" s="223" t="s">
        <v>123</v>
      </c>
      <c r="H129" s="224">
        <v>2</v>
      </c>
      <c r="I129" s="225"/>
      <c r="J129" s="226">
        <f>ROUND(I129*H129,2)</f>
        <v>0</v>
      </c>
      <c r="K129" s="222" t="s">
        <v>124</v>
      </c>
      <c r="L129" s="45"/>
      <c r="M129" s="227" t="s">
        <v>19</v>
      </c>
      <c r="N129" s="228" t="s">
        <v>40</v>
      </c>
      <c r="O129" s="8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4" t="s">
        <v>153</v>
      </c>
      <c r="AT129" s="204" t="s">
        <v>150</v>
      </c>
      <c r="AU129" s="204" t="s">
        <v>77</v>
      </c>
      <c r="AY129" s="18" t="s">
        <v>126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77</v>
      </c>
      <c r="BK129" s="205">
        <f>ROUND(I129*H129,2)</f>
        <v>0</v>
      </c>
      <c r="BL129" s="18" t="s">
        <v>153</v>
      </c>
      <c r="BM129" s="204" t="s">
        <v>317</v>
      </c>
    </row>
    <row r="130" s="12" customFormat="1">
      <c r="A130" s="12"/>
      <c r="B130" s="230"/>
      <c r="C130" s="231"/>
      <c r="D130" s="232" t="s">
        <v>235</v>
      </c>
      <c r="E130" s="248" t="s">
        <v>19</v>
      </c>
      <c r="F130" s="233" t="s">
        <v>318</v>
      </c>
      <c r="G130" s="231"/>
      <c r="H130" s="234">
        <v>2</v>
      </c>
      <c r="I130" s="235"/>
      <c r="J130" s="231"/>
      <c r="K130" s="231"/>
      <c r="L130" s="236"/>
      <c r="M130" s="249"/>
      <c r="N130" s="250"/>
      <c r="O130" s="250"/>
      <c r="P130" s="250"/>
      <c r="Q130" s="250"/>
      <c r="R130" s="250"/>
      <c r="S130" s="250"/>
      <c r="T130" s="25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0" t="s">
        <v>235</v>
      </c>
      <c r="AU130" s="240" t="s">
        <v>77</v>
      </c>
      <c r="AV130" s="12" t="s">
        <v>79</v>
      </c>
      <c r="AW130" s="12" t="s">
        <v>31</v>
      </c>
      <c r="AX130" s="12" t="s">
        <v>77</v>
      </c>
      <c r="AY130" s="240" t="s">
        <v>126</v>
      </c>
    </row>
    <row r="131" s="2" customFormat="1" ht="90" customHeight="1">
      <c r="A131" s="39"/>
      <c r="B131" s="40"/>
      <c r="C131" s="220" t="s">
        <v>191</v>
      </c>
      <c r="D131" s="220" t="s">
        <v>150</v>
      </c>
      <c r="E131" s="221" t="s">
        <v>319</v>
      </c>
      <c r="F131" s="222" t="s">
        <v>320</v>
      </c>
      <c r="G131" s="223" t="s">
        <v>302</v>
      </c>
      <c r="H131" s="224">
        <v>132.47999999999999</v>
      </c>
      <c r="I131" s="225"/>
      <c r="J131" s="226">
        <f>ROUND(I131*H131,2)</f>
        <v>0</v>
      </c>
      <c r="K131" s="222" t="s">
        <v>124</v>
      </c>
      <c r="L131" s="45"/>
      <c r="M131" s="227" t="s">
        <v>19</v>
      </c>
      <c r="N131" s="228" t="s">
        <v>40</v>
      </c>
      <c r="O131" s="85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4" t="s">
        <v>127</v>
      </c>
      <c r="AT131" s="204" t="s">
        <v>150</v>
      </c>
      <c r="AU131" s="204" t="s">
        <v>77</v>
      </c>
      <c r="AY131" s="18" t="s">
        <v>126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8" t="s">
        <v>77</v>
      </c>
      <c r="BK131" s="205">
        <f>ROUND(I131*H131,2)</f>
        <v>0</v>
      </c>
      <c r="BL131" s="18" t="s">
        <v>127</v>
      </c>
      <c r="BM131" s="204" t="s">
        <v>321</v>
      </c>
    </row>
    <row r="132" s="12" customFormat="1">
      <c r="A132" s="12"/>
      <c r="B132" s="230"/>
      <c r="C132" s="231"/>
      <c r="D132" s="232" t="s">
        <v>235</v>
      </c>
      <c r="E132" s="248" t="s">
        <v>19</v>
      </c>
      <c r="F132" s="233" t="s">
        <v>322</v>
      </c>
      <c r="G132" s="231"/>
      <c r="H132" s="234">
        <v>44.640000000000001</v>
      </c>
      <c r="I132" s="235"/>
      <c r="J132" s="231"/>
      <c r="K132" s="231"/>
      <c r="L132" s="236"/>
      <c r="M132" s="249"/>
      <c r="N132" s="250"/>
      <c r="O132" s="250"/>
      <c r="P132" s="250"/>
      <c r="Q132" s="250"/>
      <c r="R132" s="250"/>
      <c r="S132" s="250"/>
      <c r="T132" s="25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235</v>
      </c>
      <c r="AU132" s="240" t="s">
        <v>77</v>
      </c>
      <c r="AV132" s="12" t="s">
        <v>79</v>
      </c>
      <c r="AW132" s="12" t="s">
        <v>31</v>
      </c>
      <c r="AX132" s="12" t="s">
        <v>69</v>
      </c>
      <c r="AY132" s="240" t="s">
        <v>126</v>
      </c>
    </row>
    <row r="133" s="12" customFormat="1">
      <c r="A133" s="12"/>
      <c r="B133" s="230"/>
      <c r="C133" s="231"/>
      <c r="D133" s="232" t="s">
        <v>235</v>
      </c>
      <c r="E133" s="248" t="s">
        <v>19</v>
      </c>
      <c r="F133" s="233" t="s">
        <v>323</v>
      </c>
      <c r="G133" s="231"/>
      <c r="H133" s="234">
        <v>87.840000000000003</v>
      </c>
      <c r="I133" s="235"/>
      <c r="J133" s="231"/>
      <c r="K133" s="231"/>
      <c r="L133" s="236"/>
      <c r="M133" s="249"/>
      <c r="N133" s="250"/>
      <c r="O133" s="250"/>
      <c r="P133" s="250"/>
      <c r="Q133" s="250"/>
      <c r="R133" s="250"/>
      <c r="S133" s="250"/>
      <c r="T133" s="25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0" t="s">
        <v>235</v>
      </c>
      <c r="AU133" s="240" t="s">
        <v>77</v>
      </c>
      <c r="AV133" s="12" t="s">
        <v>79</v>
      </c>
      <c r="AW133" s="12" t="s">
        <v>31</v>
      </c>
      <c r="AX133" s="12" t="s">
        <v>69</v>
      </c>
      <c r="AY133" s="240" t="s">
        <v>126</v>
      </c>
    </row>
    <row r="134" s="14" customFormat="1">
      <c r="A134" s="14"/>
      <c r="B134" s="256"/>
      <c r="C134" s="257"/>
      <c r="D134" s="232" t="s">
        <v>235</v>
      </c>
      <c r="E134" s="258" t="s">
        <v>19</v>
      </c>
      <c r="F134" s="259" t="s">
        <v>306</v>
      </c>
      <c r="G134" s="257"/>
      <c r="H134" s="260">
        <v>132.48000000000002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6" t="s">
        <v>235</v>
      </c>
      <c r="AU134" s="266" t="s">
        <v>77</v>
      </c>
      <c r="AV134" s="14" t="s">
        <v>127</v>
      </c>
      <c r="AW134" s="14" t="s">
        <v>31</v>
      </c>
      <c r="AX134" s="14" t="s">
        <v>77</v>
      </c>
      <c r="AY134" s="266" t="s">
        <v>126</v>
      </c>
    </row>
    <row r="135" s="2" customFormat="1" ht="44.25" customHeight="1">
      <c r="A135" s="39"/>
      <c r="B135" s="40"/>
      <c r="C135" s="220" t="s">
        <v>195</v>
      </c>
      <c r="D135" s="220" t="s">
        <v>150</v>
      </c>
      <c r="E135" s="221" t="s">
        <v>324</v>
      </c>
      <c r="F135" s="222" t="s">
        <v>325</v>
      </c>
      <c r="G135" s="223" t="s">
        <v>302</v>
      </c>
      <c r="H135" s="224">
        <v>44.640000000000001</v>
      </c>
      <c r="I135" s="225"/>
      <c r="J135" s="226">
        <f>ROUND(I135*H135,2)</f>
        <v>0</v>
      </c>
      <c r="K135" s="222" t="s">
        <v>124</v>
      </c>
      <c r="L135" s="45"/>
      <c r="M135" s="227" t="s">
        <v>19</v>
      </c>
      <c r="N135" s="228" t="s">
        <v>40</v>
      </c>
      <c r="O135" s="85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4" t="s">
        <v>153</v>
      </c>
      <c r="AT135" s="204" t="s">
        <v>150</v>
      </c>
      <c r="AU135" s="204" t="s">
        <v>77</v>
      </c>
      <c r="AY135" s="18" t="s">
        <v>126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8" t="s">
        <v>77</v>
      </c>
      <c r="BK135" s="205">
        <f>ROUND(I135*H135,2)</f>
        <v>0</v>
      </c>
      <c r="BL135" s="18" t="s">
        <v>153</v>
      </c>
      <c r="BM135" s="204" t="s">
        <v>326</v>
      </c>
    </row>
    <row r="136" s="12" customFormat="1">
      <c r="A136" s="12"/>
      <c r="B136" s="230"/>
      <c r="C136" s="231"/>
      <c r="D136" s="232" t="s">
        <v>235</v>
      </c>
      <c r="E136" s="248" t="s">
        <v>19</v>
      </c>
      <c r="F136" s="233" t="s">
        <v>322</v>
      </c>
      <c r="G136" s="231"/>
      <c r="H136" s="234">
        <v>44.640000000000001</v>
      </c>
      <c r="I136" s="235"/>
      <c r="J136" s="231"/>
      <c r="K136" s="231"/>
      <c r="L136" s="236"/>
      <c r="M136" s="249"/>
      <c r="N136" s="250"/>
      <c r="O136" s="250"/>
      <c r="P136" s="250"/>
      <c r="Q136" s="250"/>
      <c r="R136" s="250"/>
      <c r="S136" s="250"/>
      <c r="T136" s="25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0" t="s">
        <v>235</v>
      </c>
      <c r="AU136" s="240" t="s">
        <v>77</v>
      </c>
      <c r="AV136" s="12" t="s">
        <v>79</v>
      </c>
      <c r="AW136" s="12" t="s">
        <v>31</v>
      </c>
      <c r="AX136" s="12" t="s">
        <v>77</v>
      </c>
      <c r="AY136" s="240" t="s">
        <v>126</v>
      </c>
    </row>
    <row r="137" s="2" customFormat="1" ht="44.25" customHeight="1">
      <c r="A137" s="39"/>
      <c r="B137" s="40"/>
      <c r="C137" s="220" t="s">
        <v>199</v>
      </c>
      <c r="D137" s="220" t="s">
        <v>150</v>
      </c>
      <c r="E137" s="221" t="s">
        <v>327</v>
      </c>
      <c r="F137" s="222" t="s">
        <v>328</v>
      </c>
      <c r="G137" s="223" t="s">
        <v>123</v>
      </c>
      <c r="H137" s="224">
        <v>2</v>
      </c>
      <c r="I137" s="225"/>
      <c r="J137" s="226">
        <f>ROUND(I137*H137,2)</f>
        <v>0</v>
      </c>
      <c r="K137" s="222" t="s">
        <v>124</v>
      </c>
      <c r="L137" s="45"/>
      <c r="M137" s="227" t="s">
        <v>19</v>
      </c>
      <c r="N137" s="228" t="s">
        <v>40</v>
      </c>
      <c r="O137" s="85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4" t="s">
        <v>153</v>
      </c>
      <c r="AT137" s="204" t="s">
        <v>150</v>
      </c>
      <c r="AU137" s="204" t="s">
        <v>77</v>
      </c>
      <c r="AY137" s="18" t="s">
        <v>126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77</v>
      </c>
      <c r="BK137" s="205">
        <f>ROUND(I137*H137,2)</f>
        <v>0</v>
      </c>
      <c r="BL137" s="18" t="s">
        <v>153</v>
      </c>
      <c r="BM137" s="204" t="s">
        <v>329</v>
      </c>
    </row>
    <row r="138" s="12" customFormat="1">
      <c r="A138" s="12"/>
      <c r="B138" s="230"/>
      <c r="C138" s="231"/>
      <c r="D138" s="232" t="s">
        <v>235</v>
      </c>
      <c r="E138" s="248" t="s">
        <v>19</v>
      </c>
      <c r="F138" s="233" t="s">
        <v>330</v>
      </c>
      <c r="G138" s="231"/>
      <c r="H138" s="234">
        <v>2</v>
      </c>
      <c r="I138" s="235"/>
      <c r="J138" s="231"/>
      <c r="K138" s="231"/>
      <c r="L138" s="236"/>
      <c r="M138" s="249"/>
      <c r="N138" s="250"/>
      <c r="O138" s="250"/>
      <c r="P138" s="250"/>
      <c r="Q138" s="250"/>
      <c r="R138" s="250"/>
      <c r="S138" s="250"/>
      <c r="T138" s="25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0" t="s">
        <v>235</v>
      </c>
      <c r="AU138" s="240" t="s">
        <v>77</v>
      </c>
      <c r="AV138" s="12" t="s">
        <v>79</v>
      </c>
      <c r="AW138" s="12" t="s">
        <v>31</v>
      </c>
      <c r="AX138" s="12" t="s">
        <v>77</v>
      </c>
      <c r="AY138" s="240" t="s">
        <v>126</v>
      </c>
    </row>
    <row r="139" s="2" customFormat="1">
      <c r="A139" s="39"/>
      <c r="B139" s="40"/>
      <c r="C139" s="220" t="s">
        <v>203</v>
      </c>
      <c r="D139" s="220" t="s">
        <v>150</v>
      </c>
      <c r="E139" s="221" t="s">
        <v>331</v>
      </c>
      <c r="F139" s="222" t="s">
        <v>332</v>
      </c>
      <c r="G139" s="223" t="s">
        <v>302</v>
      </c>
      <c r="H139" s="224">
        <v>44.640000000000001</v>
      </c>
      <c r="I139" s="225"/>
      <c r="J139" s="226">
        <f>ROUND(I139*H139,2)</f>
        <v>0</v>
      </c>
      <c r="K139" s="222" t="s">
        <v>124</v>
      </c>
      <c r="L139" s="45"/>
      <c r="M139" s="227" t="s">
        <v>19</v>
      </c>
      <c r="N139" s="228" t="s">
        <v>40</v>
      </c>
      <c r="O139" s="8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4" t="s">
        <v>153</v>
      </c>
      <c r="AT139" s="204" t="s">
        <v>150</v>
      </c>
      <c r="AU139" s="204" t="s">
        <v>77</v>
      </c>
      <c r="AY139" s="18" t="s">
        <v>126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77</v>
      </c>
      <c r="BK139" s="205">
        <f>ROUND(I139*H139,2)</f>
        <v>0</v>
      </c>
      <c r="BL139" s="18" t="s">
        <v>153</v>
      </c>
      <c r="BM139" s="204" t="s">
        <v>333</v>
      </c>
    </row>
    <row r="140" s="12" customFormat="1">
      <c r="A140" s="12"/>
      <c r="B140" s="230"/>
      <c r="C140" s="231"/>
      <c r="D140" s="232" t="s">
        <v>235</v>
      </c>
      <c r="E140" s="248" t="s">
        <v>19</v>
      </c>
      <c r="F140" s="233" t="s">
        <v>334</v>
      </c>
      <c r="G140" s="231"/>
      <c r="H140" s="234">
        <v>44.640000000000001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0" t="s">
        <v>235</v>
      </c>
      <c r="AU140" s="240" t="s">
        <v>77</v>
      </c>
      <c r="AV140" s="12" t="s">
        <v>79</v>
      </c>
      <c r="AW140" s="12" t="s">
        <v>31</v>
      </c>
      <c r="AX140" s="12" t="s">
        <v>77</v>
      </c>
      <c r="AY140" s="240" t="s">
        <v>126</v>
      </c>
    </row>
    <row r="141" s="2" customFormat="1" ht="6.96" customHeight="1">
      <c r="A141" s="39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U5GeHVymlMPkUW/9WIJMdzNAKiBC4FfJ0IBoOv2oIXiOOiff8N4VjUN0EuDXtf/iXb+az5CLxV18qpqblCinew==" hashValue="3XI2VswIMzHLK9a7DVznxZt9E/zLpfSAQRT6/xXu6Ag6kSp8wN23tlB98bfFiCDH0YEsSmPqZbGEjSUq+zZ2Kg==" algorithmName="SHA-512" password="CC35"/>
  <autoFilter ref="C87:K1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kolejové váhy v ŽST Břeclav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237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238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335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ROUND((SUM(BE96:BE157)),  2)</f>
        <v>0</v>
      </c>
      <c r="G35" s="39"/>
      <c r="H35" s="39"/>
      <c r="I35" s="158">
        <v>0.20999999999999999</v>
      </c>
      <c r="J35" s="157">
        <f>ROUND(((SUM(BE96:BE157))*I35),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ROUND((SUM(BF96:BF157)),  2)</f>
        <v>0</v>
      </c>
      <c r="G36" s="39"/>
      <c r="H36" s="39"/>
      <c r="I36" s="158">
        <v>0.14999999999999999</v>
      </c>
      <c r="J36" s="157">
        <f>ROUND(((SUM(BF96:BF157))*I36),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ROUND((SUM(BG96:BG157)),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ROUND((SUM(BH96:BH157)),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ROUND((SUM(BI96:BI157)),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kolejové váhy v ŽST Břeclav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237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238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02 - Oprava váhy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240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3" customFormat="1" ht="19.92" customHeight="1">
      <c r="A65" s="13"/>
      <c r="B65" s="241"/>
      <c r="C65" s="126"/>
      <c r="D65" s="242" t="s">
        <v>336</v>
      </c>
      <c r="E65" s="243"/>
      <c r="F65" s="243"/>
      <c r="G65" s="243"/>
      <c r="H65" s="243"/>
      <c r="I65" s="243"/>
      <c r="J65" s="244">
        <f>J98</f>
        <v>0</v>
      </c>
      <c r="K65" s="126"/>
      <c r="L65" s="24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13" customFormat="1" ht="19.92" customHeight="1">
      <c r="A66" s="13"/>
      <c r="B66" s="241"/>
      <c r="C66" s="126"/>
      <c r="D66" s="242" t="s">
        <v>337</v>
      </c>
      <c r="E66" s="243"/>
      <c r="F66" s="243"/>
      <c r="G66" s="243"/>
      <c r="H66" s="243"/>
      <c r="I66" s="243"/>
      <c r="J66" s="244">
        <f>J106</f>
        <v>0</v>
      </c>
      <c r="K66" s="126"/>
      <c r="L66" s="245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="13" customFormat="1" ht="19.92" customHeight="1">
      <c r="A67" s="13"/>
      <c r="B67" s="241"/>
      <c r="C67" s="126"/>
      <c r="D67" s="242" t="s">
        <v>338</v>
      </c>
      <c r="E67" s="243"/>
      <c r="F67" s="243"/>
      <c r="G67" s="243"/>
      <c r="H67" s="243"/>
      <c r="I67" s="243"/>
      <c r="J67" s="244">
        <f>J114</f>
        <v>0</v>
      </c>
      <c r="K67" s="126"/>
      <c r="L67" s="245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="13" customFormat="1" ht="19.92" customHeight="1">
      <c r="A68" s="13"/>
      <c r="B68" s="241"/>
      <c r="C68" s="126"/>
      <c r="D68" s="242" t="s">
        <v>339</v>
      </c>
      <c r="E68" s="243"/>
      <c r="F68" s="243"/>
      <c r="G68" s="243"/>
      <c r="H68" s="243"/>
      <c r="I68" s="243"/>
      <c r="J68" s="244">
        <f>J117</f>
        <v>0</v>
      </c>
      <c r="K68" s="126"/>
      <c r="L68" s="245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="13" customFormat="1" ht="19.92" customHeight="1">
      <c r="A69" s="13"/>
      <c r="B69" s="241"/>
      <c r="C69" s="126"/>
      <c r="D69" s="242" t="s">
        <v>340</v>
      </c>
      <c r="E69" s="243"/>
      <c r="F69" s="243"/>
      <c r="G69" s="243"/>
      <c r="H69" s="243"/>
      <c r="I69" s="243"/>
      <c r="J69" s="244">
        <f>J119</f>
        <v>0</v>
      </c>
      <c r="K69" s="126"/>
      <c r="L69" s="245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="13" customFormat="1" ht="19.92" customHeight="1">
      <c r="A70" s="13"/>
      <c r="B70" s="241"/>
      <c r="C70" s="126"/>
      <c r="D70" s="242" t="s">
        <v>341</v>
      </c>
      <c r="E70" s="243"/>
      <c r="F70" s="243"/>
      <c r="G70" s="243"/>
      <c r="H70" s="243"/>
      <c r="I70" s="243"/>
      <c r="J70" s="244">
        <f>J128</f>
        <v>0</v>
      </c>
      <c r="K70" s="126"/>
      <c r="L70" s="245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="13" customFormat="1" ht="19.92" customHeight="1">
      <c r="A71" s="13"/>
      <c r="B71" s="241"/>
      <c r="C71" s="126"/>
      <c r="D71" s="242" t="s">
        <v>342</v>
      </c>
      <c r="E71" s="243"/>
      <c r="F71" s="243"/>
      <c r="G71" s="243"/>
      <c r="H71" s="243"/>
      <c r="I71" s="243"/>
      <c r="J71" s="244">
        <f>J139</f>
        <v>0</v>
      </c>
      <c r="K71" s="126"/>
      <c r="L71" s="245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="13" customFormat="1" ht="19.92" customHeight="1">
      <c r="A72" s="13"/>
      <c r="B72" s="241"/>
      <c r="C72" s="126"/>
      <c r="D72" s="242" t="s">
        <v>343</v>
      </c>
      <c r="E72" s="243"/>
      <c r="F72" s="243"/>
      <c r="G72" s="243"/>
      <c r="H72" s="243"/>
      <c r="I72" s="243"/>
      <c r="J72" s="244">
        <f>J150</f>
        <v>0</v>
      </c>
      <c r="K72" s="126"/>
      <c r="L72" s="245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="9" customFormat="1" ht="24.96" customHeight="1">
      <c r="A73" s="9"/>
      <c r="B73" s="175"/>
      <c r="C73" s="176"/>
      <c r="D73" s="177" t="s">
        <v>344</v>
      </c>
      <c r="E73" s="178"/>
      <c r="F73" s="178"/>
      <c r="G73" s="178"/>
      <c r="H73" s="178"/>
      <c r="I73" s="178"/>
      <c r="J73" s="179">
        <f>J152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3" customFormat="1" ht="19.92" customHeight="1">
      <c r="A74" s="13"/>
      <c r="B74" s="241"/>
      <c r="C74" s="126"/>
      <c r="D74" s="242" t="s">
        <v>345</v>
      </c>
      <c r="E74" s="243"/>
      <c r="F74" s="243"/>
      <c r="G74" s="243"/>
      <c r="H74" s="243"/>
      <c r="I74" s="243"/>
      <c r="J74" s="244">
        <f>J153</f>
        <v>0</v>
      </c>
      <c r="K74" s="126"/>
      <c r="L74" s="245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107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Oprava kolejové váhy v ŽST Břeclav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100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237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238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SO 02 - Oprava váhy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 xml:space="preserve"> </v>
      </c>
      <c r="G90" s="41"/>
      <c r="H90" s="41"/>
      <c r="I90" s="33" t="s">
        <v>23</v>
      </c>
      <c r="J90" s="73" t="str">
        <f>IF(J14="","",J14)</f>
        <v>25. 1. 2021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 xml:space="preserve"> </v>
      </c>
      <c r="G92" s="41"/>
      <c r="H92" s="41"/>
      <c r="I92" s="33" t="s">
        <v>30</v>
      </c>
      <c r="J92" s="37" t="str">
        <f>E23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28</v>
      </c>
      <c r="D93" s="41"/>
      <c r="E93" s="41"/>
      <c r="F93" s="28" t="str">
        <f>IF(E20="","",E20)</f>
        <v>Vyplň údaj</v>
      </c>
      <c r="G93" s="41"/>
      <c r="H93" s="41"/>
      <c r="I93" s="33" t="s">
        <v>32</v>
      </c>
      <c r="J93" s="37" t="str">
        <f>E26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0" customFormat="1" ht="29.28" customHeight="1">
      <c r="A95" s="181"/>
      <c r="B95" s="182"/>
      <c r="C95" s="183" t="s">
        <v>108</v>
      </c>
      <c r="D95" s="184" t="s">
        <v>54</v>
      </c>
      <c r="E95" s="184" t="s">
        <v>50</v>
      </c>
      <c r="F95" s="184" t="s">
        <v>51</v>
      </c>
      <c r="G95" s="184" t="s">
        <v>109</v>
      </c>
      <c r="H95" s="184" t="s">
        <v>110</v>
      </c>
      <c r="I95" s="184" t="s">
        <v>111</v>
      </c>
      <c r="J95" s="184" t="s">
        <v>104</v>
      </c>
      <c r="K95" s="185" t="s">
        <v>112</v>
      </c>
      <c r="L95" s="186"/>
      <c r="M95" s="93" t="s">
        <v>19</v>
      </c>
      <c r="N95" s="94" t="s">
        <v>39</v>
      </c>
      <c r="O95" s="94" t="s">
        <v>113</v>
      </c>
      <c r="P95" s="94" t="s">
        <v>114</v>
      </c>
      <c r="Q95" s="94" t="s">
        <v>115</v>
      </c>
      <c r="R95" s="94" t="s">
        <v>116</v>
      </c>
      <c r="S95" s="94" t="s">
        <v>117</v>
      </c>
      <c r="T95" s="95" t="s">
        <v>118</v>
      </c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</row>
    <row r="96" s="2" customFormat="1" ht="22.8" customHeight="1">
      <c r="A96" s="39"/>
      <c r="B96" s="40"/>
      <c r="C96" s="100" t="s">
        <v>119</v>
      </c>
      <c r="D96" s="41"/>
      <c r="E96" s="41"/>
      <c r="F96" s="41"/>
      <c r="G96" s="41"/>
      <c r="H96" s="41"/>
      <c r="I96" s="41"/>
      <c r="J96" s="187">
        <f>BK96</f>
        <v>0</v>
      </c>
      <c r="K96" s="41"/>
      <c r="L96" s="45"/>
      <c r="M96" s="96"/>
      <c r="N96" s="188"/>
      <c r="O96" s="97"/>
      <c r="P96" s="189">
        <f>P97+P152</f>
        <v>0</v>
      </c>
      <c r="Q96" s="97"/>
      <c r="R96" s="189">
        <f>R97+R152</f>
        <v>158.50504599999999</v>
      </c>
      <c r="S96" s="97"/>
      <c r="T96" s="190">
        <f>T97+T152</f>
        <v>167.03127499999999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68</v>
      </c>
      <c r="AU96" s="18" t="s">
        <v>105</v>
      </c>
      <c r="BK96" s="191">
        <f>BK97+BK152</f>
        <v>0</v>
      </c>
    </row>
    <row r="97" s="11" customFormat="1" ht="25.92" customHeight="1">
      <c r="A97" s="11"/>
      <c r="B97" s="206"/>
      <c r="C97" s="207"/>
      <c r="D97" s="208" t="s">
        <v>68</v>
      </c>
      <c r="E97" s="209" t="s">
        <v>242</v>
      </c>
      <c r="F97" s="209" t="s">
        <v>243</v>
      </c>
      <c r="G97" s="207"/>
      <c r="H97" s="207"/>
      <c r="I97" s="210"/>
      <c r="J97" s="211">
        <f>BK97</f>
        <v>0</v>
      </c>
      <c r="K97" s="207"/>
      <c r="L97" s="212"/>
      <c r="M97" s="213"/>
      <c r="N97" s="214"/>
      <c r="O97" s="214"/>
      <c r="P97" s="215">
        <f>P98+P106+P114+P117+P119+P128+P139+P150</f>
        <v>0</v>
      </c>
      <c r="Q97" s="214"/>
      <c r="R97" s="215">
        <f>R98+R106+R114+R117+R119+R128+R139+R150</f>
        <v>158.472916</v>
      </c>
      <c r="S97" s="214"/>
      <c r="T97" s="216">
        <f>T98+T106+T114+T117+T119+T128+T139+T150</f>
        <v>167.03127499999999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217" t="s">
        <v>77</v>
      </c>
      <c r="AT97" s="218" t="s">
        <v>68</v>
      </c>
      <c r="AU97" s="218" t="s">
        <v>69</v>
      </c>
      <c r="AY97" s="217" t="s">
        <v>126</v>
      </c>
      <c r="BK97" s="219">
        <f>BK98+BK106+BK114+BK117+BK119+BK128+BK139+BK150</f>
        <v>0</v>
      </c>
    </row>
    <row r="98" s="11" customFormat="1" ht="22.8" customHeight="1">
      <c r="A98" s="11"/>
      <c r="B98" s="206"/>
      <c r="C98" s="207"/>
      <c r="D98" s="208" t="s">
        <v>68</v>
      </c>
      <c r="E98" s="246" t="s">
        <v>77</v>
      </c>
      <c r="F98" s="246" t="s">
        <v>346</v>
      </c>
      <c r="G98" s="207"/>
      <c r="H98" s="207"/>
      <c r="I98" s="210"/>
      <c r="J98" s="247">
        <f>BK98</f>
        <v>0</v>
      </c>
      <c r="K98" s="207"/>
      <c r="L98" s="212"/>
      <c r="M98" s="213"/>
      <c r="N98" s="214"/>
      <c r="O98" s="214"/>
      <c r="P98" s="215">
        <f>SUM(P99:P105)</f>
        <v>0</v>
      </c>
      <c r="Q98" s="214"/>
      <c r="R98" s="215">
        <f>SUM(R99:R105)</f>
        <v>87.209999999999994</v>
      </c>
      <c r="S98" s="214"/>
      <c r="T98" s="216">
        <f>SUM(T99:T105)</f>
        <v>110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217" t="s">
        <v>77</v>
      </c>
      <c r="AT98" s="218" t="s">
        <v>68</v>
      </c>
      <c r="AU98" s="218" t="s">
        <v>77</v>
      </c>
      <c r="AY98" s="217" t="s">
        <v>126</v>
      </c>
      <c r="BK98" s="219">
        <f>SUM(BK99:BK105)</f>
        <v>0</v>
      </c>
    </row>
    <row r="99" s="2" customFormat="1">
      <c r="A99" s="39"/>
      <c r="B99" s="40"/>
      <c r="C99" s="220" t="s">
        <v>77</v>
      </c>
      <c r="D99" s="220" t="s">
        <v>150</v>
      </c>
      <c r="E99" s="221" t="s">
        <v>347</v>
      </c>
      <c r="F99" s="222" t="s">
        <v>348</v>
      </c>
      <c r="G99" s="223" t="s">
        <v>349</v>
      </c>
      <c r="H99" s="224">
        <v>250</v>
      </c>
      <c r="I99" s="225"/>
      <c r="J99" s="226">
        <f>ROUND(I99*H99,2)</f>
        <v>0</v>
      </c>
      <c r="K99" s="222" t="s">
        <v>350</v>
      </c>
      <c r="L99" s="45"/>
      <c r="M99" s="227" t="s">
        <v>19</v>
      </c>
      <c r="N99" s="228" t="s">
        <v>40</v>
      </c>
      <c r="O99" s="85"/>
      <c r="P99" s="202">
        <f>O99*H99</f>
        <v>0</v>
      </c>
      <c r="Q99" s="202">
        <v>0</v>
      </c>
      <c r="R99" s="202">
        <f>Q99*H99</f>
        <v>0</v>
      </c>
      <c r="S99" s="202">
        <v>0.44</v>
      </c>
      <c r="T99" s="203">
        <f>S99*H99</f>
        <v>110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4" t="s">
        <v>127</v>
      </c>
      <c r="AT99" s="204" t="s">
        <v>150</v>
      </c>
      <c r="AU99" s="204" t="s">
        <v>79</v>
      </c>
      <c r="AY99" s="18" t="s">
        <v>126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77</v>
      </c>
      <c r="BK99" s="205">
        <f>ROUND(I99*H99,2)</f>
        <v>0</v>
      </c>
      <c r="BL99" s="18" t="s">
        <v>127</v>
      </c>
      <c r="BM99" s="204" t="s">
        <v>351</v>
      </c>
    </row>
    <row r="100" s="2" customFormat="1">
      <c r="A100" s="39"/>
      <c r="B100" s="40"/>
      <c r="C100" s="220" t="s">
        <v>79</v>
      </c>
      <c r="D100" s="220" t="s">
        <v>150</v>
      </c>
      <c r="E100" s="221" t="s">
        <v>352</v>
      </c>
      <c r="F100" s="222" t="s">
        <v>353</v>
      </c>
      <c r="G100" s="223" t="s">
        <v>247</v>
      </c>
      <c r="H100" s="224">
        <v>48.450000000000003</v>
      </c>
      <c r="I100" s="225"/>
      <c r="J100" s="226">
        <f>ROUND(I100*H100,2)</f>
        <v>0</v>
      </c>
      <c r="K100" s="222" t="s">
        <v>354</v>
      </c>
      <c r="L100" s="45"/>
      <c r="M100" s="227" t="s">
        <v>19</v>
      </c>
      <c r="N100" s="228" t="s">
        <v>40</v>
      </c>
      <c r="O100" s="8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4" t="s">
        <v>127</v>
      </c>
      <c r="AT100" s="204" t="s">
        <v>150</v>
      </c>
      <c r="AU100" s="204" t="s">
        <v>79</v>
      </c>
      <c r="AY100" s="18" t="s">
        <v>126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77</v>
      </c>
      <c r="BK100" s="205">
        <f>ROUND(I100*H100,2)</f>
        <v>0</v>
      </c>
      <c r="BL100" s="18" t="s">
        <v>127</v>
      </c>
      <c r="BM100" s="204" t="s">
        <v>355</v>
      </c>
    </row>
    <row r="101" s="12" customFormat="1">
      <c r="A101" s="12"/>
      <c r="B101" s="230"/>
      <c r="C101" s="231"/>
      <c r="D101" s="232" t="s">
        <v>235</v>
      </c>
      <c r="E101" s="248" t="s">
        <v>19</v>
      </c>
      <c r="F101" s="233" t="s">
        <v>356</v>
      </c>
      <c r="G101" s="231"/>
      <c r="H101" s="234">
        <v>48.450000000000003</v>
      </c>
      <c r="I101" s="235"/>
      <c r="J101" s="231"/>
      <c r="K101" s="231"/>
      <c r="L101" s="236"/>
      <c r="M101" s="249"/>
      <c r="N101" s="250"/>
      <c r="O101" s="250"/>
      <c r="P101" s="250"/>
      <c r="Q101" s="250"/>
      <c r="R101" s="250"/>
      <c r="S101" s="250"/>
      <c r="T101" s="251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40" t="s">
        <v>235</v>
      </c>
      <c r="AU101" s="240" t="s">
        <v>79</v>
      </c>
      <c r="AV101" s="12" t="s">
        <v>79</v>
      </c>
      <c r="AW101" s="12" t="s">
        <v>31</v>
      </c>
      <c r="AX101" s="12" t="s">
        <v>77</v>
      </c>
      <c r="AY101" s="240" t="s">
        <v>126</v>
      </c>
    </row>
    <row r="102" s="2" customFormat="1" ht="16.5" customHeight="1">
      <c r="A102" s="39"/>
      <c r="B102" s="40"/>
      <c r="C102" s="192" t="s">
        <v>132</v>
      </c>
      <c r="D102" s="192" t="s">
        <v>120</v>
      </c>
      <c r="E102" s="193" t="s">
        <v>357</v>
      </c>
      <c r="F102" s="194" t="s">
        <v>358</v>
      </c>
      <c r="G102" s="195" t="s">
        <v>302</v>
      </c>
      <c r="H102" s="196">
        <v>87.209999999999994</v>
      </c>
      <c r="I102" s="197"/>
      <c r="J102" s="198">
        <f>ROUND(I102*H102,2)</f>
        <v>0</v>
      </c>
      <c r="K102" s="194" t="s">
        <v>354</v>
      </c>
      <c r="L102" s="199"/>
      <c r="M102" s="200" t="s">
        <v>19</v>
      </c>
      <c r="N102" s="201" t="s">
        <v>40</v>
      </c>
      <c r="O102" s="85"/>
      <c r="P102" s="202">
        <f>O102*H102</f>
        <v>0</v>
      </c>
      <c r="Q102" s="202">
        <v>1</v>
      </c>
      <c r="R102" s="202">
        <f>Q102*H102</f>
        <v>87.209999999999994</v>
      </c>
      <c r="S102" s="202">
        <v>0</v>
      </c>
      <c r="T102" s="20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4" t="s">
        <v>125</v>
      </c>
      <c r="AT102" s="204" t="s">
        <v>120</v>
      </c>
      <c r="AU102" s="204" t="s">
        <v>79</v>
      </c>
      <c r="AY102" s="18" t="s">
        <v>126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77</v>
      </c>
      <c r="BK102" s="205">
        <f>ROUND(I102*H102,2)</f>
        <v>0</v>
      </c>
      <c r="BL102" s="18" t="s">
        <v>127</v>
      </c>
      <c r="BM102" s="204" t="s">
        <v>359</v>
      </c>
    </row>
    <row r="103" s="12" customFormat="1">
      <c r="A103" s="12"/>
      <c r="B103" s="230"/>
      <c r="C103" s="231"/>
      <c r="D103" s="232" t="s">
        <v>235</v>
      </c>
      <c r="E103" s="248" t="s">
        <v>19</v>
      </c>
      <c r="F103" s="233" t="s">
        <v>360</v>
      </c>
      <c r="G103" s="231"/>
      <c r="H103" s="234">
        <v>87.209999999999994</v>
      </c>
      <c r="I103" s="235"/>
      <c r="J103" s="231"/>
      <c r="K103" s="231"/>
      <c r="L103" s="236"/>
      <c r="M103" s="249"/>
      <c r="N103" s="250"/>
      <c r="O103" s="250"/>
      <c r="P103" s="250"/>
      <c r="Q103" s="250"/>
      <c r="R103" s="250"/>
      <c r="S103" s="250"/>
      <c r="T103" s="251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40" t="s">
        <v>235</v>
      </c>
      <c r="AU103" s="240" t="s">
        <v>79</v>
      </c>
      <c r="AV103" s="12" t="s">
        <v>79</v>
      </c>
      <c r="AW103" s="12" t="s">
        <v>31</v>
      </c>
      <c r="AX103" s="12" t="s">
        <v>77</v>
      </c>
      <c r="AY103" s="240" t="s">
        <v>126</v>
      </c>
    </row>
    <row r="104" s="2" customFormat="1" ht="21.75" customHeight="1">
      <c r="A104" s="39"/>
      <c r="B104" s="40"/>
      <c r="C104" s="220" t="s">
        <v>127</v>
      </c>
      <c r="D104" s="220" t="s">
        <v>150</v>
      </c>
      <c r="E104" s="221" t="s">
        <v>361</v>
      </c>
      <c r="F104" s="222" t="s">
        <v>362</v>
      </c>
      <c r="G104" s="223" t="s">
        <v>349</v>
      </c>
      <c r="H104" s="224">
        <v>92</v>
      </c>
      <c r="I104" s="225"/>
      <c r="J104" s="226">
        <f>ROUND(I104*H104,2)</f>
        <v>0</v>
      </c>
      <c r="K104" s="222" t="s">
        <v>350</v>
      </c>
      <c r="L104" s="45"/>
      <c r="M104" s="227" t="s">
        <v>19</v>
      </c>
      <c r="N104" s="228" t="s">
        <v>40</v>
      </c>
      <c r="O104" s="85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4" t="s">
        <v>127</v>
      </c>
      <c r="AT104" s="204" t="s">
        <v>150</v>
      </c>
      <c r="AU104" s="204" t="s">
        <v>79</v>
      </c>
      <c r="AY104" s="18" t="s">
        <v>126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77</v>
      </c>
      <c r="BK104" s="205">
        <f>ROUND(I104*H104,2)</f>
        <v>0</v>
      </c>
      <c r="BL104" s="18" t="s">
        <v>127</v>
      </c>
      <c r="BM104" s="204" t="s">
        <v>363</v>
      </c>
    </row>
    <row r="105" s="12" customFormat="1">
      <c r="A105" s="12"/>
      <c r="B105" s="230"/>
      <c r="C105" s="231"/>
      <c r="D105" s="232" t="s">
        <v>235</v>
      </c>
      <c r="E105" s="248" t="s">
        <v>19</v>
      </c>
      <c r="F105" s="233" t="s">
        <v>364</v>
      </c>
      <c r="G105" s="231"/>
      <c r="H105" s="234">
        <v>92</v>
      </c>
      <c r="I105" s="235"/>
      <c r="J105" s="231"/>
      <c r="K105" s="231"/>
      <c r="L105" s="236"/>
      <c r="M105" s="249"/>
      <c r="N105" s="250"/>
      <c r="O105" s="250"/>
      <c r="P105" s="250"/>
      <c r="Q105" s="250"/>
      <c r="R105" s="250"/>
      <c r="S105" s="250"/>
      <c r="T105" s="251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40" t="s">
        <v>235</v>
      </c>
      <c r="AU105" s="240" t="s">
        <v>79</v>
      </c>
      <c r="AV105" s="12" t="s">
        <v>79</v>
      </c>
      <c r="AW105" s="12" t="s">
        <v>31</v>
      </c>
      <c r="AX105" s="12" t="s">
        <v>77</v>
      </c>
      <c r="AY105" s="240" t="s">
        <v>126</v>
      </c>
    </row>
    <row r="106" s="11" customFormat="1" ht="22.8" customHeight="1">
      <c r="A106" s="11"/>
      <c r="B106" s="206"/>
      <c r="C106" s="207"/>
      <c r="D106" s="208" t="s">
        <v>68</v>
      </c>
      <c r="E106" s="246" t="s">
        <v>79</v>
      </c>
      <c r="F106" s="246" t="s">
        <v>365</v>
      </c>
      <c r="G106" s="207"/>
      <c r="H106" s="207"/>
      <c r="I106" s="210"/>
      <c r="J106" s="247">
        <f>BK106</f>
        <v>0</v>
      </c>
      <c r="K106" s="207"/>
      <c r="L106" s="212"/>
      <c r="M106" s="213"/>
      <c r="N106" s="214"/>
      <c r="O106" s="214"/>
      <c r="P106" s="215">
        <f>SUM(P107:P113)</f>
        <v>0</v>
      </c>
      <c r="Q106" s="214"/>
      <c r="R106" s="215">
        <f>SUM(R107:R113)</f>
        <v>45.985216000000001</v>
      </c>
      <c r="S106" s="214"/>
      <c r="T106" s="216">
        <f>SUM(T107:T113)</f>
        <v>0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217" t="s">
        <v>77</v>
      </c>
      <c r="AT106" s="218" t="s">
        <v>68</v>
      </c>
      <c r="AU106" s="218" t="s">
        <v>77</v>
      </c>
      <c r="AY106" s="217" t="s">
        <v>126</v>
      </c>
      <c r="BK106" s="219">
        <f>SUM(BK107:BK113)</f>
        <v>0</v>
      </c>
    </row>
    <row r="107" s="2" customFormat="1" ht="16.5" customHeight="1">
      <c r="A107" s="39"/>
      <c r="B107" s="40"/>
      <c r="C107" s="220" t="s">
        <v>139</v>
      </c>
      <c r="D107" s="220" t="s">
        <v>150</v>
      </c>
      <c r="E107" s="221" t="s">
        <v>366</v>
      </c>
      <c r="F107" s="222" t="s">
        <v>367</v>
      </c>
      <c r="G107" s="223" t="s">
        <v>185</v>
      </c>
      <c r="H107" s="224">
        <v>30</v>
      </c>
      <c r="I107" s="225"/>
      <c r="J107" s="226">
        <f>ROUND(I107*H107,2)</f>
        <v>0</v>
      </c>
      <c r="K107" s="222" t="s">
        <v>354</v>
      </c>
      <c r="L107" s="45"/>
      <c r="M107" s="227" t="s">
        <v>19</v>
      </c>
      <c r="N107" s="228" t="s">
        <v>40</v>
      </c>
      <c r="O107" s="85"/>
      <c r="P107" s="202">
        <f>O107*H107</f>
        <v>0</v>
      </c>
      <c r="Q107" s="202">
        <v>1.5247660000000001</v>
      </c>
      <c r="R107" s="202">
        <f>Q107*H107</f>
        <v>45.742980000000003</v>
      </c>
      <c r="S107" s="202">
        <v>0</v>
      </c>
      <c r="T107" s="20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4" t="s">
        <v>127</v>
      </c>
      <c r="AT107" s="204" t="s">
        <v>150</v>
      </c>
      <c r="AU107" s="204" t="s">
        <v>79</v>
      </c>
      <c r="AY107" s="18" t="s">
        <v>126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77</v>
      </c>
      <c r="BK107" s="205">
        <f>ROUND(I107*H107,2)</f>
        <v>0</v>
      </c>
      <c r="BL107" s="18" t="s">
        <v>127</v>
      </c>
      <c r="BM107" s="204" t="s">
        <v>368</v>
      </c>
    </row>
    <row r="108" s="12" customFormat="1">
      <c r="A108" s="12"/>
      <c r="B108" s="230"/>
      <c r="C108" s="231"/>
      <c r="D108" s="232" t="s">
        <v>235</v>
      </c>
      <c r="E108" s="248" t="s">
        <v>19</v>
      </c>
      <c r="F108" s="233" t="s">
        <v>369</v>
      </c>
      <c r="G108" s="231"/>
      <c r="H108" s="234">
        <v>30</v>
      </c>
      <c r="I108" s="235"/>
      <c r="J108" s="231"/>
      <c r="K108" s="231"/>
      <c r="L108" s="236"/>
      <c r="M108" s="249"/>
      <c r="N108" s="250"/>
      <c r="O108" s="250"/>
      <c r="P108" s="250"/>
      <c r="Q108" s="250"/>
      <c r="R108" s="250"/>
      <c r="S108" s="250"/>
      <c r="T108" s="251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40" t="s">
        <v>235</v>
      </c>
      <c r="AU108" s="240" t="s">
        <v>79</v>
      </c>
      <c r="AV108" s="12" t="s">
        <v>79</v>
      </c>
      <c r="AW108" s="12" t="s">
        <v>31</v>
      </c>
      <c r="AX108" s="12" t="s">
        <v>77</v>
      </c>
      <c r="AY108" s="240" t="s">
        <v>126</v>
      </c>
    </row>
    <row r="109" s="2" customFormat="1">
      <c r="A109" s="39"/>
      <c r="B109" s="40"/>
      <c r="C109" s="220" t="s">
        <v>143</v>
      </c>
      <c r="D109" s="220" t="s">
        <v>150</v>
      </c>
      <c r="E109" s="221" t="s">
        <v>370</v>
      </c>
      <c r="F109" s="222" t="s">
        <v>371</v>
      </c>
      <c r="G109" s="223" t="s">
        <v>349</v>
      </c>
      <c r="H109" s="224">
        <v>92</v>
      </c>
      <c r="I109" s="225"/>
      <c r="J109" s="226">
        <f>ROUND(I109*H109,2)</f>
        <v>0</v>
      </c>
      <c r="K109" s="222" t="s">
        <v>354</v>
      </c>
      <c r="L109" s="45"/>
      <c r="M109" s="227" t="s">
        <v>19</v>
      </c>
      <c r="N109" s="228" t="s">
        <v>40</v>
      </c>
      <c r="O109" s="85"/>
      <c r="P109" s="202">
        <f>O109*H109</f>
        <v>0</v>
      </c>
      <c r="Q109" s="202">
        <v>0.00013750000000000001</v>
      </c>
      <c r="R109" s="202">
        <f>Q109*H109</f>
        <v>0.012650000000000002</v>
      </c>
      <c r="S109" s="202">
        <v>0</v>
      </c>
      <c r="T109" s="20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4" t="s">
        <v>127</v>
      </c>
      <c r="AT109" s="204" t="s">
        <v>150</v>
      </c>
      <c r="AU109" s="204" t="s">
        <v>79</v>
      </c>
      <c r="AY109" s="18" t="s">
        <v>126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77</v>
      </c>
      <c r="BK109" s="205">
        <f>ROUND(I109*H109,2)</f>
        <v>0</v>
      </c>
      <c r="BL109" s="18" t="s">
        <v>127</v>
      </c>
      <c r="BM109" s="204" t="s">
        <v>372</v>
      </c>
    </row>
    <row r="110" s="12" customFormat="1">
      <c r="A110" s="12"/>
      <c r="B110" s="230"/>
      <c r="C110" s="231"/>
      <c r="D110" s="232" t="s">
        <v>235</v>
      </c>
      <c r="E110" s="248" t="s">
        <v>19</v>
      </c>
      <c r="F110" s="233" t="s">
        <v>364</v>
      </c>
      <c r="G110" s="231"/>
      <c r="H110" s="234">
        <v>92</v>
      </c>
      <c r="I110" s="235"/>
      <c r="J110" s="231"/>
      <c r="K110" s="231"/>
      <c r="L110" s="236"/>
      <c r="M110" s="249"/>
      <c r="N110" s="250"/>
      <c r="O110" s="250"/>
      <c r="P110" s="250"/>
      <c r="Q110" s="250"/>
      <c r="R110" s="250"/>
      <c r="S110" s="250"/>
      <c r="T110" s="251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40" t="s">
        <v>235</v>
      </c>
      <c r="AU110" s="240" t="s">
        <v>79</v>
      </c>
      <c r="AV110" s="12" t="s">
        <v>79</v>
      </c>
      <c r="AW110" s="12" t="s">
        <v>31</v>
      </c>
      <c r="AX110" s="12" t="s">
        <v>77</v>
      </c>
      <c r="AY110" s="240" t="s">
        <v>126</v>
      </c>
    </row>
    <row r="111" s="2" customFormat="1" ht="16.5" customHeight="1">
      <c r="A111" s="39"/>
      <c r="B111" s="40"/>
      <c r="C111" s="192" t="s">
        <v>149</v>
      </c>
      <c r="D111" s="192" t="s">
        <v>120</v>
      </c>
      <c r="E111" s="193" t="s">
        <v>373</v>
      </c>
      <c r="F111" s="194" t="s">
        <v>374</v>
      </c>
      <c r="G111" s="195" t="s">
        <v>349</v>
      </c>
      <c r="H111" s="196">
        <v>105.8</v>
      </c>
      <c r="I111" s="197"/>
      <c r="J111" s="198">
        <f>ROUND(I111*H111,2)</f>
        <v>0</v>
      </c>
      <c r="K111" s="194" t="s">
        <v>354</v>
      </c>
      <c r="L111" s="199"/>
      <c r="M111" s="200" t="s">
        <v>19</v>
      </c>
      <c r="N111" s="201" t="s">
        <v>40</v>
      </c>
      <c r="O111" s="85"/>
      <c r="P111" s="202">
        <f>O111*H111</f>
        <v>0</v>
      </c>
      <c r="Q111" s="202">
        <v>0.0021700000000000001</v>
      </c>
      <c r="R111" s="202">
        <f>Q111*H111</f>
        <v>0.22958600000000001</v>
      </c>
      <c r="S111" s="202">
        <v>0</v>
      </c>
      <c r="T111" s="20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4" t="s">
        <v>125</v>
      </c>
      <c r="AT111" s="204" t="s">
        <v>120</v>
      </c>
      <c r="AU111" s="204" t="s">
        <v>79</v>
      </c>
      <c r="AY111" s="18" t="s">
        <v>126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77</v>
      </c>
      <c r="BK111" s="205">
        <f>ROUND(I111*H111,2)</f>
        <v>0</v>
      </c>
      <c r="BL111" s="18" t="s">
        <v>127</v>
      </c>
      <c r="BM111" s="204" t="s">
        <v>375</v>
      </c>
    </row>
    <row r="112" s="15" customFormat="1">
      <c r="A112" s="15"/>
      <c r="B112" s="267"/>
      <c r="C112" s="268"/>
      <c r="D112" s="232" t="s">
        <v>235</v>
      </c>
      <c r="E112" s="269" t="s">
        <v>19</v>
      </c>
      <c r="F112" s="270" t="s">
        <v>376</v>
      </c>
      <c r="G112" s="268"/>
      <c r="H112" s="269" t="s">
        <v>19</v>
      </c>
      <c r="I112" s="271"/>
      <c r="J112" s="268"/>
      <c r="K112" s="268"/>
      <c r="L112" s="272"/>
      <c r="M112" s="273"/>
      <c r="N112" s="274"/>
      <c r="O112" s="274"/>
      <c r="P112" s="274"/>
      <c r="Q112" s="274"/>
      <c r="R112" s="274"/>
      <c r="S112" s="274"/>
      <c r="T112" s="27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76" t="s">
        <v>235</v>
      </c>
      <c r="AU112" s="276" t="s">
        <v>79</v>
      </c>
      <c r="AV112" s="15" t="s">
        <v>77</v>
      </c>
      <c r="AW112" s="15" t="s">
        <v>31</v>
      </c>
      <c r="AX112" s="15" t="s">
        <v>69</v>
      </c>
      <c r="AY112" s="276" t="s">
        <v>126</v>
      </c>
    </row>
    <row r="113" s="12" customFormat="1">
      <c r="A113" s="12"/>
      <c r="B113" s="230"/>
      <c r="C113" s="231"/>
      <c r="D113" s="232" t="s">
        <v>235</v>
      </c>
      <c r="E113" s="248" t="s">
        <v>19</v>
      </c>
      <c r="F113" s="233" t="s">
        <v>377</v>
      </c>
      <c r="G113" s="231"/>
      <c r="H113" s="234">
        <v>105.8</v>
      </c>
      <c r="I113" s="235"/>
      <c r="J113" s="231"/>
      <c r="K113" s="231"/>
      <c r="L113" s="236"/>
      <c r="M113" s="249"/>
      <c r="N113" s="250"/>
      <c r="O113" s="250"/>
      <c r="P113" s="250"/>
      <c r="Q113" s="250"/>
      <c r="R113" s="250"/>
      <c r="S113" s="250"/>
      <c r="T113" s="251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40" t="s">
        <v>235</v>
      </c>
      <c r="AU113" s="240" t="s">
        <v>79</v>
      </c>
      <c r="AV113" s="12" t="s">
        <v>79</v>
      </c>
      <c r="AW113" s="12" t="s">
        <v>31</v>
      </c>
      <c r="AX113" s="12" t="s">
        <v>77</v>
      </c>
      <c r="AY113" s="240" t="s">
        <v>126</v>
      </c>
    </row>
    <row r="114" s="11" customFormat="1" ht="22.8" customHeight="1">
      <c r="A114" s="11"/>
      <c r="B114" s="206"/>
      <c r="C114" s="207"/>
      <c r="D114" s="208" t="s">
        <v>68</v>
      </c>
      <c r="E114" s="246" t="s">
        <v>132</v>
      </c>
      <c r="F114" s="246" t="s">
        <v>378</v>
      </c>
      <c r="G114" s="207"/>
      <c r="H114" s="207"/>
      <c r="I114" s="210"/>
      <c r="J114" s="247">
        <f>BK114</f>
        <v>0</v>
      </c>
      <c r="K114" s="207"/>
      <c r="L114" s="212"/>
      <c r="M114" s="213"/>
      <c r="N114" s="214"/>
      <c r="O114" s="214"/>
      <c r="P114" s="215">
        <f>SUM(P115:P116)</f>
        <v>0</v>
      </c>
      <c r="Q114" s="214"/>
      <c r="R114" s="215">
        <f>SUM(R115:R116)</f>
        <v>0</v>
      </c>
      <c r="S114" s="214"/>
      <c r="T114" s="216">
        <f>SUM(T115:T116)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217" t="s">
        <v>77</v>
      </c>
      <c r="AT114" s="218" t="s">
        <v>68</v>
      </c>
      <c r="AU114" s="218" t="s">
        <v>77</v>
      </c>
      <c r="AY114" s="217" t="s">
        <v>126</v>
      </c>
      <c r="BK114" s="219">
        <f>SUM(BK115:BK116)</f>
        <v>0</v>
      </c>
    </row>
    <row r="115" s="2" customFormat="1" ht="33" customHeight="1">
      <c r="A115" s="39"/>
      <c r="B115" s="40"/>
      <c r="C115" s="220" t="s">
        <v>125</v>
      </c>
      <c r="D115" s="220" t="s">
        <v>150</v>
      </c>
      <c r="E115" s="221" t="s">
        <v>379</v>
      </c>
      <c r="F115" s="222" t="s">
        <v>380</v>
      </c>
      <c r="G115" s="223" t="s">
        <v>123</v>
      </c>
      <c r="H115" s="224">
        <v>6</v>
      </c>
      <c r="I115" s="225"/>
      <c r="J115" s="226">
        <f>ROUND(I115*H115,2)</f>
        <v>0</v>
      </c>
      <c r="K115" s="222" t="s">
        <v>350</v>
      </c>
      <c r="L115" s="45"/>
      <c r="M115" s="227" t="s">
        <v>19</v>
      </c>
      <c r="N115" s="228" t="s">
        <v>40</v>
      </c>
      <c r="O115" s="85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4" t="s">
        <v>127</v>
      </c>
      <c r="AT115" s="204" t="s">
        <v>150</v>
      </c>
      <c r="AU115" s="204" t="s">
        <v>79</v>
      </c>
      <c r="AY115" s="18" t="s">
        <v>126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8" t="s">
        <v>77</v>
      </c>
      <c r="BK115" s="205">
        <f>ROUND(I115*H115,2)</f>
        <v>0</v>
      </c>
      <c r="BL115" s="18" t="s">
        <v>127</v>
      </c>
      <c r="BM115" s="204" t="s">
        <v>381</v>
      </c>
    </row>
    <row r="116" s="12" customFormat="1">
      <c r="A116" s="12"/>
      <c r="B116" s="230"/>
      <c r="C116" s="231"/>
      <c r="D116" s="232" t="s">
        <v>235</v>
      </c>
      <c r="E116" s="248" t="s">
        <v>19</v>
      </c>
      <c r="F116" s="233" t="s">
        <v>382</v>
      </c>
      <c r="G116" s="231"/>
      <c r="H116" s="234">
        <v>6</v>
      </c>
      <c r="I116" s="235"/>
      <c r="J116" s="231"/>
      <c r="K116" s="231"/>
      <c r="L116" s="236"/>
      <c r="M116" s="249"/>
      <c r="N116" s="250"/>
      <c r="O116" s="250"/>
      <c r="P116" s="250"/>
      <c r="Q116" s="250"/>
      <c r="R116" s="250"/>
      <c r="S116" s="250"/>
      <c r="T116" s="251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40" t="s">
        <v>235</v>
      </c>
      <c r="AU116" s="240" t="s">
        <v>79</v>
      </c>
      <c r="AV116" s="12" t="s">
        <v>79</v>
      </c>
      <c r="AW116" s="12" t="s">
        <v>31</v>
      </c>
      <c r="AX116" s="12" t="s">
        <v>77</v>
      </c>
      <c r="AY116" s="240" t="s">
        <v>126</v>
      </c>
    </row>
    <row r="117" s="11" customFormat="1" ht="22.8" customHeight="1">
      <c r="A117" s="11"/>
      <c r="B117" s="206"/>
      <c r="C117" s="207"/>
      <c r="D117" s="208" t="s">
        <v>68</v>
      </c>
      <c r="E117" s="246" t="s">
        <v>127</v>
      </c>
      <c r="F117" s="246" t="s">
        <v>383</v>
      </c>
      <c r="G117" s="207"/>
      <c r="H117" s="207"/>
      <c r="I117" s="210"/>
      <c r="J117" s="247">
        <f>BK117</f>
        <v>0</v>
      </c>
      <c r="K117" s="207"/>
      <c r="L117" s="212"/>
      <c r="M117" s="213"/>
      <c r="N117" s="214"/>
      <c r="O117" s="214"/>
      <c r="P117" s="215">
        <f>P118</f>
        <v>0</v>
      </c>
      <c r="Q117" s="214"/>
      <c r="R117" s="215">
        <f>R118</f>
        <v>1.27138</v>
      </c>
      <c r="S117" s="214"/>
      <c r="T117" s="216">
        <f>T118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17" t="s">
        <v>77</v>
      </c>
      <c r="AT117" s="218" t="s">
        <v>68</v>
      </c>
      <c r="AU117" s="218" t="s">
        <v>77</v>
      </c>
      <c r="AY117" s="217" t="s">
        <v>126</v>
      </c>
      <c r="BK117" s="219">
        <f>BK118</f>
        <v>0</v>
      </c>
    </row>
    <row r="118" s="2" customFormat="1">
      <c r="A118" s="39"/>
      <c r="B118" s="40"/>
      <c r="C118" s="220" t="s">
        <v>158</v>
      </c>
      <c r="D118" s="220" t="s">
        <v>150</v>
      </c>
      <c r="E118" s="221" t="s">
        <v>384</v>
      </c>
      <c r="F118" s="222" t="s">
        <v>385</v>
      </c>
      <c r="G118" s="223" t="s">
        <v>302</v>
      </c>
      <c r="H118" s="224">
        <v>22</v>
      </c>
      <c r="I118" s="225"/>
      <c r="J118" s="226">
        <f>ROUND(I118*H118,2)</f>
        <v>0</v>
      </c>
      <c r="K118" s="222" t="s">
        <v>350</v>
      </c>
      <c r="L118" s="45"/>
      <c r="M118" s="227" t="s">
        <v>19</v>
      </c>
      <c r="N118" s="228" t="s">
        <v>40</v>
      </c>
      <c r="O118" s="85"/>
      <c r="P118" s="202">
        <f>O118*H118</f>
        <v>0</v>
      </c>
      <c r="Q118" s="202">
        <v>0.057790000000000001</v>
      </c>
      <c r="R118" s="202">
        <f>Q118*H118</f>
        <v>1.27138</v>
      </c>
      <c r="S118" s="202">
        <v>0</v>
      </c>
      <c r="T118" s="20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4" t="s">
        <v>127</v>
      </c>
      <c r="AT118" s="204" t="s">
        <v>150</v>
      </c>
      <c r="AU118" s="204" t="s">
        <v>79</v>
      </c>
      <c r="AY118" s="18" t="s">
        <v>126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77</v>
      </c>
      <c r="BK118" s="205">
        <f>ROUND(I118*H118,2)</f>
        <v>0</v>
      </c>
      <c r="BL118" s="18" t="s">
        <v>127</v>
      </c>
      <c r="BM118" s="204" t="s">
        <v>386</v>
      </c>
    </row>
    <row r="119" s="11" customFormat="1" ht="22.8" customHeight="1">
      <c r="A119" s="11"/>
      <c r="B119" s="206"/>
      <c r="C119" s="207"/>
      <c r="D119" s="208" t="s">
        <v>68</v>
      </c>
      <c r="E119" s="246" t="s">
        <v>139</v>
      </c>
      <c r="F119" s="246" t="s">
        <v>387</v>
      </c>
      <c r="G119" s="207"/>
      <c r="H119" s="207"/>
      <c r="I119" s="210"/>
      <c r="J119" s="247">
        <f>BK119</f>
        <v>0</v>
      </c>
      <c r="K119" s="207"/>
      <c r="L119" s="212"/>
      <c r="M119" s="213"/>
      <c r="N119" s="214"/>
      <c r="O119" s="214"/>
      <c r="P119" s="215">
        <f>SUM(P120:P127)</f>
        <v>0</v>
      </c>
      <c r="Q119" s="214"/>
      <c r="R119" s="215">
        <f>SUM(R120:R127)</f>
        <v>0</v>
      </c>
      <c r="S119" s="214"/>
      <c r="T119" s="216">
        <f>SUM(T120:T127)</f>
        <v>3.2712749999999997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17" t="s">
        <v>77</v>
      </c>
      <c r="AT119" s="218" t="s">
        <v>68</v>
      </c>
      <c r="AU119" s="218" t="s">
        <v>77</v>
      </c>
      <c r="AY119" s="217" t="s">
        <v>126</v>
      </c>
      <c r="BK119" s="219">
        <f>SUM(BK120:BK127)</f>
        <v>0</v>
      </c>
    </row>
    <row r="120" s="2" customFormat="1" ht="16.5" customHeight="1">
      <c r="A120" s="39"/>
      <c r="B120" s="40"/>
      <c r="C120" s="220" t="s">
        <v>162</v>
      </c>
      <c r="D120" s="220" t="s">
        <v>150</v>
      </c>
      <c r="E120" s="221" t="s">
        <v>388</v>
      </c>
      <c r="F120" s="222" t="s">
        <v>389</v>
      </c>
      <c r="G120" s="223" t="s">
        <v>185</v>
      </c>
      <c r="H120" s="224">
        <v>22.5</v>
      </c>
      <c r="I120" s="225"/>
      <c r="J120" s="226">
        <f>ROUND(I120*H120,2)</f>
        <v>0</v>
      </c>
      <c r="K120" s="222" t="s">
        <v>354</v>
      </c>
      <c r="L120" s="45"/>
      <c r="M120" s="227" t="s">
        <v>19</v>
      </c>
      <c r="N120" s="228" t="s">
        <v>40</v>
      </c>
      <c r="O120" s="85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4" t="s">
        <v>127</v>
      </c>
      <c r="AT120" s="204" t="s">
        <v>150</v>
      </c>
      <c r="AU120" s="204" t="s">
        <v>79</v>
      </c>
      <c r="AY120" s="18" t="s">
        <v>126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77</v>
      </c>
      <c r="BK120" s="205">
        <f>ROUND(I120*H120,2)</f>
        <v>0</v>
      </c>
      <c r="BL120" s="18" t="s">
        <v>127</v>
      </c>
      <c r="BM120" s="204" t="s">
        <v>390</v>
      </c>
    </row>
    <row r="121" s="12" customFormat="1">
      <c r="A121" s="12"/>
      <c r="B121" s="230"/>
      <c r="C121" s="231"/>
      <c r="D121" s="232" t="s">
        <v>235</v>
      </c>
      <c r="E121" s="248" t="s">
        <v>19</v>
      </c>
      <c r="F121" s="233" t="s">
        <v>391</v>
      </c>
      <c r="G121" s="231"/>
      <c r="H121" s="234">
        <v>22.5</v>
      </c>
      <c r="I121" s="235"/>
      <c r="J121" s="231"/>
      <c r="K121" s="231"/>
      <c r="L121" s="236"/>
      <c r="M121" s="249"/>
      <c r="N121" s="250"/>
      <c r="O121" s="250"/>
      <c r="P121" s="250"/>
      <c r="Q121" s="250"/>
      <c r="R121" s="250"/>
      <c r="S121" s="250"/>
      <c r="T121" s="251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0" t="s">
        <v>235</v>
      </c>
      <c r="AU121" s="240" t="s">
        <v>79</v>
      </c>
      <c r="AV121" s="12" t="s">
        <v>79</v>
      </c>
      <c r="AW121" s="12" t="s">
        <v>31</v>
      </c>
      <c r="AX121" s="12" t="s">
        <v>77</v>
      </c>
      <c r="AY121" s="240" t="s">
        <v>126</v>
      </c>
    </row>
    <row r="122" s="2" customFormat="1" ht="16.5" customHeight="1">
      <c r="A122" s="39"/>
      <c r="B122" s="40"/>
      <c r="C122" s="220" t="s">
        <v>166</v>
      </c>
      <c r="D122" s="220" t="s">
        <v>150</v>
      </c>
      <c r="E122" s="221" t="s">
        <v>392</v>
      </c>
      <c r="F122" s="222" t="s">
        <v>393</v>
      </c>
      <c r="G122" s="223" t="s">
        <v>185</v>
      </c>
      <c r="H122" s="224">
        <v>22.5</v>
      </c>
      <c r="I122" s="225"/>
      <c r="J122" s="226">
        <f>ROUND(I122*H122,2)</f>
        <v>0</v>
      </c>
      <c r="K122" s="222" t="s">
        <v>354</v>
      </c>
      <c r="L122" s="45"/>
      <c r="M122" s="227" t="s">
        <v>19</v>
      </c>
      <c r="N122" s="228" t="s">
        <v>40</v>
      </c>
      <c r="O122" s="85"/>
      <c r="P122" s="202">
        <f>O122*H122</f>
        <v>0</v>
      </c>
      <c r="Q122" s="202">
        <v>0</v>
      </c>
      <c r="R122" s="202">
        <f>Q122*H122</f>
        <v>0</v>
      </c>
      <c r="S122" s="202">
        <v>0.14538999999999999</v>
      </c>
      <c r="T122" s="203">
        <f>S122*H122</f>
        <v>3.2712749999999997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4" t="s">
        <v>127</v>
      </c>
      <c r="AT122" s="204" t="s">
        <v>150</v>
      </c>
      <c r="AU122" s="204" t="s">
        <v>79</v>
      </c>
      <c r="AY122" s="18" t="s">
        <v>126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77</v>
      </c>
      <c r="BK122" s="205">
        <f>ROUND(I122*H122,2)</f>
        <v>0</v>
      </c>
      <c r="BL122" s="18" t="s">
        <v>127</v>
      </c>
      <c r="BM122" s="204" t="s">
        <v>394</v>
      </c>
    </row>
    <row r="123" s="12" customFormat="1">
      <c r="A123" s="12"/>
      <c r="B123" s="230"/>
      <c r="C123" s="231"/>
      <c r="D123" s="232" t="s">
        <v>235</v>
      </c>
      <c r="E123" s="248" t="s">
        <v>19</v>
      </c>
      <c r="F123" s="233" t="s">
        <v>395</v>
      </c>
      <c r="G123" s="231"/>
      <c r="H123" s="234">
        <v>22.5</v>
      </c>
      <c r="I123" s="235"/>
      <c r="J123" s="231"/>
      <c r="K123" s="231"/>
      <c r="L123" s="236"/>
      <c r="M123" s="249"/>
      <c r="N123" s="250"/>
      <c r="O123" s="250"/>
      <c r="P123" s="250"/>
      <c r="Q123" s="250"/>
      <c r="R123" s="250"/>
      <c r="S123" s="250"/>
      <c r="T123" s="251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40" t="s">
        <v>235</v>
      </c>
      <c r="AU123" s="240" t="s">
        <v>79</v>
      </c>
      <c r="AV123" s="12" t="s">
        <v>79</v>
      </c>
      <c r="AW123" s="12" t="s">
        <v>31</v>
      </c>
      <c r="AX123" s="12" t="s">
        <v>77</v>
      </c>
      <c r="AY123" s="240" t="s">
        <v>126</v>
      </c>
    </row>
    <row r="124" s="2" customFormat="1" ht="21.75" customHeight="1">
      <c r="A124" s="39"/>
      <c r="B124" s="40"/>
      <c r="C124" s="220" t="s">
        <v>170</v>
      </c>
      <c r="D124" s="220" t="s">
        <v>150</v>
      </c>
      <c r="E124" s="221" t="s">
        <v>396</v>
      </c>
      <c r="F124" s="222" t="s">
        <v>397</v>
      </c>
      <c r="G124" s="223" t="s">
        <v>349</v>
      </c>
      <c r="H124" s="224">
        <v>92</v>
      </c>
      <c r="I124" s="225"/>
      <c r="J124" s="226">
        <f>ROUND(I124*H124,2)</f>
        <v>0</v>
      </c>
      <c r="K124" s="222" t="s">
        <v>350</v>
      </c>
      <c r="L124" s="45"/>
      <c r="M124" s="227" t="s">
        <v>19</v>
      </c>
      <c r="N124" s="228" t="s">
        <v>40</v>
      </c>
      <c r="O124" s="85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4" t="s">
        <v>127</v>
      </c>
      <c r="AT124" s="204" t="s">
        <v>150</v>
      </c>
      <c r="AU124" s="204" t="s">
        <v>79</v>
      </c>
      <c r="AY124" s="18" t="s">
        <v>126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8" t="s">
        <v>77</v>
      </c>
      <c r="BK124" s="205">
        <f>ROUND(I124*H124,2)</f>
        <v>0</v>
      </c>
      <c r="BL124" s="18" t="s">
        <v>127</v>
      </c>
      <c r="BM124" s="204" t="s">
        <v>398</v>
      </c>
    </row>
    <row r="125" s="12" customFormat="1">
      <c r="A125" s="12"/>
      <c r="B125" s="230"/>
      <c r="C125" s="231"/>
      <c r="D125" s="232" t="s">
        <v>235</v>
      </c>
      <c r="E125" s="248" t="s">
        <v>19</v>
      </c>
      <c r="F125" s="233" t="s">
        <v>364</v>
      </c>
      <c r="G125" s="231"/>
      <c r="H125" s="234">
        <v>92</v>
      </c>
      <c r="I125" s="235"/>
      <c r="J125" s="231"/>
      <c r="K125" s="231"/>
      <c r="L125" s="236"/>
      <c r="M125" s="249"/>
      <c r="N125" s="250"/>
      <c r="O125" s="250"/>
      <c r="P125" s="250"/>
      <c r="Q125" s="250"/>
      <c r="R125" s="250"/>
      <c r="S125" s="250"/>
      <c r="T125" s="251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40" t="s">
        <v>235</v>
      </c>
      <c r="AU125" s="240" t="s">
        <v>79</v>
      </c>
      <c r="AV125" s="12" t="s">
        <v>79</v>
      </c>
      <c r="AW125" s="12" t="s">
        <v>31</v>
      </c>
      <c r="AX125" s="12" t="s">
        <v>77</v>
      </c>
      <c r="AY125" s="240" t="s">
        <v>126</v>
      </c>
    </row>
    <row r="126" s="2" customFormat="1">
      <c r="A126" s="39"/>
      <c r="B126" s="40"/>
      <c r="C126" s="220" t="s">
        <v>174</v>
      </c>
      <c r="D126" s="220" t="s">
        <v>150</v>
      </c>
      <c r="E126" s="221" t="s">
        <v>399</v>
      </c>
      <c r="F126" s="222" t="s">
        <v>400</v>
      </c>
      <c r="G126" s="223" t="s">
        <v>349</v>
      </c>
      <c r="H126" s="224">
        <v>357</v>
      </c>
      <c r="I126" s="225"/>
      <c r="J126" s="226">
        <f>ROUND(I126*H126,2)</f>
        <v>0</v>
      </c>
      <c r="K126" s="222" t="s">
        <v>350</v>
      </c>
      <c r="L126" s="45"/>
      <c r="M126" s="227" t="s">
        <v>19</v>
      </c>
      <c r="N126" s="228" t="s">
        <v>40</v>
      </c>
      <c r="O126" s="85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4" t="s">
        <v>127</v>
      </c>
      <c r="AT126" s="204" t="s">
        <v>150</v>
      </c>
      <c r="AU126" s="204" t="s">
        <v>79</v>
      </c>
      <c r="AY126" s="18" t="s">
        <v>126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8" t="s">
        <v>77</v>
      </c>
      <c r="BK126" s="205">
        <f>ROUND(I126*H126,2)</f>
        <v>0</v>
      </c>
      <c r="BL126" s="18" t="s">
        <v>127</v>
      </c>
      <c r="BM126" s="204" t="s">
        <v>401</v>
      </c>
    </row>
    <row r="127" s="12" customFormat="1">
      <c r="A127" s="12"/>
      <c r="B127" s="230"/>
      <c r="C127" s="231"/>
      <c r="D127" s="232" t="s">
        <v>235</v>
      </c>
      <c r="E127" s="248" t="s">
        <v>19</v>
      </c>
      <c r="F127" s="233" t="s">
        <v>402</v>
      </c>
      <c r="G127" s="231"/>
      <c r="H127" s="234">
        <v>357</v>
      </c>
      <c r="I127" s="235"/>
      <c r="J127" s="231"/>
      <c r="K127" s="231"/>
      <c r="L127" s="236"/>
      <c r="M127" s="249"/>
      <c r="N127" s="250"/>
      <c r="O127" s="250"/>
      <c r="P127" s="250"/>
      <c r="Q127" s="250"/>
      <c r="R127" s="250"/>
      <c r="S127" s="250"/>
      <c r="T127" s="251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0" t="s">
        <v>235</v>
      </c>
      <c r="AU127" s="240" t="s">
        <v>79</v>
      </c>
      <c r="AV127" s="12" t="s">
        <v>79</v>
      </c>
      <c r="AW127" s="12" t="s">
        <v>31</v>
      </c>
      <c r="AX127" s="12" t="s">
        <v>77</v>
      </c>
      <c r="AY127" s="240" t="s">
        <v>126</v>
      </c>
    </row>
    <row r="128" s="11" customFormat="1" ht="22.8" customHeight="1">
      <c r="A128" s="11"/>
      <c r="B128" s="206"/>
      <c r="C128" s="207"/>
      <c r="D128" s="208" t="s">
        <v>68</v>
      </c>
      <c r="E128" s="246" t="s">
        <v>158</v>
      </c>
      <c r="F128" s="246" t="s">
        <v>403</v>
      </c>
      <c r="G128" s="207"/>
      <c r="H128" s="207"/>
      <c r="I128" s="210"/>
      <c r="J128" s="247">
        <f>BK128</f>
        <v>0</v>
      </c>
      <c r="K128" s="207"/>
      <c r="L128" s="212"/>
      <c r="M128" s="213"/>
      <c r="N128" s="214"/>
      <c r="O128" s="214"/>
      <c r="P128" s="215">
        <f>SUM(P129:P138)</f>
        <v>0</v>
      </c>
      <c r="Q128" s="214"/>
      <c r="R128" s="215">
        <f>SUM(R129:R138)</f>
        <v>24.006320000000002</v>
      </c>
      <c r="S128" s="214"/>
      <c r="T128" s="216">
        <f>SUM(T129:T138)</f>
        <v>53.760000000000005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77</v>
      </c>
      <c r="AT128" s="218" t="s">
        <v>68</v>
      </c>
      <c r="AU128" s="218" t="s">
        <v>77</v>
      </c>
      <c r="AY128" s="217" t="s">
        <v>126</v>
      </c>
      <c r="BK128" s="219">
        <f>SUM(BK129:BK138)</f>
        <v>0</v>
      </c>
    </row>
    <row r="129" s="2" customFormat="1" ht="16.5" customHeight="1">
      <c r="A129" s="39"/>
      <c r="B129" s="40"/>
      <c r="C129" s="220" t="s">
        <v>178</v>
      </c>
      <c r="D129" s="220" t="s">
        <v>150</v>
      </c>
      <c r="E129" s="221" t="s">
        <v>404</v>
      </c>
      <c r="F129" s="222" t="s">
        <v>405</v>
      </c>
      <c r="G129" s="223" t="s">
        <v>247</v>
      </c>
      <c r="H129" s="224">
        <v>20</v>
      </c>
      <c r="I129" s="225"/>
      <c r="J129" s="226">
        <f>ROUND(I129*H129,2)</f>
        <v>0</v>
      </c>
      <c r="K129" s="222" t="s">
        <v>19</v>
      </c>
      <c r="L129" s="45"/>
      <c r="M129" s="227" t="s">
        <v>19</v>
      </c>
      <c r="N129" s="228" t="s">
        <v>40</v>
      </c>
      <c r="O129" s="8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4" t="s">
        <v>127</v>
      </c>
      <c r="AT129" s="204" t="s">
        <v>150</v>
      </c>
      <c r="AU129" s="204" t="s">
        <v>79</v>
      </c>
      <c r="AY129" s="18" t="s">
        <v>126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77</v>
      </c>
      <c r="BK129" s="205">
        <f>ROUND(I129*H129,2)</f>
        <v>0</v>
      </c>
      <c r="BL129" s="18" t="s">
        <v>127</v>
      </c>
      <c r="BM129" s="204" t="s">
        <v>406</v>
      </c>
    </row>
    <row r="130" s="2" customFormat="1">
      <c r="A130" s="39"/>
      <c r="B130" s="40"/>
      <c r="C130" s="220" t="s">
        <v>8</v>
      </c>
      <c r="D130" s="220" t="s">
        <v>150</v>
      </c>
      <c r="E130" s="221" t="s">
        <v>407</v>
      </c>
      <c r="F130" s="222" t="s">
        <v>408</v>
      </c>
      <c r="G130" s="223" t="s">
        <v>349</v>
      </c>
      <c r="H130" s="224">
        <v>52</v>
      </c>
      <c r="I130" s="225"/>
      <c r="J130" s="226">
        <f>ROUND(I130*H130,2)</f>
        <v>0</v>
      </c>
      <c r="K130" s="222" t="s">
        <v>350</v>
      </c>
      <c r="L130" s="45"/>
      <c r="M130" s="227" t="s">
        <v>19</v>
      </c>
      <c r="N130" s="228" t="s">
        <v>40</v>
      </c>
      <c r="O130" s="85"/>
      <c r="P130" s="202">
        <f>O130*H130</f>
        <v>0</v>
      </c>
      <c r="Q130" s="202">
        <v>0.46166000000000001</v>
      </c>
      <c r="R130" s="202">
        <f>Q130*H130</f>
        <v>24.006320000000002</v>
      </c>
      <c r="S130" s="202">
        <v>0</v>
      </c>
      <c r="T130" s="20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4" t="s">
        <v>127</v>
      </c>
      <c r="AT130" s="204" t="s">
        <v>150</v>
      </c>
      <c r="AU130" s="204" t="s">
        <v>79</v>
      </c>
      <c r="AY130" s="18" t="s">
        <v>126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77</v>
      </c>
      <c r="BK130" s="205">
        <f>ROUND(I130*H130,2)</f>
        <v>0</v>
      </c>
      <c r="BL130" s="18" t="s">
        <v>127</v>
      </c>
      <c r="BM130" s="204" t="s">
        <v>409</v>
      </c>
    </row>
    <row r="131" s="2" customFormat="1" ht="16.5" customHeight="1">
      <c r="A131" s="39"/>
      <c r="B131" s="40"/>
      <c r="C131" s="220" t="s">
        <v>187</v>
      </c>
      <c r="D131" s="220" t="s">
        <v>150</v>
      </c>
      <c r="E131" s="221" t="s">
        <v>410</v>
      </c>
      <c r="F131" s="222" t="s">
        <v>411</v>
      </c>
      <c r="G131" s="223" t="s">
        <v>412</v>
      </c>
      <c r="H131" s="224">
        <v>1</v>
      </c>
      <c r="I131" s="225"/>
      <c r="J131" s="226">
        <f>ROUND(I131*H131,2)</f>
        <v>0</v>
      </c>
      <c r="K131" s="222" t="s">
        <v>19</v>
      </c>
      <c r="L131" s="45"/>
      <c r="M131" s="227" t="s">
        <v>19</v>
      </c>
      <c r="N131" s="228" t="s">
        <v>40</v>
      </c>
      <c r="O131" s="85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4" t="s">
        <v>127</v>
      </c>
      <c r="AT131" s="204" t="s">
        <v>150</v>
      </c>
      <c r="AU131" s="204" t="s">
        <v>79</v>
      </c>
      <c r="AY131" s="18" t="s">
        <v>126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8" t="s">
        <v>77</v>
      </c>
      <c r="BK131" s="205">
        <f>ROUND(I131*H131,2)</f>
        <v>0</v>
      </c>
      <c r="BL131" s="18" t="s">
        <v>127</v>
      </c>
      <c r="BM131" s="204" t="s">
        <v>413</v>
      </c>
    </row>
    <row r="132" s="12" customFormat="1">
      <c r="A132" s="12"/>
      <c r="B132" s="230"/>
      <c r="C132" s="231"/>
      <c r="D132" s="232" t="s">
        <v>235</v>
      </c>
      <c r="E132" s="248" t="s">
        <v>19</v>
      </c>
      <c r="F132" s="233" t="s">
        <v>414</v>
      </c>
      <c r="G132" s="231"/>
      <c r="H132" s="234">
        <v>1</v>
      </c>
      <c r="I132" s="235"/>
      <c r="J132" s="231"/>
      <c r="K132" s="231"/>
      <c r="L132" s="236"/>
      <c r="M132" s="249"/>
      <c r="N132" s="250"/>
      <c r="O132" s="250"/>
      <c r="P132" s="250"/>
      <c r="Q132" s="250"/>
      <c r="R132" s="250"/>
      <c r="S132" s="250"/>
      <c r="T132" s="25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235</v>
      </c>
      <c r="AU132" s="240" t="s">
        <v>79</v>
      </c>
      <c r="AV132" s="12" t="s">
        <v>79</v>
      </c>
      <c r="AW132" s="12" t="s">
        <v>31</v>
      </c>
      <c r="AX132" s="12" t="s">
        <v>77</v>
      </c>
      <c r="AY132" s="240" t="s">
        <v>126</v>
      </c>
    </row>
    <row r="133" s="2" customFormat="1" ht="16.5" customHeight="1">
      <c r="A133" s="39"/>
      <c r="B133" s="40"/>
      <c r="C133" s="220" t="s">
        <v>191</v>
      </c>
      <c r="D133" s="220" t="s">
        <v>150</v>
      </c>
      <c r="E133" s="221" t="s">
        <v>415</v>
      </c>
      <c r="F133" s="222" t="s">
        <v>416</v>
      </c>
      <c r="G133" s="223" t="s">
        <v>412</v>
      </c>
      <c r="H133" s="224">
        <v>1</v>
      </c>
      <c r="I133" s="225"/>
      <c r="J133" s="226">
        <f>ROUND(I133*H133,2)</f>
        <v>0</v>
      </c>
      <c r="K133" s="222" t="s">
        <v>19</v>
      </c>
      <c r="L133" s="45"/>
      <c r="M133" s="227" t="s">
        <v>19</v>
      </c>
      <c r="N133" s="228" t="s">
        <v>40</v>
      </c>
      <c r="O133" s="85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4" t="s">
        <v>127</v>
      </c>
      <c r="AT133" s="204" t="s">
        <v>150</v>
      </c>
      <c r="AU133" s="204" t="s">
        <v>79</v>
      </c>
      <c r="AY133" s="18" t="s">
        <v>126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77</v>
      </c>
      <c r="BK133" s="205">
        <f>ROUND(I133*H133,2)</f>
        <v>0</v>
      </c>
      <c r="BL133" s="18" t="s">
        <v>127</v>
      </c>
      <c r="BM133" s="204" t="s">
        <v>417</v>
      </c>
    </row>
    <row r="134" s="12" customFormat="1">
      <c r="A134" s="12"/>
      <c r="B134" s="230"/>
      <c r="C134" s="231"/>
      <c r="D134" s="232" t="s">
        <v>235</v>
      </c>
      <c r="E134" s="248" t="s">
        <v>19</v>
      </c>
      <c r="F134" s="233" t="s">
        <v>418</v>
      </c>
      <c r="G134" s="231"/>
      <c r="H134" s="234">
        <v>1</v>
      </c>
      <c r="I134" s="235"/>
      <c r="J134" s="231"/>
      <c r="K134" s="231"/>
      <c r="L134" s="236"/>
      <c r="M134" s="249"/>
      <c r="N134" s="250"/>
      <c r="O134" s="250"/>
      <c r="P134" s="250"/>
      <c r="Q134" s="250"/>
      <c r="R134" s="250"/>
      <c r="S134" s="250"/>
      <c r="T134" s="25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0" t="s">
        <v>235</v>
      </c>
      <c r="AU134" s="240" t="s">
        <v>79</v>
      </c>
      <c r="AV134" s="12" t="s">
        <v>79</v>
      </c>
      <c r="AW134" s="12" t="s">
        <v>31</v>
      </c>
      <c r="AX134" s="12" t="s">
        <v>77</v>
      </c>
      <c r="AY134" s="240" t="s">
        <v>126</v>
      </c>
    </row>
    <row r="135" s="15" customFormat="1">
      <c r="A135" s="15"/>
      <c r="B135" s="267"/>
      <c r="C135" s="268"/>
      <c r="D135" s="232" t="s">
        <v>235</v>
      </c>
      <c r="E135" s="269" t="s">
        <v>19</v>
      </c>
      <c r="F135" s="270" t="s">
        <v>419</v>
      </c>
      <c r="G135" s="268"/>
      <c r="H135" s="269" t="s">
        <v>19</v>
      </c>
      <c r="I135" s="271"/>
      <c r="J135" s="268"/>
      <c r="K135" s="268"/>
      <c r="L135" s="272"/>
      <c r="M135" s="273"/>
      <c r="N135" s="274"/>
      <c r="O135" s="274"/>
      <c r="P135" s="274"/>
      <c r="Q135" s="274"/>
      <c r="R135" s="274"/>
      <c r="S135" s="274"/>
      <c r="T135" s="27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6" t="s">
        <v>235</v>
      </c>
      <c r="AU135" s="276" t="s">
        <v>79</v>
      </c>
      <c r="AV135" s="15" t="s">
        <v>77</v>
      </c>
      <c r="AW135" s="15" t="s">
        <v>31</v>
      </c>
      <c r="AX135" s="15" t="s">
        <v>69</v>
      </c>
      <c r="AY135" s="276" t="s">
        <v>126</v>
      </c>
    </row>
    <row r="136" s="15" customFormat="1">
      <c r="A136" s="15"/>
      <c r="B136" s="267"/>
      <c r="C136" s="268"/>
      <c r="D136" s="232" t="s">
        <v>235</v>
      </c>
      <c r="E136" s="269" t="s">
        <v>19</v>
      </c>
      <c r="F136" s="270" t="s">
        <v>420</v>
      </c>
      <c r="G136" s="268"/>
      <c r="H136" s="269" t="s">
        <v>19</v>
      </c>
      <c r="I136" s="271"/>
      <c r="J136" s="268"/>
      <c r="K136" s="268"/>
      <c r="L136" s="272"/>
      <c r="M136" s="273"/>
      <c r="N136" s="274"/>
      <c r="O136" s="274"/>
      <c r="P136" s="274"/>
      <c r="Q136" s="274"/>
      <c r="R136" s="274"/>
      <c r="S136" s="274"/>
      <c r="T136" s="27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6" t="s">
        <v>235</v>
      </c>
      <c r="AU136" s="276" t="s">
        <v>79</v>
      </c>
      <c r="AV136" s="15" t="s">
        <v>77</v>
      </c>
      <c r="AW136" s="15" t="s">
        <v>31</v>
      </c>
      <c r="AX136" s="15" t="s">
        <v>69</v>
      </c>
      <c r="AY136" s="276" t="s">
        <v>126</v>
      </c>
    </row>
    <row r="137" s="2" customFormat="1">
      <c r="A137" s="39"/>
      <c r="B137" s="40"/>
      <c r="C137" s="220" t="s">
        <v>195</v>
      </c>
      <c r="D137" s="220" t="s">
        <v>150</v>
      </c>
      <c r="E137" s="221" t="s">
        <v>421</v>
      </c>
      <c r="F137" s="222" t="s">
        <v>422</v>
      </c>
      <c r="G137" s="223" t="s">
        <v>123</v>
      </c>
      <c r="H137" s="224">
        <v>6</v>
      </c>
      <c r="I137" s="225"/>
      <c r="J137" s="226">
        <f>ROUND(I137*H137,2)</f>
        <v>0</v>
      </c>
      <c r="K137" s="222" t="s">
        <v>350</v>
      </c>
      <c r="L137" s="45"/>
      <c r="M137" s="227" t="s">
        <v>19</v>
      </c>
      <c r="N137" s="228" t="s">
        <v>40</v>
      </c>
      <c r="O137" s="85"/>
      <c r="P137" s="202">
        <f>O137*H137</f>
        <v>0</v>
      </c>
      <c r="Q137" s="202">
        <v>0</v>
      </c>
      <c r="R137" s="202">
        <f>Q137*H137</f>
        <v>0</v>
      </c>
      <c r="S137" s="202">
        <v>8.9600000000000009</v>
      </c>
      <c r="T137" s="203">
        <f>S137*H137</f>
        <v>53.760000000000005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4" t="s">
        <v>127</v>
      </c>
      <c r="AT137" s="204" t="s">
        <v>150</v>
      </c>
      <c r="AU137" s="204" t="s">
        <v>79</v>
      </c>
      <c r="AY137" s="18" t="s">
        <v>126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77</v>
      </c>
      <c r="BK137" s="205">
        <f>ROUND(I137*H137,2)</f>
        <v>0</v>
      </c>
      <c r="BL137" s="18" t="s">
        <v>127</v>
      </c>
      <c r="BM137" s="204" t="s">
        <v>423</v>
      </c>
    </row>
    <row r="138" s="12" customFormat="1">
      <c r="A138" s="12"/>
      <c r="B138" s="230"/>
      <c r="C138" s="231"/>
      <c r="D138" s="232" t="s">
        <v>235</v>
      </c>
      <c r="E138" s="248" t="s">
        <v>19</v>
      </c>
      <c r="F138" s="233" t="s">
        <v>424</v>
      </c>
      <c r="G138" s="231"/>
      <c r="H138" s="234">
        <v>6</v>
      </c>
      <c r="I138" s="235"/>
      <c r="J138" s="231"/>
      <c r="K138" s="231"/>
      <c r="L138" s="236"/>
      <c r="M138" s="249"/>
      <c r="N138" s="250"/>
      <c r="O138" s="250"/>
      <c r="P138" s="250"/>
      <c r="Q138" s="250"/>
      <c r="R138" s="250"/>
      <c r="S138" s="250"/>
      <c r="T138" s="25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0" t="s">
        <v>235</v>
      </c>
      <c r="AU138" s="240" t="s">
        <v>79</v>
      </c>
      <c r="AV138" s="12" t="s">
        <v>79</v>
      </c>
      <c r="AW138" s="12" t="s">
        <v>31</v>
      </c>
      <c r="AX138" s="12" t="s">
        <v>77</v>
      </c>
      <c r="AY138" s="240" t="s">
        <v>126</v>
      </c>
    </row>
    <row r="139" s="11" customFormat="1" ht="22.8" customHeight="1">
      <c r="A139" s="11"/>
      <c r="B139" s="206"/>
      <c r="C139" s="207"/>
      <c r="D139" s="208" t="s">
        <v>68</v>
      </c>
      <c r="E139" s="246" t="s">
        <v>425</v>
      </c>
      <c r="F139" s="246" t="s">
        <v>426</v>
      </c>
      <c r="G139" s="207"/>
      <c r="H139" s="207"/>
      <c r="I139" s="210"/>
      <c r="J139" s="247">
        <f>BK139</f>
        <v>0</v>
      </c>
      <c r="K139" s="207"/>
      <c r="L139" s="212"/>
      <c r="M139" s="213"/>
      <c r="N139" s="214"/>
      <c r="O139" s="214"/>
      <c r="P139" s="215">
        <f>SUM(P140:P149)</f>
        <v>0</v>
      </c>
      <c r="Q139" s="214"/>
      <c r="R139" s="215">
        <f>SUM(R140:R149)</f>
        <v>0</v>
      </c>
      <c r="S139" s="214"/>
      <c r="T139" s="216">
        <f>SUM(T140:T149)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17" t="s">
        <v>77</v>
      </c>
      <c r="AT139" s="218" t="s">
        <v>68</v>
      </c>
      <c r="AU139" s="218" t="s">
        <v>77</v>
      </c>
      <c r="AY139" s="217" t="s">
        <v>126</v>
      </c>
      <c r="BK139" s="219">
        <f>SUM(BK140:BK149)</f>
        <v>0</v>
      </c>
    </row>
    <row r="140" s="2" customFormat="1" ht="33" customHeight="1">
      <c r="A140" s="39"/>
      <c r="B140" s="40"/>
      <c r="C140" s="220" t="s">
        <v>199</v>
      </c>
      <c r="D140" s="220" t="s">
        <v>150</v>
      </c>
      <c r="E140" s="221" t="s">
        <v>427</v>
      </c>
      <c r="F140" s="222" t="s">
        <v>428</v>
      </c>
      <c r="G140" s="223" t="s">
        <v>302</v>
      </c>
      <c r="H140" s="224">
        <v>167.03100000000001</v>
      </c>
      <c r="I140" s="225"/>
      <c r="J140" s="226">
        <f>ROUND(I140*H140,2)</f>
        <v>0</v>
      </c>
      <c r="K140" s="222" t="s">
        <v>19</v>
      </c>
      <c r="L140" s="45"/>
      <c r="M140" s="227" t="s">
        <v>19</v>
      </c>
      <c r="N140" s="228" t="s">
        <v>40</v>
      </c>
      <c r="O140" s="85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4" t="s">
        <v>127</v>
      </c>
      <c r="AT140" s="204" t="s">
        <v>150</v>
      </c>
      <c r="AU140" s="204" t="s">
        <v>79</v>
      </c>
      <c r="AY140" s="18" t="s">
        <v>126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77</v>
      </c>
      <c r="BK140" s="205">
        <f>ROUND(I140*H140,2)</f>
        <v>0</v>
      </c>
      <c r="BL140" s="18" t="s">
        <v>127</v>
      </c>
      <c r="BM140" s="204" t="s">
        <v>429</v>
      </c>
    </row>
    <row r="141" s="2" customFormat="1">
      <c r="A141" s="39"/>
      <c r="B141" s="40"/>
      <c r="C141" s="220" t="s">
        <v>203</v>
      </c>
      <c r="D141" s="220" t="s">
        <v>150</v>
      </c>
      <c r="E141" s="221" t="s">
        <v>430</v>
      </c>
      <c r="F141" s="222" t="s">
        <v>431</v>
      </c>
      <c r="G141" s="223" t="s">
        <v>302</v>
      </c>
      <c r="H141" s="224">
        <v>167.03100000000001</v>
      </c>
      <c r="I141" s="225"/>
      <c r="J141" s="226">
        <f>ROUND(I141*H141,2)</f>
        <v>0</v>
      </c>
      <c r="K141" s="222" t="s">
        <v>354</v>
      </c>
      <c r="L141" s="45"/>
      <c r="M141" s="227" t="s">
        <v>19</v>
      </c>
      <c r="N141" s="228" t="s">
        <v>40</v>
      </c>
      <c r="O141" s="85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4" t="s">
        <v>127</v>
      </c>
      <c r="AT141" s="204" t="s">
        <v>150</v>
      </c>
      <c r="AU141" s="204" t="s">
        <v>79</v>
      </c>
      <c r="AY141" s="18" t="s">
        <v>126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8" t="s">
        <v>77</v>
      </c>
      <c r="BK141" s="205">
        <f>ROUND(I141*H141,2)</f>
        <v>0</v>
      </c>
      <c r="BL141" s="18" t="s">
        <v>127</v>
      </c>
      <c r="BM141" s="204" t="s">
        <v>432</v>
      </c>
    </row>
    <row r="142" s="2" customFormat="1" ht="21.75" customHeight="1">
      <c r="A142" s="39"/>
      <c r="B142" s="40"/>
      <c r="C142" s="220" t="s">
        <v>7</v>
      </c>
      <c r="D142" s="220" t="s">
        <v>150</v>
      </c>
      <c r="E142" s="221" t="s">
        <v>433</v>
      </c>
      <c r="F142" s="222" t="s">
        <v>434</v>
      </c>
      <c r="G142" s="223" t="s">
        <v>302</v>
      </c>
      <c r="H142" s="224">
        <v>167.03100000000001</v>
      </c>
      <c r="I142" s="225"/>
      <c r="J142" s="226">
        <f>ROUND(I142*H142,2)</f>
        <v>0</v>
      </c>
      <c r="K142" s="222" t="s">
        <v>19</v>
      </c>
      <c r="L142" s="45"/>
      <c r="M142" s="227" t="s">
        <v>19</v>
      </c>
      <c r="N142" s="228" t="s">
        <v>40</v>
      </c>
      <c r="O142" s="85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4" t="s">
        <v>127</v>
      </c>
      <c r="AT142" s="204" t="s">
        <v>150</v>
      </c>
      <c r="AU142" s="204" t="s">
        <v>79</v>
      </c>
      <c r="AY142" s="18" t="s">
        <v>126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77</v>
      </c>
      <c r="BK142" s="205">
        <f>ROUND(I142*H142,2)</f>
        <v>0</v>
      </c>
      <c r="BL142" s="18" t="s">
        <v>127</v>
      </c>
      <c r="BM142" s="204" t="s">
        <v>435</v>
      </c>
    </row>
    <row r="143" s="2" customFormat="1">
      <c r="A143" s="39"/>
      <c r="B143" s="40"/>
      <c r="C143" s="220" t="s">
        <v>210</v>
      </c>
      <c r="D143" s="220" t="s">
        <v>150</v>
      </c>
      <c r="E143" s="221" t="s">
        <v>436</v>
      </c>
      <c r="F143" s="222" t="s">
        <v>437</v>
      </c>
      <c r="G143" s="223" t="s">
        <v>302</v>
      </c>
      <c r="H143" s="224">
        <v>1305.24</v>
      </c>
      <c r="I143" s="225"/>
      <c r="J143" s="226">
        <f>ROUND(I143*H143,2)</f>
        <v>0</v>
      </c>
      <c r="K143" s="222" t="s">
        <v>19</v>
      </c>
      <c r="L143" s="45"/>
      <c r="M143" s="227" t="s">
        <v>19</v>
      </c>
      <c r="N143" s="228" t="s">
        <v>40</v>
      </c>
      <c r="O143" s="85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4" t="s">
        <v>127</v>
      </c>
      <c r="AT143" s="204" t="s">
        <v>150</v>
      </c>
      <c r="AU143" s="204" t="s">
        <v>79</v>
      </c>
      <c r="AY143" s="18" t="s">
        <v>126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8" t="s">
        <v>77</v>
      </c>
      <c r="BK143" s="205">
        <f>ROUND(I143*H143,2)</f>
        <v>0</v>
      </c>
      <c r="BL143" s="18" t="s">
        <v>127</v>
      </c>
      <c r="BM143" s="204" t="s">
        <v>438</v>
      </c>
    </row>
    <row r="144" s="12" customFormat="1">
      <c r="A144" s="12"/>
      <c r="B144" s="230"/>
      <c r="C144" s="231"/>
      <c r="D144" s="232" t="s">
        <v>235</v>
      </c>
      <c r="E144" s="248" t="s">
        <v>19</v>
      </c>
      <c r="F144" s="233" t="s">
        <v>439</v>
      </c>
      <c r="G144" s="231"/>
      <c r="H144" s="234">
        <v>1305.24</v>
      </c>
      <c r="I144" s="235"/>
      <c r="J144" s="231"/>
      <c r="K144" s="231"/>
      <c r="L144" s="236"/>
      <c r="M144" s="249"/>
      <c r="N144" s="250"/>
      <c r="O144" s="250"/>
      <c r="P144" s="250"/>
      <c r="Q144" s="250"/>
      <c r="R144" s="250"/>
      <c r="S144" s="250"/>
      <c r="T144" s="25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0" t="s">
        <v>235</v>
      </c>
      <c r="AU144" s="240" t="s">
        <v>79</v>
      </c>
      <c r="AV144" s="12" t="s">
        <v>79</v>
      </c>
      <c r="AW144" s="12" t="s">
        <v>31</v>
      </c>
      <c r="AX144" s="12" t="s">
        <v>77</v>
      </c>
      <c r="AY144" s="240" t="s">
        <v>126</v>
      </c>
    </row>
    <row r="145" s="2" customFormat="1" ht="16.5" customHeight="1">
      <c r="A145" s="39"/>
      <c r="B145" s="40"/>
      <c r="C145" s="220" t="s">
        <v>214</v>
      </c>
      <c r="D145" s="220" t="s">
        <v>150</v>
      </c>
      <c r="E145" s="221" t="s">
        <v>440</v>
      </c>
      <c r="F145" s="222" t="s">
        <v>441</v>
      </c>
      <c r="G145" s="223" t="s">
        <v>302</v>
      </c>
      <c r="H145" s="224">
        <v>167.03100000000001</v>
      </c>
      <c r="I145" s="225"/>
      <c r="J145" s="226">
        <f>ROUND(I145*H145,2)</f>
        <v>0</v>
      </c>
      <c r="K145" s="222" t="s">
        <v>19</v>
      </c>
      <c r="L145" s="45"/>
      <c r="M145" s="227" t="s">
        <v>19</v>
      </c>
      <c r="N145" s="228" t="s">
        <v>40</v>
      </c>
      <c r="O145" s="85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4" t="s">
        <v>127</v>
      </c>
      <c r="AT145" s="204" t="s">
        <v>150</v>
      </c>
      <c r="AU145" s="204" t="s">
        <v>79</v>
      </c>
      <c r="AY145" s="18" t="s">
        <v>126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8" t="s">
        <v>77</v>
      </c>
      <c r="BK145" s="205">
        <f>ROUND(I145*H145,2)</f>
        <v>0</v>
      </c>
      <c r="BL145" s="18" t="s">
        <v>127</v>
      </c>
      <c r="BM145" s="204" t="s">
        <v>442</v>
      </c>
    </row>
    <row r="146" s="2" customFormat="1">
      <c r="A146" s="39"/>
      <c r="B146" s="40"/>
      <c r="C146" s="220" t="s">
        <v>218</v>
      </c>
      <c r="D146" s="220" t="s">
        <v>150</v>
      </c>
      <c r="E146" s="221" t="s">
        <v>443</v>
      </c>
      <c r="F146" s="222" t="s">
        <v>444</v>
      </c>
      <c r="G146" s="223" t="s">
        <v>302</v>
      </c>
      <c r="H146" s="224">
        <v>53.759999999999998</v>
      </c>
      <c r="I146" s="225"/>
      <c r="J146" s="226">
        <f>ROUND(I146*H146,2)</f>
        <v>0</v>
      </c>
      <c r="K146" s="222" t="s">
        <v>350</v>
      </c>
      <c r="L146" s="45"/>
      <c r="M146" s="227" t="s">
        <v>19</v>
      </c>
      <c r="N146" s="228" t="s">
        <v>40</v>
      </c>
      <c r="O146" s="85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4" t="s">
        <v>127</v>
      </c>
      <c r="AT146" s="204" t="s">
        <v>150</v>
      </c>
      <c r="AU146" s="204" t="s">
        <v>79</v>
      </c>
      <c r="AY146" s="18" t="s">
        <v>126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8" t="s">
        <v>77</v>
      </c>
      <c r="BK146" s="205">
        <f>ROUND(I146*H146,2)</f>
        <v>0</v>
      </c>
      <c r="BL146" s="18" t="s">
        <v>127</v>
      </c>
      <c r="BM146" s="204" t="s">
        <v>445</v>
      </c>
    </row>
    <row r="147" s="12" customFormat="1">
      <c r="A147" s="12"/>
      <c r="B147" s="230"/>
      <c r="C147" s="231"/>
      <c r="D147" s="232" t="s">
        <v>235</v>
      </c>
      <c r="E147" s="248" t="s">
        <v>19</v>
      </c>
      <c r="F147" s="233" t="s">
        <v>446</v>
      </c>
      <c r="G147" s="231"/>
      <c r="H147" s="234">
        <v>53.759999999999998</v>
      </c>
      <c r="I147" s="235"/>
      <c r="J147" s="231"/>
      <c r="K147" s="231"/>
      <c r="L147" s="236"/>
      <c r="M147" s="249"/>
      <c r="N147" s="250"/>
      <c r="O147" s="250"/>
      <c r="P147" s="250"/>
      <c r="Q147" s="250"/>
      <c r="R147" s="250"/>
      <c r="S147" s="250"/>
      <c r="T147" s="25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0" t="s">
        <v>235</v>
      </c>
      <c r="AU147" s="240" t="s">
        <v>79</v>
      </c>
      <c r="AV147" s="12" t="s">
        <v>79</v>
      </c>
      <c r="AW147" s="12" t="s">
        <v>31</v>
      </c>
      <c r="AX147" s="12" t="s">
        <v>77</v>
      </c>
      <c r="AY147" s="240" t="s">
        <v>126</v>
      </c>
    </row>
    <row r="148" s="2" customFormat="1">
      <c r="A148" s="39"/>
      <c r="B148" s="40"/>
      <c r="C148" s="220" t="s">
        <v>222</v>
      </c>
      <c r="D148" s="220" t="s">
        <v>150</v>
      </c>
      <c r="E148" s="221" t="s">
        <v>447</v>
      </c>
      <c r="F148" s="222" t="s">
        <v>448</v>
      </c>
      <c r="G148" s="223" t="s">
        <v>302</v>
      </c>
      <c r="H148" s="224">
        <v>113.271</v>
      </c>
      <c r="I148" s="225"/>
      <c r="J148" s="226">
        <f>ROUND(I148*H148,2)</f>
        <v>0</v>
      </c>
      <c r="K148" s="222" t="s">
        <v>354</v>
      </c>
      <c r="L148" s="45"/>
      <c r="M148" s="227" t="s">
        <v>19</v>
      </c>
      <c r="N148" s="228" t="s">
        <v>40</v>
      </c>
      <c r="O148" s="85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4" t="s">
        <v>127</v>
      </c>
      <c r="AT148" s="204" t="s">
        <v>150</v>
      </c>
      <c r="AU148" s="204" t="s">
        <v>79</v>
      </c>
      <c r="AY148" s="18" t="s">
        <v>126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8" t="s">
        <v>77</v>
      </c>
      <c r="BK148" s="205">
        <f>ROUND(I148*H148,2)</f>
        <v>0</v>
      </c>
      <c r="BL148" s="18" t="s">
        <v>127</v>
      </c>
      <c r="BM148" s="204" t="s">
        <v>449</v>
      </c>
    </row>
    <row r="149" s="12" customFormat="1">
      <c r="A149" s="12"/>
      <c r="B149" s="230"/>
      <c r="C149" s="231"/>
      <c r="D149" s="232" t="s">
        <v>235</v>
      </c>
      <c r="E149" s="248" t="s">
        <v>19</v>
      </c>
      <c r="F149" s="233" t="s">
        <v>450</v>
      </c>
      <c r="G149" s="231"/>
      <c r="H149" s="234">
        <v>113.271</v>
      </c>
      <c r="I149" s="235"/>
      <c r="J149" s="231"/>
      <c r="K149" s="231"/>
      <c r="L149" s="236"/>
      <c r="M149" s="249"/>
      <c r="N149" s="250"/>
      <c r="O149" s="250"/>
      <c r="P149" s="250"/>
      <c r="Q149" s="250"/>
      <c r="R149" s="250"/>
      <c r="S149" s="250"/>
      <c r="T149" s="251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0" t="s">
        <v>235</v>
      </c>
      <c r="AU149" s="240" t="s">
        <v>79</v>
      </c>
      <c r="AV149" s="12" t="s">
        <v>79</v>
      </c>
      <c r="AW149" s="12" t="s">
        <v>31</v>
      </c>
      <c r="AX149" s="12" t="s">
        <v>77</v>
      </c>
      <c r="AY149" s="240" t="s">
        <v>126</v>
      </c>
    </row>
    <row r="150" s="11" customFormat="1" ht="22.8" customHeight="1">
      <c r="A150" s="11"/>
      <c r="B150" s="206"/>
      <c r="C150" s="207"/>
      <c r="D150" s="208" t="s">
        <v>68</v>
      </c>
      <c r="E150" s="246" t="s">
        <v>451</v>
      </c>
      <c r="F150" s="246" t="s">
        <v>452</v>
      </c>
      <c r="G150" s="207"/>
      <c r="H150" s="207"/>
      <c r="I150" s="210"/>
      <c r="J150" s="247">
        <f>BK150</f>
        <v>0</v>
      </c>
      <c r="K150" s="207"/>
      <c r="L150" s="212"/>
      <c r="M150" s="213"/>
      <c r="N150" s="214"/>
      <c r="O150" s="214"/>
      <c r="P150" s="215">
        <f>P151</f>
        <v>0</v>
      </c>
      <c r="Q150" s="214"/>
      <c r="R150" s="215">
        <f>R151</f>
        <v>0</v>
      </c>
      <c r="S150" s="214"/>
      <c r="T150" s="216">
        <f>T151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17" t="s">
        <v>77</v>
      </c>
      <c r="AT150" s="218" t="s">
        <v>68</v>
      </c>
      <c r="AU150" s="218" t="s">
        <v>77</v>
      </c>
      <c r="AY150" s="217" t="s">
        <v>126</v>
      </c>
      <c r="BK150" s="219">
        <f>BK151</f>
        <v>0</v>
      </c>
    </row>
    <row r="151" s="2" customFormat="1" ht="16.5" customHeight="1">
      <c r="A151" s="39"/>
      <c r="B151" s="40"/>
      <c r="C151" s="220" t="s">
        <v>226</v>
      </c>
      <c r="D151" s="220" t="s">
        <v>150</v>
      </c>
      <c r="E151" s="221" t="s">
        <v>453</v>
      </c>
      <c r="F151" s="222" t="s">
        <v>454</v>
      </c>
      <c r="G151" s="223" t="s">
        <v>302</v>
      </c>
      <c r="H151" s="224">
        <v>158.505</v>
      </c>
      <c r="I151" s="225"/>
      <c r="J151" s="226">
        <f>ROUND(I151*H151,2)</f>
        <v>0</v>
      </c>
      <c r="K151" s="222" t="s">
        <v>19</v>
      </c>
      <c r="L151" s="45"/>
      <c r="M151" s="227" t="s">
        <v>19</v>
      </c>
      <c r="N151" s="228" t="s">
        <v>40</v>
      </c>
      <c r="O151" s="85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4" t="s">
        <v>127</v>
      </c>
      <c r="AT151" s="204" t="s">
        <v>150</v>
      </c>
      <c r="AU151" s="204" t="s">
        <v>79</v>
      </c>
      <c r="AY151" s="18" t="s">
        <v>126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8" t="s">
        <v>77</v>
      </c>
      <c r="BK151" s="205">
        <f>ROUND(I151*H151,2)</f>
        <v>0</v>
      </c>
      <c r="BL151" s="18" t="s">
        <v>127</v>
      </c>
      <c r="BM151" s="204" t="s">
        <v>455</v>
      </c>
    </row>
    <row r="152" s="11" customFormat="1" ht="25.92" customHeight="1">
      <c r="A152" s="11"/>
      <c r="B152" s="206"/>
      <c r="C152" s="207"/>
      <c r="D152" s="208" t="s">
        <v>68</v>
      </c>
      <c r="E152" s="209" t="s">
        <v>120</v>
      </c>
      <c r="F152" s="209" t="s">
        <v>456</v>
      </c>
      <c r="G152" s="207"/>
      <c r="H152" s="207"/>
      <c r="I152" s="210"/>
      <c r="J152" s="211">
        <f>BK152</f>
        <v>0</v>
      </c>
      <c r="K152" s="207"/>
      <c r="L152" s="212"/>
      <c r="M152" s="213"/>
      <c r="N152" s="214"/>
      <c r="O152" s="214"/>
      <c r="P152" s="215">
        <f>P153</f>
        <v>0</v>
      </c>
      <c r="Q152" s="214"/>
      <c r="R152" s="215">
        <f>R153</f>
        <v>0.032129999999999999</v>
      </c>
      <c r="S152" s="214"/>
      <c r="T152" s="216">
        <f>T153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17" t="s">
        <v>132</v>
      </c>
      <c r="AT152" s="218" t="s">
        <v>68</v>
      </c>
      <c r="AU152" s="218" t="s">
        <v>69</v>
      </c>
      <c r="AY152" s="217" t="s">
        <v>126</v>
      </c>
      <c r="BK152" s="219">
        <f>BK153</f>
        <v>0</v>
      </c>
    </row>
    <row r="153" s="11" customFormat="1" ht="22.8" customHeight="1">
      <c r="A153" s="11"/>
      <c r="B153" s="206"/>
      <c r="C153" s="207"/>
      <c r="D153" s="208" t="s">
        <v>68</v>
      </c>
      <c r="E153" s="246" t="s">
        <v>457</v>
      </c>
      <c r="F153" s="246" t="s">
        <v>458</v>
      </c>
      <c r="G153" s="207"/>
      <c r="H153" s="207"/>
      <c r="I153" s="210"/>
      <c r="J153" s="247">
        <f>BK153</f>
        <v>0</v>
      </c>
      <c r="K153" s="207"/>
      <c r="L153" s="212"/>
      <c r="M153" s="213"/>
      <c r="N153" s="214"/>
      <c r="O153" s="214"/>
      <c r="P153" s="215">
        <f>SUM(P154:P157)</f>
        <v>0</v>
      </c>
      <c r="Q153" s="214"/>
      <c r="R153" s="215">
        <f>SUM(R154:R157)</f>
        <v>0.032129999999999999</v>
      </c>
      <c r="S153" s="214"/>
      <c r="T153" s="216">
        <f>SUM(T154:T157)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7" t="s">
        <v>132</v>
      </c>
      <c r="AT153" s="218" t="s">
        <v>68</v>
      </c>
      <c r="AU153" s="218" t="s">
        <v>77</v>
      </c>
      <c r="AY153" s="217" t="s">
        <v>126</v>
      </c>
      <c r="BK153" s="219">
        <f>SUM(BK154:BK157)</f>
        <v>0</v>
      </c>
    </row>
    <row r="154" s="2" customFormat="1" ht="21.75" customHeight="1">
      <c r="A154" s="39"/>
      <c r="B154" s="40"/>
      <c r="C154" s="220" t="s">
        <v>230</v>
      </c>
      <c r="D154" s="220" t="s">
        <v>150</v>
      </c>
      <c r="E154" s="221" t="s">
        <v>459</v>
      </c>
      <c r="F154" s="222" t="s">
        <v>460</v>
      </c>
      <c r="G154" s="223" t="s">
        <v>123</v>
      </c>
      <c r="H154" s="224">
        <v>3</v>
      </c>
      <c r="I154" s="225"/>
      <c r="J154" s="226">
        <f>ROUND(I154*H154,2)</f>
        <v>0</v>
      </c>
      <c r="K154" s="222" t="s">
        <v>461</v>
      </c>
      <c r="L154" s="45"/>
      <c r="M154" s="227" t="s">
        <v>19</v>
      </c>
      <c r="N154" s="228" t="s">
        <v>40</v>
      </c>
      <c r="O154" s="85"/>
      <c r="P154" s="202">
        <f>O154*H154</f>
        <v>0</v>
      </c>
      <c r="Q154" s="202">
        <v>0.0057999999999999996</v>
      </c>
      <c r="R154" s="202">
        <f>Q154*H154</f>
        <v>0.017399999999999999</v>
      </c>
      <c r="S154" s="202">
        <v>0</v>
      </c>
      <c r="T154" s="20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4" t="s">
        <v>462</v>
      </c>
      <c r="AT154" s="204" t="s">
        <v>150</v>
      </c>
      <c r="AU154" s="204" t="s">
        <v>79</v>
      </c>
      <c r="AY154" s="18" t="s">
        <v>126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8" t="s">
        <v>77</v>
      </c>
      <c r="BK154" s="205">
        <f>ROUND(I154*H154,2)</f>
        <v>0</v>
      </c>
      <c r="BL154" s="18" t="s">
        <v>462</v>
      </c>
      <c r="BM154" s="204" t="s">
        <v>463</v>
      </c>
    </row>
    <row r="155" s="12" customFormat="1">
      <c r="A155" s="12"/>
      <c r="B155" s="230"/>
      <c r="C155" s="231"/>
      <c r="D155" s="232" t="s">
        <v>235</v>
      </c>
      <c r="E155" s="248" t="s">
        <v>19</v>
      </c>
      <c r="F155" s="233" t="s">
        <v>464</v>
      </c>
      <c r="G155" s="231"/>
      <c r="H155" s="234">
        <v>3</v>
      </c>
      <c r="I155" s="235"/>
      <c r="J155" s="231"/>
      <c r="K155" s="231"/>
      <c r="L155" s="236"/>
      <c r="M155" s="249"/>
      <c r="N155" s="250"/>
      <c r="O155" s="250"/>
      <c r="P155" s="250"/>
      <c r="Q155" s="250"/>
      <c r="R155" s="250"/>
      <c r="S155" s="250"/>
      <c r="T155" s="25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0" t="s">
        <v>235</v>
      </c>
      <c r="AU155" s="240" t="s">
        <v>79</v>
      </c>
      <c r="AV155" s="12" t="s">
        <v>79</v>
      </c>
      <c r="AW155" s="12" t="s">
        <v>31</v>
      </c>
      <c r="AX155" s="12" t="s">
        <v>77</v>
      </c>
      <c r="AY155" s="240" t="s">
        <v>126</v>
      </c>
    </row>
    <row r="156" s="2" customFormat="1" ht="21.75" customHeight="1">
      <c r="A156" s="39"/>
      <c r="B156" s="40"/>
      <c r="C156" s="220" t="s">
        <v>465</v>
      </c>
      <c r="D156" s="220" t="s">
        <v>150</v>
      </c>
      <c r="E156" s="221" t="s">
        <v>466</v>
      </c>
      <c r="F156" s="222" t="s">
        <v>467</v>
      </c>
      <c r="G156" s="223" t="s">
        <v>123</v>
      </c>
      <c r="H156" s="224">
        <v>3</v>
      </c>
      <c r="I156" s="225"/>
      <c r="J156" s="226">
        <f>ROUND(I156*H156,2)</f>
        <v>0</v>
      </c>
      <c r="K156" s="222" t="s">
        <v>461</v>
      </c>
      <c r="L156" s="45"/>
      <c r="M156" s="227" t="s">
        <v>19</v>
      </c>
      <c r="N156" s="228" t="s">
        <v>40</v>
      </c>
      <c r="O156" s="85"/>
      <c r="P156" s="202">
        <f>O156*H156</f>
        <v>0</v>
      </c>
      <c r="Q156" s="202">
        <v>0.0049100000000000003</v>
      </c>
      <c r="R156" s="202">
        <f>Q156*H156</f>
        <v>0.01473</v>
      </c>
      <c r="S156" s="202">
        <v>0</v>
      </c>
      <c r="T156" s="20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4" t="s">
        <v>462</v>
      </c>
      <c r="AT156" s="204" t="s">
        <v>150</v>
      </c>
      <c r="AU156" s="204" t="s">
        <v>79</v>
      </c>
      <c r="AY156" s="18" t="s">
        <v>126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77</v>
      </c>
      <c r="BK156" s="205">
        <f>ROUND(I156*H156,2)</f>
        <v>0</v>
      </c>
      <c r="BL156" s="18" t="s">
        <v>462</v>
      </c>
      <c r="BM156" s="204" t="s">
        <v>468</v>
      </c>
    </row>
    <row r="157" s="12" customFormat="1">
      <c r="A157" s="12"/>
      <c r="B157" s="230"/>
      <c r="C157" s="231"/>
      <c r="D157" s="232" t="s">
        <v>235</v>
      </c>
      <c r="E157" s="248" t="s">
        <v>19</v>
      </c>
      <c r="F157" s="233" t="s">
        <v>469</v>
      </c>
      <c r="G157" s="231"/>
      <c r="H157" s="234">
        <v>3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40" t="s">
        <v>235</v>
      </c>
      <c r="AU157" s="240" t="s">
        <v>79</v>
      </c>
      <c r="AV157" s="12" t="s">
        <v>79</v>
      </c>
      <c r="AW157" s="12" t="s">
        <v>31</v>
      </c>
      <c r="AX157" s="12" t="s">
        <v>77</v>
      </c>
      <c r="AY157" s="240" t="s">
        <v>126</v>
      </c>
    </row>
    <row r="158" s="2" customFormat="1" ht="6.96" customHeight="1">
      <c r="A158" s="39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IstcyOOAubhF25Z//LcL9E6QKhxfKki9ty6TOsIlBDxmrwdOtZI9xU3nUOXAy9rTgeMPiqAOl50l5oe4JtEykg==" hashValue="q/qJ+Q8PQWnDKzu9Q5dyGxxMLc1lHFn7HQ36ID1mO6BIWicjn/5mfuv24GGcpeYmSd2DO4mIwzccV7qoUp+GPQ==" algorithmName="SHA-512" password="CC35"/>
  <autoFilter ref="C95:K1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kolejové váhy v ŽST Břeclav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100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470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471</v>
      </c>
      <c r="G12" s="39"/>
      <c r="H12" s="39"/>
      <c r="I12" s="143" t="s">
        <v>23</v>
      </c>
      <c r="J12" s="147" t="str">
        <f>'Rekapitulace stavby'!AN8</f>
        <v>25. 1. 2021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3" t="s">
        <v>27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27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27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32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27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33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154">
        <f>ROUND(J81,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37</v>
      </c>
      <c r="G32" s="39"/>
      <c r="H32" s="39"/>
      <c r="I32" s="155" t="s">
        <v>36</v>
      </c>
      <c r="J32" s="155" t="s">
        <v>38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39</v>
      </c>
      <c r="E33" s="143" t="s">
        <v>40</v>
      </c>
      <c r="F33" s="157">
        <f>ROUND((SUM(BE81:BE100)),  2)</f>
        <v>0</v>
      </c>
      <c r="G33" s="39"/>
      <c r="H33" s="39"/>
      <c r="I33" s="158">
        <v>0.20999999999999999</v>
      </c>
      <c r="J33" s="157">
        <f>ROUND(((SUM(BE81:BE100))*I33),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41</v>
      </c>
      <c r="F34" s="157">
        <f>ROUND((SUM(BF81:BF100)),  2)</f>
        <v>0</v>
      </c>
      <c r="G34" s="39"/>
      <c r="H34" s="39"/>
      <c r="I34" s="158">
        <v>0.14999999999999999</v>
      </c>
      <c r="J34" s="157">
        <f>ROUND(((SUM(BF81:BF100))*I34),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42</v>
      </c>
      <c r="F35" s="157">
        <f>ROUND((SUM(BG81:BG100)),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ROUND((SUM(BH81:BH100)),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ROUND((SUM(BI81:BI100)),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Oprava kolejové váhy v ŽST Břeclav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SO03 - elektrická instalace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žst. Břeclav</v>
      </c>
      <c r="G52" s="41"/>
      <c r="H52" s="41"/>
      <c r="I52" s="33" t="s">
        <v>23</v>
      </c>
      <c r="J52" s="73" t="str">
        <f>IF(J12="","",J12)</f>
        <v>25. 1. 2021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103</v>
      </c>
      <c r="D57" s="172"/>
      <c r="E57" s="172"/>
      <c r="F57" s="172"/>
      <c r="G57" s="172"/>
      <c r="H57" s="172"/>
      <c r="I57" s="172"/>
      <c r="J57" s="173" t="s">
        <v>104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67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75"/>
      <c r="C60" s="176"/>
      <c r="D60" s="177" t="s">
        <v>240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3" customFormat="1" ht="19.92" customHeight="1">
      <c r="A61" s="13"/>
      <c r="B61" s="241"/>
      <c r="C61" s="126"/>
      <c r="D61" s="242" t="s">
        <v>336</v>
      </c>
      <c r="E61" s="243"/>
      <c r="F61" s="243"/>
      <c r="G61" s="243"/>
      <c r="H61" s="243"/>
      <c r="I61" s="243"/>
      <c r="J61" s="244">
        <f>J83</f>
        <v>0</v>
      </c>
      <c r="K61" s="126"/>
      <c r="L61" s="24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107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0" t="str">
        <f>E7</f>
        <v>Oprava kolejové váhy v ŽST Břeclav</v>
      </c>
      <c r="F71" s="33"/>
      <c r="G71" s="33"/>
      <c r="H71" s="33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SO03 - elektrická instalace</v>
      </c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žst. Břeclav</v>
      </c>
      <c r="G75" s="41"/>
      <c r="H75" s="41"/>
      <c r="I75" s="33" t="s">
        <v>23</v>
      </c>
      <c r="J75" s="73" t="str">
        <f>IF(J12="","",J12)</f>
        <v>25. 1. 2021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30</v>
      </c>
      <c r="J77" s="37" t="str">
        <f>E21</f>
        <v xml:space="preserve"> 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28</v>
      </c>
      <c r="D78" s="41"/>
      <c r="E78" s="41"/>
      <c r="F78" s="28" t="str">
        <f>IF(E18="","",E18)</f>
        <v>Vyplň údaj</v>
      </c>
      <c r="G78" s="41"/>
      <c r="H78" s="41"/>
      <c r="I78" s="33" t="s">
        <v>32</v>
      </c>
      <c r="J78" s="37" t="str">
        <f>E24</f>
        <v xml:space="preserve"> 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81"/>
      <c r="B80" s="182"/>
      <c r="C80" s="183" t="s">
        <v>108</v>
      </c>
      <c r="D80" s="184" t="s">
        <v>54</v>
      </c>
      <c r="E80" s="184" t="s">
        <v>50</v>
      </c>
      <c r="F80" s="184" t="s">
        <v>51</v>
      </c>
      <c r="G80" s="184" t="s">
        <v>109</v>
      </c>
      <c r="H80" s="184" t="s">
        <v>110</v>
      </c>
      <c r="I80" s="184" t="s">
        <v>111</v>
      </c>
      <c r="J80" s="184" t="s">
        <v>104</v>
      </c>
      <c r="K80" s="185" t="s">
        <v>112</v>
      </c>
      <c r="L80" s="186"/>
      <c r="M80" s="93" t="s">
        <v>19</v>
      </c>
      <c r="N80" s="94" t="s">
        <v>39</v>
      </c>
      <c r="O80" s="94" t="s">
        <v>113</v>
      </c>
      <c r="P80" s="94" t="s">
        <v>114</v>
      </c>
      <c r="Q80" s="94" t="s">
        <v>115</v>
      </c>
      <c r="R80" s="94" t="s">
        <v>116</v>
      </c>
      <c r="S80" s="94" t="s">
        <v>117</v>
      </c>
      <c r="T80" s="95" t="s">
        <v>118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39"/>
      <c r="B81" s="40"/>
      <c r="C81" s="100" t="s">
        <v>119</v>
      </c>
      <c r="D81" s="41"/>
      <c r="E81" s="41"/>
      <c r="F81" s="41"/>
      <c r="G81" s="41"/>
      <c r="H81" s="41"/>
      <c r="I81" s="41"/>
      <c r="J81" s="187">
        <f>BK81</f>
        <v>0</v>
      </c>
      <c r="K81" s="41"/>
      <c r="L81" s="45"/>
      <c r="M81" s="96"/>
      <c r="N81" s="188"/>
      <c r="O81" s="97"/>
      <c r="P81" s="189">
        <f>P82</f>
        <v>0</v>
      </c>
      <c r="Q81" s="97"/>
      <c r="R81" s="189">
        <f>R82</f>
        <v>0</v>
      </c>
      <c r="S81" s="97"/>
      <c r="T81" s="19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68</v>
      </c>
      <c r="AU81" s="18" t="s">
        <v>105</v>
      </c>
      <c r="BK81" s="191">
        <f>BK82</f>
        <v>0</v>
      </c>
    </row>
    <row r="82" s="11" customFormat="1" ht="25.92" customHeight="1">
      <c r="A82" s="11"/>
      <c r="B82" s="206"/>
      <c r="C82" s="207"/>
      <c r="D82" s="208" t="s">
        <v>68</v>
      </c>
      <c r="E82" s="209" t="s">
        <v>242</v>
      </c>
      <c r="F82" s="209" t="s">
        <v>243</v>
      </c>
      <c r="G82" s="207"/>
      <c r="H82" s="207"/>
      <c r="I82" s="210"/>
      <c r="J82" s="211">
        <f>BK82</f>
        <v>0</v>
      </c>
      <c r="K82" s="207"/>
      <c r="L82" s="212"/>
      <c r="M82" s="213"/>
      <c r="N82" s="214"/>
      <c r="O82" s="214"/>
      <c r="P82" s="215">
        <f>P83</f>
        <v>0</v>
      </c>
      <c r="Q82" s="214"/>
      <c r="R82" s="215">
        <f>R83</f>
        <v>0</v>
      </c>
      <c r="S82" s="214"/>
      <c r="T82" s="216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17" t="s">
        <v>77</v>
      </c>
      <c r="AT82" s="218" t="s">
        <v>68</v>
      </c>
      <c r="AU82" s="218" t="s">
        <v>69</v>
      </c>
      <c r="AY82" s="217" t="s">
        <v>126</v>
      </c>
      <c r="BK82" s="219">
        <f>BK83</f>
        <v>0</v>
      </c>
    </row>
    <row r="83" s="11" customFormat="1" ht="22.8" customHeight="1">
      <c r="A83" s="11"/>
      <c r="B83" s="206"/>
      <c r="C83" s="207"/>
      <c r="D83" s="208" t="s">
        <v>68</v>
      </c>
      <c r="E83" s="246" t="s">
        <v>77</v>
      </c>
      <c r="F83" s="246" t="s">
        <v>346</v>
      </c>
      <c r="G83" s="207"/>
      <c r="H83" s="207"/>
      <c r="I83" s="210"/>
      <c r="J83" s="247">
        <f>BK83</f>
        <v>0</v>
      </c>
      <c r="K83" s="207"/>
      <c r="L83" s="212"/>
      <c r="M83" s="213"/>
      <c r="N83" s="214"/>
      <c r="O83" s="214"/>
      <c r="P83" s="215">
        <f>SUM(P84:P100)</f>
        <v>0</v>
      </c>
      <c r="Q83" s="214"/>
      <c r="R83" s="215">
        <f>SUM(R84:R100)</f>
        <v>0</v>
      </c>
      <c r="S83" s="214"/>
      <c r="T83" s="216">
        <f>SUM(T84:T100)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217" t="s">
        <v>77</v>
      </c>
      <c r="AT83" s="218" t="s">
        <v>68</v>
      </c>
      <c r="AU83" s="218" t="s">
        <v>77</v>
      </c>
      <c r="AY83" s="217" t="s">
        <v>126</v>
      </c>
      <c r="BK83" s="219">
        <f>SUM(BK84:BK100)</f>
        <v>0</v>
      </c>
    </row>
    <row r="84" s="2" customFormat="1" ht="16.5" customHeight="1">
      <c r="A84" s="39"/>
      <c r="B84" s="40"/>
      <c r="C84" s="192" t="s">
        <v>77</v>
      </c>
      <c r="D84" s="192" t="s">
        <v>120</v>
      </c>
      <c r="E84" s="193" t="s">
        <v>472</v>
      </c>
      <c r="F84" s="194" t="s">
        <v>473</v>
      </c>
      <c r="G84" s="195" t="s">
        <v>185</v>
      </c>
      <c r="H84" s="196">
        <v>180</v>
      </c>
      <c r="I84" s="197"/>
      <c r="J84" s="198">
        <f>ROUND(I84*H84,2)</f>
        <v>0</v>
      </c>
      <c r="K84" s="194" t="s">
        <v>124</v>
      </c>
      <c r="L84" s="199"/>
      <c r="M84" s="200" t="s">
        <v>19</v>
      </c>
      <c r="N84" s="201" t="s">
        <v>40</v>
      </c>
      <c r="O84" s="85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4" t="s">
        <v>125</v>
      </c>
      <c r="AT84" s="204" t="s">
        <v>120</v>
      </c>
      <c r="AU84" s="204" t="s">
        <v>79</v>
      </c>
      <c r="AY84" s="18" t="s">
        <v>126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8" t="s">
        <v>77</v>
      </c>
      <c r="BK84" s="205">
        <f>ROUND(I84*H84,2)</f>
        <v>0</v>
      </c>
      <c r="BL84" s="18" t="s">
        <v>127</v>
      </c>
      <c r="BM84" s="204" t="s">
        <v>474</v>
      </c>
    </row>
    <row r="85" s="2" customFormat="1" ht="16.5" customHeight="1">
      <c r="A85" s="39"/>
      <c r="B85" s="40"/>
      <c r="C85" s="192" t="s">
        <v>79</v>
      </c>
      <c r="D85" s="192" t="s">
        <v>120</v>
      </c>
      <c r="E85" s="193" t="s">
        <v>475</v>
      </c>
      <c r="F85" s="194" t="s">
        <v>476</v>
      </c>
      <c r="G85" s="195" t="s">
        <v>185</v>
      </c>
      <c r="H85" s="196">
        <v>80</v>
      </c>
      <c r="I85" s="197"/>
      <c r="J85" s="198">
        <f>ROUND(I85*H85,2)</f>
        <v>0</v>
      </c>
      <c r="K85" s="194" t="s">
        <v>124</v>
      </c>
      <c r="L85" s="199"/>
      <c r="M85" s="200" t="s">
        <v>19</v>
      </c>
      <c r="N85" s="201" t="s">
        <v>40</v>
      </c>
      <c r="O85" s="85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4" t="s">
        <v>125</v>
      </c>
      <c r="AT85" s="204" t="s">
        <v>120</v>
      </c>
      <c r="AU85" s="204" t="s">
        <v>79</v>
      </c>
      <c r="AY85" s="18" t="s">
        <v>126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8" t="s">
        <v>77</v>
      </c>
      <c r="BK85" s="205">
        <f>ROUND(I85*H85,2)</f>
        <v>0</v>
      </c>
      <c r="BL85" s="18" t="s">
        <v>127</v>
      </c>
      <c r="BM85" s="204" t="s">
        <v>477</v>
      </c>
    </row>
    <row r="86" s="2" customFormat="1" ht="21.75" customHeight="1">
      <c r="A86" s="39"/>
      <c r="B86" s="40"/>
      <c r="C86" s="220" t="s">
        <v>132</v>
      </c>
      <c r="D86" s="220" t="s">
        <v>150</v>
      </c>
      <c r="E86" s="221" t="s">
        <v>478</v>
      </c>
      <c r="F86" s="222" t="s">
        <v>479</v>
      </c>
      <c r="G86" s="223" t="s">
        <v>185</v>
      </c>
      <c r="H86" s="224">
        <v>180</v>
      </c>
      <c r="I86" s="225"/>
      <c r="J86" s="226">
        <f>ROUND(I86*H86,2)</f>
        <v>0</v>
      </c>
      <c r="K86" s="222" t="s">
        <v>124</v>
      </c>
      <c r="L86" s="45"/>
      <c r="M86" s="227" t="s">
        <v>19</v>
      </c>
      <c r="N86" s="228" t="s">
        <v>40</v>
      </c>
      <c r="O86" s="85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4" t="s">
        <v>127</v>
      </c>
      <c r="AT86" s="204" t="s">
        <v>150</v>
      </c>
      <c r="AU86" s="204" t="s">
        <v>79</v>
      </c>
      <c r="AY86" s="18" t="s">
        <v>126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8" t="s">
        <v>77</v>
      </c>
      <c r="BK86" s="205">
        <f>ROUND(I86*H86,2)</f>
        <v>0</v>
      </c>
      <c r="BL86" s="18" t="s">
        <v>127</v>
      </c>
      <c r="BM86" s="204" t="s">
        <v>480</v>
      </c>
    </row>
    <row r="87" s="2" customFormat="1">
      <c r="A87" s="39"/>
      <c r="B87" s="40"/>
      <c r="C87" s="41"/>
      <c r="D87" s="232" t="s">
        <v>254</v>
      </c>
      <c r="E87" s="41"/>
      <c r="F87" s="252" t="s">
        <v>481</v>
      </c>
      <c r="G87" s="41"/>
      <c r="H87" s="41"/>
      <c r="I87" s="253"/>
      <c r="J87" s="41"/>
      <c r="K87" s="41"/>
      <c r="L87" s="45"/>
      <c r="M87" s="254"/>
      <c r="N87" s="255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254</v>
      </c>
      <c r="AU87" s="18" t="s">
        <v>79</v>
      </c>
    </row>
    <row r="88" s="2" customFormat="1" ht="21.75" customHeight="1">
      <c r="A88" s="39"/>
      <c r="B88" s="40"/>
      <c r="C88" s="192" t="s">
        <v>127</v>
      </c>
      <c r="D88" s="192" t="s">
        <v>120</v>
      </c>
      <c r="E88" s="193" t="s">
        <v>482</v>
      </c>
      <c r="F88" s="194" t="s">
        <v>483</v>
      </c>
      <c r="G88" s="195" t="s">
        <v>185</v>
      </c>
      <c r="H88" s="196">
        <v>80</v>
      </c>
      <c r="I88" s="197"/>
      <c r="J88" s="198">
        <f>ROUND(I88*H88,2)</f>
        <v>0</v>
      </c>
      <c r="K88" s="194" t="s">
        <v>124</v>
      </c>
      <c r="L88" s="199"/>
      <c r="M88" s="200" t="s">
        <v>19</v>
      </c>
      <c r="N88" s="201" t="s">
        <v>40</v>
      </c>
      <c r="O88" s="85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4" t="s">
        <v>125</v>
      </c>
      <c r="AT88" s="204" t="s">
        <v>120</v>
      </c>
      <c r="AU88" s="204" t="s">
        <v>79</v>
      </c>
      <c r="AY88" s="18" t="s">
        <v>126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77</v>
      </c>
      <c r="BK88" s="205">
        <f>ROUND(I88*H88,2)</f>
        <v>0</v>
      </c>
      <c r="BL88" s="18" t="s">
        <v>127</v>
      </c>
      <c r="BM88" s="204" t="s">
        <v>484</v>
      </c>
    </row>
    <row r="89" s="2" customFormat="1" ht="16.5" customHeight="1">
      <c r="A89" s="39"/>
      <c r="B89" s="40"/>
      <c r="C89" s="220" t="s">
        <v>139</v>
      </c>
      <c r="D89" s="220" t="s">
        <v>150</v>
      </c>
      <c r="E89" s="221" t="s">
        <v>485</v>
      </c>
      <c r="F89" s="222" t="s">
        <v>486</v>
      </c>
      <c r="G89" s="223" t="s">
        <v>185</v>
      </c>
      <c r="H89" s="224">
        <v>80</v>
      </c>
      <c r="I89" s="225"/>
      <c r="J89" s="226">
        <f>ROUND(I89*H89,2)</f>
        <v>0</v>
      </c>
      <c r="K89" s="222" t="s">
        <v>124</v>
      </c>
      <c r="L89" s="45"/>
      <c r="M89" s="227" t="s">
        <v>19</v>
      </c>
      <c r="N89" s="228" t="s">
        <v>40</v>
      </c>
      <c r="O89" s="85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4" t="s">
        <v>127</v>
      </c>
      <c r="AT89" s="204" t="s">
        <v>150</v>
      </c>
      <c r="AU89" s="204" t="s">
        <v>79</v>
      </c>
      <c r="AY89" s="18" t="s">
        <v>126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8" t="s">
        <v>77</v>
      </c>
      <c r="BK89" s="205">
        <f>ROUND(I89*H89,2)</f>
        <v>0</v>
      </c>
      <c r="BL89" s="18" t="s">
        <v>127</v>
      </c>
      <c r="BM89" s="204" t="s">
        <v>487</v>
      </c>
    </row>
    <row r="90" s="2" customFormat="1">
      <c r="A90" s="39"/>
      <c r="B90" s="40"/>
      <c r="C90" s="192" t="s">
        <v>143</v>
      </c>
      <c r="D90" s="192" t="s">
        <v>120</v>
      </c>
      <c r="E90" s="193" t="s">
        <v>488</v>
      </c>
      <c r="F90" s="194" t="s">
        <v>489</v>
      </c>
      <c r="G90" s="195" t="s">
        <v>123</v>
      </c>
      <c r="H90" s="196">
        <v>1</v>
      </c>
      <c r="I90" s="197"/>
      <c r="J90" s="198">
        <f>ROUND(I90*H90,2)</f>
        <v>0</v>
      </c>
      <c r="K90" s="194" t="s">
        <v>124</v>
      </c>
      <c r="L90" s="199"/>
      <c r="M90" s="200" t="s">
        <v>19</v>
      </c>
      <c r="N90" s="201" t="s">
        <v>40</v>
      </c>
      <c r="O90" s="85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4" t="s">
        <v>125</v>
      </c>
      <c r="AT90" s="204" t="s">
        <v>120</v>
      </c>
      <c r="AU90" s="204" t="s">
        <v>79</v>
      </c>
      <c r="AY90" s="18" t="s">
        <v>126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77</v>
      </c>
      <c r="BK90" s="205">
        <f>ROUND(I90*H90,2)</f>
        <v>0</v>
      </c>
      <c r="BL90" s="18" t="s">
        <v>127</v>
      </c>
      <c r="BM90" s="204" t="s">
        <v>490</v>
      </c>
    </row>
    <row r="91" s="2" customFormat="1">
      <c r="A91" s="39"/>
      <c r="B91" s="40"/>
      <c r="C91" s="220" t="s">
        <v>149</v>
      </c>
      <c r="D91" s="220" t="s">
        <v>150</v>
      </c>
      <c r="E91" s="221" t="s">
        <v>491</v>
      </c>
      <c r="F91" s="222" t="s">
        <v>492</v>
      </c>
      <c r="G91" s="223" t="s">
        <v>123</v>
      </c>
      <c r="H91" s="224">
        <v>1</v>
      </c>
      <c r="I91" s="225"/>
      <c r="J91" s="226">
        <f>ROUND(I91*H91,2)</f>
        <v>0</v>
      </c>
      <c r="K91" s="222" t="s">
        <v>124</v>
      </c>
      <c r="L91" s="45"/>
      <c r="M91" s="227" t="s">
        <v>19</v>
      </c>
      <c r="N91" s="228" t="s">
        <v>40</v>
      </c>
      <c r="O91" s="85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4" t="s">
        <v>127</v>
      </c>
      <c r="AT91" s="204" t="s">
        <v>150</v>
      </c>
      <c r="AU91" s="204" t="s">
        <v>79</v>
      </c>
      <c r="AY91" s="18" t="s">
        <v>126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77</v>
      </c>
      <c r="BK91" s="205">
        <f>ROUND(I91*H91,2)</f>
        <v>0</v>
      </c>
      <c r="BL91" s="18" t="s">
        <v>127</v>
      </c>
      <c r="BM91" s="204" t="s">
        <v>493</v>
      </c>
    </row>
    <row r="92" s="2" customFormat="1">
      <c r="A92" s="39"/>
      <c r="B92" s="40"/>
      <c r="C92" s="220" t="s">
        <v>125</v>
      </c>
      <c r="D92" s="220" t="s">
        <v>150</v>
      </c>
      <c r="E92" s="221" t="s">
        <v>494</v>
      </c>
      <c r="F92" s="222" t="s">
        <v>495</v>
      </c>
      <c r="G92" s="223" t="s">
        <v>247</v>
      </c>
      <c r="H92" s="224">
        <v>25.199999999999999</v>
      </c>
      <c r="I92" s="225"/>
      <c r="J92" s="226">
        <f>ROUND(I92*H92,2)</f>
        <v>0</v>
      </c>
      <c r="K92" s="222" t="s">
        <v>350</v>
      </c>
      <c r="L92" s="45"/>
      <c r="M92" s="227" t="s">
        <v>19</v>
      </c>
      <c r="N92" s="228" t="s">
        <v>40</v>
      </c>
      <c r="O92" s="85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4" t="s">
        <v>127</v>
      </c>
      <c r="AT92" s="204" t="s">
        <v>150</v>
      </c>
      <c r="AU92" s="204" t="s">
        <v>79</v>
      </c>
      <c r="AY92" s="18" t="s">
        <v>126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8" t="s">
        <v>77</v>
      </c>
      <c r="BK92" s="205">
        <f>ROUND(I92*H92,2)</f>
        <v>0</v>
      </c>
      <c r="BL92" s="18" t="s">
        <v>127</v>
      </c>
      <c r="BM92" s="204" t="s">
        <v>496</v>
      </c>
    </row>
    <row r="93" s="12" customFormat="1">
      <c r="A93" s="12"/>
      <c r="B93" s="230"/>
      <c r="C93" s="231"/>
      <c r="D93" s="232" t="s">
        <v>235</v>
      </c>
      <c r="E93" s="248" t="s">
        <v>19</v>
      </c>
      <c r="F93" s="233" t="s">
        <v>497</v>
      </c>
      <c r="G93" s="231"/>
      <c r="H93" s="234">
        <v>25.199999999999999</v>
      </c>
      <c r="I93" s="235"/>
      <c r="J93" s="231"/>
      <c r="K93" s="231"/>
      <c r="L93" s="236"/>
      <c r="M93" s="249"/>
      <c r="N93" s="250"/>
      <c r="O93" s="250"/>
      <c r="P93" s="250"/>
      <c r="Q93" s="250"/>
      <c r="R93" s="250"/>
      <c r="S93" s="250"/>
      <c r="T93" s="251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40" t="s">
        <v>235</v>
      </c>
      <c r="AU93" s="240" t="s">
        <v>79</v>
      </c>
      <c r="AV93" s="12" t="s">
        <v>79</v>
      </c>
      <c r="AW93" s="12" t="s">
        <v>31</v>
      </c>
      <c r="AX93" s="12" t="s">
        <v>77</v>
      </c>
      <c r="AY93" s="240" t="s">
        <v>126</v>
      </c>
    </row>
    <row r="94" s="2" customFormat="1" ht="33" customHeight="1">
      <c r="A94" s="39"/>
      <c r="B94" s="40"/>
      <c r="C94" s="220" t="s">
        <v>158</v>
      </c>
      <c r="D94" s="220" t="s">
        <v>150</v>
      </c>
      <c r="E94" s="221" t="s">
        <v>498</v>
      </c>
      <c r="F94" s="222" t="s">
        <v>499</v>
      </c>
      <c r="G94" s="223" t="s">
        <v>185</v>
      </c>
      <c r="H94" s="224">
        <v>80</v>
      </c>
      <c r="I94" s="225"/>
      <c r="J94" s="226">
        <f>ROUND(I94*H94,2)</f>
        <v>0</v>
      </c>
      <c r="K94" s="222" t="s">
        <v>350</v>
      </c>
      <c r="L94" s="45"/>
      <c r="M94" s="227" t="s">
        <v>19</v>
      </c>
      <c r="N94" s="228" t="s">
        <v>40</v>
      </c>
      <c r="O94" s="85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4" t="s">
        <v>462</v>
      </c>
      <c r="AT94" s="204" t="s">
        <v>150</v>
      </c>
      <c r="AU94" s="204" t="s">
        <v>79</v>
      </c>
      <c r="AY94" s="18" t="s">
        <v>126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77</v>
      </c>
      <c r="BK94" s="205">
        <f>ROUND(I94*H94,2)</f>
        <v>0</v>
      </c>
      <c r="BL94" s="18" t="s">
        <v>462</v>
      </c>
      <c r="BM94" s="204" t="s">
        <v>500</v>
      </c>
    </row>
    <row r="95" s="2" customFormat="1">
      <c r="A95" s="39"/>
      <c r="B95" s="40"/>
      <c r="C95" s="220" t="s">
        <v>162</v>
      </c>
      <c r="D95" s="220" t="s">
        <v>150</v>
      </c>
      <c r="E95" s="221" t="s">
        <v>501</v>
      </c>
      <c r="F95" s="222" t="s">
        <v>502</v>
      </c>
      <c r="G95" s="223" t="s">
        <v>503</v>
      </c>
      <c r="H95" s="224">
        <v>4</v>
      </c>
      <c r="I95" s="225"/>
      <c r="J95" s="226">
        <f>ROUND(I95*H95,2)</f>
        <v>0</v>
      </c>
      <c r="K95" s="222" t="s">
        <v>124</v>
      </c>
      <c r="L95" s="45"/>
      <c r="M95" s="227" t="s">
        <v>19</v>
      </c>
      <c r="N95" s="228" t="s">
        <v>40</v>
      </c>
      <c r="O95" s="85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4" t="s">
        <v>462</v>
      </c>
      <c r="AT95" s="204" t="s">
        <v>150</v>
      </c>
      <c r="AU95" s="204" t="s">
        <v>79</v>
      </c>
      <c r="AY95" s="18" t="s">
        <v>126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77</v>
      </c>
      <c r="BK95" s="205">
        <f>ROUND(I95*H95,2)</f>
        <v>0</v>
      </c>
      <c r="BL95" s="18" t="s">
        <v>462</v>
      </c>
      <c r="BM95" s="204" t="s">
        <v>504</v>
      </c>
    </row>
    <row r="96" s="2" customFormat="1">
      <c r="A96" s="39"/>
      <c r="B96" s="40"/>
      <c r="C96" s="220" t="s">
        <v>166</v>
      </c>
      <c r="D96" s="220" t="s">
        <v>150</v>
      </c>
      <c r="E96" s="221" t="s">
        <v>505</v>
      </c>
      <c r="F96" s="222" t="s">
        <v>506</v>
      </c>
      <c r="G96" s="223" t="s">
        <v>503</v>
      </c>
      <c r="H96" s="224">
        <v>8</v>
      </c>
      <c r="I96" s="225"/>
      <c r="J96" s="226">
        <f>ROUND(I96*H96,2)</f>
        <v>0</v>
      </c>
      <c r="K96" s="222" t="s">
        <v>124</v>
      </c>
      <c r="L96" s="45"/>
      <c r="M96" s="227" t="s">
        <v>19</v>
      </c>
      <c r="N96" s="228" t="s">
        <v>40</v>
      </c>
      <c r="O96" s="85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4" t="s">
        <v>462</v>
      </c>
      <c r="AT96" s="204" t="s">
        <v>150</v>
      </c>
      <c r="AU96" s="204" t="s">
        <v>79</v>
      </c>
      <c r="AY96" s="18" t="s">
        <v>126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8" t="s">
        <v>77</v>
      </c>
      <c r="BK96" s="205">
        <f>ROUND(I96*H96,2)</f>
        <v>0</v>
      </c>
      <c r="BL96" s="18" t="s">
        <v>462</v>
      </c>
      <c r="BM96" s="204" t="s">
        <v>507</v>
      </c>
    </row>
    <row r="97" s="2" customFormat="1">
      <c r="A97" s="39"/>
      <c r="B97" s="40"/>
      <c r="C97" s="220" t="s">
        <v>170</v>
      </c>
      <c r="D97" s="220" t="s">
        <v>150</v>
      </c>
      <c r="E97" s="221" t="s">
        <v>508</v>
      </c>
      <c r="F97" s="222" t="s">
        <v>509</v>
      </c>
      <c r="G97" s="223" t="s">
        <v>503</v>
      </c>
      <c r="H97" s="224">
        <v>2</v>
      </c>
      <c r="I97" s="225"/>
      <c r="J97" s="226">
        <f>ROUND(I97*H97,2)</f>
        <v>0</v>
      </c>
      <c r="K97" s="222" t="s">
        <v>124</v>
      </c>
      <c r="L97" s="45"/>
      <c r="M97" s="227" t="s">
        <v>19</v>
      </c>
      <c r="N97" s="228" t="s">
        <v>40</v>
      </c>
      <c r="O97" s="85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4" t="s">
        <v>462</v>
      </c>
      <c r="AT97" s="204" t="s">
        <v>150</v>
      </c>
      <c r="AU97" s="204" t="s">
        <v>79</v>
      </c>
      <c r="AY97" s="18" t="s">
        <v>126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77</v>
      </c>
      <c r="BK97" s="205">
        <f>ROUND(I97*H97,2)</f>
        <v>0</v>
      </c>
      <c r="BL97" s="18" t="s">
        <v>462</v>
      </c>
      <c r="BM97" s="204" t="s">
        <v>510</v>
      </c>
    </row>
    <row r="98" s="2" customFormat="1">
      <c r="A98" s="39"/>
      <c r="B98" s="40"/>
      <c r="C98" s="220" t="s">
        <v>174</v>
      </c>
      <c r="D98" s="220" t="s">
        <v>150</v>
      </c>
      <c r="E98" s="221" t="s">
        <v>511</v>
      </c>
      <c r="F98" s="222" t="s">
        <v>512</v>
      </c>
      <c r="G98" s="223" t="s">
        <v>123</v>
      </c>
      <c r="H98" s="224">
        <v>1</v>
      </c>
      <c r="I98" s="225"/>
      <c r="J98" s="226">
        <f>ROUND(I98*H98,2)</f>
        <v>0</v>
      </c>
      <c r="K98" s="222" t="s">
        <v>124</v>
      </c>
      <c r="L98" s="45"/>
      <c r="M98" s="227" t="s">
        <v>19</v>
      </c>
      <c r="N98" s="228" t="s">
        <v>40</v>
      </c>
      <c r="O98" s="85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4" t="s">
        <v>462</v>
      </c>
      <c r="AT98" s="204" t="s">
        <v>150</v>
      </c>
      <c r="AU98" s="204" t="s">
        <v>79</v>
      </c>
      <c r="AY98" s="18" t="s">
        <v>126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77</v>
      </c>
      <c r="BK98" s="205">
        <f>ROUND(I98*H98,2)</f>
        <v>0</v>
      </c>
      <c r="BL98" s="18" t="s">
        <v>462</v>
      </c>
      <c r="BM98" s="204" t="s">
        <v>513</v>
      </c>
    </row>
    <row r="99" s="2" customFormat="1">
      <c r="A99" s="39"/>
      <c r="B99" s="40"/>
      <c r="C99" s="220" t="s">
        <v>178</v>
      </c>
      <c r="D99" s="220" t="s">
        <v>150</v>
      </c>
      <c r="E99" s="221" t="s">
        <v>514</v>
      </c>
      <c r="F99" s="222" t="s">
        <v>515</v>
      </c>
      <c r="G99" s="223" t="s">
        <v>123</v>
      </c>
      <c r="H99" s="224">
        <v>1</v>
      </c>
      <c r="I99" s="225"/>
      <c r="J99" s="226">
        <f>ROUND(I99*H99,2)</f>
        <v>0</v>
      </c>
      <c r="K99" s="222" t="s">
        <v>124</v>
      </c>
      <c r="L99" s="45"/>
      <c r="M99" s="227" t="s">
        <v>19</v>
      </c>
      <c r="N99" s="228" t="s">
        <v>40</v>
      </c>
      <c r="O99" s="85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4" t="s">
        <v>462</v>
      </c>
      <c r="AT99" s="204" t="s">
        <v>150</v>
      </c>
      <c r="AU99" s="204" t="s">
        <v>79</v>
      </c>
      <c r="AY99" s="18" t="s">
        <v>126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77</v>
      </c>
      <c r="BK99" s="205">
        <f>ROUND(I99*H99,2)</f>
        <v>0</v>
      </c>
      <c r="BL99" s="18" t="s">
        <v>462</v>
      </c>
      <c r="BM99" s="204" t="s">
        <v>516</v>
      </c>
    </row>
    <row r="100" s="2" customFormat="1">
      <c r="A100" s="39"/>
      <c r="B100" s="40"/>
      <c r="C100" s="220" t="s">
        <v>8</v>
      </c>
      <c r="D100" s="220" t="s">
        <v>150</v>
      </c>
      <c r="E100" s="221" t="s">
        <v>517</v>
      </c>
      <c r="F100" s="222" t="s">
        <v>518</v>
      </c>
      <c r="G100" s="223" t="s">
        <v>123</v>
      </c>
      <c r="H100" s="224">
        <v>1</v>
      </c>
      <c r="I100" s="225"/>
      <c r="J100" s="226">
        <f>ROUND(I100*H100,2)</f>
        <v>0</v>
      </c>
      <c r="K100" s="222" t="s">
        <v>124</v>
      </c>
      <c r="L100" s="45"/>
      <c r="M100" s="277" t="s">
        <v>19</v>
      </c>
      <c r="N100" s="278" t="s">
        <v>40</v>
      </c>
      <c r="O100" s="279"/>
      <c r="P100" s="280">
        <f>O100*H100</f>
        <v>0</v>
      </c>
      <c r="Q100" s="280">
        <v>0</v>
      </c>
      <c r="R100" s="280">
        <f>Q100*H100</f>
        <v>0</v>
      </c>
      <c r="S100" s="280">
        <v>0</v>
      </c>
      <c r="T100" s="281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4" t="s">
        <v>462</v>
      </c>
      <c r="AT100" s="204" t="s">
        <v>150</v>
      </c>
      <c r="AU100" s="204" t="s">
        <v>79</v>
      </c>
      <c r="AY100" s="18" t="s">
        <v>126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77</v>
      </c>
      <c r="BK100" s="205">
        <f>ROUND(I100*H100,2)</f>
        <v>0</v>
      </c>
      <c r="BL100" s="18" t="s">
        <v>462</v>
      </c>
      <c r="BM100" s="204" t="s">
        <v>519</v>
      </c>
    </row>
    <row r="101" s="2" customFormat="1" ht="6.96" customHeight="1">
      <c r="A101" s="39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45"/>
      <c r="M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</sheetData>
  <sheetProtection sheet="1" autoFilter="0" formatColumns="0" formatRows="0" objects="1" scenarios="1" spinCount="100000" saltValue="r+5Ko9bkG4A2b14yPjJVO0mc81vBFZjg43edHMDFwZsiJcSAi36dpgrpVm2Ff0+cYWiYGOhX8UT149bUnAm08g==" hashValue="joboBOFsGQjDacHDi31q9rdkZwVsT8yiS+loU1L3MQuJu2UsARv3GmSt9fIjgfvhQDkWBixP0C6wkibCodzkfA==" algorithmName="SHA-512" password="CC35"/>
  <autoFilter ref="C80:K10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kolejové váhy v ŽST Břeclav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520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238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521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ROUND((SUM(BE86:BE89)),  2)</f>
        <v>0</v>
      </c>
      <c r="G35" s="39"/>
      <c r="H35" s="39"/>
      <c r="I35" s="158">
        <v>0.20999999999999999</v>
      </c>
      <c r="J35" s="157">
        <f>ROUND(((SUM(BE86:BE89))*I35),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ROUND((SUM(BF86:BF89)),  2)</f>
        <v>0</v>
      </c>
      <c r="G36" s="39"/>
      <c r="H36" s="39"/>
      <c r="I36" s="158">
        <v>0.14999999999999999</v>
      </c>
      <c r="J36" s="157">
        <f>ROUND(((SUM(BF86:BF89))*I36),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ROUND((SUM(BG86:BG89)),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ROUND((SUM(BH86:BH89)),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ROUND((SUM(BI86:BI89)),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kolejové váhy v ŽST Břeclav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238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PS01 - VRN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522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107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Oprava kolejové váhy v ŽST Břeclav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100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520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238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PS01 - VRN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 xml:space="preserve"> </v>
      </c>
      <c r="G80" s="41"/>
      <c r="H80" s="41"/>
      <c r="I80" s="33" t="s">
        <v>23</v>
      </c>
      <c r="J80" s="73" t="str">
        <f>IF(J14="","",J14)</f>
        <v>25. 1. 2021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E17</f>
        <v xml:space="preserve"> </v>
      </c>
      <c r="G82" s="41"/>
      <c r="H82" s="41"/>
      <c r="I82" s="33" t="s">
        <v>30</v>
      </c>
      <c r="J82" s="37" t="str">
        <f>E23</f>
        <v xml:space="preserve"> 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28</v>
      </c>
      <c r="D83" s="41"/>
      <c r="E83" s="41"/>
      <c r="F83" s="28" t="str">
        <f>IF(E20="","",E20)</f>
        <v>Vyplň údaj</v>
      </c>
      <c r="G83" s="41"/>
      <c r="H83" s="41"/>
      <c r="I83" s="33" t="s">
        <v>32</v>
      </c>
      <c r="J83" s="37" t="str">
        <f>E26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81"/>
      <c r="B85" s="182"/>
      <c r="C85" s="183" t="s">
        <v>108</v>
      </c>
      <c r="D85" s="184" t="s">
        <v>54</v>
      </c>
      <c r="E85" s="184" t="s">
        <v>50</v>
      </c>
      <c r="F85" s="184" t="s">
        <v>51</v>
      </c>
      <c r="G85" s="184" t="s">
        <v>109</v>
      </c>
      <c r="H85" s="184" t="s">
        <v>110</v>
      </c>
      <c r="I85" s="184" t="s">
        <v>111</v>
      </c>
      <c r="J85" s="184" t="s">
        <v>104</v>
      </c>
      <c r="K85" s="185" t="s">
        <v>112</v>
      </c>
      <c r="L85" s="186"/>
      <c r="M85" s="93" t="s">
        <v>19</v>
      </c>
      <c r="N85" s="94" t="s">
        <v>39</v>
      </c>
      <c r="O85" s="94" t="s">
        <v>113</v>
      </c>
      <c r="P85" s="94" t="s">
        <v>114</v>
      </c>
      <c r="Q85" s="94" t="s">
        <v>115</v>
      </c>
      <c r="R85" s="94" t="s">
        <v>116</v>
      </c>
      <c r="S85" s="94" t="s">
        <v>117</v>
      </c>
      <c r="T85" s="95" t="s">
        <v>118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39"/>
      <c r="B86" s="40"/>
      <c r="C86" s="100" t="s">
        <v>119</v>
      </c>
      <c r="D86" s="41"/>
      <c r="E86" s="41"/>
      <c r="F86" s="41"/>
      <c r="G86" s="41"/>
      <c r="H86" s="41"/>
      <c r="I86" s="41"/>
      <c r="J86" s="187">
        <f>BK86</f>
        <v>0</v>
      </c>
      <c r="K86" s="41"/>
      <c r="L86" s="45"/>
      <c r="M86" s="96"/>
      <c r="N86" s="188"/>
      <c r="O86" s="97"/>
      <c r="P86" s="189">
        <f>P87</f>
        <v>0</v>
      </c>
      <c r="Q86" s="97"/>
      <c r="R86" s="189">
        <f>R87</f>
        <v>0</v>
      </c>
      <c r="S86" s="97"/>
      <c r="T86" s="190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68</v>
      </c>
      <c r="AU86" s="18" t="s">
        <v>105</v>
      </c>
      <c r="BK86" s="191">
        <f>BK87</f>
        <v>0</v>
      </c>
    </row>
    <row r="87" s="11" customFormat="1" ht="25.92" customHeight="1">
      <c r="A87" s="11"/>
      <c r="B87" s="206"/>
      <c r="C87" s="207"/>
      <c r="D87" s="208" t="s">
        <v>68</v>
      </c>
      <c r="E87" s="209" t="s">
        <v>94</v>
      </c>
      <c r="F87" s="209" t="s">
        <v>523</v>
      </c>
      <c r="G87" s="207"/>
      <c r="H87" s="207"/>
      <c r="I87" s="210"/>
      <c r="J87" s="211">
        <f>BK87</f>
        <v>0</v>
      </c>
      <c r="K87" s="207"/>
      <c r="L87" s="212"/>
      <c r="M87" s="213"/>
      <c r="N87" s="214"/>
      <c r="O87" s="214"/>
      <c r="P87" s="215">
        <f>SUM(P88:P89)</f>
        <v>0</v>
      </c>
      <c r="Q87" s="214"/>
      <c r="R87" s="215">
        <f>SUM(R88:R89)</f>
        <v>0</v>
      </c>
      <c r="S87" s="214"/>
      <c r="T87" s="216">
        <f>SUM(T88:T89)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17" t="s">
        <v>139</v>
      </c>
      <c r="AT87" s="218" t="s">
        <v>68</v>
      </c>
      <c r="AU87" s="218" t="s">
        <v>69</v>
      </c>
      <c r="AY87" s="217" t="s">
        <v>126</v>
      </c>
      <c r="BK87" s="219">
        <f>SUM(BK88:BK89)</f>
        <v>0</v>
      </c>
    </row>
    <row r="88" s="2" customFormat="1" ht="16.5" customHeight="1">
      <c r="A88" s="39"/>
      <c r="B88" s="40"/>
      <c r="C88" s="220" t="s">
        <v>77</v>
      </c>
      <c r="D88" s="220" t="s">
        <v>150</v>
      </c>
      <c r="E88" s="221" t="s">
        <v>524</v>
      </c>
      <c r="F88" s="222" t="s">
        <v>525</v>
      </c>
      <c r="G88" s="223" t="s">
        <v>233</v>
      </c>
      <c r="H88" s="229"/>
      <c r="I88" s="225"/>
      <c r="J88" s="226">
        <f>ROUND(I88*H88,2)</f>
        <v>0</v>
      </c>
      <c r="K88" s="222" t="s">
        <v>124</v>
      </c>
      <c r="L88" s="45"/>
      <c r="M88" s="227" t="s">
        <v>19</v>
      </c>
      <c r="N88" s="228" t="s">
        <v>40</v>
      </c>
      <c r="O88" s="85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4" t="s">
        <v>127</v>
      </c>
      <c r="AT88" s="204" t="s">
        <v>150</v>
      </c>
      <c r="AU88" s="204" t="s">
        <v>77</v>
      </c>
      <c r="AY88" s="18" t="s">
        <v>126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77</v>
      </c>
      <c r="BK88" s="205">
        <f>ROUND(I88*H88,2)</f>
        <v>0</v>
      </c>
      <c r="BL88" s="18" t="s">
        <v>127</v>
      </c>
      <c r="BM88" s="204" t="s">
        <v>526</v>
      </c>
    </row>
    <row r="89" s="12" customFormat="1">
      <c r="A89" s="12"/>
      <c r="B89" s="230"/>
      <c r="C89" s="231"/>
      <c r="D89" s="232" t="s">
        <v>235</v>
      </c>
      <c r="E89" s="231"/>
      <c r="F89" s="233" t="s">
        <v>236</v>
      </c>
      <c r="G89" s="231"/>
      <c r="H89" s="234">
        <v>10000</v>
      </c>
      <c r="I89" s="235"/>
      <c r="J89" s="231"/>
      <c r="K89" s="231"/>
      <c r="L89" s="236"/>
      <c r="M89" s="237"/>
      <c r="N89" s="238"/>
      <c r="O89" s="238"/>
      <c r="P89" s="238"/>
      <c r="Q89" s="238"/>
      <c r="R89" s="238"/>
      <c r="S89" s="238"/>
      <c r="T89" s="239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40" t="s">
        <v>235</v>
      </c>
      <c r="AU89" s="240" t="s">
        <v>77</v>
      </c>
      <c r="AV89" s="12" t="s">
        <v>79</v>
      </c>
      <c r="AW89" s="12" t="s">
        <v>4</v>
      </c>
      <c r="AX89" s="12" t="s">
        <v>77</v>
      </c>
      <c r="AY89" s="240" t="s">
        <v>126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LiWqXdmW4WEpJpVeBumkBAtZ7NzTlbgFaiKCanRnZporJufEhu3dQWtuukSaoFQMx7y0nCWT4WmDCmkJ6K3LPw==" hashValue="zEiRMrHyijgCEjMxGOfD+BgNiOz+CP5WMHAW2DpTDPo8C6IvMWAbF++64UxvsHWSR8+YaLE3wqamCLusAUY5dQ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kolejové váhy v ŽST Břeclav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520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238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527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25. 1. 2021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ROUND((SUM(BE92:BE114)),  2)</f>
        <v>0</v>
      </c>
      <c r="G35" s="39"/>
      <c r="H35" s="39"/>
      <c r="I35" s="158">
        <v>0.20999999999999999</v>
      </c>
      <c r="J35" s="157">
        <f>ROUND(((SUM(BE92:BE114))*I35),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ROUND((SUM(BF92:BF114)),  2)</f>
        <v>0</v>
      </c>
      <c r="G36" s="39"/>
      <c r="H36" s="39"/>
      <c r="I36" s="158">
        <v>0.14999999999999999</v>
      </c>
      <c r="J36" s="157">
        <f>ROUND(((SUM(BF92:BF114))*I36),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ROUND((SUM(BG92:BG114)),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ROUND((SUM(BH92:BH114)),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ROUND((SUM(BI92:BI114)),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kolejové váhy v ŽST Břeclav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238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SO02 - VRN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25. 1. 2021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522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3" customFormat="1" ht="19.92" customHeight="1">
      <c r="A65" s="13"/>
      <c r="B65" s="241"/>
      <c r="C65" s="126"/>
      <c r="D65" s="242" t="s">
        <v>528</v>
      </c>
      <c r="E65" s="243"/>
      <c r="F65" s="243"/>
      <c r="G65" s="243"/>
      <c r="H65" s="243"/>
      <c r="I65" s="243"/>
      <c r="J65" s="244">
        <f>J94</f>
        <v>0</v>
      </c>
      <c r="K65" s="126"/>
      <c r="L65" s="24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13" customFormat="1" ht="19.92" customHeight="1">
      <c r="A66" s="13"/>
      <c r="B66" s="241"/>
      <c r="C66" s="126"/>
      <c r="D66" s="242" t="s">
        <v>529</v>
      </c>
      <c r="E66" s="243"/>
      <c r="F66" s="243"/>
      <c r="G66" s="243"/>
      <c r="H66" s="243"/>
      <c r="I66" s="243"/>
      <c r="J66" s="244">
        <f>J101</f>
        <v>0</v>
      </c>
      <c r="K66" s="126"/>
      <c r="L66" s="245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="13" customFormat="1" ht="19.92" customHeight="1">
      <c r="A67" s="13"/>
      <c r="B67" s="241"/>
      <c r="C67" s="126"/>
      <c r="D67" s="242" t="s">
        <v>530</v>
      </c>
      <c r="E67" s="243"/>
      <c r="F67" s="243"/>
      <c r="G67" s="243"/>
      <c r="H67" s="243"/>
      <c r="I67" s="243"/>
      <c r="J67" s="244">
        <f>J106</f>
        <v>0</v>
      </c>
      <c r="K67" s="126"/>
      <c r="L67" s="245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="13" customFormat="1" ht="19.92" customHeight="1">
      <c r="A68" s="13"/>
      <c r="B68" s="241"/>
      <c r="C68" s="126"/>
      <c r="D68" s="242" t="s">
        <v>531</v>
      </c>
      <c r="E68" s="243"/>
      <c r="F68" s="243"/>
      <c r="G68" s="243"/>
      <c r="H68" s="243"/>
      <c r="I68" s="243"/>
      <c r="J68" s="244">
        <f>J109</f>
        <v>0</v>
      </c>
      <c r="K68" s="126"/>
      <c r="L68" s="245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="13" customFormat="1" ht="19.92" customHeight="1">
      <c r="A69" s="13"/>
      <c r="B69" s="241"/>
      <c r="C69" s="126"/>
      <c r="D69" s="242" t="s">
        <v>532</v>
      </c>
      <c r="E69" s="243"/>
      <c r="F69" s="243"/>
      <c r="G69" s="243"/>
      <c r="H69" s="243"/>
      <c r="I69" s="243"/>
      <c r="J69" s="244">
        <f>J111</f>
        <v>0</v>
      </c>
      <c r="K69" s="126"/>
      <c r="L69" s="245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="13" customFormat="1" ht="19.92" customHeight="1">
      <c r="A70" s="13"/>
      <c r="B70" s="241"/>
      <c r="C70" s="126"/>
      <c r="D70" s="242" t="s">
        <v>533</v>
      </c>
      <c r="E70" s="243"/>
      <c r="F70" s="243"/>
      <c r="G70" s="243"/>
      <c r="H70" s="243"/>
      <c r="I70" s="243"/>
      <c r="J70" s="244">
        <f>J113</f>
        <v>0</v>
      </c>
      <c r="K70" s="126"/>
      <c r="L70" s="245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107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Oprava kolejové váhy v ŽST Břeclav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100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520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238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SO02 - VRN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25. 1. 2021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 xml:space="preserve"> </v>
      </c>
      <c r="G88" s="41"/>
      <c r="H88" s="41"/>
      <c r="I88" s="33" t="s">
        <v>30</v>
      </c>
      <c r="J88" s="37" t="str">
        <f>E23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28</v>
      </c>
      <c r="D89" s="41"/>
      <c r="E89" s="41"/>
      <c r="F89" s="28" t="str">
        <f>IF(E20="","",E20)</f>
        <v>Vyplň údaj</v>
      </c>
      <c r="G89" s="41"/>
      <c r="H89" s="41"/>
      <c r="I89" s="33" t="s">
        <v>32</v>
      </c>
      <c r="J89" s="37" t="str">
        <f>E26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0" customFormat="1" ht="29.28" customHeight="1">
      <c r="A91" s="181"/>
      <c r="B91" s="182"/>
      <c r="C91" s="183" t="s">
        <v>108</v>
      </c>
      <c r="D91" s="184" t="s">
        <v>54</v>
      </c>
      <c r="E91" s="184" t="s">
        <v>50</v>
      </c>
      <c r="F91" s="184" t="s">
        <v>51</v>
      </c>
      <c r="G91" s="184" t="s">
        <v>109</v>
      </c>
      <c r="H91" s="184" t="s">
        <v>110</v>
      </c>
      <c r="I91" s="184" t="s">
        <v>111</v>
      </c>
      <c r="J91" s="184" t="s">
        <v>104</v>
      </c>
      <c r="K91" s="185" t="s">
        <v>112</v>
      </c>
      <c r="L91" s="186"/>
      <c r="M91" s="93" t="s">
        <v>19</v>
      </c>
      <c r="N91" s="94" t="s">
        <v>39</v>
      </c>
      <c r="O91" s="94" t="s">
        <v>113</v>
      </c>
      <c r="P91" s="94" t="s">
        <v>114</v>
      </c>
      <c r="Q91" s="94" t="s">
        <v>115</v>
      </c>
      <c r="R91" s="94" t="s">
        <v>116</v>
      </c>
      <c r="S91" s="94" t="s">
        <v>117</v>
      </c>
      <c r="T91" s="95" t="s">
        <v>118</v>
      </c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</row>
    <row r="92" s="2" customFormat="1" ht="22.8" customHeight="1">
      <c r="A92" s="39"/>
      <c r="B92" s="40"/>
      <c r="C92" s="100" t="s">
        <v>119</v>
      </c>
      <c r="D92" s="41"/>
      <c r="E92" s="41"/>
      <c r="F92" s="41"/>
      <c r="G92" s="41"/>
      <c r="H92" s="41"/>
      <c r="I92" s="41"/>
      <c r="J92" s="187">
        <f>BK92</f>
        <v>0</v>
      </c>
      <c r="K92" s="41"/>
      <c r="L92" s="45"/>
      <c r="M92" s="96"/>
      <c r="N92" s="188"/>
      <c r="O92" s="97"/>
      <c r="P92" s="189">
        <f>P93</f>
        <v>0</v>
      </c>
      <c r="Q92" s="97"/>
      <c r="R92" s="189">
        <f>R93</f>
        <v>0</v>
      </c>
      <c r="S92" s="97"/>
      <c r="T92" s="190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68</v>
      </c>
      <c r="AU92" s="18" t="s">
        <v>105</v>
      </c>
      <c r="BK92" s="191">
        <f>BK93</f>
        <v>0</v>
      </c>
    </row>
    <row r="93" s="11" customFormat="1" ht="25.92" customHeight="1">
      <c r="A93" s="11"/>
      <c r="B93" s="206"/>
      <c r="C93" s="207"/>
      <c r="D93" s="208" t="s">
        <v>68</v>
      </c>
      <c r="E93" s="209" t="s">
        <v>94</v>
      </c>
      <c r="F93" s="209" t="s">
        <v>523</v>
      </c>
      <c r="G93" s="207"/>
      <c r="H93" s="207"/>
      <c r="I93" s="210"/>
      <c r="J93" s="211">
        <f>BK93</f>
        <v>0</v>
      </c>
      <c r="K93" s="207"/>
      <c r="L93" s="212"/>
      <c r="M93" s="213"/>
      <c r="N93" s="214"/>
      <c r="O93" s="214"/>
      <c r="P93" s="215">
        <f>P94+P101+P106+P109+P111+P113</f>
        <v>0</v>
      </c>
      <c r="Q93" s="214"/>
      <c r="R93" s="215">
        <f>R94+R101+R106+R109+R111+R113</f>
        <v>0</v>
      </c>
      <c r="S93" s="214"/>
      <c r="T93" s="216">
        <f>T94+T101+T106+T109+T111+T113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17" t="s">
        <v>139</v>
      </c>
      <c r="AT93" s="218" t="s">
        <v>68</v>
      </c>
      <c r="AU93" s="218" t="s">
        <v>69</v>
      </c>
      <c r="AY93" s="217" t="s">
        <v>126</v>
      </c>
      <c r="BK93" s="219">
        <f>BK94+BK101+BK106+BK109+BK111+BK113</f>
        <v>0</v>
      </c>
    </row>
    <row r="94" s="11" customFormat="1" ht="22.8" customHeight="1">
      <c r="A94" s="11"/>
      <c r="B94" s="206"/>
      <c r="C94" s="207"/>
      <c r="D94" s="208" t="s">
        <v>68</v>
      </c>
      <c r="E94" s="246" t="s">
        <v>534</v>
      </c>
      <c r="F94" s="246" t="s">
        <v>535</v>
      </c>
      <c r="G94" s="207"/>
      <c r="H94" s="207"/>
      <c r="I94" s="210"/>
      <c r="J94" s="247">
        <f>BK94</f>
        <v>0</v>
      </c>
      <c r="K94" s="207"/>
      <c r="L94" s="212"/>
      <c r="M94" s="213"/>
      <c r="N94" s="214"/>
      <c r="O94" s="214"/>
      <c r="P94" s="215">
        <f>SUM(P95:P100)</f>
        <v>0</v>
      </c>
      <c r="Q94" s="214"/>
      <c r="R94" s="215">
        <f>SUM(R95:R100)</f>
        <v>0</v>
      </c>
      <c r="S94" s="214"/>
      <c r="T94" s="216">
        <f>SUM(T95:T100)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17" t="s">
        <v>139</v>
      </c>
      <c r="AT94" s="218" t="s">
        <v>68</v>
      </c>
      <c r="AU94" s="218" t="s">
        <v>77</v>
      </c>
      <c r="AY94" s="217" t="s">
        <v>126</v>
      </c>
      <c r="BK94" s="219">
        <f>SUM(BK95:BK100)</f>
        <v>0</v>
      </c>
    </row>
    <row r="95" s="2" customFormat="1" ht="16.5" customHeight="1">
      <c r="A95" s="39"/>
      <c r="B95" s="40"/>
      <c r="C95" s="220" t="s">
        <v>77</v>
      </c>
      <c r="D95" s="220" t="s">
        <v>150</v>
      </c>
      <c r="E95" s="221" t="s">
        <v>536</v>
      </c>
      <c r="F95" s="222" t="s">
        <v>537</v>
      </c>
      <c r="G95" s="223" t="s">
        <v>412</v>
      </c>
      <c r="H95" s="224">
        <v>1</v>
      </c>
      <c r="I95" s="225"/>
      <c r="J95" s="226">
        <f>ROUND(I95*H95,2)</f>
        <v>0</v>
      </c>
      <c r="K95" s="222" t="s">
        <v>538</v>
      </c>
      <c r="L95" s="45"/>
      <c r="M95" s="227" t="s">
        <v>19</v>
      </c>
      <c r="N95" s="228" t="s">
        <v>40</v>
      </c>
      <c r="O95" s="85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4" t="s">
        <v>539</v>
      </c>
      <c r="AT95" s="204" t="s">
        <v>150</v>
      </c>
      <c r="AU95" s="204" t="s">
        <v>79</v>
      </c>
      <c r="AY95" s="18" t="s">
        <v>126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77</v>
      </c>
      <c r="BK95" s="205">
        <f>ROUND(I95*H95,2)</f>
        <v>0</v>
      </c>
      <c r="BL95" s="18" t="s">
        <v>539</v>
      </c>
      <c r="BM95" s="204" t="s">
        <v>540</v>
      </c>
    </row>
    <row r="96" s="12" customFormat="1">
      <c r="A96" s="12"/>
      <c r="B96" s="230"/>
      <c r="C96" s="231"/>
      <c r="D96" s="232" t="s">
        <v>235</v>
      </c>
      <c r="E96" s="248" t="s">
        <v>19</v>
      </c>
      <c r="F96" s="233" t="s">
        <v>541</v>
      </c>
      <c r="G96" s="231"/>
      <c r="H96" s="234">
        <v>1</v>
      </c>
      <c r="I96" s="235"/>
      <c r="J96" s="231"/>
      <c r="K96" s="231"/>
      <c r="L96" s="236"/>
      <c r="M96" s="249"/>
      <c r="N96" s="250"/>
      <c r="O96" s="250"/>
      <c r="P96" s="250"/>
      <c r="Q96" s="250"/>
      <c r="R96" s="250"/>
      <c r="S96" s="250"/>
      <c r="T96" s="251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40" t="s">
        <v>235</v>
      </c>
      <c r="AU96" s="240" t="s">
        <v>79</v>
      </c>
      <c r="AV96" s="12" t="s">
        <v>79</v>
      </c>
      <c r="AW96" s="12" t="s">
        <v>31</v>
      </c>
      <c r="AX96" s="12" t="s">
        <v>69</v>
      </c>
      <c r="AY96" s="240" t="s">
        <v>126</v>
      </c>
    </row>
    <row r="97" s="14" customFormat="1">
      <c r="A97" s="14"/>
      <c r="B97" s="256"/>
      <c r="C97" s="257"/>
      <c r="D97" s="232" t="s">
        <v>235</v>
      </c>
      <c r="E97" s="258" t="s">
        <v>19</v>
      </c>
      <c r="F97" s="259" t="s">
        <v>306</v>
      </c>
      <c r="G97" s="257"/>
      <c r="H97" s="260">
        <v>1</v>
      </c>
      <c r="I97" s="261"/>
      <c r="J97" s="257"/>
      <c r="K97" s="257"/>
      <c r="L97" s="262"/>
      <c r="M97" s="263"/>
      <c r="N97" s="264"/>
      <c r="O97" s="264"/>
      <c r="P97" s="264"/>
      <c r="Q97" s="264"/>
      <c r="R97" s="264"/>
      <c r="S97" s="264"/>
      <c r="T97" s="26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6" t="s">
        <v>235</v>
      </c>
      <c r="AU97" s="266" t="s">
        <v>79</v>
      </c>
      <c r="AV97" s="14" t="s">
        <v>127</v>
      </c>
      <c r="AW97" s="14" t="s">
        <v>31</v>
      </c>
      <c r="AX97" s="14" t="s">
        <v>77</v>
      </c>
      <c r="AY97" s="266" t="s">
        <v>126</v>
      </c>
    </row>
    <row r="98" s="2" customFormat="1" ht="16.5" customHeight="1">
      <c r="A98" s="39"/>
      <c r="B98" s="40"/>
      <c r="C98" s="220" t="s">
        <v>79</v>
      </c>
      <c r="D98" s="220" t="s">
        <v>150</v>
      </c>
      <c r="E98" s="221" t="s">
        <v>542</v>
      </c>
      <c r="F98" s="222" t="s">
        <v>543</v>
      </c>
      <c r="G98" s="223" t="s">
        <v>412</v>
      </c>
      <c r="H98" s="224">
        <v>1</v>
      </c>
      <c r="I98" s="225"/>
      <c r="J98" s="226">
        <f>ROUND(I98*H98,2)</f>
        <v>0</v>
      </c>
      <c r="K98" s="222" t="s">
        <v>538</v>
      </c>
      <c r="L98" s="45"/>
      <c r="M98" s="227" t="s">
        <v>19</v>
      </c>
      <c r="N98" s="228" t="s">
        <v>40</v>
      </c>
      <c r="O98" s="85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4" t="s">
        <v>539</v>
      </c>
      <c r="AT98" s="204" t="s">
        <v>150</v>
      </c>
      <c r="AU98" s="204" t="s">
        <v>79</v>
      </c>
      <c r="AY98" s="18" t="s">
        <v>126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77</v>
      </c>
      <c r="BK98" s="205">
        <f>ROUND(I98*H98,2)</f>
        <v>0</v>
      </c>
      <c r="BL98" s="18" t="s">
        <v>539</v>
      </c>
      <c r="BM98" s="204" t="s">
        <v>544</v>
      </c>
    </row>
    <row r="99" s="12" customFormat="1">
      <c r="A99" s="12"/>
      <c r="B99" s="230"/>
      <c r="C99" s="231"/>
      <c r="D99" s="232" t="s">
        <v>235</v>
      </c>
      <c r="E99" s="248" t="s">
        <v>19</v>
      </c>
      <c r="F99" s="233" t="s">
        <v>545</v>
      </c>
      <c r="G99" s="231"/>
      <c r="H99" s="234">
        <v>1</v>
      </c>
      <c r="I99" s="235"/>
      <c r="J99" s="231"/>
      <c r="K99" s="231"/>
      <c r="L99" s="236"/>
      <c r="M99" s="249"/>
      <c r="N99" s="250"/>
      <c r="O99" s="250"/>
      <c r="P99" s="250"/>
      <c r="Q99" s="250"/>
      <c r="R99" s="250"/>
      <c r="S99" s="250"/>
      <c r="T99" s="251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0" t="s">
        <v>235</v>
      </c>
      <c r="AU99" s="240" t="s">
        <v>79</v>
      </c>
      <c r="AV99" s="12" t="s">
        <v>79</v>
      </c>
      <c r="AW99" s="12" t="s">
        <v>31</v>
      </c>
      <c r="AX99" s="12" t="s">
        <v>77</v>
      </c>
      <c r="AY99" s="240" t="s">
        <v>126</v>
      </c>
    </row>
    <row r="100" s="2" customFormat="1">
      <c r="A100" s="39"/>
      <c r="B100" s="40"/>
      <c r="C100" s="220" t="s">
        <v>132</v>
      </c>
      <c r="D100" s="220" t="s">
        <v>150</v>
      </c>
      <c r="E100" s="221" t="s">
        <v>546</v>
      </c>
      <c r="F100" s="222" t="s">
        <v>547</v>
      </c>
      <c r="G100" s="223" t="s">
        <v>412</v>
      </c>
      <c r="H100" s="224">
        <v>1</v>
      </c>
      <c r="I100" s="225"/>
      <c r="J100" s="226">
        <f>ROUND(I100*H100,2)</f>
        <v>0</v>
      </c>
      <c r="K100" s="222" t="s">
        <v>538</v>
      </c>
      <c r="L100" s="45"/>
      <c r="M100" s="227" t="s">
        <v>19</v>
      </c>
      <c r="N100" s="228" t="s">
        <v>40</v>
      </c>
      <c r="O100" s="8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4" t="s">
        <v>539</v>
      </c>
      <c r="AT100" s="204" t="s">
        <v>150</v>
      </c>
      <c r="AU100" s="204" t="s">
        <v>79</v>
      </c>
      <c r="AY100" s="18" t="s">
        <v>126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77</v>
      </c>
      <c r="BK100" s="205">
        <f>ROUND(I100*H100,2)</f>
        <v>0</v>
      </c>
      <c r="BL100" s="18" t="s">
        <v>539</v>
      </c>
      <c r="BM100" s="204" t="s">
        <v>548</v>
      </c>
    </row>
    <row r="101" s="11" customFormat="1" ht="22.8" customHeight="1">
      <c r="A101" s="11"/>
      <c r="B101" s="206"/>
      <c r="C101" s="207"/>
      <c r="D101" s="208" t="s">
        <v>68</v>
      </c>
      <c r="E101" s="246" t="s">
        <v>549</v>
      </c>
      <c r="F101" s="246" t="s">
        <v>550</v>
      </c>
      <c r="G101" s="207"/>
      <c r="H101" s="207"/>
      <c r="I101" s="210"/>
      <c r="J101" s="247">
        <f>BK101</f>
        <v>0</v>
      </c>
      <c r="K101" s="207"/>
      <c r="L101" s="212"/>
      <c r="M101" s="213"/>
      <c r="N101" s="214"/>
      <c r="O101" s="214"/>
      <c r="P101" s="215">
        <f>SUM(P102:P105)</f>
        <v>0</v>
      </c>
      <c r="Q101" s="214"/>
      <c r="R101" s="215">
        <f>SUM(R102:R105)</f>
        <v>0</v>
      </c>
      <c r="S101" s="214"/>
      <c r="T101" s="216">
        <f>SUM(T102:T105)</f>
        <v>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17" t="s">
        <v>139</v>
      </c>
      <c r="AT101" s="218" t="s">
        <v>68</v>
      </c>
      <c r="AU101" s="218" t="s">
        <v>77</v>
      </c>
      <c r="AY101" s="217" t="s">
        <v>126</v>
      </c>
      <c r="BK101" s="219">
        <f>SUM(BK102:BK105)</f>
        <v>0</v>
      </c>
    </row>
    <row r="102" s="2" customFormat="1" ht="16.5" customHeight="1">
      <c r="A102" s="39"/>
      <c r="B102" s="40"/>
      <c r="C102" s="220" t="s">
        <v>127</v>
      </c>
      <c r="D102" s="220" t="s">
        <v>150</v>
      </c>
      <c r="E102" s="221" t="s">
        <v>551</v>
      </c>
      <c r="F102" s="222" t="s">
        <v>552</v>
      </c>
      <c r="G102" s="223" t="s">
        <v>412</v>
      </c>
      <c r="H102" s="224">
        <v>1</v>
      </c>
      <c r="I102" s="225"/>
      <c r="J102" s="226">
        <f>ROUND(I102*H102,2)</f>
        <v>0</v>
      </c>
      <c r="K102" s="222" t="s">
        <v>538</v>
      </c>
      <c r="L102" s="45"/>
      <c r="M102" s="227" t="s">
        <v>19</v>
      </c>
      <c r="N102" s="228" t="s">
        <v>40</v>
      </c>
      <c r="O102" s="85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4" t="s">
        <v>539</v>
      </c>
      <c r="AT102" s="204" t="s">
        <v>150</v>
      </c>
      <c r="AU102" s="204" t="s">
        <v>79</v>
      </c>
      <c r="AY102" s="18" t="s">
        <v>126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77</v>
      </c>
      <c r="BK102" s="205">
        <f>ROUND(I102*H102,2)</f>
        <v>0</v>
      </c>
      <c r="BL102" s="18" t="s">
        <v>539</v>
      </c>
      <c r="BM102" s="204" t="s">
        <v>553</v>
      </c>
    </row>
    <row r="103" s="2" customFormat="1" ht="16.5" customHeight="1">
      <c r="A103" s="39"/>
      <c r="B103" s="40"/>
      <c r="C103" s="220" t="s">
        <v>139</v>
      </c>
      <c r="D103" s="220" t="s">
        <v>150</v>
      </c>
      <c r="E103" s="221" t="s">
        <v>554</v>
      </c>
      <c r="F103" s="222" t="s">
        <v>555</v>
      </c>
      <c r="G103" s="223" t="s">
        <v>412</v>
      </c>
      <c r="H103" s="224">
        <v>1</v>
      </c>
      <c r="I103" s="225"/>
      <c r="J103" s="226">
        <f>ROUND(I103*H103,2)</f>
        <v>0</v>
      </c>
      <c r="K103" s="222" t="s">
        <v>538</v>
      </c>
      <c r="L103" s="45"/>
      <c r="M103" s="227" t="s">
        <v>19</v>
      </c>
      <c r="N103" s="228" t="s">
        <v>40</v>
      </c>
      <c r="O103" s="85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4" t="s">
        <v>539</v>
      </c>
      <c r="AT103" s="204" t="s">
        <v>150</v>
      </c>
      <c r="AU103" s="204" t="s">
        <v>79</v>
      </c>
      <c r="AY103" s="18" t="s">
        <v>126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77</v>
      </c>
      <c r="BK103" s="205">
        <f>ROUND(I103*H103,2)</f>
        <v>0</v>
      </c>
      <c r="BL103" s="18" t="s">
        <v>539</v>
      </c>
      <c r="BM103" s="204" t="s">
        <v>556</v>
      </c>
    </row>
    <row r="104" s="12" customFormat="1">
      <c r="A104" s="12"/>
      <c r="B104" s="230"/>
      <c r="C104" s="231"/>
      <c r="D104" s="232" t="s">
        <v>235</v>
      </c>
      <c r="E104" s="248" t="s">
        <v>19</v>
      </c>
      <c r="F104" s="233" t="s">
        <v>557</v>
      </c>
      <c r="G104" s="231"/>
      <c r="H104" s="234">
        <v>1</v>
      </c>
      <c r="I104" s="235"/>
      <c r="J104" s="231"/>
      <c r="K104" s="231"/>
      <c r="L104" s="236"/>
      <c r="M104" s="249"/>
      <c r="N104" s="250"/>
      <c r="O104" s="250"/>
      <c r="P104" s="250"/>
      <c r="Q104" s="250"/>
      <c r="R104" s="250"/>
      <c r="S104" s="250"/>
      <c r="T104" s="251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40" t="s">
        <v>235</v>
      </c>
      <c r="AU104" s="240" t="s">
        <v>79</v>
      </c>
      <c r="AV104" s="12" t="s">
        <v>79</v>
      </c>
      <c r="AW104" s="12" t="s">
        <v>31</v>
      </c>
      <c r="AX104" s="12" t="s">
        <v>77</v>
      </c>
      <c r="AY104" s="240" t="s">
        <v>126</v>
      </c>
    </row>
    <row r="105" s="2" customFormat="1" ht="16.5" customHeight="1">
      <c r="A105" s="39"/>
      <c r="B105" s="40"/>
      <c r="C105" s="220" t="s">
        <v>143</v>
      </c>
      <c r="D105" s="220" t="s">
        <v>150</v>
      </c>
      <c r="E105" s="221" t="s">
        <v>558</v>
      </c>
      <c r="F105" s="222" t="s">
        <v>559</v>
      </c>
      <c r="G105" s="223" t="s">
        <v>412</v>
      </c>
      <c r="H105" s="224">
        <v>1</v>
      </c>
      <c r="I105" s="225"/>
      <c r="J105" s="226">
        <f>ROUND(I105*H105,2)</f>
        <v>0</v>
      </c>
      <c r="K105" s="222" t="s">
        <v>461</v>
      </c>
      <c r="L105" s="45"/>
      <c r="M105" s="227" t="s">
        <v>19</v>
      </c>
      <c r="N105" s="228" t="s">
        <v>40</v>
      </c>
      <c r="O105" s="85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4" t="s">
        <v>539</v>
      </c>
      <c r="AT105" s="204" t="s">
        <v>150</v>
      </c>
      <c r="AU105" s="204" t="s">
        <v>79</v>
      </c>
      <c r="AY105" s="18" t="s">
        <v>126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77</v>
      </c>
      <c r="BK105" s="205">
        <f>ROUND(I105*H105,2)</f>
        <v>0</v>
      </c>
      <c r="BL105" s="18" t="s">
        <v>539</v>
      </c>
      <c r="BM105" s="204" t="s">
        <v>560</v>
      </c>
    </row>
    <row r="106" s="11" customFormat="1" ht="22.8" customHeight="1">
      <c r="A106" s="11"/>
      <c r="B106" s="206"/>
      <c r="C106" s="207"/>
      <c r="D106" s="208" t="s">
        <v>68</v>
      </c>
      <c r="E106" s="246" t="s">
        <v>561</v>
      </c>
      <c r="F106" s="246" t="s">
        <v>562</v>
      </c>
      <c r="G106" s="207"/>
      <c r="H106" s="207"/>
      <c r="I106" s="210"/>
      <c r="J106" s="247">
        <f>BK106</f>
        <v>0</v>
      </c>
      <c r="K106" s="207"/>
      <c r="L106" s="212"/>
      <c r="M106" s="213"/>
      <c r="N106" s="214"/>
      <c r="O106" s="214"/>
      <c r="P106" s="215">
        <f>SUM(P107:P108)</f>
        <v>0</v>
      </c>
      <c r="Q106" s="214"/>
      <c r="R106" s="215">
        <f>SUM(R107:R108)</f>
        <v>0</v>
      </c>
      <c r="S106" s="214"/>
      <c r="T106" s="216">
        <f>SUM(T107:T108)</f>
        <v>0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217" t="s">
        <v>139</v>
      </c>
      <c r="AT106" s="218" t="s">
        <v>68</v>
      </c>
      <c r="AU106" s="218" t="s">
        <v>77</v>
      </c>
      <c r="AY106" s="217" t="s">
        <v>126</v>
      </c>
      <c r="BK106" s="219">
        <f>SUM(BK107:BK108)</f>
        <v>0</v>
      </c>
    </row>
    <row r="107" s="2" customFormat="1" ht="16.5" customHeight="1">
      <c r="A107" s="39"/>
      <c r="B107" s="40"/>
      <c r="C107" s="220" t="s">
        <v>149</v>
      </c>
      <c r="D107" s="220" t="s">
        <v>150</v>
      </c>
      <c r="E107" s="221" t="s">
        <v>563</v>
      </c>
      <c r="F107" s="222" t="s">
        <v>564</v>
      </c>
      <c r="G107" s="223" t="s">
        <v>503</v>
      </c>
      <c r="H107" s="224">
        <v>20</v>
      </c>
      <c r="I107" s="225"/>
      <c r="J107" s="226">
        <f>ROUND(I107*H107,2)</f>
        <v>0</v>
      </c>
      <c r="K107" s="222" t="s">
        <v>538</v>
      </c>
      <c r="L107" s="45"/>
      <c r="M107" s="227" t="s">
        <v>19</v>
      </c>
      <c r="N107" s="228" t="s">
        <v>40</v>
      </c>
      <c r="O107" s="85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4" t="s">
        <v>539</v>
      </c>
      <c r="AT107" s="204" t="s">
        <v>150</v>
      </c>
      <c r="AU107" s="204" t="s">
        <v>79</v>
      </c>
      <c r="AY107" s="18" t="s">
        <v>126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77</v>
      </c>
      <c r="BK107" s="205">
        <f>ROUND(I107*H107,2)</f>
        <v>0</v>
      </c>
      <c r="BL107" s="18" t="s">
        <v>539</v>
      </c>
      <c r="BM107" s="204" t="s">
        <v>565</v>
      </c>
    </row>
    <row r="108" s="2" customFormat="1" ht="16.5" customHeight="1">
      <c r="A108" s="39"/>
      <c r="B108" s="40"/>
      <c r="C108" s="220" t="s">
        <v>125</v>
      </c>
      <c r="D108" s="220" t="s">
        <v>150</v>
      </c>
      <c r="E108" s="221" t="s">
        <v>566</v>
      </c>
      <c r="F108" s="222" t="s">
        <v>567</v>
      </c>
      <c r="G108" s="223" t="s">
        <v>412</v>
      </c>
      <c r="H108" s="224">
        <v>3</v>
      </c>
      <c r="I108" s="225"/>
      <c r="J108" s="226">
        <f>ROUND(I108*H108,2)</f>
        <v>0</v>
      </c>
      <c r="K108" s="222" t="s">
        <v>538</v>
      </c>
      <c r="L108" s="45"/>
      <c r="M108" s="227" t="s">
        <v>19</v>
      </c>
      <c r="N108" s="228" t="s">
        <v>40</v>
      </c>
      <c r="O108" s="85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4" t="s">
        <v>539</v>
      </c>
      <c r="AT108" s="204" t="s">
        <v>150</v>
      </c>
      <c r="AU108" s="204" t="s">
        <v>79</v>
      </c>
      <c r="AY108" s="18" t="s">
        <v>126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77</v>
      </c>
      <c r="BK108" s="205">
        <f>ROUND(I108*H108,2)</f>
        <v>0</v>
      </c>
      <c r="BL108" s="18" t="s">
        <v>539</v>
      </c>
      <c r="BM108" s="204" t="s">
        <v>568</v>
      </c>
    </row>
    <row r="109" s="11" customFormat="1" ht="22.8" customHeight="1">
      <c r="A109" s="11"/>
      <c r="B109" s="206"/>
      <c r="C109" s="207"/>
      <c r="D109" s="208" t="s">
        <v>68</v>
      </c>
      <c r="E109" s="246" t="s">
        <v>569</v>
      </c>
      <c r="F109" s="246" t="s">
        <v>570</v>
      </c>
      <c r="G109" s="207"/>
      <c r="H109" s="207"/>
      <c r="I109" s="210"/>
      <c r="J109" s="247">
        <f>BK109</f>
        <v>0</v>
      </c>
      <c r="K109" s="207"/>
      <c r="L109" s="212"/>
      <c r="M109" s="213"/>
      <c r="N109" s="214"/>
      <c r="O109" s="214"/>
      <c r="P109" s="215">
        <f>P110</f>
        <v>0</v>
      </c>
      <c r="Q109" s="214"/>
      <c r="R109" s="215">
        <f>R110</f>
        <v>0</v>
      </c>
      <c r="S109" s="214"/>
      <c r="T109" s="216">
        <f>T110</f>
        <v>0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217" t="s">
        <v>139</v>
      </c>
      <c r="AT109" s="218" t="s">
        <v>68</v>
      </c>
      <c r="AU109" s="218" t="s">
        <v>77</v>
      </c>
      <c r="AY109" s="217" t="s">
        <v>126</v>
      </c>
      <c r="BK109" s="219">
        <f>BK110</f>
        <v>0</v>
      </c>
    </row>
    <row r="110" s="2" customFormat="1" ht="21.75" customHeight="1">
      <c r="A110" s="39"/>
      <c r="B110" s="40"/>
      <c r="C110" s="220" t="s">
        <v>158</v>
      </c>
      <c r="D110" s="220" t="s">
        <v>150</v>
      </c>
      <c r="E110" s="221" t="s">
        <v>571</v>
      </c>
      <c r="F110" s="222" t="s">
        <v>572</v>
      </c>
      <c r="G110" s="223" t="s">
        <v>412</v>
      </c>
      <c r="H110" s="224">
        <v>1</v>
      </c>
      <c r="I110" s="225"/>
      <c r="J110" s="226">
        <f>ROUND(I110*H110,2)</f>
        <v>0</v>
      </c>
      <c r="K110" s="222" t="s">
        <v>538</v>
      </c>
      <c r="L110" s="45"/>
      <c r="M110" s="227" t="s">
        <v>19</v>
      </c>
      <c r="N110" s="228" t="s">
        <v>40</v>
      </c>
      <c r="O110" s="85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4" t="s">
        <v>539</v>
      </c>
      <c r="AT110" s="204" t="s">
        <v>150</v>
      </c>
      <c r="AU110" s="204" t="s">
        <v>79</v>
      </c>
      <c r="AY110" s="18" t="s">
        <v>126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77</v>
      </c>
      <c r="BK110" s="205">
        <f>ROUND(I110*H110,2)</f>
        <v>0</v>
      </c>
      <c r="BL110" s="18" t="s">
        <v>539</v>
      </c>
      <c r="BM110" s="204" t="s">
        <v>573</v>
      </c>
    </row>
    <row r="111" s="11" customFormat="1" ht="22.8" customHeight="1">
      <c r="A111" s="11"/>
      <c r="B111" s="206"/>
      <c r="C111" s="207"/>
      <c r="D111" s="208" t="s">
        <v>68</v>
      </c>
      <c r="E111" s="246" t="s">
        <v>574</v>
      </c>
      <c r="F111" s="246" t="s">
        <v>575</v>
      </c>
      <c r="G111" s="207"/>
      <c r="H111" s="207"/>
      <c r="I111" s="210"/>
      <c r="J111" s="247">
        <f>BK111</f>
        <v>0</v>
      </c>
      <c r="K111" s="207"/>
      <c r="L111" s="212"/>
      <c r="M111" s="213"/>
      <c r="N111" s="214"/>
      <c r="O111" s="214"/>
      <c r="P111" s="215">
        <f>P112</f>
        <v>0</v>
      </c>
      <c r="Q111" s="214"/>
      <c r="R111" s="215">
        <f>R112</f>
        <v>0</v>
      </c>
      <c r="S111" s="214"/>
      <c r="T111" s="216">
        <f>T112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217" t="s">
        <v>139</v>
      </c>
      <c r="AT111" s="218" t="s">
        <v>68</v>
      </c>
      <c r="AU111" s="218" t="s">
        <v>77</v>
      </c>
      <c r="AY111" s="217" t="s">
        <v>126</v>
      </c>
      <c r="BK111" s="219">
        <f>BK112</f>
        <v>0</v>
      </c>
    </row>
    <row r="112" s="2" customFormat="1" ht="16.5" customHeight="1">
      <c r="A112" s="39"/>
      <c r="B112" s="40"/>
      <c r="C112" s="220" t="s">
        <v>162</v>
      </c>
      <c r="D112" s="220" t="s">
        <v>150</v>
      </c>
      <c r="E112" s="221" t="s">
        <v>576</v>
      </c>
      <c r="F112" s="222" t="s">
        <v>577</v>
      </c>
      <c r="G112" s="223" t="s">
        <v>412</v>
      </c>
      <c r="H112" s="224">
        <v>1</v>
      </c>
      <c r="I112" s="225"/>
      <c r="J112" s="226">
        <f>ROUND(I112*H112,2)</f>
        <v>0</v>
      </c>
      <c r="K112" s="222" t="s">
        <v>538</v>
      </c>
      <c r="L112" s="45"/>
      <c r="M112" s="227" t="s">
        <v>19</v>
      </c>
      <c r="N112" s="228" t="s">
        <v>40</v>
      </c>
      <c r="O112" s="85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4" t="s">
        <v>539</v>
      </c>
      <c r="AT112" s="204" t="s">
        <v>150</v>
      </c>
      <c r="AU112" s="204" t="s">
        <v>79</v>
      </c>
      <c r="AY112" s="18" t="s">
        <v>126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8" t="s">
        <v>77</v>
      </c>
      <c r="BK112" s="205">
        <f>ROUND(I112*H112,2)</f>
        <v>0</v>
      </c>
      <c r="BL112" s="18" t="s">
        <v>539</v>
      </c>
      <c r="BM112" s="204" t="s">
        <v>578</v>
      </c>
    </row>
    <row r="113" s="11" customFormat="1" ht="22.8" customHeight="1">
      <c r="A113" s="11"/>
      <c r="B113" s="206"/>
      <c r="C113" s="207"/>
      <c r="D113" s="208" t="s">
        <v>68</v>
      </c>
      <c r="E113" s="246" t="s">
        <v>579</v>
      </c>
      <c r="F113" s="246" t="s">
        <v>580</v>
      </c>
      <c r="G113" s="207"/>
      <c r="H113" s="207"/>
      <c r="I113" s="210"/>
      <c r="J113" s="247">
        <f>BK113</f>
        <v>0</v>
      </c>
      <c r="K113" s="207"/>
      <c r="L113" s="212"/>
      <c r="M113" s="213"/>
      <c r="N113" s="214"/>
      <c r="O113" s="214"/>
      <c r="P113" s="215">
        <f>P114</f>
        <v>0</v>
      </c>
      <c r="Q113" s="214"/>
      <c r="R113" s="215">
        <f>R114</f>
        <v>0</v>
      </c>
      <c r="S113" s="214"/>
      <c r="T113" s="216">
        <f>T114</f>
        <v>0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217" t="s">
        <v>139</v>
      </c>
      <c r="AT113" s="218" t="s">
        <v>68</v>
      </c>
      <c r="AU113" s="218" t="s">
        <v>77</v>
      </c>
      <c r="AY113" s="217" t="s">
        <v>126</v>
      </c>
      <c r="BK113" s="219">
        <f>BK114</f>
        <v>0</v>
      </c>
    </row>
    <row r="114" s="2" customFormat="1" ht="16.5" customHeight="1">
      <c r="A114" s="39"/>
      <c r="B114" s="40"/>
      <c r="C114" s="220" t="s">
        <v>166</v>
      </c>
      <c r="D114" s="220" t="s">
        <v>150</v>
      </c>
      <c r="E114" s="221" t="s">
        <v>581</v>
      </c>
      <c r="F114" s="222" t="s">
        <v>582</v>
      </c>
      <c r="G114" s="223" t="s">
        <v>412</v>
      </c>
      <c r="H114" s="224">
        <v>1</v>
      </c>
      <c r="I114" s="225"/>
      <c r="J114" s="226">
        <f>ROUND(I114*H114,2)</f>
        <v>0</v>
      </c>
      <c r="K114" s="222" t="s">
        <v>350</v>
      </c>
      <c r="L114" s="45"/>
      <c r="M114" s="277" t="s">
        <v>19</v>
      </c>
      <c r="N114" s="278" t="s">
        <v>40</v>
      </c>
      <c r="O114" s="279"/>
      <c r="P114" s="280">
        <f>O114*H114</f>
        <v>0</v>
      </c>
      <c r="Q114" s="280">
        <v>0</v>
      </c>
      <c r="R114" s="280">
        <f>Q114*H114</f>
        <v>0</v>
      </c>
      <c r="S114" s="280">
        <v>0</v>
      </c>
      <c r="T114" s="28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4" t="s">
        <v>539</v>
      </c>
      <c r="AT114" s="204" t="s">
        <v>150</v>
      </c>
      <c r="AU114" s="204" t="s">
        <v>79</v>
      </c>
      <c r="AY114" s="18" t="s">
        <v>126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77</v>
      </c>
      <c r="BK114" s="205">
        <f>ROUND(I114*H114,2)</f>
        <v>0</v>
      </c>
      <c r="BL114" s="18" t="s">
        <v>539</v>
      </c>
      <c r="BM114" s="204" t="s">
        <v>583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K1ISIVGx373ql/dlFEMz+6qyn4cpk5hfzLBv82JXhw2DwswRijoWyM9p1ZCHtVn/aRJraeBR2Td1dedXqe7XBQ==" hashValue="FtRlKN3FXzf+F1UvhXoverDR5csCXFI/yIoOziRUzWr4CDKYAVWZO0UcuBWqXzORmO+smi4Y8NCz9moNyMrJcg==" algorithmName="SHA-512" password="CC35"/>
  <autoFilter ref="C91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79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Oprava kolejové váhy v ŽST Břeclav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520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238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584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471</v>
      </c>
      <c r="G14" s="39"/>
      <c r="H14" s="39"/>
      <c r="I14" s="143" t="s">
        <v>23</v>
      </c>
      <c r="J14" s="147" t="str">
        <f>'Rekapitulace stavby'!AN8</f>
        <v>25. 1. 2021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3" t="s">
        <v>27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27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32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33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3" t="s">
        <v>40</v>
      </c>
      <c r="F35" s="157">
        <f>ROUND((SUM(BE86:BE89)),  2)</f>
        <v>0</v>
      </c>
      <c r="G35" s="39"/>
      <c r="H35" s="39"/>
      <c r="I35" s="158">
        <v>0.20999999999999999</v>
      </c>
      <c r="J35" s="157">
        <f>ROUND(((SUM(BE86:BE89))*I35),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41</v>
      </c>
      <c r="F36" s="157">
        <f>ROUND((SUM(BF86:BF89)),  2)</f>
        <v>0</v>
      </c>
      <c r="G36" s="39"/>
      <c r="H36" s="39"/>
      <c r="I36" s="158">
        <v>0.14999999999999999</v>
      </c>
      <c r="J36" s="157">
        <f>ROUND(((SUM(BF86:BF89))*I36),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57">
        <f>ROUND((SUM(BG86:BG89)),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43</v>
      </c>
      <c r="F38" s="157">
        <f>ROUND((SUM(BH86:BH89)),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44</v>
      </c>
      <c r="F39" s="157">
        <f>ROUND((SUM(BI86:BI89)),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Oprava kolejové váhy v ŽST Břeclav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238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SO03 - VRN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žst. Břeclav</v>
      </c>
      <c r="G56" s="41"/>
      <c r="H56" s="41"/>
      <c r="I56" s="33" t="s">
        <v>23</v>
      </c>
      <c r="J56" s="73" t="str">
        <f>IF(J14="","",J14)</f>
        <v>25. 1. 2021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32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103</v>
      </c>
      <c r="D61" s="172"/>
      <c r="E61" s="172"/>
      <c r="F61" s="172"/>
      <c r="G61" s="172"/>
      <c r="H61" s="172"/>
      <c r="I61" s="172"/>
      <c r="J61" s="173" t="s">
        <v>104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67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5"/>
      <c r="C64" s="176"/>
      <c r="D64" s="177" t="s">
        <v>522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107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Oprava kolejové váhy v ŽST Břeclav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100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520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238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SO03 - VRN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žst. Břeclav</v>
      </c>
      <c r="G80" s="41"/>
      <c r="H80" s="41"/>
      <c r="I80" s="33" t="s">
        <v>23</v>
      </c>
      <c r="J80" s="73" t="str">
        <f>IF(J14="","",J14)</f>
        <v>25. 1. 2021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E17</f>
        <v xml:space="preserve"> </v>
      </c>
      <c r="G82" s="41"/>
      <c r="H82" s="41"/>
      <c r="I82" s="33" t="s">
        <v>30</v>
      </c>
      <c r="J82" s="37" t="str">
        <f>E23</f>
        <v xml:space="preserve"> 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28</v>
      </c>
      <c r="D83" s="41"/>
      <c r="E83" s="41"/>
      <c r="F83" s="28" t="str">
        <f>IF(E20="","",E20)</f>
        <v>Vyplň údaj</v>
      </c>
      <c r="G83" s="41"/>
      <c r="H83" s="41"/>
      <c r="I83" s="33" t="s">
        <v>32</v>
      </c>
      <c r="J83" s="37" t="str">
        <f>E26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81"/>
      <c r="B85" s="182"/>
      <c r="C85" s="183" t="s">
        <v>108</v>
      </c>
      <c r="D85" s="184" t="s">
        <v>54</v>
      </c>
      <c r="E85" s="184" t="s">
        <v>50</v>
      </c>
      <c r="F85" s="184" t="s">
        <v>51</v>
      </c>
      <c r="G85" s="184" t="s">
        <v>109</v>
      </c>
      <c r="H85" s="184" t="s">
        <v>110</v>
      </c>
      <c r="I85" s="184" t="s">
        <v>111</v>
      </c>
      <c r="J85" s="184" t="s">
        <v>104</v>
      </c>
      <c r="K85" s="185" t="s">
        <v>112</v>
      </c>
      <c r="L85" s="186"/>
      <c r="M85" s="93" t="s">
        <v>19</v>
      </c>
      <c r="N85" s="94" t="s">
        <v>39</v>
      </c>
      <c r="O85" s="94" t="s">
        <v>113</v>
      </c>
      <c r="P85" s="94" t="s">
        <v>114</v>
      </c>
      <c r="Q85" s="94" t="s">
        <v>115</v>
      </c>
      <c r="R85" s="94" t="s">
        <v>116</v>
      </c>
      <c r="S85" s="94" t="s">
        <v>117</v>
      </c>
      <c r="T85" s="95" t="s">
        <v>118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39"/>
      <c r="B86" s="40"/>
      <c r="C86" s="100" t="s">
        <v>119</v>
      </c>
      <c r="D86" s="41"/>
      <c r="E86" s="41"/>
      <c r="F86" s="41"/>
      <c r="G86" s="41"/>
      <c r="H86" s="41"/>
      <c r="I86" s="41"/>
      <c r="J86" s="187">
        <f>BK86</f>
        <v>0</v>
      </c>
      <c r="K86" s="41"/>
      <c r="L86" s="45"/>
      <c r="M86" s="96"/>
      <c r="N86" s="188"/>
      <c r="O86" s="97"/>
      <c r="P86" s="189">
        <f>P87</f>
        <v>0</v>
      </c>
      <c r="Q86" s="97"/>
      <c r="R86" s="189">
        <f>R87</f>
        <v>0</v>
      </c>
      <c r="S86" s="97"/>
      <c r="T86" s="190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68</v>
      </c>
      <c r="AU86" s="18" t="s">
        <v>105</v>
      </c>
      <c r="BK86" s="191">
        <f>BK87</f>
        <v>0</v>
      </c>
    </row>
    <row r="87" s="11" customFormat="1" ht="25.92" customHeight="1">
      <c r="A87" s="11"/>
      <c r="B87" s="206"/>
      <c r="C87" s="207"/>
      <c r="D87" s="208" t="s">
        <v>68</v>
      </c>
      <c r="E87" s="209" t="s">
        <v>94</v>
      </c>
      <c r="F87" s="209" t="s">
        <v>523</v>
      </c>
      <c r="G87" s="207"/>
      <c r="H87" s="207"/>
      <c r="I87" s="210"/>
      <c r="J87" s="211">
        <f>BK87</f>
        <v>0</v>
      </c>
      <c r="K87" s="207"/>
      <c r="L87" s="212"/>
      <c r="M87" s="213"/>
      <c r="N87" s="214"/>
      <c r="O87" s="214"/>
      <c r="P87" s="215">
        <f>SUM(P88:P89)</f>
        <v>0</v>
      </c>
      <c r="Q87" s="214"/>
      <c r="R87" s="215">
        <f>SUM(R88:R89)</f>
        <v>0</v>
      </c>
      <c r="S87" s="214"/>
      <c r="T87" s="216">
        <f>SUM(T88:T89)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17" t="s">
        <v>139</v>
      </c>
      <c r="AT87" s="218" t="s">
        <v>68</v>
      </c>
      <c r="AU87" s="218" t="s">
        <v>69</v>
      </c>
      <c r="AY87" s="217" t="s">
        <v>126</v>
      </c>
      <c r="BK87" s="219">
        <f>SUM(BK88:BK89)</f>
        <v>0</v>
      </c>
    </row>
    <row r="88" s="2" customFormat="1" ht="16.5" customHeight="1">
      <c r="A88" s="39"/>
      <c r="B88" s="40"/>
      <c r="C88" s="220" t="s">
        <v>77</v>
      </c>
      <c r="D88" s="220" t="s">
        <v>150</v>
      </c>
      <c r="E88" s="221" t="s">
        <v>524</v>
      </c>
      <c r="F88" s="222" t="s">
        <v>525</v>
      </c>
      <c r="G88" s="223" t="s">
        <v>233</v>
      </c>
      <c r="H88" s="229"/>
      <c r="I88" s="225"/>
      <c r="J88" s="226">
        <f>ROUND(I88*H88,2)</f>
        <v>0</v>
      </c>
      <c r="K88" s="222" t="s">
        <v>124</v>
      </c>
      <c r="L88" s="45"/>
      <c r="M88" s="227" t="s">
        <v>19</v>
      </c>
      <c r="N88" s="228" t="s">
        <v>40</v>
      </c>
      <c r="O88" s="85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4" t="s">
        <v>127</v>
      </c>
      <c r="AT88" s="204" t="s">
        <v>150</v>
      </c>
      <c r="AU88" s="204" t="s">
        <v>77</v>
      </c>
      <c r="AY88" s="18" t="s">
        <v>126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77</v>
      </c>
      <c r="BK88" s="205">
        <f>ROUND(I88*H88,2)</f>
        <v>0</v>
      </c>
      <c r="BL88" s="18" t="s">
        <v>127</v>
      </c>
      <c r="BM88" s="204" t="s">
        <v>585</v>
      </c>
    </row>
    <row r="89" s="2" customFormat="1">
      <c r="A89" s="39"/>
      <c r="B89" s="40"/>
      <c r="C89" s="220" t="s">
        <v>79</v>
      </c>
      <c r="D89" s="220" t="s">
        <v>150</v>
      </c>
      <c r="E89" s="221" t="s">
        <v>586</v>
      </c>
      <c r="F89" s="222" t="s">
        <v>587</v>
      </c>
      <c r="G89" s="223" t="s">
        <v>233</v>
      </c>
      <c r="H89" s="229"/>
      <c r="I89" s="225"/>
      <c r="J89" s="226">
        <f>ROUND(I89*H89,2)</f>
        <v>0</v>
      </c>
      <c r="K89" s="222" t="s">
        <v>124</v>
      </c>
      <c r="L89" s="45"/>
      <c r="M89" s="277" t="s">
        <v>19</v>
      </c>
      <c r="N89" s="278" t="s">
        <v>40</v>
      </c>
      <c r="O89" s="279"/>
      <c r="P89" s="280">
        <f>O89*H89</f>
        <v>0</v>
      </c>
      <c r="Q89" s="280">
        <v>0</v>
      </c>
      <c r="R89" s="280">
        <f>Q89*H89</f>
        <v>0</v>
      </c>
      <c r="S89" s="280">
        <v>0</v>
      </c>
      <c r="T89" s="281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4" t="s">
        <v>127</v>
      </c>
      <c r="AT89" s="204" t="s">
        <v>150</v>
      </c>
      <c r="AU89" s="204" t="s">
        <v>77</v>
      </c>
      <c r="AY89" s="18" t="s">
        <v>126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8" t="s">
        <v>77</v>
      </c>
      <c r="BK89" s="205">
        <f>ROUND(I89*H89,2)</f>
        <v>0</v>
      </c>
      <c r="BL89" s="18" t="s">
        <v>127</v>
      </c>
      <c r="BM89" s="204" t="s">
        <v>588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9Fxdk/Djf4/GGMoCio+79MaE1PE+/v9iOJnNOjqfnxb9IFLCw+ii8su9bgKM3fM2ExcmQltHQiXVTVGsMAQiXA==" hashValue="8tGXEAeYjUqsRzf2SpRdC4DgAF50X0zCm/85f4foL4ddgDlZVfjVprgI+Fwnyj+TXFoyWtSlCcovTNSmRsNe3w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589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590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591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592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593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594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595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596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597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598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599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76</v>
      </c>
      <c r="F18" s="293" t="s">
        <v>600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601</v>
      </c>
      <c r="F19" s="293" t="s">
        <v>602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603</v>
      </c>
      <c r="F20" s="293" t="s">
        <v>604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605</v>
      </c>
      <c r="F21" s="293" t="s">
        <v>606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147</v>
      </c>
      <c r="F22" s="293" t="s">
        <v>148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85</v>
      </c>
      <c r="F23" s="293" t="s">
        <v>607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608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609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610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611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612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613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614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615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616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108</v>
      </c>
      <c r="F36" s="293"/>
      <c r="G36" s="293" t="s">
        <v>617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618</v>
      </c>
      <c r="F37" s="293"/>
      <c r="G37" s="293" t="s">
        <v>619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50</v>
      </c>
      <c r="F38" s="293"/>
      <c r="G38" s="293" t="s">
        <v>620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51</v>
      </c>
      <c r="F39" s="293"/>
      <c r="G39" s="293" t="s">
        <v>621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109</v>
      </c>
      <c r="F40" s="293"/>
      <c r="G40" s="293" t="s">
        <v>622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110</v>
      </c>
      <c r="F41" s="293"/>
      <c r="G41" s="293" t="s">
        <v>623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624</v>
      </c>
      <c r="F42" s="293"/>
      <c r="G42" s="293" t="s">
        <v>625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626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627</v>
      </c>
      <c r="F44" s="293"/>
      <c r="G44" s="293" t="s">
        <v>628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112</v>
      </c>
      <c r="F45" s="293"/>
      <c r="G45" s="293" t="s">
        <v>629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630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631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632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633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634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635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636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637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638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639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640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641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642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643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644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645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646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647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648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649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650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651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652</v>
      </c>
      <c r="D76" s="311"/>
      <c r="E76" s="311"/>
      <c r="F76" s="311" t="s">
        <v>653</v>
      </c>
      <c r="G76" s="312"/>
      <c r="H76" s="311" t="s">
        <v>51</v>
      </c>
      <c r="I76" s="311" t="s">
        <v>54</v>
      </c>
      <c r="J76" s="311" t="s">
        <v>654</v>
      </c>
      <c r="K76" s="310"/>
    </row>
    <row r="77" s="1" customFormat="1" ht="17.25" customHeight="1">
      <c r="B77" s="308"/>
      <c r="C77" s="313" t="s">
        <v>655</v>
      </c>
      <c r="D77" s="313"/>
      <c r="E77" s="313"/>
      <c r="F77" s="314" t="s">
        <v>656</v>
      </c>
      <c r="G77" s="315"/>
      <c r="H77" s="313"/>
      <c r="I77" s="313"/>
      <c r="J77" s="313" t="s">
        <v>657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50</v>
      </c>
      <c r="D79" s="318"/>
      <c r="E79" s="318"/>
      <c r="F79" s="319" t="s">
        <v>658</v>
      </c>
      <c r="G79" s="320"/>
      <c r="H79" s="296" t="s">
        <v>659</v>
      </c>
      <c r="I79" s="296" t="s">
        <v>660</v>
      </c>
      <c r="J79" s="296">
        <v>20</v>
      </c>
      <c r="K79" s="310"/>
    </row>
    <row r="80" s="1" customFormat="1" ht="15" customHeight="1">
      <c r="B80" s="308"/>
      <c r="C80" s="296" t="s">
        <v>661</v>
      </c>
      <c r="D80" s="296"/>
      <c r="E80" s="296"/>
      <c r="F80" s="319" t="s">
        <v>658</v>
      </c>
      <c r="G80" s="320"/>
      <c r="H80" s="296" t="s">
        <v>662</v>
      </c>
      <c r="I80" s="296" t="s">
        <v>660</v>
      </c>
      <c r="J80" s="296">
        <v>120</v>
      </c>
      <c r="K80" s="310"/>
    </row>
    <row r="81" s="1" customFormat="1" ht="15" customHeight="1">
      <c r="B81" s="321"/>
      <c r="C81" s="296" t="s">
        <v>663</v>
      </c>
      <c r="D81" s="296"/>
      <c r="E81" s="296"/>
      <c r="F81" s="319" t="s">
        <v>664</v>
      </c>
      <c r="G81" s="320"/>
      <c r="H81" s="296" t="s">
        <v>665</v>
      </c>
      <c r="I81" s="296" t="s">
        <v>660</v>
      </c>
      <c r="J81" s="296">
        <v>50</v>
      </c>
      <c r="K81" s="310"/>
    </row>
    <row r="82" s="1" customFormat="1" ht="15" customHeight="1">
      <c r="B82" s="321"/>
      <c r="C82" s="296" t="s">
        <v>666</v>
      </c>
      <c r="D82" s="296"/>
      <c r="E82" s="296"/>
      <c r="F82" s="319" t="s">
        <v>658</v>
      </c>
      <c r="G82" s="320"/>
      <c r="H82" s="296" t="s">
        <v>667</v>
      </c>
      <c r="I82" s="296" t="s">
        <v>668</v>
      </c>
      <c r="J82" s="296"/>
      <c r="K82" s="310"/>
    </row>
    <row r="83" s="1" customFormat="1" ht="15" customHeight="1">
      <c r="B83" s="321"/>
      <c r="C83" s="322" t="s">
        <v>669</v>
      </c>
      <c r="D83" s="322"/>
      <c r="E83" s="322"/>
      <c r="F83" s="323" t="s">
        <v>664</v>
      </c>
      <c r="G83" s="322"/>
      <c r="H83" s="322" t="s">
        <v>670</v>
      </c>
      <c r="I83" s="322" t="s">
        <v>660</v>
      </c>
      <c r="J83" s="322">
        <v>15</v>
      </c>
      <c r="K83" s="310"/>
    </row>
    <row r="84" s="1" customFormat="1" ht="15" customHeight="1">
      <c r="B84" s="321"/>
      <c r="C84" s="322" t="s">
        <v>671</v>
      </c>
      <c r="D84" s="322"/>
      <c r="E84" s="322"/>
      <c r="F84" s="323" t="s">
        <v>664</v>
      </c>
      <c r="G84" s="322"/>
      <c r="H84" s="322" t="s">
        <v>672</v>
      </c>
      <c r="I84" s="322" t="s">
        <v>660</v>
      </c>
      <c r="J84" s="322">
        <v>15</v>
      </c>
      <c r="K84" s="310"/>
    </row>
    <row r="85" s="1" customFormat="1" ht="15" customHeight="1">
      <c r="B85" s="321"/>
      <c r="C85" s="322" t="s">
        <v>673</v>
      </c>
      <c r="D85" s="322"/>
      <c r="E85" s="322"/>
      <c r="F85" s="323" t="s">
        <v>664</v>
      </c>
      <c r="G85" s="322"/>
      <c r="H85" s="322" t="s">
        <v>674</v>
      </c>
      <c r="I85" s="322" t="s">
        <v>660</v>
      </c>
      <c r="J85" s="322">
        <v>20</v>
      </c>
      <c r="K85" s="310"/>
    </row>
    <row r="86" s="1" customFormat="1" ht="15" customHeight="1">
      <c r="B86" s="321"/>
      <c r="C86" s="322" t="s">
        <v>675</v>
      </c>
      <c r="D86" s="322"/>
      <c r="E86" s="322"/>
      <c r="F86" s="323" t="s">
        <v>664</v>
      </c>
      <c r="G86" s="322"/>
      <c r="H86" s="322" t="s">
        <v>676</v>
      </c>
      <c r="I86" s="322" t="s">
        <v>660</v>
      </c>
      <c r="J86" s="322">
        <v>20</v>
      </c>
      <c r="K86" s="310"/>
    </row>
    <row r="87" s="1" customFormat="1" ht="15" customHeight="1">
      <c r="B87" s="321"/>
      <c r="C87" s="296" t="s">
        <v>677</v>
      </c>
      <c r="D87" s="296"/>
      <c r="E87" s="296"/>
      <c r="F87" s="319" t="s">
        <v>664</v>
      </c>
      <c r="G87" s="320"/>
      <c r="H87" s="296" t="s">
        <v>678</v>
      </c>
      <c r="I87" s="296" t="s">
        <v>660</v>
      </c>
      <c r="J87" s="296">
        <v>50</v>
      </c>
      <c r="K87" s="310"/>
    </row>
    <row r="88" s="1" customFormat="1" ht="15" customHeight="1">
      <c r="B88" s="321"/>
      <c r="C88" s="296" t="s">
        <v>679</v>
      </c>
      <c r="D88" s="296"/>
      <c r="E88" s="296"/>
      <c r="F88" s="319" t="s">
        <v>664</v>
      </c>
      <c r="G88" s="320"/>
      <c r="H88" s="296" t="s">
        <v>680</v>
      </c>
      <c r="I88" s="296" t="s">
        <v>660</v>
      </c>
      <c r="J88" s="296">
        <v>20</v>
      </c>
      <c r="K88" s="310"/>
    </row>
    <row r="89" s="1" customFormat="1" ht="15" customHeight="1">
      <c r="B89" s="321"/>
      <c r="C89" s="296" t="s">
        <v>681</v>
      </c>
      <c r="D89" s="296"/>
      <c r="E89" s="296"/>
      <c r="F89" s="319" t="s">
        <v>664</v>
      </c>
      <c r="G89" s="320"/>
      <c r="H89" s="296" t="s">
        <v>682</v>
      </c>
      <c r="I89" s="296" t="s">
        <v>660</v>
      </c>
      <c r="J89" s="296">
        <v>20</v>
      </c>
      <c r="K89" s="310"/>
    </row>
    <row r="90" s="1" customFormat="1" ht="15" customHeight="1">
      <c r="B90" s="321"/>
      <c r="C90" s="296" t="s">
        <v>683</v>
      </c>
      <c r="D90" s="296"/>
      <c r="E90" s="296"/>
      <c r="F90" s="319" t="s">
        <v>664</v>
      </c>
      <c r="G90" s="320"/>
      <c r="H90" s="296" t="s">
        <v>684</v>
      </c>
      <c r="I90" s="296" t="s">
        <v>660</v>
      </c>
      <c r="J90" s="296">
        <v>50</v>
      </c>
      <c r="K90" s="310"/>
    </row>
    <row r="91" s="1" customFormat="1" ht="15" customHeight="1">
      <c r="B91" s="321"/>
      <c r="C91" s="296" t="s">
        <v>685</v>
      </c>
      <c r="D91" s="296"/>
      <c r="E91" s="296"/>
      <c r="F91" s="319" t="s">
        <v>664</v>
      </c>
      <c r="G91" s="320"/>
      <c r="H91" s="296" t="s">
        <v>685</v>
      </c>
      <c r="I91" s="296" t="s">
        <v>660</v>
      </c>
      <c r="J91" s="296">
        <v>50</v>
      </c>
      <c r="K91" s="310"/>
    </row>
    <row r="92" s="1" customFormat="1" ht="15" customHeight="1">
      <c r="B92" s="321"/>
      <c r="C92" s="296" t="s">
        <v>686</v>
      </c>
      <c r="D92" s="296"/>
      <c r="E92" s="296"/>
      <c r="F92" s="319" t="s">
        <v>664</v>
      </c>
      <c r="G92" s="320"/>
      <c r="H92" s="296" t="s">
        <v>687</v>
      </c>
      <c r="I92" s="296" t="s">
        <v>660</v>
      </c>
      <c r="J92" s="296">
        <v>255</v>
      </c>
      <c r="K92" s="310"/>
    </row>
    <row r="93" s="1" customFormat="1" ht="15" customHeight="1">
      <c r="B93" s="321"/>
      <c r="C93" s="296" t="s">
        <v>688</v>
      </c>
      <c r="D93" s="296"/>
      <c r="E93" s="296"/>
      <c r="F93" s="319" t="s">
        <v>658</v>
      </c>
      <c r="G93" s="320"/>
      <c r="H93" s="296" t="s">
        <v>689</v>
      </c>
      <c r="I93" s="296" t="s">
        <v>690</v>
      </c>
      <c r="J93" s="296"/>
      <c r="K93" s="310"/>
    </row>
    <row r="94" s="1" customFormat="1" ht="15" customHeight="1">
      <c r="B94" s="321"/>
      <c r="C94" s="296" t="s">
        <v>691</v>
      </c>
      <c r="D94" s="296"/>
      <c r="E94" s="296"/>
      <c r="F94" s="319" t="s">
        <v>658</v>
      </c>
      <c r="G94" s="320"/>
      <c r="H94" s="296" t="s">
        <v>692</v>
      </c>
      <c r="I94" s="296" t="s">
        <v>693</v>
      </c>
      <c r="J94" s="296"/>
      <c r="K94" s="310"/>
    </row>
    <row r="95" s="1" customFormat="1" ht="15" customHeight="1">
      <c r="B95" s="321"/>
      <c r="C95" s="296" t="s">
        <v>694</v>
      </c>
      <c r="D95" s="296"/>
      <c r="E95" s="296"/>
      <c r="F95" s="319" t="s">
        <v>658</v>
      </c>
      <c r="G95" s="320"/>
      <c r="H95" s="296" t="s">
        <v>694</v>
      </c>
      <c r="I95" s="296" t="s">
        <v>693</v>
      </c>
      <c r="J95" s="296"/>
      <c r="K95" s="310"/>
    </row>
    <row r="96" s="1" customFormat="1" ht="15" customHeight="1">
      <c r="B96" s="321"/>
      <c r="C96" s="296" t="s">
        <v>35</v>
      </c>
      <c r="D96" s="296"/>
      <c r="E96" s="296"/>
      <c r="F96" s="319" t="s">
        <v>658</v>
      </c>
      <c r="G96" s="320"/>
      <c r="H96" s="296" t="s">
        <v>695</v>
      </c>
      <c r="I96" s="296" t="s">
        <v>693</v>
      </c>
      <c r="J96" s="296"/>
      <c r="K96" s="310"/>
    </row>
    <row r="97" s="1" customFormat="1" ht="15" customHeight="1">
      <c r="B97" s="321"/>
      <c r="C97" s="296" t="s">
        <v>45</v>
      </c>
      <c r="D97" s="296"/>
      <c r="E97" s="296"/>
      <c r="F97" s="319" t="s">
        <v>658</v>
      </c>
      <c r="G97" s="320"/>
      <c r="H97" s="296" t="s">
        <v>696</v>
      </c>
      <c r="I97" s="296" t="s">
        <v>693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697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652</v>
      </c>
      <c r="D103" s="311"/>
      <c r="E103" s="311"/>
      <c r="F103" s="311" t="s">
        <v>653</v>
      </c>
      <c r="G103" s="312"/>
      <c r="H103" s="311" t="s">
        <v>51</v>
      </c>
      <c r="I103" s="311" t="s">
        <v>54</v>
      </c>
      <c r="J103" s="311" t="s">
        <v>654</v>
      </c>
      <c r="K103" s="310"/>
    </row>
    <row r="104" s="1" customFormat="1" ht="17.25" customHeight="1">
      <c r="B104" s="308"/>
      <c r="C104" s="313" t="s">
        <v>655</v>
      </c>
      <c r="D104" s="313"/>
      <c r="E104" s="313"/>
      <c r="F104" s="314" t="s">
        <v>656</v>
      </c>
      <c r="G104" s="315"/>
      <c r="H104" s="313"/>
      <c r="I104" s="313"/>
      <c r="J104" s="313" t="s">
        <v>657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50</v>
      </c>
      <c r="D106" s="318"/>
      <c r="E106" s="318"/>
      <c r="F106" s="319" t="s">
        <v>658</v>
      </c>
      <c r="G106" s="296"/>
      <c r="H106" s="296" t="s">
        <v>698</v>
      </c>
      <c r="I106" s="296" t="s">
        <v>660</v>
      </c>
      <c r="J106" s="296">
        <v>20</v>
      </c>
      <c r="K106" s="310"/>
    </row>
    <row r="107" s="1" customFormat="1" ht="15" customHeight="1">
      <c r="B107" s="308"/>
      <c r="C107" s="296" t="s">
        <v>661</v>
      </c>
      <c r="D107" s="296"/>
      <c r="E107" s="296"/>
      <c r="F107" s="319" t="s">
        <v>658</v>
      </c>
      <c r="G107" s="296"/>
      <c r="H107" s="296" t="s">
        <v>698</v>
      </c>
      <c r="I107" s="296" t="s">
        <v>660</v>
      </c>
      <c r="J107" s="296">
        <v>120</v>
      </c>
      <c r="K107" s="310"/>
    </row>
    <row r="108" s="1" customFormat="1" ht="15" customHeight="1">
      <c r="B108" s="321"/>
      <c r="C108" s="296" t="s">
        <v>663</v>
      </c>
      <c r="D108" s="296"/>
      <c r="E108" s="296"/>
      <c r="F108" s="319" t="s">
        <v>664</v>
      </c>
      <c r="G108" s="296"/>
      <c r="H108" s="296" t="s">
        <v>698</v>
      </c>
      <c r="I108" s="296" t="s">
        <v>660</v>
      </c>
      <c r="J108" s="296">
        <v>50</v>
      </c>
      <c r="K108" s="310"/>
    </row>
    <row r="109" s="1" customFormat="1" ht="15" customHeight="1">
      <c r="B109" s="321"/>
      <c r="C109" s="296" t="s">
        <v>666</v>
      </c>
      <c r="D109" s="296"/>
      <c r="E109" s="296"/>
      <c r="F109" s="319" t="s">
        <v>658</v>
      </c>
      <c r="G109" s="296"/>
      <c r="H109" s="296" t="s">
        <v>698</v>
      </c>
      <c r="I109" s="296" t="s">
        <v>668</v>
      </c>
      <c r="J109" s="296"/>
      <c r="K109" s="310"/>
    </row>
    <row r="110" s="1" customFormat="1" ht="15" customHeight="1">
      <c r="B110" s="321"/>
      <c r="C110" s="296" t="s">
        <v>677</v>
      </c>
      <c r="D110" s="296"/>
      <c r="E110" s="296"/>
      <c r="F110" s="319" t="s">
        <v>664</v>
      </c>
      <c r="G110" s="296"/>
      <c r="H110" s="296" t="s">
        <v>698</v>
      </c>
      <c r="I110" s="296" t="s">
        <v>660</v>
      </c>
      <c r="J110" s="296">
        <v>50</v>
      </c>
      <c r="K110" s="310"/>
    </row>
    <row r="111" s="1" customFormat="1" ht="15" customHeight="1">
      <c r="B111" s="321"/>
      <c r="C111" s="296" t="s">
        <v>685</v>
      </c>
      <c r="D111" s="296"/>
      <c r="E111" s="296"/>
      <c r="F111" s="319" t="s">
        <v>664</v>
      </c>
      <c r="G111" s="296"/>
      <c r="H111" s="296" t="s">
        <v>698</v>
      </c>
      <c r="I111" s="296" t="s">
        <v>660</v>
      </c>
      <c r="J111" s="296">
        <v>50</v>
      </c>
      <c r="K111" s="310"/>
    </row>
    <row r="112" s="1" customFormat="1" ht="15" customHeight="1">
      <c r="B112" s="321"/>
      <c r="C112" s="296" t="s">
        <v>683</v>
      </c>
      <c r="D112" s="296"/>
      <c r="E112" s="296"/>
      <c r="F112" s="319" t="s">
        <v>664</v>
      </c>
      <c r="G112" s="296"/>
      <c r="H112" s="296" t="s">
        <v>698</v>
      </c>
      <c r="I112" s="296" t="s">
        <v>660</v>
      </c>
      <c r="J112" s="296">
        <v>50</v>
      </c>
      <c r="K112" s="310"/>
    </row>
    <row r="113" s="1" customFormat="1" ht="15" customHeight="1">
      <c r="B113" s="321"/>
      <c r="C113" s="296" t="s">
        <v>50</v>
      </c>
      <c r="D113" s="296"/>
      <c r="E113" s="296"/>
      <c r="F113" s="319" t="s">
        <v>658</v>
      </c>
      <c r="G113" s="296"/>
      <c r="H113" s="296" t="s">
        <v>699</v>
      </c>
      <c r="I113" s="296" t="s">
        <v>660</v>
      </c>
      <c r="J113" s="296">
        <v>20</v>
      </c>
      <c r="K113" s="310"/>
    </row>
    <row r="114" s="1" customFormat="1" ht="15" customHeight="1">
      <c r="B114" s="321"/>
      <c r="C114" s="296" t="s">
        <v>700</v>
      </c>
      <c r="D114" s="296"/>
      <c r="E114" s="296"/>
      <c r="F114" s="319" t="s">
        <v>658</v>
      </c>
      <c r="G114" s="296"/>
      <c r="H114" s="296" t="s">
        <v>701</v>
      </c>
      <c r="I114" s="296" t="s">
        <v>660</v>
      </c>
      <c r="J114" s="296">
        <v>120</v>
      </c>
      <c r="K114" s="310"/>
    </row>
    <row r="115" s="1" customFormat="1" ht="15" customHeight="1">
      <c r="B115" s="321"/>
      <c r="C115" s="296" t="s">
        <v>35</v>
      </c>
      <c r="D115" s="296"/>
      <c r="E115" s="296"/>
      <c r="F115" s="319" t="s">
        <v>658</v>
      </c>
      <c r="G115" s="296"/>
      <c r="H115" s="296" t="s">
        <v>702</v>
      </c>
      <c r="I115" s="296" t="s">
        <v>693</v>
      </c>
      <c r="J115" s="296"/>
      <c r="K115" s="310"/>
    </row>
    <row r="116" s="1" customFormat="1" ht="15" customHeight="1">
      <c r="B116" s="321"/>
      <c r="C116" s="296" t="s">
        <v>45</v>
      </c>
      <c r="D116" s="296"/>
      <c r="E116" s="296"/>
      <c r="F116" s="319" t="s">
        <v>658</v>
      </c>
      <c r="G116" s="296"/>
      <c r="H116" s="296" t="s">
        <v>703</v>
      </c>
      <c r="I116" s="296" t="s">
        <v>693</v>
      </c>
      <c r="J116" s="296"/>
      <c r="K116" s="310"/>
    </row>
    <row r="117" s="1" customFormat="1" ht="15" customHeight="1">
      <c r="B117" s="321"/>
      <c r="C117" s="296" t="s">
        <v>54</v>
      </c>
      <c r="D117" s="296"/>
      <c r="E117" s="296"/>
      <c r="F117" s="319" t="s">
        <v>658</v>
      </c>
      <c r="G117" s="296"/>
      <c r="H117" s="296" t="s">
        <v>704</v>
      </c>
      <c r="I117" s="296" t="s">
        <v>705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706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652</v>
      </c>
      <c r="D123" s="311"/>
      <c r="E123" s="311"/>
      <c r="F123" s="311" t="s">
        <v>653</v>
      </c>
      <c r="G123" s="312"/>
      <c r="H123" s="311" t="s">
        <v>51</v>
      </c>
      <c r="I123" s="311" t="s">
        <v>54</v>
      </c>
      <c r="J123" s="311" t="s">
        <v>654</v>
      </c>
      <c r="K123" s="340"/>
    </row>
    <row r="124" s="1" customFormat="1" ht="17.25" customHeight="1">
      <c r="B124" s="339"/>
      <c r="C124" s="313" t="s">
        <v>655</v>
      </c>
      <c r="D124" s="313"/>
      <c r="E124" s="313"/>
      <c r="F124" s="314" t="s">
        <v>656</v>
      </c>
      <c r="G124" s="315"/>
      <c r="H124" s="313"/>
      <c r="I124" s="313"/>
      <c r="J124" s="313" t="s">
        <v>657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661</v>
      </c>
      <c r="D126" s="318"/>
      <c r="E126" s="318"/>
      <c r="F126" s="319" t="s">
        <v>658</v>
      </c>
      <c r="G126" s="296"/>
      <c r="H126" s="296" t="s">
        <v>698</v>
      </c>
      <c r="I126" s="296" t="s">
        <v>660</v>
      </c>
      <c r="J126" s="296">
        <v>120</v>
      </c>
      <c r="K126" s="344"/>
    </row>
    <row r="127" s="1" customFormat="1" ht="15" customHeight="1">
      <c r="B127" s="341"/>
      <c r="C127" s="296" t="s">
        <v>707</v>
      </c>
      <c r="D127" s="296"/>
      <c r="E127" s="296"/>
      <c r="F127" s="319" t="s">
        <v>658</v>
      </c>
      <c r="G127" s="296"/>
      <c r="H127" s="296" t="s">
        <v>708</v>
      </c>
      <c r="I127" s="296" t="s">
        <v>660</v>
      </c>
      <c r="J127" s="296" t="s">
        <v>709</v>
      </c>
      <c r="K127" s="344"/>
    </row>
    <row r="128" s="1" customFormat="1" ht="15" customHeight="1">
      <c r="B128" s="341"/>
      <c r="C128" s="296" t="s">
        <v>85</v>
      </c>
      <c r="D128" s="296"/>
      <c r="E128" s="296"/>
      <c r="F128" s="319" t="s">
        <v>658</v>
      </c>
      <c r="G128" s="296"/>
      <c r="H128" s="296" t="s">
        <v>710</v>
      </c>
      <c r="I128" s="296" t="s">
        <v>660</v>
      </c>
      <c r="J128" s="296" t="s">
        <v>709</v>
      </c>
      <c r="K128" s="344"/>
    </row>
    <row r="129" s="1" customFormat="1" ht="15" customHeight="1">
      <c r="B129" s="341"/>
      <c r="C129" s="296" t="s">
        <v>669</v>
      </c>
      <c r="D129" s="296"/>
      <c r="E129" s="296"/>
      <c r="F129" s="319" t="s">
        <v>664</v>
      </c>
      <c r="G129" s="296"/>
      <c r="H129" s="296" t="s">
        <v>670</v>
      </c>
      <c r="I129" s="296" t="s">
        <v>660</v>
      </c>
      <c r="J129" s="296">
        <v>15</v>
      </c>
      <c r="K129" s="344"/>
    </row>
    <row r="130" s="1" customFormat="1" ht="15" customHeight="1">
      <c r="B130" s="341"/>
      <c r="C130" s="322" t="s">
        <v>671</v>
      </c>
      <c r="D130" s="322"/>
      <c r="E130" s="322"/>
      <c r="F130" s="323" t="s">
        <v>664</v>
      </c>
      <c r="G130" s="322"/>
      <c r="H130" s="322" t="s">
        <v>672</v>
      </c>
      <c r="I130" s="322" t="s">
        <v>660</v>
      </c>
      <c r="J130" s="322">
        <v>15</v>
      </c>
      <c r="K130" s="344"/>
    </row>
    <row r="131" s="1" customFormat="1" ht="15" customHeight="1">
      <c r="B131" s="341"/>
      <c r="C131" s="322" t="s">
        <v>673</v>
      </c>
      <c r="D131" s="322"/>
      <c r="E131" s="322"/>
      <c r="F131" s="323" t="s">
        <v>664</v>
      </c>
      <c r="G131" s="322"/>
      <c r="H131" s="322" t="s">
        <v>674</v>
      </c>
      <c r="I131" s="322" t="s">
        <v>660</v>
      </c>
      <c r="J131" s="322">
        <v>20</v>
      </c>
      <c r="K131" s="344"/>
    </row>
    <row r="132" s="1" customFormat="1" ht="15" customHeight="1">
      <c r="B132" s="341"/>
      <c r="C132" s="322" t="s">
        <v>675</v>
      </c>
      <c r="D132" s="322"/>
      <c r="E132" s="322"/>
      <c r="F132" s="323" t="s">
        <v>664</v>
      </c>
      <c r="G132" s="322"/>
      <c r="H132" s="322" t="s">
        <v>676</v>
      </c>
      <c r="I132" s="322" t="s">
        <v>660</v>
      </c>
      <c r="J132" s="322">
        <v>20</v>
      </c>
      <c r="K132" s="344"/>
    </row>
    <row r="133" s="1" customFormat="1" ht="15" customHeight="1">
      <c r="B133" s="341"/>
      <c r="C133" s="296" t="s">
        <v>663</v>
      </c>
      <c r="D133" s="296"/>
      <c r="E133" s="296"/>
      <c r="F133" s="319" t="s">
        <v>664</v>
      </c>
      <c r="G133" s="296"/>
      <c r="H133" s="296" t="s">
        <v>698</v>
      </c>
      <c r="I133" s="296" t="s">
        <v>660</v>
      </c>
      <c r="J133" s="296">
        <v>50</v>
      </c>
      <c r="K133" s="344"/>
    </row>
    <row r="134" s="1" customFormat="1" ht="15" customHeight="1">
      <c r="B134" s="341"/>
      <c r="C134" s="296" t="s">
        <v>677</v>
      </c>
      <c r="D134" s="296"/>
      <c r="E134" s="296"/>
      <c r="F134" s="319" t="s">
        <v>664</v>
      </c>
      <c r="G134" s="296"/>
      <c r="H134" s="296" t="s">
        <v>698</v>
      </c>
      <c r="I134" s="296" t="s">
        <v>660</v>
      </c>
      <c r="J134" s="296">
        <v>50</v>
      </c>
      <c r="K134" s="344"/>
    </row>
    <row r="135" s="1" customFormat="1" ht="15" customHeight="1">
      <c r="B135" s="341"/>
      <c r="C135" s="296" t="s">
        <v>683</v>
      </c>
      <c r="D135" s="296"/>
      <c r="E135" s="296"/>
      <c r="F135" s="319" t="s">
        <v>664</v>
      </c>
      <c r="G135" s="296"/>
      <c r="H135" s="296" t="s">
        <v>698</v>
      </c>
      <c r="I135" s="296" t="s">
        <v>660</v>
      </c>
      <c r="J135" s="296">
        <v>50</v>
      </c>
      <c r="K135" s="344"/>
    </row>
    <row r="136" s="1" customFormat="1" ht="15" customHeight="1">
      <c r="B136" s="341"/>
      <c r="C136" s="296" t="s">
        <v>685</v>
      </c>
      <c r="D136" s="296"/>
      <c r="E136" s="296"/>
      <c r="F136" s="319" t="s">
        <v>664</v>
      </c>
      <c r="G136" s="296"/>
      <c r="H136" s="296" t="s">
        <v>698</v>
      </c>
      <c r="I136" s="296" t="s">
        <v>660</v>
      </c>
      <c r="J136" s="296">
        <v>50</v>
      </c>
      <c r="K136" s="344"/>
    </row>
    <row r="137" s="1" customFormat="1" ht="15" customHeight="1">
      <c r="B137" s="341"/>
      <c r="C137" s="296" t="s">
        <v>686</v>
      </c>
      <c r="D137" s="296"/>
      <c r="E137" s="296"/>
      <c r="F137" s="319" t="s">
        <v>664</v>
      </c>
      <c r="G137" s="296"/>
      <c r="H137" s="296" t="s">
        <v>711</v>
      </c>
      <c r="I137" s="296" t="s">
        <v>660</v>
      </c>
      <c r="J137" s="296">
        <v>255</v>
      </c>
      <c r="K137" s="344"/>
    </row>
    <row r="138" s="1" customFormat="1" ht="15" customHeight="1">
      <c r="B138" s="341"/>
      <c r="C138" s="296" t="s">
        <v>688</v>
      </c>
      <c r="D138" s="296"/>
      <c r="E138" s="296"/>
      <c r="F138" s="319" t="s">
        <v>658</v>
      </c>
      <c r="G138" s="296"/>
      <c r="H138" s="296" t="s">
        <v>712</v>
      </c>
      <c r="I138" s="296" t="s">
        <v>690</v>
      </c>
      <c r="J138" s="296"/>
      <c r="K138" s="344"/>
    </row>
    <row r="139" s="1" customFormat="1" ht="15" customHeight="1">
      <c r="B139" s="341"/>
      <c r="C139" s="296" t="s">
        <v>691</v>
      </c>
      <c r="D139" s="296"/>
      <c r="E139" s="296"/>
      <c r="F139" s="319" t="s">
        <v>658</v>
      </c>
      <c r="G139" s="296"/>
      <c r="H139" s="296" t="s">
        <v>713</v>
      </c>
      <c r="I139" s="296" t="s">
        <v>693</v>
      </c>
      <c r="J139" s="296"/>
      <c r="K139" s="344"/>
    </row>
    <row r="140" s="1" customFormat="1" ht="15" customHeight="1">
      <c r="B140" s="341"/>
      <c r="C140" s="296" t="s">
        <v>694</v>
      </c>
      <c r="D140" s="296"/>
      <c r="E140" s="296"/>
      <c r="F140" s="319" t="s">
        <v>658</v>
      </c>
      <c r="G140" s="296"/>
      <c r="H140" s="296" t="s">
        <v>694</v>
      </c>
      <c r="I140" s="296" t="s">
        <v>693</v>
      </c>
      <c r="J140" s="296"/>
      <c r="K140" s="344"/>
    </row>
    <row r="141" s="1" customFormat="1" ht="15" customHeight="1">
      <c r="B141" s="341"/>
      <c r="C141" s="296" t="s">
        <v>35</v>
      </c>
      <c r="D141" s="296"/>
      <c r="E141" s="296"/>
      <c r="F141" s="319" t="s">
        <v>658</v>
      </c>
      <c r="G141" s="296"/>
      <c r="H141" s="296" t="s">
        <v>714</v>
      </c>
      <c r="I141" s="296" t="s">
        <v>693</v>
      </c>
      <c r="J141" s="296"/>
      <c r="K141" s="344"/>
    </row>
    <row r="142" s="1" customFormat="1" ht="15" customHeight="1">
      <c r="B142" s="341"/>
      <c r="C142" s="296" t="s">
        <v>715</v>
      </c>
      <c r="D142" s="296"/>
      <c r="E142" s="296"/>
      <c r="F142" s="319" t="s">
        <v>658</v>
      </c>
      <c r="G142" s="296"/>
      <c r="H142" s="296" t="s">
        <v>716</v>
      </c>
      <c r="I142" s="296" t="s">
        <v>693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717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652</v>
      </c>
      <c r="D148" s="311"/>
      <c r="E148" s="311"/>
      <c r="F148" s="311" t="s">
        <v>653</v>
      </c>
      <c r="G148" s="312"/>
      <c r="H148" s="311" t="s">
        <v>51</v>
      </c>
      <c r="I148" s="311" t="s">
        <v>54</v>
      </c>
      <c r="J148" s="311" t="s">
        <v>654</v>
      </c>
      <c r="K148" s="310"/>
    </row>
    <row r="149" s="1" customFormat="1" ht="17.25" customHeight="1">
      <c r="B149" s="308"/>
      <c r="C149" s="313" t="s">
        <v>655</v>
      </c>
      <c r="D149" s="313"/>
      <c r="E149" s="313"/>
      <c r="F149" s="314" t="s">
        <v>656</v>
      </c>
      <c r="G149" s="315"/>
      <c r="H149" s="313"/>
      <c r="I149" s="313"/>
      <c r="J149" s="313" t="s">
        <v>657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661</v>
      </c>
      <c r="D151" s="296"/>
      <c r="E151" s="296"/>
      <c r="F151" s="349" t="s">
        <v>658</v>
      </c>
      <c r="G151" s="296"/>
      <c r="H151" s="348" t="s">
        <v>698</v>
      </c>
      <c r="I151" s="348" t="s">
        <v>660</v>
      </c>
      <c r="J151" s="348">
        <v>120</v>
      </c>
      <c r="K151" s="344"/>
    </row>
    <row r="152" s="1" customFormat="1" ht="15" customHeight="1">
      <c r="B152" s="321"/>
      <c r="C152" s="348" t="s">
        <v>707</v>
      </c>
      <c r="D152" s="296"/>
      <c r="E152" s="296"/>
      <c r="F152" s="349" t="s">
        <v>658</v>
      </c>
      <c r="G152" s="296"/>
      <c r="H152" s="348" t="s">
        <v>718</v>
      </c>
      <c r="I152" s="348" t="s">
        <v>660</v>
      </c>
      <c r="J152" s="348" t="s">
        <v>709</v>
      </c>
      <c r="K152" s="344"/>
    </row>
    <row r="153" s="1" customFormat="1" ht="15" customHeight="1">
      <c r="B153" s="321"/>
      <c r="C153" s="348" t="s">
        <v>85</v>
      </c>
      <c r="D153" s="296"/>
      <c r="E153" s="296"/>
      <c r="F153" s="349" t="s">
        <v>658</v>
      </c>
      <c r="G153" s="296"/>
      <c r="H153" s="348" t="s">
        <v>719</v>
      </c>
      <c r="I153" s="348" t="s">
        <v>660</v>
      </c>
      <c r="J153" s="348" t="s">
        <v>709</v>
      </c>
      <c r="K153" s="344"/>
    </row>
    <row r="154" s="1" customFormat="1" ht="15" customHeight="1">
      <c r="B154" s="321"/>
      <c r="C154" s="348" t="s">
        <v>663</v>
      </c>
      <c r="D154" s="296"/>
      <c r="E154" s="296"/>
      <c r="F154" s="349" t="s">
        <v>664</v>
      </c>
      <c r="G154" s="296"/>
      <c r="H154" s="348" t="s">
        <v>698</v>
      </c>
      <c r="I154" s="348" t="s">
        <v>660</v>
      </c>
      <c r="J154" s="348">
        <v>50</v>
      </c>
      <c r="K154" s="344"/>
    </row>
    <row r="155" s="1" customFormat="1" ht="15" customHeight="1">
      <c r="B155" s="321"/>
      <c r="C155" s="348" t="s">
        <v>666</v>
      </c>
      <c r="D155" s="296"/>
      <c r="E155" s="296"/>
      <c r="F155" s="349" t="s">
        <v>658</v>
      </c>
      <c r="G155" s="296"/>
      <c r="H155" s="348" t="s">
        <v>698</v>
      </c>
      <c r="I155" s="348" t="s">
        <v>668</v>
      </c>
      <c r="J155" s="348"/>
      <c r="K155" s="344"/>
    </row>
    <row r="156" s="1" customFormat="1" ht="15" customHeight="1">
      <c r="B156" s="321"/>
      <c r="C156" s="348" t="s">
        <v>677</v>
      </c>
      <c r="D156" s="296"/>
      <c r="E156" s="296"/>
      <c r="F156" s="349" t="s">
        <v>664</v>
      </c>
      <c r="G156" s="296"/>
      <c r="H156" s="348" t="s">
        <v>698</v>
      </c>
      <c r="I156" s="348" t="s">
        <v>660</v>
      </c>
      <c r="J156" s="348">
        <v>50</v>
      </c>
      <c r="K156" s="344"/>
    </row>
    <row r="157" s="1" customFormat="1" ht="15" customHeight="1">
      <c r="B157" s="321"/>
      <c r="C157" s="348" t="s">
        <v>685</v>
      </c>
      <c r="D157" s="296"/>
      <c r="E157" s="296"/>
      <c r="F157" s="349" t="s">
        <v>664</v>
      </c>
      <c r="G157" s="296"/>
      <c r="H157" s="348" t="s">
        <v>698</v>
      </c>
      <c r="I157" s="348" t="s">
        <v>660</v>
      </c>
      <c r="J157" s="348">
        <v>50</v>
      </c>
      <c r="K157" s="344"/>
    </row>
    <row r="158" s="1" customFormat="1" ht="15" customHeight="1">
      <c r="B158" s="321"/>
      <c r="C158" s="348" t="s">
        <v>683</v>
      </c>
      <c r="D158" s="296"/>
      <c r="E158" s="296"/>
      <c r="F158" s="349" t="s">
        <v>664</v>
      </c>
      <c r="G158" s="296"/>
      <c r="H158" s="348" t="s">
        <v>698</v>
      </c>
      <c r="I158" s="348" t="s">
        <v>660</v>
      </c>
      <c r="J158" s="348">
        <v>50</v>
      </c>
      <c r="K158" s="344"/>
    </row>
    <row r="159" s="1" customFormat="1" ht="15" customHeight="1">
      <c r="B159" s="321"/>
      <c r="C159" s="348" t="s">
        <v>103</v>
      </c>
      <c r="D159" s="296"/>
      <c r="E159" s="296"/>
      <c r="F159" s="349" t="s">
        <v>658</v>
      </c>
      <c r="G159" s="296"/>
      <c r="H159" s="348" t="s">
        <v>720</v>
      </c>
      <c r="I159" s="348" t="s">
        <v>660</v>
      </c>
      <c r="J159" s="348" t="s">
        <v>721</v>
      </c>
      <c r="K159" s="344"/>
    </row>
    <row r="160" s="1" customFormat="1" ht="15" customHeight="1">
      <c r="B160" s="321"/>
      <c r="C160" s="348" t="s">
        <v>722</v>
      </c>
      <c r="D160" s="296"/>
      <c r="E160" s="296"/>
      <c r="F160" s="349" t="s">
        <v>658</v>
      </c>
      <c r="G160" s="296"/>
      <c r="H160" s="348" t="s">
        <v>723</v>
      </c>
      <c r="I160" s="348" t="s">
        <v>693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724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652</v>
      </c>
      <c r="D166" s="311"/>
      <c r="E166" s="311"/>
      <c r="F166" s="311" t="s">
        <v>653</v>
      </c>
      <c r="G166" s="353"/>
      <c r="H166" s="354" t="s">
        <v>51</v>
      </c>
      <c r="I166" s="354" t="s">
        <v>54</v>
      </c>
      <c r="J166" s="311" t="s">
        <v>654</v>
      </c>
      <c r="K166" s="288"/>
    </row>
    <row r="167" s="1" customFormat="1" ht="17.25" customHeight="1">
      <c r="B167" s="289"/>
      <c r="C167" s="313" t="s">
        <v>655</v>
      </c>
      <c r="D167" s="313"/>
      <c r="E167" s="313"/>
      <c r="F167" s="314" t="s">
        <v>656</v>
      </c>
      <c r="G167" s="355"/>
      <c r="H167" s="356"/>
      <c r="I167" s="356"/>
      <c r="J167" s="313" t="s">
        <v>657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661</v>
      </c>
      <c r="D169" s="296"/>
      <c r="E169" s="296"/>
      <c r="F169" s="319" t="s">
        <v>658</v>
      </c>
      <c r="G169" s="296"/>
      <c r="H169" s="296" t="s">
        <v>698</v>
      </c>
      <c r="I169" s="296" t="s">
        <v>660</v>
      </c>
      <c r="J169" s="296">
        <v>120</v>
      </c>
      <c r="K169" s="344"/>
    </row>
    <row r="170" s="1" customFormat="1" ht="15" customHeight="1">
      <c r="B170" s="321"/>
      <c r="C170" s="296" t="s">
        <v>707</v>
      </c>
      <c r="D170" s="296"/>
      <c r="E170" s="296"/>
      <c r="F170" s="319" t="s">
        <v>658</v>
      </c>
      <c r="G170" s="296"/>
      <c r="H170" s="296" t="s">
        <v>708</v>
      </c>
      <c r="I170" s="296" t="s">
        <v>660</v>
      </c>
      <c r="J170" s="296" t="s">
        <v>709</v>
      </c>
      <c r="K170" s="344"/>
    </row>
    <row r="171" s="1" customFormat="1" ht="15" customHeight="1">
      <c r="B171" s="321"/>
      <c r="C171" s="296" t="s">
        <v>85</v>
      </c>
      <c r="D171" s="296"/>
      <c r="E171" s="296"/>
      <c r="F171" s="319" t="s">
        <v>658</v>
      </c>
      <c r="G171" s="296"/>
      <c r="H171" s="296" t="s">
        <v>725</v>
      </c>
      <c r="I171" s="296" t="s">
        <v>660</v>
      </c>
      <c r="J171" s="296" t="s">
        <v>709</v>
      </c>
      <c r="K171" s="344"/>
    </row>
    <row r="172" s="1" customFormat="1" ht="15" customHeight="1">
      <c r="B172" s="321"/>
      <c r="C172" s="296" t="s">
        <v>663</v>
      </c>
      <c r="D172" s="296"/>
      <c r="E172" s="296"/>
      <c r="F172" s="319" t="s">
        <v>664</v>
      </c>
      <c r="G172" s="296"/>
      <c r="H172" s="296" t="s">
        <v>725</v>
      </c>
      <c r="I172" s="296" t="s">
        <v>660</v>
      </c>
      <c r="J172" s="296">
        <v>50</v>
      </c>
      <c r="K172" s="344"/>
    </row>
    <row r="173" s="1" customFormat="1" ht="15" customHeight="1">
      <c r="B173" s="321"/>
      <c r="C173" s="296" t="s">
        <v>666</v>
      </c>
      <c r="D173" s="296"/>
      <c r="E173" s="296"/>
      <c r="F173" s="319" t="s">
        <v>658</v>
      </c>
      <c r="G173" s="296"/>
      <c r="H173" s="296" t="s">
        <v>725</v>
      </c>
      <c r="I173" s="296" t="s">
        <v>668</v>
      </c>
      <c r="J173" s="296"/>
      <c r="K173" s="344"/>
    </row>
    <row r="174" s="1" customFormat="1" ht="15" customHeight="1">
      <c r="B174" s="321"/>
      <c r="C174" s="296" t="s">
        <v>677</v>
      </c>
      <c r="D174" s="296"/>
      <c r="E174" s="296"/>
      <c r="F174" s="319" t="s">
        <v>664</v>
      </c>
      <c r="G174" s="296"/>
      <c r="H174" s="296" t="s">
        <v>725</v>
      </c>
      <c r="I174" s="296" t="s">
        <v>660</v>
      </c>
      <c r="J174" s="296">
        <v>50</v>
      </c>
      <c r="K174" s="344"/>
    </row>
    <row r="175" s="1" customFormat="1" ht="15" customHeight="1">
      <c r="B175" s="321"/>
      <c r="C175" s="296" t="s">
        <v>685</v>
      </c>
      <c r="D175" s="296"/>
      <c r="E175" s="296"/>
      <c r="F175" s="319" t="s">
        <v>664</v>
      </c>
      <c r="G175" s="296"/>
      <c r="H175" s="296" t="s">
        <v>725</v>
      </c>
      <c r="I175" s="296" t="s">
        <v>660</v>
      </c>
      <c r="J175" s="296">
        <v>50</v>
      </c>
      <c r="K175" s="344"/>
    </row>
    <row r="176" s="1" customFormat="1" ht="15" customHeight="1">
      <c r="B176" s="321"/>
      <c r="C176" s="296" t="s">
        <v>683</v>
      </c>
      <c r="D176" s="296"/>
      <c r="E176" s="296"/>
      <c r="F176" s="319" t="s">
        <v>664</v>
      </c>
      <c r="G176" s="296"/>
      <c r="H176" s="296" t="s">
        <v>725</v>
      </c>
      <c r="I176" s="296" t="s">
        <v>660</v>
      </c>
      <c r="J176" s="296">
        <v>50</v>
      </c>
      <c r="K176" s="344"/>
    </row>
    <row r="177" s="1" customFormat="1" ht="15" customHeight="1">
      <c r="B177" s="321"/>
      <c r="C177" s="296" t="s">
        <v>108</v>
      </c>
      <c r="D177" s="296"/>
      <c r="E177" s="296"/>
      <c r="F177" s="319" t="s">
        <v>658</v>
      </c>
      <c r="G177" s="296"/>
      <c r="H177" s="296" t="s">
        <v>726</v>
      </c>
      <c r="I177" s="296" t="s">
        <v>727</v>
      </c>
      <c r="J177" s="296"/>
      <c r="K177" s="344"/>
    </row>
    <row r="178" s="1" customFormat="1" ht="15" customHeight="1">
      <c r="B178" s="321"/>
      <c r="C178" s="296" t="s">
        <v>54</v>
      </c>
      <c r="D178" s="296"/>
      <c r="E178" s="296"/>
      <c r="F178" s="319" t="s">
        <v>658</v>
      </c>
      <c r="G178" s="296"/>
      <c r="H178" s="296" t="s">
        <v>728</v>
      </c>
      <c r="I178" s="296" t="s">
        <v>729</v>
      </c>
      <c r="J178" s="296">
        <v>1</v>
      </c>
      <c r="K178" s="344"/>
    </row>
    <row r="179" s="1" customFormat="1" ht="15" customHeight="1">
      <c r="B179" s="321"/>
      <c r="C179" s="296" t="s">
        <v>50</v>
      </c>
      <c r="D179" s="296"/>
      <c r="E179" s="296"/>
      <c r="F179" s="319" t="s">
        <v>658</v>
      </c>
      <c r="G179" s="296"/>
      <c r="H179" s="296" t="s">
        <v>730</v>
      </c>
      <c r="I179" s="296" t="s">
        <v>660</v>
      </c>
      <c r="J179" s="296">
        <v>20</v>
      </c>
      <c r="K179" s="344"/>
    </row>
    <row r="180" s="1" customFormat="1" ht="15" customHeight="1">
      <c r="B180" s="321"/>
      <c r="C180" s="296" t="s">
        <v>51</v>
      </c>
      <c r="D180" s="296"/>
      <c r="E180" s="296"/>
      <c r="F180" s="319" t="s">
        <v>658</v>
      </c>
      <c r="G180" s="296"/>
      <c r="H180" s="296" t="s">
        <v>731</v>
      </c>
      <c r="I180" s="296" t="s">
        <v>660</v>
      </c>
      <c r="J180" s="296">
        <v>255</v>
      </c>
      <c r="K180" s="344"/>
    </row>
    <row r="181" s="1" customFormat="1" ht="15" customHeight="1">
      <c r="B181" s="321"/>
      <c r="C181" s="296" t="s">
        <v>109</v>
      </c>
      <c r="D181" s="296"/>
      <c r="E181" s="296"/>
      <c r="F181" s="319" t="s">
        <v>658</v>
      </c>
      <c r="G181" s="296"/>
      <c r="H181" s="296" t="s">
        <v>622</v>
      </c>
      <c r="I181" s="296" t="s">
        <v>660</v>
      </c>
      <c r="J181" s="296">
        <v>10</v>
      </c>
      <c r="K181" s="344"/>
    </row>
    <row r="182" s="1" customFormat="1" ht="15" customHeight="1">
      <c r="B182" s="321"/>
      <c r="C182" s="296" t="s">
        <v>110</v>
      </c>
      <c r="D182" s="296"/>
      <c r="E182" s="296"/>
      <c r="F182" s="319" t="s">
        <v>658</v>
      </c>
      <c r="G182" s="296"/>
      <c r="H182" s="296" t="s">
        <v>732</v>
      </c>
      <c r="I182" s="296" t="s">
        <v>693</v>
      </c>
      <c r="J182" s="296"/>
      <c r="K182" s="344"/>
    </row>
    <row r="183" s="1" customFormat="1" ht="15" customHeight="1">
      <c r="B183" s="321"/>
      <c r="C183" s="296" t="s">
        <v>733</v>
      </c>
      <c r="D183" s="296"/>
      <c r="E183" s="296"/>
      <c r="F183" s="319" t="s">
        <v>658</v>
      </c>
      <c r="G183" s="296"/>
      <c r="H183" s="296" t="s">
        <v>734</v>
      </c>
      <c r="I183" s="296" t="s">
        <v>693</v>
      </c>
      <c r="J183" s="296"/>
      <c r="K183" s="344"/>
    </row>
    <row r="184" s="1" customFormat="1" ht="15" customHeight="1">
      <c r="B184" s="321"/>
      <c r="C184" s="296" t="s">
        <v>722</v>
      </c>
      <c r="D184" s="296"/>
      <c r="E184" s="296"/>
      <c r="F184" s="319" t="s">
        <v>658</v>
      </c>
      <c r="G184" s="296"/>
      <c r="H184" s="296" t="s">
        <v>735</v>
      </c>
      <c r="I184" s="296" t="s">
        <v>693</v>
      </c>
      <c r="J184" s="296"/>
      <c r="K184" s="344"/>
    </row>
    <row r="185" s="1" customFormat="1" ht="15" customHeight="1">
      <c r="B185" s="321"/>
      <c r="C185" s="296" t="s">
        <v>112</v>
      </c>
      <c r="D185" s="296"/>
      <c r="E185" s="296"/>
      <c r="F185" s="319" t="s">
        <v>664</v>
      </c>
      <c r="G185" s="296"/>
      <c r="H185" s="296" t="s">
        <v>736</v>
      </c>
      <c r="I185" s="296" t="s">
        <v>660</v>
      </c>
      <c r="J185" s="296">
        <v>50</v>
      </c>
      <c r="K185" s="344"/>
    </row>
    <row r="186" s="1" customFormat="1" ht="15" customHeight="1">
      <c r="B186" s="321"/>
      <c r="C186" s="296" t="s">
        <v>737</v>
      </c>
      <c r="D186" s="296"/>
      <c r="E186" s="296"/>
      <c r="F186" s="319" t="s">
        <v>664</v>
      </c>
      <c r="G186" s="296"/>
      <c r="H186" s="296" t="s">
        <v>738</v>
      </c>
      <c r="I186" s="296" t="s">
        <v>739</v>
      </c>
      <c r="J186" s="296"/>
      <c r="K186" s="344"/>
    </row>
    <row r="187" s="1" customFormat="1" ht="15" customHeight="1">
      <c r="B187" s="321"/>
      <c r="C187" s="296" t="s">
        <v>740</v>
      </c>
      <c r="D187" s="296"/>
      <c r="E187" s="296"/>
      <c r="F187" s="319" t="s">
        <v>664</v>
      </c>
      <c r="G187" s="296"/>
      <c r="H187" s="296" t="s">
        <v>741</v>
      </c>
      <c r="I187" s="296" t="s">
        <v>739</v>
      </c>
      <c r="J187" s="296"/>
      <c r="K187" s="344"/>
    </row>
    <row r="188" s="1" customFormat="1" ht="15" customHeight="1">
      <c r="B188" s="321"/>
      <c r="C188" s="296" t="s">
        <v>742</v>
      </c>
      <c r="D188" s="296"/>
      <c r="E188" s="296"/>
      <c r="F188" s="319" t="s">
        <v>664</v>
      </c>
      <c r="G188" s="296"/>
      <c r="H188" s="296" t="s">
        <v>743</v>
      </c>
      <c r="I188" s="296" t="s">
        <v>739</v>
      </c>
      <c r="J188" s="296"/>
      <c r="K188" s="344"/>
    </row>
    <row r="189" s="1" customFormat="1" ht="15" customHeight="1">
      <c r="B189" s="321"/>
      <c r="C189" s="357" t="s">
        <v>744</v>
      </c>
      <c r="D189" s="296"/>
      <c r="E189" s="296"/>
      <c r="F189" s="319" t="s">
        <v>664</v>
      </c>
      <c r="G189" s="296"/>
      <c r="H189" s="296" t="s">
        <v>745</v>
      </c>
      <c r="I189" s="296" t="s">
        <v>746</v>
      </c>
      <c r="J189" s="358" t="s">
        <v>747</v>
      </c>
      <c r="K189" s="344"/>
    </row>
    <row r="190" s="1" customFormat="1" ht="15" customHeight="1">
      <c r="B190" s="321"/>
      <c r="C190" s="357" t="s">
        <v>39</v>
      </c>
      <c r="D190" s="296"/>
      <c r="E190" s="296"/>
      <c r="F190" s="319" t="s">
        <v>658</v>
      </c>
      <c r="G190" s="296"/>
      <c r="H190" s="293" t="s">
        <v>748</v>
      </c>
      <c r="I190" s="296" t="s">
        <v>749</v>
      </c>
      <c r="J190" s="296"/>
      <c r="K190" s="344"/>
    </row>
    <row r="191" s="1" customFormat="1" ht="15" customHeight="1">
      <c r="B191" s="321"/>
      <c r="C191" s="357" t="s">
        <v>750</v>
      </c>
      <c r="D191" s="296"/>
      <c r="E191" s="296"/>
      <c r="F191" s="319" t="s">
        <v>658</v>
      </c>
      <c r="G191" s="296"/>
      <c r="H191" s="296" t="s">
        <v>751</v>
      </c>
      <c r="I191" s="296" t="s">
        <v>693</v>
      </c>
      <c r="J191" s="296"/>
      <c r="K191" s="344"/>
    </row>
    <row r="192" s="1" customFormat="1" ht="15" customHeight="1">
      <c r="B192" s="321"/>
      <c r="C192" s="357" t="s">
        <v>752</v>
      </c>
      <c r="D192" s="296"/>
      <c r="E192" s="296"/>
      <c r="F192" s="319" t="s">
        <v>658</v>
      </c>
      <c r="G192" s="296"/>
      <c r="H192" s="296" t="s">
        <v>753</v>
      </c>
      <c r="I192" s="296" t="s">
        <v>693</v>
      </c>
      <c r="J192" s="296"/>
      <c r="K192" s="344"/>
    </row>
    <row r="193" s="1" customFormat="1" ht="15" customHeight="1">
      <c r="B193" s="321"/>
      <c r="C193" s="357" t="s">
        <v>754</v>
      </c>
      <c r="D193" s="296"/>
      <c r="E193" s="296"/>
      <c r="F193" s="319" t="s">
        <v>664</v>
      </c>
      <c r="G193" s="296"/>
      <c r="H193" s="296" t="s">
        <v>755</v>
      </c>
      <c r="I193" s="296" t="s">
        <v>693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756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757</v>
      </c>
      <c r="D200" s="360"/>
      <c r="E200" s="360"/>
      <c r="F200" s="360" t="s">
        <v>758</v>
      </c>
      <c r="G200" s="361"/>
      <c r="H200" s="360" t="s">
        <v>759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749</v>
      </c>
      <c r="D202" s="296"/>
      <c r="E202" s="296"/>
      <c r="F202" s="319" t="s">
        <v>40</v>
      </c>
      <c r="G202" s="296"/>
      <c r="H202" s="296" t="s">
        <v>760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41</v>
      </c>
      <c r="G203" s="296"/>
      <c r="H203" s="296" t="s">
        <v>761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44</v>
      </c>
      <c r="G204" s="296"/>
      <c r="H204" s="296" t="s">
        <v>762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42</v>
      </c>
      <c r="G205" s="296"/>
      <c r="H205" s="296" t="s">
        <v>763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43</v>
      </c>
      <c r="G206" s="296"/>
      <c r="H206" s="296" t="s">
        <v>764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705</v>
      </c>
      <c r="D208" s="296"/>
      <c r="E208" s="296"/>
      <c r="F208" s="319" t="s">
        <v>76</v>
      </c>
      <c r="G208" s="296"/>
      <c r="H208" s="296" t="s">
        <v>765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603</v>
      </c>
      <c r="G209" s="296"/>
      <c r="H209" s="296" t="s">
        <v>604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601</v>
      </c>
      <c r="G210" s="296"/>
      <c r="H210" s="296" t="s">
        <v>766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605</v>
      </c>
      <c r="G211" s="357"/>
      <c r="H211" s="348" t="s">
        <v>606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147</v>
      </c>
      <c r="G212" s="357"/>
      <c r="H212" s="348" t="s">
        <v>767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729</v>
      </c>
      <c r="D214" s="296"/>
      <c r="E214" s="296"/>
      <c r="F214" s="319">
        <v>1</v>
      </c>
      <c r="G214" s="357"/>
      <c r="H214" s="348" t="s">
        <v>768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769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770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771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Jambor Petr, Bc.</dc:creator>
  <cp:lastModifiedBy>Jambor Petr, Bc.</cp:lastModifiedBy>
  <dcterms:created xsi:type="dcterms:W3CDTF">2021-04-01T09:02:54Z</dcterms:created>
  <dcterms:modified xsi:type="dcterms:W3CDTF">2021-04-01T09:03:02Z</dcterms:modified>
</cp:coreProperties>
</file>