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STAVBY\Výstavba PZS Chrást u Plzně - Stupno v km 15,054\"/>
    </mc:Choice>
  </mc:AlternateContent>
  <bookViews>
    <workbookView xWindow="240" yWindow="720" windowWidth="14940" windowHeight="9225"/>
  </bookViews>
  <sheets>
    <sheet name="Rekapitulace" sheetId="1" r:id="rId1"/>
    <sheet name="PS 3.01.1" sheetId="2" r:id="rId2"/>
    <sheet name="SO 98-98" sheetId="3" r:id="rId3"/>
    <sheet name="SO 3.01.1" sheetId="4" r:id="rId4"/>
    <sheet name="SO 3.02.1" sheetId="5" r:id="rId5"/>
  </sheets>
  <calcPr calcId="162913"/>
  <webPublishing codePage="0"/>
</workbook>
</file>

<file path=xl/calcChain.xml><?xml version="1.0" encoding="utf-8"?>
<calcChain xmlns="http://schemas.openxmlformats.org/spreadsheetml/2006/main">
  <c r="M172" i="5" l="1"/>
  <c r="O172" i="5" s="1"/>
  <c r="I172" i="5"/>
  <c r="M168" i="5"/>
  <c r="O168" i="5" s="1"/>
  <c r="I168" i="5"/>
  <c r="O164" i="5"/>
  <c r="M164" i="5"/>
  <c r="I164" i="5"/>
  <c r="O160" i="5"/>
  <c r="M160" i="5"/>
  <c r="M159" i="5" s="1"/>
  <c r="I160" i="5"/>
  <c r="L159" i="5"/>
  <c r="L8" i="5" s="1"/>
  <c r="T7" i="5" s="1"/>
  <c r="F17" i="1" s="1"/>
  <c r="F16" i="1" s="1"/>
  <c r="K159" i="5"/>
  <c r="J159" i="5"/>
  <c r="M155" i="5"/>
  <c r="O155" i="5" s="1"/>
  <c r="I155" i="5"/>
  <c r="M151" i="5"/>
  <c r="O151" i="5" s="1"/>
  <c r="I151" i="5"/>
  <c r="O147" i="5"/>
  <c r="M147" i="5"/>
  <c r="I147" i="5"/>
  <c r="M143" i="5"/>
  <c r="O143" i="5" s="1"/>
  <c r="I143" i="5"/>
  <c r="M139" i="5"/>
  <c r="O139" i="5" s="1"/>
  <c r="I139" i="5"/>
  <c r="M135" i="5"/>
  <c r="O135" i="5" s="1"/>
  <c r="I135" i="5"/>
  <c r="O131" i="5"/>
  <c r="M131" i="5"/>
  <c r="I131" i="5"/>
  <c r="O127" i="5"/>
  <c r="M127" i="5"/>
  <c r="I127" i="5"/>
  <c r="M123" i="5"/>
  <c r="O123" i="5" s="1"/>
  <c r="I123" i="5"/>
  <c r="M119" i="5"/>
  <c r="O119" i="5" s="1"/>
  <c r="I119" i="5"/>
  <c r="O115" i="5"/>
  <c r="M115" i="5"/>
  <c r="I115" i="5"/>
  <c r="O111" i="5"/>
  <c r="M111" i="5"/>
  <c r="I111" i="5"/>
  <c r="M107" i="5"/>
  <c r="O107" i="5" s="1"/>
  <c r="I107" i="5"/>
  <c r="M103" i="5"/>
  <c r="O103" i="5" s="1"/>
  <c r="I103" i="5"/>
  <c r="O99" i="5"/>
  <c r="M99" i="5"/>
  <c r="I99" i="5"/>
  <c r="O95" i="5"/>
  <c r="M95" i="5"/>
  <c r="I95" i="5"/>
  <c r="M91" i="5"/>
  <c r="O91" i="5" s="1"/>
  <c r="I91" i="5"/>
  <c r="M87" i="5"/>
  <c r="O87" i="5" s="1"/>
  <c r="I87" i="5"/>
  <c r="O83" i="5"/>
  <c r="M83" i="5"/>
  <c r="I83" i="5"/>
  <c r="O79" i="5"/>
  <c r="M79" i="5"/>
  <c r="I79" i="5"/>
  <c r="M75" i="5"/>
  <c r="O75" i="5" s="1"/>
  <c r="I75" i="5"/>
  <c r="M71" i="5"/>
  <c r="O71" i="5" s="1"/>
  <c r="I71" i="5"/>
  <c r="M70" i="5"/>
  <c r="L70" i="5"/>
  <c r="K70" i="5"/>
  <c r="J70" i="5"/>
  <c r="O66" i="5"/>
  <c r="M66" i="5"/>
  <c r="I66" i="5"/>
  <c r="O62" i="5"/>
  <c r="M62" i="5"/>
  <c r="I62" i="5"/>
  <c r="M58" i="5"/>
  <c r="O58" i="5" s="1"/>
  <c r="I58" i="5"/>
  <c r="M54" i="5"/>
  <c r="O54" i="5" s="1"/>
  <c r="I54" i="5"/>
  <c r="O50" i="5"/>
  <c r="M50" i="5"/>
  <c r="I50" i="5"/>
  <c r="O46" i="5"/>
  <c r="M46" i="5"/>
  <c r="I46" i="5"/>
  <c r="M42" i="5"/>
  <c r="O42" i="5" s="1"/>
  <c r="I42" i="5"/>
  <c r="M38" i="5"/>
  <c r="O38" i="5" s="1"/>
  <c r="I38" i="5"/>
  <c r="O34" i="5"/>
  <c r="M34" i="5"/>
  <c r="I34" i="5"/>
  <c r="O30" i="5"/>
  <c r="M30" i="5"/>
  <c r="I30" i="5"/>
  <c r="M26" i="5"/>
  <c r="O26" i="5" s="1"/>
  <c r="I26" i="5"/>
  <c r="M22" i="5"/>
  <c r="O22" i="5" s="1"/>
  <c r="I22" i="5"/>
  <c r="O18" i="5"/>
  <c r="M18" i="5"/>
  <c r="I18" i="5"/>
  <c r="O14" i="5"/>
  <c r="M14" i="5"/>
  <c r="I14" i="5"/>
  <c r="M10" i="5"/>
  <c r="I10" i="5"/>
  <c r="L9" i="5"/>
  <c r="K9" i="5"/>
  <c r="J9" i="5"/>
  <c r="J8" i="5" s="1"/>
  <c r="K8" i="5"/>
  <c r="O292" i="4"/>
  <c r="M292" i="4"/>
  <c r="I292" i="4"/>
  <c r="M288" i="4"/>
  <c r="O288" i="4" s="1"/>
  <c r="I288" i="4"/>
  <c r="M284" i="4"/>
  <c r="O284" i="4" s="1"/>
  <c r="I284" i="4"/>
  <c r="O280" i="4"/>
  <c r="M280" i="4"/>
  <c r="I280" i="4"/>
  <c r="O276" i="4"/>
  <c r="M276" i="4"/>
  <c r="I276" i="4"/>
  <c r="M272" i="4"/>
  <c r="M271" i="4" s="1"/>
  <c r="I272" i="4"/>
  <c r="L271" i="4"/>
  <c r="K271" i="4"/>
  <c r="J271" i="4"/>
  <c r="M267" i="4"/>
  <c r="O267" i="4" s="1"/>
  <c r="I267" i="4"/>
  <c r="O263" i="4"/>
  <c r="M263" i="4"/>
  <c r="I263" i="4"/>
  <c r="O259" i="4"/>
  <c r="M259" i="4"/>
  <c r="I259" i="4"/>
  <c r="M255" i="4"/>
  <c r="O255" i="4" s="1"/>
  <c r="I255" i="4"/>
  <c r="M251" i="4"/>
  <c r="O251" i="4" s="1"/>
  <c r="I251" i="4"/>
  <c r="L250" i="4"/>
  <c r="K250" i="4"/>
  <c r="J250" i="4"/>
  <c r="O246" i="4"/>
  <c r="M246" i="4"/>
  <c r="I246" i="4"/>
  <c r="M242" i="4"/>
  <c r="O242" i="4" s="1"/>
  <c r="I242" i="4"/>
  <c r="O238" i="4"/>
  <c r="M238" i="4"/>
  <c r="I238" i="4"/>
  <c r="L237" i="4"/>
  <c r="K237" i="4"/>
  <c r="K8" i="4" s="1"/>
  <c r="J237" i="4"/>
  <c r="M233" i="4"/>
  <c r="O233" i="4" s="1"/>
  <c r="I233" i="4"/>
  <c r="O229" i="4"/>
  <c r="M229" i="4"/>
  <c r="I229" i="4"/>
  <c r="L228" i="4"/>
  <c r="K228" i="4"/>
  <c r="J228" i="4"/>
  <c r="M224" i="4"/>
  <c r="M211" i="4" s="1"/>
  <c r="I224" i="4"/>
  <c r="O220" i="4"/>
  <c r="M220" i="4"/>
  <c r="I220" i="4"/>
  <c r="M216" i="4"/>
  <c r="O216" i="4" s="1"/>
  <c r="I216" i="4"/>
  <c r="O212" i="4"/>
  <c r="M212" i="4"/>
  <c r="I212" i="4"/>
  <c r="L211" i="4"/>
  <c r="K211" i="4"/>
  <c r="J211" i="4"/>
  <c r="O207" i="4"/>
  <c r="M207" i="4"/>
  <c r="I207" i="4"/>
  <c r="M203" i="4"/>
  <c r="O203" i="4" s="1"/>
  <c r="I203" i="4"/>
  <c r="M199" i="4"/>
  <c r="O199" i="4" s="1"/>
  <c r="I199" i="4"/>
  <c r="O195" i="4"/>
  <c r="M195" i="4"/>
  <c r="I195" i="4"/>
  <c r="M191" i="4"/>
  <c r="O191" i="4" s="1"/>
  <c r="I191" i="4"/>
  <c r="O187" i="4"/>
  <c r="M187" i="4"/>
  <c r="I187" i="4"/>
  <c r="M183" i="4"/>
  <c r="O183" i="4" s="1"/>
  <c r="I183" i="4"/>
  <c r="O179" i="4"/>
  <c r="M179" i="4"/>
  <c r="I179" i="4"/>
  <c r="O175" i="4"/>
  <c r="M175" i="4"/>
  <c r="I175" i="4"/>
  <c r="M171" i="4"/>
  <c r="O171" i="4" s="1"/>
  <c r="I171" i="4"/>
  <c r="M167" i="4"/>
  <c r="O167" i="4" s="1"/>
  <c r="I167" i="4"/>
  <c r="O163" i="4"/>
  <c r="M163" i="4"/>
  <c r="I163" i="4"/>
  <c r="M159" i="4"/>
  <c r="M146" i="4" s="1"/>
  <c r="I159" i="4"/>
  <c r="O155" i="4"/>
  <c r="M155" i="4"/>
  <c r="I155" i="4"/>
  <c r="M151" i="4"/>
  <c r="O151" i="4" s="1"/>
  <c r="I151" i="4"/>
  <c r="O147" i="4"/>
  <c r="M147" i="4"/>
  <c r="I147" i="4"/>
  <c r="L146" i="4"/>
  <c r="K146" i="4"/>
  <c r="J146" i="4"/>
  <c r="O142" i="4"/>
  <c r="M142" i="4"/>
  <c r="M141" i="4" s="1"/>
  <c r="I142" i="4"/>
  <c r="L141" i="4"/>
  <c r="K141" i="4"/>
  <c r="J141" i="4"/>
  <c r="M137" i="4"/>
  <c r="O137" i="4" s="1"/>
  <c r="I137" i="4"/>
  <c r="M133" i="4"/>
  <c r="O133" i="4" s="1"/>
  <c r="I133" i="4"/>
  <c r="O129" i="4"/>
  <c r="M129" i="4"/>
  <c r="I129" i="4"/>
  <c r="M125" i="4"/>
  <c r="O125" i="4" s="1"/>
  <c r="I125" i="4"/>
  <c r="O121" i="4"/>
  <c r="M121" i="4"/>
  <c r="I121" i="4"/>
  <c r="M117" i="4"/>
  <c r="O117" i="4" s="1"/>
  <c r="I117" i="4"/>
  <c r="O113" i="4"/>
  <c r="M113" i="4"/>
  <c r="I113" i="4"/>
  <c r="O109" i="4"/>
  <c r="M109" i="4"/>
  <c r="I109" i="4"/>
  <c r="L108" i="4"/>
  <c r="L8" i="4" s="1"/>
  <c r="T7" i="4" s="1"/>
  <c r="F15" i="1" s="1"/>
  <c r="F14" i="1" s="1"/>
  <c r="K108" i="4"/>
  <c r="J108" i="4"/>
  <c r="M104" i="4"/>
  <c r="O104" i="4" s="1"/>
  <c r="I104" i="4"/>
  <c r="M100" i="4"/>
  <c r="O100" i="4" s="1"/>
  <c r="I100" i="4"/>
  <c r="O96" i="4"/>
  <c r="M96" i="4"/>
  <c r="I96" i="4"/>
  <c r="M92" i="4"/>
  <c r="O92" i="4" s="1"/>
  <c r="I92" i="4"/>
  <c r="O88" i="4"/>
  <c r="M88" i="4"/>
  <c r="I88" i="4"/>
  <c r="L87" i="4"/>
  <c r="K87" i="4"/>
  <c r="J87" i="4"/>
  <c r="M83" i="4"/>
  <c r="O83" i="4" s="1"/>
  <c r="I83" i="4"/>
  <c r="O79" i="4"/>
  <c r="M79" i="4"/>
  <c r="I79" i="4"/>
  <c r="M75" i="4"/>
  <c r="O75" i="4" s="1"/>
  <c r="I75" i="4"/>
  <c r="O71" i="4"/>
  <c r="M71" i="4"/>
  <c r="I71" i="4"/>
  <c r="M67" i="4"/>
  <c r="O67" i="4" s="1"/>
  <c r="I67" i="4"/>
  <c r="L66" i="4"/>
  <c r="K66" i="4"/>
  <c r="J66" i="4"/>
  <c r="J8" i="4" s="1"/>
  <c r="O62" i="4"/>
  <c r="M62" i="4"/>
  <c r="I62" i="4"/>
  <c r="O58" i="4"/>
  <c r="M58" i="4"/>
  <c r="I58" i="4"/>
  <c r="M54" i="4"/>
  <c r="O54" i="4" s="1"/>
  <c r="I54" i="4"/>
  <c r="M50" i="4"/>
  <c r="O50" i="4" s="1"/>
  <c r="I50" i="4"/>
  <c r="O46" i="4"/>
  <c r="M46" i="4"/>
  <c r="I46" i="4"/>
  <c r="M42" i="4"/>
  <c r="O42" i="4" s="1"/>
  <c r="I42" i="4"/>
  <c r="O38" i="4"/>
  <c r="M38" i="4"/>
  <c r="I38" i="4"/>
  <c r="M34" i="4"/>
  <c r="O34" i="4" s="1"/>
  <c r="I34" i="4"/>
  <c r="O30" i="4"/>
  <c r="M30" i="4"/>
  <c r="I30" i="4"/>
  <c r="O26" i="4"/>
  <c r="M26" i="4"/>
  <c r="I26" i="4"/>
  <c r="M22" i="4"/>
  <c r="O22" i="4" s="1"/>
  <c r="I22" i="4"/>
  <c r="M18" i="4"/>
  <c r="O18" i="4" s="1"/>
  <c r="I18" i="4"/>
  <c r="O14" i="4"/>
  <c r="M14" i="4"/>
  <c r="I14" i="4"/>
  <c r="M10" i="4"/>
  <c r="O10" i="4" s="1"/>
  <c r="I10" i="4"/>
  <c r="M9" i="4"/>
  <c r="L9" i="4"/>
  <c r="K9" i="4"/>
  <c r="J9" i="4"/>
  <c r="O31" i="3"/>
  <c r="M31" i="3"/>
  <c r="I31" i="3"/>
  <c r="O27" i="3"/>
  <c r="M27" i="3"/>
  <c r="I27" i="3"/>
  <c r="M26" i="3"/>
  <c r="L26" i="3"/>
  <c r="L8" i="3" s="1"/>
  <c r="T7" i="3" s="1"/>
  <c r="F13" i="1" s="1"/>
  <c r="F12" i="1" s="1"/>
  <c r="K26" i="3"/>
  <c r="J26" i="3"/>
  <c r="M22" i="3"/>
  <c r="O22" i="3" s="1"/>
  <c r="I22" i="3"/>
  <c r="M18" i="3"/>
  <c r="O18" i="3" s="1"/>
  <c r="I18" i="3"/>
  <c r="O14" i="3"/>
  <c r="M14" i="3"/>
  <c r="I14" i="3"/>
  <c r="M10" i="3"/>
  <c r="M9" i="3" s="1"/>
  <c r="M8" i="3" s="1"/>
  <c r="C13" i="1" s="1"/>
  <c r="I10" i="3"/>
  <c r="L9" i="3"/>
  <c r="K9" i="3"/>
  <c r="J9" i="3"/>
  <c r="K8" i="3"/>
  <c r="J8" i="3"/>
  <c r="O399" i="2"/>
  <c r="M399" i="2"/>
  <c r="I399" i="2"/>
  <c r="M395" i="2"/>
  <c r="O395" i="2" s="1"/>
  <c r="I395" i="2"/>
  <c r="O391" i="2"/>
  <c r="M391" i="2"/>
  <c r="I391" i="2"/>
  <c r="M387" i="2"/>
  <c r="O387" i="2" s="1"/>
  <c r="I387" i="2"/>
  <c r="O383" i="2"/>
  <c r="M383" i="2"/>
  <c r="I383" i="2"/>
  <c r="O379" i="2"/>
  <c r="M379" i="2"/>
  <c r="I379" i="2"/>
  <c r="M375" i="2"/>
  <c r="O375" i="2" s="1"/>
  <c r="I375" i="2"/>
  <c r="M371" i="2"/>
  <c r="O371" i="2" s="1"/>
  <c r="I371" i="2"/>
  <c r="L370" i="2"/>
  <c r="K370" i="2"/>
  <c r="J370" i="2"/>
  <c r="O366" i="2"/>
  <c r="M366" i="2"/>
  <c r="I366" i="2"/>
  <c r="M362" i="2"/>
  <c r="O362" i="2" s="1"/>
  <c r="I362" i="2"/>
  <c r="O358" i="2"/>
  <c r="M358" i="2"/>
  <c r="I358" i="2"/>
  <c r="M354" i="2"/>
  <c r="O354" i="2" s="1"/>
  <c r="I354" i="2"/>
  <c r="O350" i="2"/>
  <c r="M350" i="2"/>
  <c r="I350" i="2"/>
  <c r="M349" i="2"/>
  <c r="L349" i="2"/>
  <c r="K349" i="2"/>
  <c r="J349" i="2"/>
  <c r="O345" i="2"/>
  <c r="M345" i="2"/>
  <c r="I345" i="2"/>
  <c r="M341" i="2"/>
  <c r="O341" i="2" s="1"/>
  <c r="I341" i="2"/>
  <c r="M337" i="2"/>
  <c r="O337" i="2" s="1"/>
  <c r="I337" i="2"/>
  <c r="O333" i="2"/>
  <c r="M333" i="2"/>
  <c r="I333" i="2"/>
  <c r="M329" i="2"/>
  <c r="O329" i="2" s="1"/>
  <c r="I329" i="2"/>
  <c r="O325" i="2"/>
  <c r="M325" i="2"/>
  <c r="I325" i="2"/>
  <c r="M321" i="2"/>
  <c r="O321" i="2" s="1"/>
  <c r="I321" i="2"/>
  <c r="O317" i="2"/>
  <c r="M317" i="2"/>
  <c r="I317" i="2"/>
  <c r="O313" i="2"/>
  <c r="M313" i="2"/>
  <c r="I313" i="2"/>
  <c r="M309" i="2"/>
  <c r="O309" i="2" s="1"/>
  <c r="I309" i="2"/>
  <c r="M305" i="2"/>
  <c r="O305" i="2" s="1"/>
  <c r="I305" i="2"/>
  <c r="O301" i="2"/>
  <c r="M301" i="2"/>
  <c r="I301" i="2"/>
  <c r="M297" i="2"/>
  <c r="O297" i="2" s="1"/>
  <c r="I297" i="2"/>
  <c r="O293" i="2"/>
  <c r="M293" i="2"/>
  <c r="I293" i="2"/>
  <c r="M289" i="2"/>
  <c r="O289" i="2" s="1"/>
  <c r="I289" i="2"/>
  <c r="O285" i="2"/>
  <c r="M285" i="2"/>
  <c r="I285" i="2"/>
  <c r="O281" i="2"/>
  <c r="M281" i="2"/>
  <c r="I281" i="2"/>
  <c r="M277" i="2"/>
  <c r="M276" i="2" s="1"/>
  <c r="I277" i="2"/>
  <c r="L276" i="2"/>
  <c r="K276" i="2"/>
  <c r="J276" i="2"/>
  <c r="M272" i="2"/>
  <c r="O272" i="2" s="1"/>
  <c r="I272" i="2"/>
  <c r="O268" i="2"/>
  <c r="M268" i="2"/>
  <c r="I268" i="2"/>
  <c r="O264" i="2"/>
  <c r="M264" i="2"/>
  <c r="I264" i="2"/>
  <c r="M260" i="2"/>
  <c r="O260" i="2" s="1"/>
  <c r="I260" i="2"/>
  <c r="M256" i="2"/>
  <c r="O256" i="2" s="1"/>
  <c r="I256" i="2"/>
  <c r="O252" i="2"/>
  <c r="M252" i="2"/>
  <c r="I252" i="2"/>
  <c r="M248" i="2"/>
  <c r="O248" i="2" s="1"/>
  <c r="I248" i="2"/>
  <c r="O244" i="2"/>
  <c r="M244" i="2"/>
  <c r="I244" i="2"/>
  <c r="M240" i="2"/>
  <c r="O240" i="2" s="1"/>
  <c r="I240" i="2"/>
  <c r="O236" i="2"/>
  <c r="M236" i="2"/>
  <c r="I236" i="2"/>
  <c r="O232" i="2"/>
  <c r="M232" i="2"/>
  <c r="I232" i="2"/>
  <c r="M228" i="2"/>
  <c r="O228" i="2" s="1"/>
  <c r="I228" i="2"/>
  <c r="M224" i="2"/>
  <c r="O224" i="2" s="1"/>
  <c r="I224" i="2"/>
  <c r="O220" i="2"/>
  <c r="M220" i="2"/>
  <c r="I220" i="2"/>
  <c r="M216" i="2"/>
  <c r="O216" i="2" s="1"/>
  <c r="I216" i="2"/>
  <c r="O212" i="2"/>
  <c r="M212" i="2"/>
  <c r="I212" i="2"/>
  <c r="M208" i="2"/>
  <c r="O208" i="2" s="1"/>
  <c r="I208" i="2"/>
  <c r="L207" i="2"/>
  <c r="K207" i="2"/>
  <c r="J207" i="2"/>
  <c r="O203" i="2"/>
  <c r="M203" i="2"/>
  <c r="I203" i="2"/>
  <c r="O199" i="2"/>
  <c r="M199" i="2"/>
  <c r="I199" i="2"/>
  <c r="M195" i="2"/>
  <c r="O195" i="2" s="1"/>
  <c r="I195" i="2"/>
  <c r="M191" i="2"/>
  <c r="O191" i="2" s="1"/>
  <c r="I191" i="2"/>
  <c r="O187" i="2"/>
  <c r="M187" i="2"/>
  <c r="I187" i="2"/>
  <c r="M183" i="2"/>
  <c r="O183" i="2" s="1"/>
  <c r="I183" i="2"/>
  <c r="O179" i="2"/>
  <c r="M179" i="2"/>
  <c r="I179" i="2"/>
  <c r="M175" i="2"/>
  <c r="O175" i="2" s="1"/>
  <c r="I175" i="2"/>
  <c r="O171" i="2"/>
  <c r="M171" i="2"/>
  <c r="I171" i="2"/>
  <c r="O167" i="2"/>
  <c r="M167" i="2"/>
  <c r="I167" i="2"/>
  <c r="M163" i="2"/>
  <c r="O163" i="2" s="1"/>
  <c r="I163" i="2"/>
  <c r="M159" i="2"/>
  <c r="O159" i="2" s="1"/>
  <c r="I159" i="2"/>
  <c r="O155" i="2"/>
  <c r="M155" i="2"/>
  <c r="I155" i="2"/>
  <c r="M151" i="2"/>
  <c r="O151" i="2" s="1"/>
  <c r="I151" i="2"/>
  <c r="O147" i="2"/>
  <c r="M147" i="2"/>
  <c r="I147" i="2"/>
  <c r="M143" i="2"/>
  <c r="O143" i="2" s="1"/>
  <c r="I143" i="2"/>
  <c r="O139" i="2"/>
  <c r="M139" i="2"/>
  <c r="I139" i="2"/>
  <c r="O135" i="2"/>
  <c r="M135" i="2"/>
  <c r="I135" i="2"/>
  <c r="M131" i="2"/>
  <c r="O131" i="2" s="1"/>
  <c r="I131" i="2"/>
  <c r="M127" i="2"/>
  <c r="O127" i="2" s="1"/>
  <c r="I127" i="2"/>
  <c r="O123" i="2"/>
  <c r="M123" i="2"/>
  <c r="I123" i="2"/>
  <c r="M119" i="2"/>
  <c r="O119" i="2" s="1"/>
  <c r="I119" i="2"/>
  <c r="O115" i="2"/>
  <c r="M115" i="2"/>
  <c r="I115" i="2"/>
  <c r="M111" i="2"/>
  <c r="O111" i="2" s="1"/>
  <c r="I111" i="2"/>
  <c r="O107" i="2"/>
  <c r="M107" i="2"/>
  <c r="I107" i="2"/>
  <c r="O103" i="2"/>
  <c r="M103" i="2"/>
  <c r="I103" i="2"/>
  <c r="M99" i="2"/>
  <c r="O99" i="2" s="1"/>
  <c r="I99" i="2"/>
  <c r="M95" i="2"/>
  <c r="O95" i="2" s="1"/>
  <c r="I95" i="2"/>
  <c r="O91" i="2"/>
  <c r="M91" i="2"/>
  <c r="I91" i="2"/>
  <c r="M87" i="2"/>
  <c r="O87" i="2" s="1"/>
  <c r="I87" i="2"/>
  <c r="O83" i="2"/>
  <c r="M83" i="2"/>
  <c r="I83" i="2"/>
  <c r="M79" i="2"/>
  <c r="O79" i="2" s="1"/>
  <c r="I79" i="2"/>
  <c r="O75" i="2"/>
  <c r="M75" i="2"/>
  <c r="I75" i="2"/>
  <c r="O71" i="2"/>
  <c r="M71" i="2"/>
  <c r="M70" i="2" s="1"/>
  <c r="I71" i="2"/>
  <c r="L70" i="2"/>
  <c r="K70" i="2"/>
  <c r="J70" i="2"/>
  <c r="M66" i="2"/>
  <c r="O66" i="2" s="1"/>
  <c r="I66" i="2"/>
  <c r="M62" i="2"/>
  <c r="O62" i="2" s="1"/>
  <c r="I62" i="2"/>
  <c r="O58" i="2"/>
  <c r="M58" i="2"/>
  <c r="I58" i="2"/>
  <c r="M54" i="2"/>
  <c r="O54" i="2" s="1"/>
  <c r="I54" i="2"/>
  <c r="O50" i="2"/>
  <c r="M50" i="2"/>
  <c r="I50" i="2"/>
  <c r="M46" i="2"/>
  <c r="O46" i="2" s="1"/>
  <c r="I46" i="2"/>
  <c r="O42" i="2"/>
  <c r="M42" i="2"/>
  <c r="I42" i="2"/>
  <c r="O38" i="2"/>
  <c r="M38" i="2"/>
  <c r="I38" i="2"/>
  <c r="M34" i="2"/>
  <c r="O34" i="2" s="1"/>
  <c r="I34" i="2"/>
  <c r="M30" i="2"/>
  <c r="O30" i="2" s="1"/>
  <c r="I30" i="2"/>
  <c r="O26" i="2"/>
  <c r="M26" i="2"/>
  <c r="I26" i="2"/>
  <c r="M22" i="2"/>
  <c r="M9" i="2" s="1"/>
  <c r="I22" i="2"/>
  <c r="O18" i="2"/>
  <c r="M18" i="2"/>
  <c r="I18" i="2"/>
  <c r="M14" i="2"/>
  <c r="O14" i="2" s="1"/>
  <c r="I14" i="2"/>
  <c r="O10" i="2"/>
  <c r="M10" i="2"/>
  <c r="I10" i="2"/>
  <c r="L9" i="2"/>
  <c r="K9" i="2"/>
  <c r="J9" i="2"/>
  <c r="L8" i="2"/>
  <c r="J8" i="2"/>
  <c r="T7" i="2"/>
  <c r="F11" i="1" s="1"/>
  <c r="F10" i="1" s="1"/>
  <c r="D13" i="1" l="1"/>
  <c r="E13" i="1" s="1"/>
  <c r="E12" i="1" s="1"/>
  <c r="C12" i="1"/>
  <c r="O22" i="2"/>
  <c r="K8" i="2"/>
  <c r="M207" i="2"/>
  <c r="M8" i="2" s="1"/>
  <c r="O277" i="2"/>
  <c r="O10" i="3"/>
  <c r="M87" i="4"/>
  <c r="M108" i="4"/>
  <c r="O159" i="4"/>
  <c r="O224" i="4"/>
  <c r="M228" i="4"/>
  <c r="O272" i="4"/>
  <c r="M9" i="5"/>
  <c r="M8" i="5" s="1"/>
  <c r="C17" i="1" s="1"/>
  <c r="O10" i="5"/>
  <c r="M370" i="2"/>
  <c r="M250" i="4"/>
  <c r="M66" i="4"/>
  <c r="M8" i="4" s="1"/>
  <c r="C15" i="1" s="1"/>
  <c r="M237" i="4"/>
  <c r="D15" i="1" l="1"/>
  <c r="C14" i="1"/>
  <c r="E15" i="1"/>
  <c r="E14" i="1" s="1"/>
  <c r="M3" i="3"/>
  <c r="D12" i="1"/>
  <c r="D17" i="1"/>
  <c r="E17" i="1" s="1"/>
  <c r="E16" i="1" s="1"/>
  <c r="C16" i="1"/>
  <c r="C11" i="1"/>
  <c r="M3" i="4" l="1"/>
  <c r="D14" i="1"/>
  <c r="D11" i="1"/>
  <c r="E11" i="1" s="1"/>
  <c r="E10" i="1" s="1"/>
  <c r="C7" i="1" s="1"/>
  <c r="C10" i="1"/>
  <c r="M3" i="5"/>
  <c r="D16" i="1"/>
  <c r="M3" i="2" l="1"/>
  <c r="C6" i="1"/>
  <c r="D10" i="1"/>
</calcChain>
</file>

<file path=xl/sharedStrings.xml><?xml version="1.0" encoding="utf-8"?>
<sst xmlns="http://schemas.openxmlformats.org/spreadsheetml/2006/main" count="3238" uniqueCount="691">
  <si>
    <t>Aspe</t>
  </si>
  <si>
    <t>Rekapitulace ceny</t>
  </si>
  <si>
    <t>S631600161-zm01</t>
  </si>
  <si>
    <t>Výstavba PZS Chrást u Plzně - Stupno v km 15,054</t>
  </si>
  <si>
    <t>ZŘ</t>
  </si>
  <si>
    <t>20210422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</si>
  <si>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</si>
  <si>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</si>
  <si>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</si>
  <si>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</si>
  <si>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</si>
  <si>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</si>
  <si>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</si>
  <si>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</si>
  <si>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</si>
  <si>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</si>
  <si>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3.01.1</t>
  </si>
  <si>
    <t>PZS v km 15,054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</si>
  <si>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</si>
  <si>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</si>
  <si>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</si>
  <si>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</si>
  <si>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</si>
  <si>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</si>
  <si>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</si>
  <si>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</si>
  <si>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</si>
  <si>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</si>
  <si>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</si>
  <si>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</si>
  <si>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</si>
  <si>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</si>
  <si>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</si>
  <si>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</si>
  <si>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</si>
  <si>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</si>
  <si>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</si>
  <si>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</si>
  <si>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</si>
  <si>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</si>
  <si>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</si>
  <si>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</si>
  <si>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</si>
  <si>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</si>
  <si>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</si>
  <si>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3.01.1</t>
  </si>
  <si>
    <t>SD</t>
  </si>
  <si>
    <t>1</t>
  </si>
  <si>
    <t>Zemní práce</t>
  </si>
  <si>
    <t>P</t>
  </si>
  <si>
    <t>R701AAA</t>
  </si>
  <si>
    <t>VYTYČENÍ TRASY VENKOVNÍHO SILOVÉHO VEDENÍ NN A VN V PŘEHLEDNÉM TERÉNU (TÉŽ V OBCI)</t>
  </si>
  <si>
    <t>KM</t>
  </si>
  <si>
    <t>R</t>
  </si>
  <si>
    <t>PP</t>
  </si>
  <si>
    <t/>
  </si>
  <si>
    <t>VV</t>
  </si>
  <si>
    <t>z výkresů č. 0101, 0102 a TZ</t>
  </si>
  <si>
    <t>TS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</si>
  <si>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</si>
  <si>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R701AAEB</t>
  </si>
  <si>
    <t>VYTYČENÍ KABELOVÉHO VEDENÍ - PEVNÁ ČÁSTKA</t>
  </si>
  <si>
    <t>KUS</t>
  </si>
  <si>
    <t>z TZ</t>
  </si>
  <si>
    <t>Pevné náklady za vytýčení kabelového vedení</t>
  </si>
  <si>
    <t>R2730</t>
  </si>
  <si>
    <t>POMOC PRÁCE ZŘÍZ NEBO ZAJIŠŤ OCHRANU INŽENÝRSKÝCH SÍTÍ</t>
  </si>
  <si>
    <t>KPL</t>
  </si>
  <si>
    <t>zahrnuje objednatelem povolené náklady na požadovaná zařízení zhotovitele</t>
  </si>
  <si>
    <t>4</t>
  </si>
  <si>
    <t>R13173</t>
  </si>
  <si>
    <t>HLOUBENÍ JAM ZAPAŽ I NEPAŽ TŘ. I</t>
  </si>
  <si>
    <t>M3</t>
  </si>
  <si>
    <t>6*0,8+5*8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</si>
  <si>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</si>
  <si>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5</t>
  </si>
  <si>
    <t>R131738</t>
  </si>
  <si>
    <t>HLOUBENÍ JAM ZAPAŽ I NEPAŽ TŘ. I, ODVOZ DO 20KM</t>
  </si>
  <si>
    <t>7*0,2+4*1,3+1+2</t>
  </si>
  <si>
    <t>6</t>
  </si>
  <si>
    <t>R13273</t>
  </si>
  <si>
    <t>HLOUBENÍ RÝH ŠÍŘ DO 2M PAŽ I NEPAŽ TŘ. I</t>
  </si>
  <si>
    <t>0,35*0,8*1050+0,35*0,8*20</t>
  </si>
  <si>
    <t>7</t>
  </si>
  <si>
    <t>R132738</t>
  </si>
  <si>
    <t>HLOUBENÍ RÝH ŠÍŘ DO 2M PAŽ I NEPAŽ TŘ. I, ODVOZ DO 20KM</t>
  </si>
  <si>
    <t>0,35*0,1*1050</t>
  </si>
  <si>
    <t>8</t>
  </si>
  <si>
    <t>HLOUBENÍ RÝH ŠÍŘ DO 2M PAŽ I NEPAŽ TŘ. I - PŘÍPLATEK 20% ZA KOPÁNÍ V OBSAZENÉ TRASE</t>
  </si>
  <si>
    <t>0,35*0,8*400+0,35*0,8*855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</si>
  <si>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eventuelně nutné druhotné rozpojení odstřelené horniny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č.0141**, vč. 20% příplatku za kopání v obsazené trase</t>
  </si>
  <si>
    <t>9</t>
  </si>
  <si>
    <t>R141733</t>
  </si>
  <si>
    <t>PROTLAČOVÁNÍ POTRUBÍ Z PLAST HMOT DN DO 150MM</t>
  </si>
  <si>
    <t>M</t>
  </si>
  <si>
    <t>Technická specifikace položky odpovídá příslušné cenové soustavě</t>
  </si>
  <si>
    <t>10</t>
  </si>
  <si>
    <t>R701CFB</t>
  </si>
  <si>
    <t>ZŘÍZENÍ KAB.LOŽE Z KOPANÉHO PÍSKU BEZ ZAKRYTÍ V RÝZE DO Š.65CM, TL.VRSTVY 10CM</t>
  </si>
  <si>
    <t>1. Položka obsahuje: – veškeré zemní práce včetně dodání zásypového materiálu 2. Položka neobsahuje: X 3. Způsob měření: Měří se metr délkový.</t>
  </si>
  <si>
    <t>11</t>
  </si>
  <si>
    <t>702312</t>
  </si>
  <si>
    <t>ZAKRYTÍ KABELŮ VÝSTRAŽNOU FÓLIÍ ŠÍŘKY PŘES 20 DO 40 CM</t>
  </si>
  <si>
    <t>OTSKP19</t>
  </si>
  <si>
    <t>12</t>
  </si>
  <si>
    <t>R17411</t>
  </si>
  <si>
    <t>ZÁSYP JAM A RÝH ZEMINOU SE ZHUTNĚNÍM</t>
  </si>
  <si>
    <t>0,35*0,7*1050+0,35*0,8*1275+52,8</t>
  </si>
  <si>
    <t>položka zahrnuje: - kompletní provedení zemní konstrukce vč. výběru vhodného materiálu - úprava  ukládaného  materiálu  vlhčením,  tříděním,  promícháním  nebo  vysoušením,  příp. jiné úpravy za účelem zlepšení jeho 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udržování úložiště a jeho ochrana proti vodě - odvedení nebo obvedení vody v okolí úložiště a v úložišti - veškeré  pomocné konstrukce umožňující provedení  zemní konstrukce  (příjezdy,  sjezdy,  nájezdy, lešení, podpěrné</t>
  </si>
  <si>
    <t>13</t>
  </si>
  <si>
    <t>18214</t>
  </si>
  <si>
    <t>ÚPRAVA POVRCHŮ SROVNÁNÍM ÚZEMÍ V TL DO 0,25M</t>
  </si>
  <si>
    <t>M2</t>
  </si>
  <si>
    <t>0,35*2305+0,35*20+6*2*2</t>
  </si>
  <si>
    <t>14</t>
  </si>
  <si>
    <t>701004</t>
  </si>
  <si>
    <t>VYHLEDÁVACÍ MARKER ZEMNÍ</t>
  </si>
  <si>
    <t>15</t>
  </si>
  <si>
    <t>R15111</t>
  </si>
  <si>
    <t>POPLATKY ZA LIKVIDACŮ ODPADŮ NEKONTAMINOVANÝCH - 17 05 04 VYTĚŽENÉ ZEMINY A HORNINY - I. TŘÍDA TĚŽITELNOSTI</t>
  </si>
  <si>
    <t>T</t>
  </si>
  <si>
    <t>1. Položka obsahuje: – veškeré poplatky provozovateli skládky, recyklační linky nebo jiného zařízení na zpracování nebo likvidaci odpadů související s převzetím, uložením, zpracováním nebo likvidací odpadu 2. Položka neobsahuje: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185/2001 Sb., o nakládání s odpady, v platném znění.</t>
  </si>
  <si>
    <t>Pokládka, montáž</t>
  </si>
  <si>
    <t>16</t>
  </si>
  <si>
    <t>R75A131</t>
  </si>
  <si>
    <t>KABEL METALICKÝ DVOUPLÁŠŤOVÝ DO 12 PÁRŮ - DODÁVKA</t>
  </si>
  <si>
    <t>KMPÁR</t>
  </si>
  <si>
    <t>3*1,085+12*0,025</t>
  </si>
  <si>
    <t>1. Položka obsahuje: – dodání kabelů podle typu od výrobců včetně mimostaveništní dopravy 2. Položka neobsahuje: X 3. Způsob měření:</t>
  </si>
  <si>
    <t>17</t>
  </si>
  <si>
    <t>75A217</t>
  </si>
  <si>
    <t>ZATAŽENÍ A SPOJKOVÁNÍ KABELŮ DO 12 PÁRŮ - MONTÁŽ</t>
  </si>
  <si>
    <t>18</t>
  </si>
  <si>
    <t>R75A141</t>
  </si>
  <si>
    <t>KABEL METALICKÝ DVOUPLÁŠŤOVÝ PŘES 12 PÁRŮ - DODÁVKA</t>
  </si>
  <si>
    <t>24*1,57</t>
  </si>
  <si>
    <t>19</t>
  </si>
  <si>
    <t>75A227</t>
  </si>
  <si>
    <t>ZATAŽENÍ A SPOJKOVÁNÍ KABELŮ PŘES 12 PÁRŮ - MONTÁŽ</t>
  </si>
  <si>
    <t>20</t>
  </si>
  <si>
    <t>75A311</t>
  </si>
  <si>
    <t>KABELOVÁ FORMA (UKONČENÍ KABELŮ) PRO KABELY ZABEZPEČOVACÍ DO 12 PÁRŮ</t>
  </si>
  <si>
    <t>z výkresu č. 1000 a TZ</t>
  </si>
  <si>
    <t>21</t>
  </si>
  <si>
    <t>75A312</t>
  </si>
  <si>
    <t>KABELOVÁ FORMA (UKONČENÍ KABELŮ) PRO KABELY ZABEZPEČOVACÍ PŘES 12 PÁRŮ</t>
  </si>
  <si>
    <t>22</t>
  </si>
  <si>
    <t>75A321</t>
  </si>
  <si>
    <t>SPOJKA ROVNÁ PRO PLASTOVÉ KABELY S JÁDRY O PRŮMĚRU 1 MM2 DO 12 PÁRŮ</t>
  </si>
  <si>
    <t>23</t>
  </si>
  <si>
    <t>75A322</t>
  </si>
  <si>
    <t>SPOJKA ROVNÁ PRO PLASTOVÉ KABELY S JÁDRY O PRŮMĚRU 1 MM2 PŘES 12 PÁRŮ</t>
  </si>
  <si>
    <t>1. Položka obsahuje:  
– dodávku spojky  
– úplná montáž plastové spojky, příprava spojovacího přípravku, spojení žil kabelu, kontrola správnosti spojení žil, vysušení, zajištění přívodu el. energie, zatavení konců kabelu a svaření středu spojky  
– veškeré potřebné mechanizmy, jejich obsluhu a pořízení všech potřebných materiálů i vlastní spojky, přesun hmot  
2. Položka neobsahuje:  
X  
3. Způsob měření:  
Udává se počet kusů kompletní konstrukce nebo práce.</t>
  </si>
  <si>
    <t>24</t>
  </si>
  <si>
    <t>R75I222</t>
  </si>
  <si>
    <t>KABEL ZEMNÍ DVOUPLÁŠŤOVÝ BEZ PANCÍŘE PRŮMĚRU ŽÍLY 0,8 MM DO 25XN</t>
  </si>
  <si>
    <t>KMČTYŘKA</t>
  </si>
  <si>
    <t>10*1,145</t>
  </si>
  <si>
    <t>1. Položka obsahuje: – dodávku specifikované kabelizace včetně potřebného drobného montážního materiálu – dopravu a skladování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 2. Položka neobsahuje: X 3. Způsob měření:</t>
  </si>
  <si>
    <t>25</t>
  </si>
  <si>
    <t>75I22X</t>
  </si>
  <si>
    <t>KABEL ZEMNÍ DVOUPLÁŠŤOVÝ BEZ PANCÍŘE PRŮMĚRU ŽÍLY 0,8 MM - MONTÁŽ</t>
  </si>
  <si>
    <t>1. Položka obsahuje: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 2. Položka neobsahuje: X 3. Způsob měření:</t>
  </si>
  <si>
    <t>26</t>
  </si>
  <si>
    <t>75IH31</t>
  </si>
  <si>
    <t>UKONČENÍ KABELU FORMA KABELOVÁ DÉLKY DO 0,5 M DO 5XN</t>
  </si>
  <si>
    <t>27</t>
  </si>
  <si>
    <t>75II11</t>
  </si>
  <si>
    <t>SPOJKA PRO CELOPLASTOVÉ KABELY BEZ PANCÍŘE DO 100 ŽIL</t>
  </si>
  <si>
    <t>28</t>
  </si>
  <si>
    <t>75II1X</t>
  </si>
  <si>
    <t>SPOJKA PRO CELOPLASTOVÉ KABELY BEZ PANCÍŘE - MONTÁŽ</t>
  </si>
  <si>
    <t>29</t>
  </si>
  <si>
    <t>R75G510</t>
  </si>
  <si>
    <t>ÚLOŽNÁ VEDENÍ MĚŘENÍ A ZKOUŠENÍ STEJNOSMĚRNÉ MĚŘENÍ …</t>
  </si>
  <si>
    <t>PÁR</t>
  </si>
  <si>
    <t>Práce spojené s měřením stejnosměrných parametrů dle platné metodikyMěřicí práce se měří počtem dvoudrátových okruhů (párů)Položka obsahuje veškeré potřebné přístroje a měřicí příslušenství, náklady na mzdy..</t>
  </si>
  <si>
    <t>30</t>
  </si>
  <si>
    <t>R75G520</t>
  </si>
  <si>
    <t>ÚLOŽNÁ VEDENÍ MĚŘENÍ A ZKOUŠENÍ MĚŘENÍ IZOLAČNÍHO STAVU …</t>
  </si>
  <si>
    <t>Práce spojené s měřením izolačního stavuMěřicí práce se měří počtem dvoudrátových okruhů (párů)Položka obsahuje veškeré potřebné přístroje a měřicí příslušenství, náklady na mzdy..</t>
  </si>
  <si>
    <t>31</t>
  </si>
  <si>
    <t>R742H12</t>
  </si>
  <si>
    <t>KABEL NN ČTYŘ- A PĚTIŽÍLOVÝ CU S PLASTOVOU IZOLACÍ OD 4 DO 16 MM2</t>
  </si>
  <si>
    <t>1. Položka obsahuje: – manipulace a uložení kabelu (do země, chráničky, kanálu, na rošty, na TV a pod.) 2. Položka neobsahuje: – příchytky, spojky, koncovky, chráničky apod. 3. Způsob měření:</t>
  </si>
  <si>
    <t>32</t>
  </si>
  <si>
    <t>742L12</t>
  </si>
  <si>
    <t>UKONČENÍ DVOU AŽ PĚTIŽÍLOVÉHO KABELU V ROZVADĚČI NEBO NA PŘÍSTROJI OD 4 DO 16 MM2</t>
  </si>
  <si>
    <t>33</t>
  </si>
  <si>
    <t>R747511</t>
  </si>
  <si>
    <t>ZKOUŠKY VODIČŮ A KABELŮ NN PRŮŘEZU ŽÍLY DO 5X25 MM2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</si>
  <si>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Udává se vždy pár, tj. po dvou KUSech.</t>
  </si>
  <si>
    <t>34</t>
  </si>
  <si>
    <t>742P15</t>
  </si>
  <si>
    <t>OZNAČOVACÍ ŠTÍTEK NA KABEL</t>
  </si>
  <si>
    <t>35</t>
  </si>
  <si>
    <t>75A420</t>
  </si>
  <si>
    <t>OZNAČENÍ KABELŮ ZNAČKOVACÍ KABELOVOU OBJÍMKOU</t>
  </si>
  <si>
    <t>zTZ</t>
  </si>
  <si>
    <t>36</t>
  </si>
  <si>
    <t>R75I911</t>
  </si>
  <si>
    <t>OPTOTRUBKA HDPE PRŮMĚRU DO 40 MM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</si>
  <si>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</t>
  </si>
  <si>
    <t>37</t>
  </si>
  <si>
    <t>75I91X</t>
  </si>
  <si>
    <t>OPTOTRUBKA HDPE - MONTÁŽ</t>
  </si>
  <si>
    <t>38</t>
  </si>
  <si>
    <t>75IA11</t>
  </si>
  <si>
    <t>OPTOTRUBKOVÁ SPOJKA PRŮMĚRU DO 40 MM</t>
  </si>
  <si>
    <t>39</t>
  </si>
  <si>
    <t>75IA1X</t>
  </si>
  <si>
    <t>OPTOTRUBKOVÁ SPOJKA - MONTÁŽ</t>
  </si>
  <si>
    <t>40</t>
  </si>
  <si>
    <t>75IA61</t>
  </si>
  <si>
    <t>OPTOTRUBKOVÁ KONCOKA S VENTILKEM PRŮMĚRU DO 40 MM</t>
  </si>
  <si>
    <t>41</t>
  </si>
  <si>
    <t>75IA6X</t>
  </si>
  <si>
    <t>OPTOTRUBKOVÁ KONCOKA S VENTILKEM - MONTÁŽ</t>
  </si>
  <si>
    <t>42</t>
  </si>
  <si>
    <t>75I961</t>
  </si>
  <si>
    <t>OPTOTRUBKA - HERMETIZACE ÚSEKU DO 2000 M</t>
  </si>
  <si>
    <t>ÚSEK</t>
  </si>
  <si>
    <t>43</t>
  </si>
  <si>
    <t>75I962</t>
  </si>
  <si>
    <t>OPTOTRUBKA - KALIBRACE</t>
  </si>
  <si>
    <t>44</t>
  </si>
  <si>
    <t>75IE41</t>
  </si>
  <si>
    <t>SLOUPKOVÝ ROZVADĚČ DO 100 PÁRŮ</t>
  </si>
  <si>
    <t>45</t>
  </si>
  <si>
    <t>75IE4X</t>
  </si>
  <si>
    <t>SLOUPKOVÝ ROZVADĚČ DO 100 PÁRŮ - MONTÁŽ</t>
  </si>
  <si>
    <t>46</t>
  </si>
  <si>
    <t>75IF21</t>
  </si>
  <si>
    <t>ROZPOJOVACÍ SVORKOVNICE 2/10, 2/8</t>
  </si>
  <si>
    <t>47</t>
  </si>
  <si>
    <t>75IF2X</t>
  </si>
  <si>
    <t>ROZPOJOVACÍ SVORKOVNICE 2/10, 2/8 - MONTÁŽ</t>
  </si>
  <si>
    <t>48</t>
  </si>
  <si>
    <t>R741911</t>
  </si>
  <si>
    <t>UZEMŇOVACÍ VODIČ V ZEMI FEZN DO 120 MM2</t>
  </si>
  <si>
    <t>1. Položka obsahuje: – přípravu podkladu pro osazení – měření, dělení, spojování, tvarování – ochranný nátěr spojů a při průchodu vodiče nad terén apod. dle příslušných norem 2. Položka neobsahuje: – zemní práce – ochranu vodiče - chráničky apod. 3. Způsob měření:</t>
  </si>
  <si>
    <t>49</t>
  </si>
  <si>
    <t>741B11</t>
  </si>
  <si>
    <t>ZEMNÍCÍ TYČ FEZN DÉLKY DO 2 M</t>
  </si>
  <si>
    <t>Zabezp.zařízení - vnitřní</t>
  </si>
  <si>
    <t>50</t>
  </si>
  <si>
    <t>75B411</t>
  </si>
  <si>
    <t>STOJANOVÁ ŘADA PRO 1 STOJAN - DODÁVKA</t>
  </si>
  <si>
    <t>z výkresu č. 500 a TZ</t>
  </si>
  <si>
    <t>51</t>
  </si>
  <si>
    <t>75B417</t>
  </si>
  <si>
    <t>STOJANOVÁ ŘADA PRO 1 STOJAN - MONTÁŽ</t>
  </si>
  <si>
    <t>52</t>
  </si>
  <si>
    <t>R75B6L1</t>
  </si>
  <si>
    <t>BEZÚDRŽBOVÁ BATERIE 24 V/200 AH - DODÁVKA</t>
  </si>
  <si>
    <t>1. Položka obsahuje: – dodání kompletní baterie podle typu včetně potřebného pomocného materiálu a jeho dopravy na místo určení – pořízení příslušné baterie včetně pomocného materiálu, na dopravu do místa určení 2. Položka neobsahuje: X 3. Způsob měření: Udává se počet kusů kompletní konstrukce nebo práce.</t>
  </si>
  <si>
    <t>53</t>
  </si>
  <si>
    <t>75B6T7</t>
  </si>
  <si>
    <t>BATERIE - MONTÁŽ</t>
  </si>
  <si>
    <t>54</t>
  </si>
  <si>
    <t>R75B633</t>
  </si>
  <si>
    <t>MĚNIČ AC/DC 230/24 S FUNKCÍ DOBÍJEČE - DODÁVKA, MONTÁŽ</t>
  </si>
  <si>
    <t>Měnič AC/DC 230/24 s funkcí dobíječe - dodávka, montáž</t>
  </si>
  <si>
    <t>55</t>
  </si>
  <si>
    <t>746771</t>
  </si>
  <si>
    <t>MĚNIČ DC/DC DO 20 A</t>
  </si>
  <si>
    <t>56</t>
  </si>
  <si>
    <t>R632650</t>
  </si>
  <si>
    <t>ZÁZNAMOVÉ ZAŘÍZENÍ - DODÁVKA A MONTÁŽ</t>
  </si>
  <si>
    <t>57</t>
  </si>
  <si>
    <t>R632648</t>
  </si>
  <si>
    <t>ZDROJ KMITAVÉHO SIGNÁLU - DODÁVKA A MONTÁŽ</t>
  </si>
  <si>
    <t>58</t>
  </si>
  <si>
    <t>R632649</t>
  </si>
  <si>
    <t>STABILIZÁTOR NAPĚTÍ - DODÁVKA A MONTÁŽ</t>
  </si>
  <si>
    <t>59</t>
  </si>
  <si>
    <t>R75D271</t>
  </si>
  <si>
    <t>ZAŘÍZENÍ (PZZ) PRO NEVIDOMÉ - DODÁVKA</t>
  </si>
  <si>
    <t>1. Položka obsahuje: – dodávka zařízení (PZZ) pro nevidomé podle jeho typu a potřebného pomocného materiálu a dopravy do staveništního skladu – dodávku zařízení (PZZ) pro nevidomé včetně pomocného materiálu, dopravu do místa určení 2. Položka neobsahuje: X 3. Způsob měření:</t>
  </si>
  <si>
    <t>60</t>
  </si>
  <si>
    <t>75D277</t>
  </si>
  <si>
    <t>ZAŘÍZENÍ (PZZ) PRO NEVIDOMÉ - MONTÁŽ</t>
  </si>
  <si>
    <t>61</t>
  </si>
  <si>
    <t>R75B561</t>
  </si>
  <si>
    <t>DODÁVKA RELÉOVÝCH, NAPÁJECÍCH NEBO KABELOVÝCH STOJANŮ</t>
  </si>
  <si>
    <t>Dodání kompletního vnitřního zařízení  podle typu určeného položkou  včetně potřebného pomocného materiálu a jeho dopravy na místo určení.Stojany, skříně, kolejové desky , ovládací stoly a podobně  se měří v kusech (ks).Položka obsahuje všechny náklady na pořízení příslušného stojanu, kolejové desky , ovládacího stolu nebo skříně včetně pomocného materiálu, na dopravu do místa určení.</t>
  </si>
  <si>
    <t>62</t>
  </si>
  <si>
    <t>R75B567</t>
  </si>
  <si>
    <t>MONTÁŽ RELÉOVÝCH, NAPÁJECÍCH NEBO KABELOVÝCH STOJANŮ</t>
  </si>
  <si>
    <t>Upevnění stojanu do stojanové řady, připojení pospojování (usazení skříně, kolejové desky , ovládacího stolu ) na místo určení, zapojení.Montáže vnitřního zařízení se měří  v kusech (ks).Položka obsahuje všechny náklady na montáž dodaného zařízení se všemi pomocnými a doplňujícími pracemi a součástmi, případné použití mechanizmů, náklady na mzdy</t>
  </si>
  <si>
    <t>63</t>
  </si>
  <si>
    <t>75B471</t>
  </si>
  <si>
    <t>KABELOVÝ ROŠT VODOROVNÝ - DODÁVKA</t>
  </si>
  <si>
    <t>64</t>
  </si>
  <si>
    <t>75B477</t>
  </si>
  <si>
    <t>KABELOVÝ ROŠT VODOROVNÝ - MONTÁŽ</t>
  </si>
  <si>
    <t>65</t>
  </si>
  <si>
    <t>744121</t>
  </si>
  <si>
    <t>ROZVODNICE NN MODULÁRNÍ, MIN. IP 55, TŘÍDA IZOLACE II, DO 24 MODULŮ</t>
  </si>
  <si>
    <t>66</t>
  </si>
  <si>
    <t>R746698</t>
  </si>
  <si>
    <t>VYBAVENÍ DOMKU - NÁBYTEK - DODÁVKA A MONTÁŽ</t>
  </si>
  <si>
    <t>Zabezp.zařízení - venkovní</t>
  </si>
  <si>
    <t>67</t>
  </si>
  <si>
    <t>75D161</t>
  </si>
  <si>
    <t>RELÉOVÝ DOMEK (DO 9 M2) PREFABRIKOVANÝ, IZOLOVANÝ, S KLIMATIZACÍ A VNITŘNÍ KABELIZACÍ - DODÁVKA</t>
  </si>
  <si>
    <t>z výkresů č. 0101, 0102, 0210, 500, 1000 a TZ</t>
  </si>
  <si>
    <t>68</t>
  </si>
  <si>
    <t>75D167</t>
  </si>
  <si>
    <t>RELÉOVÝ DOMEK (DO 9 M2) PREFABRIKOVANÝ - MONTÁŽ</t>
  </si>
  <si>
    <t>69</t>
  </si>
  <si>
    <t>744231</t>
  </si>
  <si>
    <t>KABELOVÁ SKŘÍŇ VENKOVNÍ SPOLEČNÁ PŘÍSTROJOVÁ PRO PŘEJEZDY</t>
  </si>
  <si>
    <t>70</t>
  </si>
  <si>
    <t>R743B51</t>
  </si>
  <si>
    <t>PANEL MÍSTNÍHO OVLÁDÁNÍ</t>
  </si>
  <si>
    <t>Dodávka a montáž skříně místního ovládání přejezdu</t>
  </si>
  <si>
    <t>71</t>
  </si>
  <si>
    <t>75IEC3</t>
  </si>
  <si>
    <t>VENKOVNÍ TELEFONNÍ OBJEKT NA OBJEKTU</t>
  </si>
  <si>
    <t>72</t>
  </si>
  <si>
    <t>75IECX</t>
  </si>
  <si>
    <t>VENKOVNÍ TELEFONNÍ OBJEKT - MONTÁŽ</t>
  </si>
  <si>
    <t>73</t>
  </si>
  <si>
    <t>R75D221</t>
  </si>
  <si>
    <t>VÝSTRAŽNÍK BEZ ZÁVORY, 1 SKŘÍŇ - DODÁVKA</t>
  </si>
  <si>
    <t>z výkresů č. 0101, 0102, 0210, 1000 a TZ</t>
  </si>
  <si>
    <t>1. Položka obsahuje: – dodávka výstražníku bez závory 1 skříň podle jeho typu a potřebného pomocného materiálu a dopravy do staveništního skladu – dodávku výstražníku bez závory 1 skříň včetně pomocného materiálu, dopravu do místa určení 2. Položka neobsahuje: X 3. Způsob měření:</t>
  </si>
  <si>
    <t>74</t>
  </si>
  <si>
    <t>75D227</t>
  </si>
  <si>
    <t>VÝSTRAŽNÍK BEZ ZÁVORY, 1 SKŘÍŇ - MONTÁŽ</t>
  </si>
  <si>
    <t>75</t>
  </si>
  <si>
    <t>R75D241</t>
  </si>
  <si>
    <t>VÝSTRAŽNÍK BEZ ZÁVORY, 2 SKŘÍNĚ - DODÁVKA</t>
  </si>
  <si>
    <t>1. Položka obsahuje: – dodávka výstražníku bez závory 2 skříně podle jeho typu a potřebného pomocného materiálu a dopravy do staveništního skladu – dodávku výstražníku bez závory 2 skříně včetně pomocného materiálu, dopravu do místa určení 2. Položka neobsahuje: X 3. Způsob měření:</t>
  </si>
  <si>
    <t>76</t>
  </si>
  <si>
    <t>75D247</t>
  </si>
  <si>
    <t>VÝSTRAŽNÍK BEZ ZÁVORY, 2 SKŘÍNĚ - MONTÁŽ</t>
  </si>
  <si>
    <t>77</t>
  </si>
  <si>
    <t>R75D261</t>
  </si>
  <si>
    <t>PŘEJEZDNÍK - DODÁVKA</t>
  </si>
  <si>
    <t>1. Položka obsahuje: – dodávka přejezdníku podle jeho typu a potřebného pomocného materiálu a dopravy do staveništního skladu – dodávku přejezdníku včetně pomocného materiálu, dopravu do místa určení 2. Položka neobsahuje: X 3. Způsob měření: Udává se počet kusů kompletní konstrukce nebo práce.</t>
  </si>
  <si>
    <t>78</t>
  </si>
  <si>
    <t>75D267</t>
  </si>
  <si>
    <t>PŘEJEZDNÍK - MONTÁŽ</t>
  </si>
  <si>
    <t>79</t>
  </si>
  <si>
    <t>75C721</t>
  </si>
  <si>
    <t>VZDÁLENOSTNÍ UPOZORNOVADLO, NEPROMĚNNÉ NÁVĚSTIDLO SE ZÁKLADEM - DODÁVKA</t>
  </si>
  <si>
    <t>80</t>
  </si>
  <si>
    <t>75C727</t>
  </si>
  <si>
    <t>VZDÁLENOSTNÍ UPOZORNOVADLO, NEPROMĚNNÉ NÁVĚSTIDLO SE ZÁKLADEM - MONTÁŽ</t>
  </si>
  <si>
    <t>81</t>
  </si>
  <si>
    <t>R75D167U</t>
  </si>
  <si>
    <t>STAVEBNÍ ÚPRAVY V OKOLÍ RD</t>
  </si>
  <si>
    <t>STAVEBNÍ ÚPRAVY A ZEMNÍ PRÁCE V OKOLÍ RD</t>
  </si>
  <si>
    <t>82</t>
  </si>
  <si>
    <t>923481</t>
  </si>
  <si>
    <t>STANIČNÍK - TABULE "ÚZKÁ"</t>
  </si>
  <si>
    <t>83</t>
  </si>
  <si>
    <t>75C881</t>
  </si>
  <si>
    <t>MEZIKOLEJOVÁ LANOVÁ PROPOJKA (DO 3 LAN DO DÉLKY 7 M) - DODÁVKA</t>
  </si>
  <si>
    <t>84</t>
  </si>
  <si>
    <t>75C887</t>
  </si>
  <si>
    <t>MEZIKOLEJOVÁ LANOVÁ PROPOJKA (DO 3 LAN DO DÉLKY 7 M) - MONTÁŽ</t>
  </si>
  <si>
    <t>Demontáže</t>
  </si>
  <si>
    <t>85</t>
  </si>
  <si>
    <t>R75C911</t>
  </si>
  <si>
    <t>SNÍMAČ POČÍTAČE NÁPRAV - DODÁVKA</t>
  </si>
  <si>
    <t>1. Položka obsahuje: – kompletní dodávka snímače počítače náprav, potřebného pomocného materiálu a dopravy do staveništního skladu – dodávku snímače počítače náprav a pomocného materiálu, dopravu do staveništního skladu 2. Položka neobsahuje: X 3. Způsob měření: Udává se počet kusů kompletní konstrukce nebo práce.</t>
  </si>
  <si>
    <t>86</t>
  </si>
  <si>
    <t>75C917</t>
  </si>
  <si>
    <t>SNÍMAČ POČÍTAČE NÁPRAV - MONTÁŽ</t>
  </si>
  <si>
    <t>87</t>
  </si>
  <si>
    <t>R75C931</t>
  </si>
  <si>
    <t>SKŘÍŇ S POČÍTAČI NÁPRAV 4 BODY/2 ÚSEKY - DODÁVKA</t>
  </si>
  <si>
    <t>1. Položka obsahuje: – dodávka skříně s počítači náprav 4 body/2 úseky včetně potřebného pomocného materiálu a dopravy do staveništního skladu – dodávku skříně s počítači náprav 4 body/2 úseky do stavědlové ústředny včetně skříně podle určení a pomocného materiálu, dopravu do staveništního skladu 2. Položka neobsahuje: X 3. Způsob měření:</t>
  </si>
  <si>
    <t>88</t>
  </si>
  <si>
    <t>R75C937</t>
  </si>
  <si>
    <t>SKŘÍŇ S POČÍTAČI NÁPRAV 4 BODY/2 ÚSEKY - MONTÁŽ</t>
  </si>
  <si>
    <t>1. Položka obsahuje: – montáž skříně s počítači náprav 4 body/2 úseky, osazení vnitřních prvků skříně, přezkoušení – montáž skříně s počítači náprav 4 bodů/2 úseky se všemi pomocnými a doplňujícími pracemi a součástmi, případné použití mechanizmů, včetně dopravy ze skladu k místu montáže 2. Položka neobsahuje: X 3. Způsob měření:</t>
  </si>
  <si>
    <t>89</t>
  </si>
  <si>
    <t>R75D218</t>
  </si>
  <si>
    <t>DEMONTÁŽ VÝSTRAŽNÉHO KŘÍŽE</t>
  </si>
  <si>
    <t>DEMONTÁŽ - výstražný kříž</t>
  </si>
  <si>
    <t>Ostatní</t>
  </si>
  <si>
    <t>90</t>
  </si>
  <si>
    <t>R29611</t>
  </si>
  <si>
    <t>OSTATNÍ POŽADAVKY - ODBORNÝ DOZOR</t>
  </si>
  <si>
    <t>HOD</t>
  </si>
  <si>
    <t>Odborný dozor správce zařízení</t>
  </si>
  <si>
    <t>91</t>
  </si>
  <si>
    <t>R75E137</t>
  </si>
  <si>
    <t>PŘEZKOUŠENÍ VLAKOVÝCH CEST</t>
  </si>
  <si>
    <t>1. Položka obsahuje: – postavení vlakové cesty a kontrola návěstního znaku, přezkoušení změny návěstního znaku z povolujícího na zakazující a poruchy žárovek – simulace jízdy vlaku – přezkoušení nouzového vybavení – přezkoušení vazeb na traťové zabezpečovací zařízení – kompletní zkoušky 2. Položka neobsahuje: X 3. Způsob měření:</t>
  </si>
  <si>
    <t>92</t>
  </si>
  <si>
    <t>75E197</t>
  </si>
  <si>
    <t>PŘÍPRAVA A CELKOVÉ ZKOUŠKY PŘEJEZDOVÉHO ZABEZPEČOVACÍHO ZAŘÍZENÍ PRO JEDNU KOLEJ</t>
  </si>
  <si>
    <t>93</t>
  </si>
  <si>
    <t>R75E1C7</t>
  </si>
  <si>
    <t>PROTOKOL UTZ</t>
  </si>
  <si>
    <t>1. Položka obsahuje: – protokol autorizovanou osobou podle požadavku ČSN, včetně hodnocení 2. Položka neobsahuje: X 3. Způsob měření:</t>
  </si>
  <si>
    <t>94</t>
  </si>
  <si>
    <t>75E127</t>
  </si>
  <si>
    <t>CELKOVÁ PROHLÍDKA ZAŘÍZENÍ A VYHOTOVENÍ REVIZNÍ ZPRÁVY</t>
  </si>
  <si>
    <t>95</t>
  </si>
  <si>
    <t>75E1B7</t>
  </si>
  <si>
    <t>REGULACE A ZKOUŠENÍ ZABEZPEČOVACÍHO ZAŘÍZENÍ</t>
  </si>
  <si>
    <t>96</t>
  </si>
  <si>
    <t>747703</t>
  </si>
  <si>
    <t>ZKUŠEBNÍ PROVOZ</t>
  </si>
  <si>
    <t>97</t>
  </si>
  <si>
    <t>R75E226</t>
  </si>
  <si>
    <t>KOMPLETNÍ GEODETICKÉ PRÁCE</t>
  </si>
  <si>
    <t>Provedení veškerého zaměření a zobrazení, tvorba počítačových souborů, zpracování kompletní geodetické dokumentace včetně všech dalších geodetických činností.  Položka se měří v časových jednotkách (hod) za činost pověřeného geodeta .Položka obsahuje všechny náklady na provedení geod.prací se všemi pomocnými a doplňujícími pracemi a součástmi, případné použití mechanizmů,náklady na mzdy</t>
  </si>
  <si>
    <t>D.4</t>
  </si>
  <si>
    <t>Ostatní technologická zařízení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</si>
  <si>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</si>
  <si>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</si>
  <si>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</si>
  <si>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</si>
  <si>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</si>
  <si>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</si>
  <si>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</si>
  <si>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</si>
  <si>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</si>
  <si>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</si>
  <si>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</si>
  <si>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</si>
  <si>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</si>
  <si>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</si>
  <si>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</si>
  <si>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</si>
  <si>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</si>
  <si>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</si>
  <si>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</si>
  <si>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</si>
  <si>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</si>
  <si>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</si>
  <si>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</si>
  <si>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</si>
  <si>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</si>
  <si>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</si>
  <si>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</si>
  <si>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</si>
  <si>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</si>
  <si>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</si>
  <si>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E.1.3</t>
  </si>
  <si>
    <t>Železniční přejezdy</t>
  </si>
  <si>
    <t xml:space="preserve">  SO 3.01.1</t>
  </si>
  <si>
    <t>Přejezdová konstrukce v km 15,054</t>
  </si>
  <si>
    <t>SO 3.01.1</t>
  </si>
  <si>
    <t>Železniční svršek</t>
  </si>
  <si>
    <t>528331</t>
  </si>
  <si>
    <t>KOLEJ 49 E1, ROZD. "U", BEZSTYKOVÁ, PR. BET. PODKLADNICOVÝ, UP. TUHÉ</t>
  </si>
  <si>
    <t>1. Položka obsahuje: – defektoskopické zkoušky kolejnic, jsou-li vyžadovány – dodávku uvedeného typu kolejnic, pražců (popř. mostnic), upevňovadel a drobného kolejiva v uvedeném rozdělení koleje pro normální rozchod kolejí (1435 mm) – montáž kolejových polí ze součástí železničního svršku uvedených typů na montážní základně, popř. přímo na staveništi nebo strojní linkou – dopravu smontovaných kolejových polí nebo součástí z montážní základny na místo určení, pokud si to zvolená technologie pokládky vyžaduje – zřízení koleje pomocí kolejových polí za použití vhodného kladecího prostředku – sespojkování kolejových polí bez jejich svaření – směrovou a výškovou úpravu koleje do předepsané polohy včetně stabilizace kolejového lože – očištění a naolejování spojkových a svěrkových šroubů před zahájením provozu – pomocné a dokončovací práce – případné ztížení práce při překážách na jedné nebo obou stranách, v tunelu i při rekonstrukcích 2. Položka neobsahuje: – zřízení kolejového lože – svařování kolejnic do bezstykové koleje – broušení koleje – případnou dodávku a montáž pražcových kotev – následnou úpravu směrového a výškového uspořádání koleje</t>
  </si>
  <si>
    <t>R543331</t>
  </si>
  <si>
    <t>VÝMĚNA KOLEJNICE 49 E1 JEDNOTLIVĚ</t>
  </si>
  <si>
    <t>1. Položka obsahuje: – dodávku a uložení vyměňovaného materiálu, ať nového, regenerovaného nebo vyzískaného – doplnění podložek, spojkových šroubů, svěrkových šroubů, matic a dvojitých pružných kroužků apod. – naložení a odvoz demontovaného materiálu do skladu nebo na likvidaci – příplatky za ztížené podmínky při práci v koleji, např. překážky po stranách koleje, práci v tunelu ap</t>
  </si>
  <si>
    <t>R921930</t>
  </si>
  <si>
    <t>ANTIKOROZNÍ PROVEDENÍ UPEVŇOVADEL A JINÉHO DROBNÉHO KOLEJIVA</t>
  </si>
  <si>
    <t>(Položka je příplatkovou jakožto materiálový rozdíl oproti standardnímu upevnění. Samostatně ji tedy nelze použít.) 1. Položka obsahuje: – antikorozní provedení určených částí upevnění žárovým zinkováním nebo jiným vhodným způsobem ve výrobním závodu – příplatky za ztížené podmínky vyskytující se při zřízení kolejových vah, např. za překážky na straně koleje apod. 2. Položka neobsahuje: – dodávku materiálu, je součástí položek zřízení koleje nebo přejezdu 3. Způsob měření: Měří se metr délkový.</t>
  </si>
  <si>
    <t>R512550</t>
  </si>
  <si>
    <t>KOLEJOVÉ LOŽE - ZŘÍZENÍ Z KAMENIVA HRUBÉHO DRCENÉHO (ŠTĚRK)</t>
  </si>
  <si>
    <t>1. Položka obsahuje: – dodávku, dopravu a uložení kameniva předepsané specifikace a frakce v požadované míře zhutnění 2. Položka neobsahuje: X 3. Způsob měření:</t>
  </si>
  <si>
    <t>R513550</t>
  </si>
  <si>
    <t>KOLEJOVÉ LOŽE - DOPLNĚNÍ Z KAMENIVA HRUBÉHO DRCENÉHO (ŠTĚRK)</t>
  </si>
  <si>
    <t>R542121</t>
  </si>
  <si>
    <t>SMĚROVÉ A VÝŠKOVÉ VYROVNÁNÍ KOLEJE NA PRAŽCÍCH BETONOVÝCH DO 0,05 M</t>
  </si>
  <si>
    <t>1. Položka obsahuje: – podbíjení pražců, vyrovnání nivelety stávající koleje nebo výhybkové konstrukce do 50 mm při zapojování na novostavbu (přechodový úsek) – příplatky za ztížené podmínky při práci v koleji, např. překážky po stranách koleje, práci v tunelu apod. 2. Položka neobsahuje: – případné doplnění štěrkového lože 3. Způsob měření:</t>
  </si>
  <si>
    <t>R03590</t>
  </si>
  <si>
    <t>STROJOVÁ ÚPRAVA KOLEJOVÉHO LOŽE DO POŽADOVANÉHO PROFILU</t>
  </si>
  <si>
    <t>Položka obsahuje: STROJOVÁ ÚPRAVA KOLEJOVÉHO LOŽE DO POŽADOVANÉHO PROFILU. Úprava profilu kolejového lože strojem. Náklady na dopravu a výkon stroje, pronájem stroje</t>
  </si>
  <si>
    <t>R925110</t>
  </si>
  <si>
    <t>DRÁŽNÍ STEZKY Z DRTI TL. DO 50 MM</t>
  </si>
  <si>
    <t>1. Položka obsahuje: – kompletní provedení konstrukce s dodáním materiálu – urovnání povrchu do předepsaného tvaru, případně i ruční hutnění a výplň nerovností a prohlubní – zhutnění na předepsanou míru bez ohledu na způsob provádění – příplatky za ztížené podmínky vyskytující se při zřízení drážních stezek, např. za překážky na straně koleje ap. 2. Položka neobsahuje: – výplň pod drážní stezkou mezi kolejovým ložem sousedních kolejí, nacení se položkami ve sd 51 3. Způsob měření:</t>
  </si>
  <si>
    <t>R549510</t>
  </si>
  <si>
    <t>ŘEZÁNÍ KOLEJNIC BEZ OHLEDU NA TVAR</t>
  </si>
  <si>
    <t>1. Položka obsahuje: – veškeré práce a materiály spojené s řezáním kolejnic – příplatky za ztížené podmínky při práci v koleji, např. překážky po stranách koleje, práci v tunelu apod. 2. Položka neobsahuje: X 3. Způsob měření: Udává se počet kusů kompletní konstrukce nebo práce</t>
  </si>
  <si>
    <t>R545121</t>
  </si>
  <si>
    <t>SVAR KOLEJNIC (STEJNÉHO TVARU) 49 E1, T JEDNOTLIVĚ</t>
  </si>
  <si>
    <t>Jednotlivým svarem se rozumí svar, který splňuje některé z následujících kriterií: –  počet svarů v jednom objektu je menší než 20 ks –  při vevařování lepených izolovaných styků a dilatačních zařízení do kolejí –  závěrný svar při zřizování bezstykové koleje ve smyslu předpisu S3/2 Svar, který nesplňuje ani jedno z výše uvedených kriterií, je svar průběžný 1. Položka obsahuje: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–  úpravu kolejového lože pro nasazení formy, zpětnou úprava do profilu – svaření kolejnic nebo části výhybek, opracování a obroušení svaru – úprava koleje nebo výhybkové konstrukce do stavu před svařováním – příplatky za ztížené podmínky při práci v koleji, např. překážky po stranách koleje, práci v tunelu ap. 2. Položka neobsahuje: – případné řezání koleje 3. Způsob měření:</t>
  </si>
  <si>
    <t>R549331</t>
  </si>
  <si>
    <t>ZŘÍZENÍ BEZSTYKOVÉ KOLEJE NA STÁVAJÍCÍCH ÚSECÍCH V KOLEJI</t>
  </si>
  <si>
    <t>1. Položka obsahuje: – úprava dilatačních spár a následné utažení upevňovadel – montážní přípravky na zajištění podmínek daných předpisem SŽDC S 3/2, zejména dodržení upínací teploty – směrovou a výškovou úpravu koleje – podbíjení pražců, vyrovnání nivelety koleje nebo výhybkové konstrukce do 50 mm při zapojování na novostavbu (přechodový úsek) – příplatky za ztížené podmínky při práci v koleji, např. překážky po stranách koleje, práci v tunelu ap. 2. Položka neobsahuje: – případné doplnění kolejového lože – svary 3. Způsob měření: Měří se délka koleje ve smyslu ČSN 73 6360, tj. v ose koleje.</t>
  </si>
  <si>
    <t>R5910035030</t>
  </si>
  <si>
    <t>DOSAŽENÍ DOVOLENÉ UPÍNACÍ TEPLOTY V BK PRODLOUŽENÍM KOLEJNICOVÉHO PÁSU V KOLEJI TV. S49</t>
  </si>
  <si>
    <t>svar</t>
  </si>
  <si>
    <t>Dosažení dovolené upínací teploty v BK prodloužením kolejnicového pásu v koleji tv. S49</t>
  </si>
  <si>
    <t>965311</t>
  </si>
  <si>
    <t>ROZEBRÁNÍ PŘEJEZDU, PŘECHODU Z DÍLCŮ</t>
  </si>
  <si>
    <t>1. Položka obsahuje: – rozebrání železničního přejezdu nebo přechodu do součástí včetně hrubého očištění – naložení vybouraného materiálu na dopravní prostředek – příplatky za ztížené podmínky při práci v kolejišti, např. za překážky na straně koleje apod. 2. Položka neobsahuje: – náklady na zřízení a odstranění dopravního značení objízdné trasy – odvoz vybouraného materiálu do skladu nebo na likvidaci – poplatky za likvidaci odpadů, nacení se položkami ze ssd 0 3. Způsob měření: Měří se půdorysná plocha (pojízdná nebo pochozí) vlastní přejezdové konstrukce tvořené daným systémem. kolejnice a žlábky se z plochy neodečítají. Do plochy se nezapočítávají ochranné klíny, prahové vpusti apod.</t>
  </si>
  <si>
    <t>921940</t>
  </si>
  <si>
    <t>MONTÁŽ PŘEJEZDU NEBO PŘECHODU Z JAKÝCHKOLIV VYZÍSKANÝCH NEBO REGENEROVANÝCH DÍLCŮ</t>
  </si>
  <si>
    <t>1. Položka obsahuje: – dodání a pokládka panelů včetně lože – příplatky za ztížené podmínky vyskytující se při zřízení kolejových vah, např. za překážky na straně koleje apod. 2. Položka neobsahuje: – zřízení, pronájem a odstranění dopravního značení objízdné trasy – úpravy koleje (např. posun pražců, doplnění kolejového lože, směrová a výšková úprava) – silniční panely v přechodu těles a prefabrikované základy pod závěrnými zídkami – prahovou vpusť 3. Způsob měření: Měří se půdorysná plocha (pojízdná nebo pochozí) vlastní přejezdové konstrukce tvořené daným systémem. kolejnice a žlábky se z plochy neodečítají. Do plochy se nezapočítávají ochranné klíny, prahové vpusti apod.</t>
  </si>
  <si>
    <t>Přejezdová konstrukce - demontáže</t>
  </si>
  <si>
    <t>R113438</t>
  </si>
  <si>
    <t>ODSTRAN KRYTU ZPEVNĚNÝCH PLOCH S ASFALT POJIVEM VČET PODKLADU, ODVOZ DO 20KM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</si>
  <si>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</si>
  <si>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R965311</t>
  </si>
  <si>
    <t>R965312</t>
  </si>
  <si>
    <t>ROZEBRÁNÍ PŘEJEZDU, PŘECHODU Z DÍLCŮ - ODVOZ (NA LIKVIDACI ODPADŮ NEBO JINÉ URČENÉ MÍSTO)</t>
  </si>
  <si>
    <t>tkm</t>
  </si>
  <si>
    <t>1. Položka obsahuje: – odvoz jakýmkoliv dopravním prostředkem a složení – případné překládky na trase 2. Položka neobsahuje: – naložení vybouraného materiálu na dopravní prostředek (je zahrnuto ve zdrojové položce) – poplatky za likvidaci odpadů, nacení se položkami ze ssd 0 3. Způsob měření: Výměra je sumou součinů tun vybouraného materiálu v původním stavu a k nim příslušných jednotlivých odvozových</t>
  </si>
  <si>
    <t>R15140</t>
  </si>
  <si>
    <t>POPLATKY ZA LIKVIDACŮ ODPADŮ NEKONTAMINOVANÝCH - 17 01 01 BETON Z DEMOLIC OBJEKTŮ, ZÁKLADŮ TV</t>
  </si>
  <si>
    <t>R15130</t>
  </si>
  <si>
    <t>POPLATKY ZA LIKVIDACŮ ODPADŮ NEKONTAMINOVANÝCH - 17 03 02 VYBOURANÝ ASFALTOVÝ BETON BEZ DEHTU</t>
  </si>
  <si>
    <t>Přejezdová konstrukce - ostatní</t>
  </si>
  <si>
    <t>R93331</t>
  </si>
  <si>
    <t>STATICKÁ ZATĚŽOVACÍ ZKOUŠKA</t>
  </si>
  <si>
    <t>STATICKÁ ZATĚŽOVACÍ ZKOUŠKA - PROVEDENÍ ZKOUŠKY SE VŠEMI POMOCNÝMI PRACEMI, VČ. VÝSTUPŮ A VYHODNOCENÍ</t>
  </si>
  <si>
    <t>R3720</t>
  </si>
  <si>
    <t>POMOC PRÁCE ZAJIŠŤ NEBO ZŘÍZ REGULACI A OCHRANU DOPRAVY - DIO</t>
  </si>
  <si>
    <t>zahrnuje objednatelem povolené náklady na služby pro zhotovitele</t>
  </si>
  <si>
    <t>R2940</t>
  </si>
  <si>
    <t>OSTATNÍ POŽADAVKY - INŽENÝRSKÉ PRÁCE</t>
  </si>
  <si>
    <t>NÁKLADY NA INŽENÝRSKÉ PRÁCE V PRŮBĚHU REALIZACE</t>
  </si>
  <si>
    <t>Železniční svršek - demontáže</t>
  </si>
  <si>
    <t>R965010</t>
  </si>
  <si>
    <t>ODSTRANĚNÍ KOLEJOVÉHO LOŽE A DRÁŽNÍCH STEZEK</t>
  </si>
  <si>
    <t>1. Položka obsahuje: – odstranění kolejového lože ručně nebo mechanizací, a to po nebo bez sejmutí kolejového roštu – příplatky za ztížené podmínky při práci v kolejišti, např. za překážky na straně koleje apod. – naložení vybouraného materiálu na dopravní prostředek 2. Položka neobsahuje: – odvoz vybouraného materiálu do skladu nebo na likvidaci – poplatky za likvidaci odpadů, nacení se položkami ze ssd 0 3. Způsob měření:</t>
  </si>
  <si>
    <t>R965021</t>
  </si>
  <si>
    <t>ODSTRANĚNÍ KOLEJOVÉHO LOŽE A DRÁŽNÍCH STEZEK - ODVOZ NA SKLÁDKU</t>
  </si>
  <si>
    <t>m3*km</t>
  </si>
  <si>
    <t>1. Položka obsahuje: – odvoz jakýmkoliv dopravním prostředkem a složení – případné překládky na trase 2. Položka neobsahuje: – naložení vybouraného materiálu na dopravní prostředek (je zahrnuto ve zdrojové položce) – poplatky za likvidaci odpadů, nacení se položkami ze ssd 0 3. Způsob měření: Výměra je součtem součinů metrů krychlových vytěženého v rostlém (původním) stavu nebo vybouraného materiálu a</t>
  </si>
  <si>
    <t>965123</t>
  </si>
  <si>
    <t>DEMONTÁŽ KOLEJE NA DŘEVĚNÝCH PRAŽCÍCH DO KOLEJOVÝCH POLÍ S ODVOZEM NA MONTÁŽNÍ
ZÁKLADNU S NÁSLEDNÝM ROZEBRÁNÍM</t>
  </si>
  <si>
    <t>965126</t>
  </si>
  <si>
    <t>DEMONTÁŽ KOLEJE NA DŘEVĚNÝCH PRAŽCÍCH - ODVOZ ROZEBRANÝCH SOUČÁSTÍ (Z MÍSTA
DEMONTÁŽE NEBO Z MONTÁŽNÍ ZÁKLADNY) K LIKVIDACI</t>
  </si>
  <si>
    <t>R15150</t>
  </si>
  <si>
    <t>POPLATKY ZA LIKVIDACŮ ODPADŮ NEKONTAMINOVANÝCH - 17 05 08 ŠTĚRK Z KOLEJIŠTĚ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</si>
  <si>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</si>
  <si>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R15510</t>
  </si>
  <si>
    <t>POPLATKY ZA LIKVIDACŮ ODPADŮ NEBEZPEČNÝCH - 17 05 07* LOKÁLNĚ ZNEČIŠTĚNÝ ŠTĚRK A ZEMINA Z KOLEJIŠTĚ (VÝHYBKY)</t>
  </si>
  <si>
    <t>R15310</t>
  </si>
  <si>
    <t>POPLATKY ZA LIKVIDACŮ ODPADŮ NEKONTAMINOVANÝCH - 17 04 05 ŽELEZNÝ ŠROT - KONSTRUKCE, STOŽÁRY, KOLEJ.</t>
  </si>
  <si>
    <t>R15520</t>
  </si>
  <si>
    <t>POPLATKY ZA LIKVIDACŮ ODPADŮ NEBEZPEČNÝCH - 17 02 04*  ŽELEZNIČNÍ PRAŽCE DŘEVĚNÉ</t>
  </si>
  <si>
    <t>1. Položka obsahuje: – veškeré poplatky provozovateli skládky, recyklační linky nebo jiného zařízení na zpracování nebo likvidaci odpadů související s převzetím, uložením, zpracováním nebo likvidací odpadu 2. Položka neobsahuje: – náklady spojené s dopravou odpadu z místa stavby na místo převzetí provozovatelem skládky, recyklační linky nebo jiného zařízení na zpracování nebo likvidaci odpadů</t>
  </si>
  <si>
    <t>Železniční svršek - ostatní</t>
  </si>
  <si>
    <t>Provedení veškerého zaměření a zobrazení, tvorba počítačových souborů, zpracování kompletní geodetické dokumentace včetně všech dalších geodetických činností.  Položka se měří v časových jednotkách (hod) za činost pověřeného geodeta .Položka obsahuje všechny náklady na provedení geod.prací se všemi pomocnými a doplňujícími pracemi a součástmi, případné použití mechanizmů,náklady na mzdy. GEODETICKÉ PRÁCE spojené se zajištěním koleje, vč. projektu</t>
  </si>
  <si>
    <t>Železniční spodek a odvodnění</t>
  </si>
  <si>
    <t>111208</t>
  </si>
  <si>
    <t>ODSTRANĚNÍ KŘOVIN S ODVOZEM DO 20KM</t>
  </si>
  <si>
    <t>R5740E6</t>
  </si>
  <si>
    <t>ASFALTOVÝ BETON PRO PODKLADNÍ VRSTVY ACP 16+, 16S</t>
  </si>
  <si>
    <t>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</t>
  </si>
  <si>
    <t>R212635</t>
  </si>
  <si>
    <t>TRATIVODY KOMPL Z TRUB Z PLAST HM DN DO 150MM, RÝHA TŘ I</t>
  </si>
  <si>
    <t>Položka platí pro kompletní konstrukce trativodů a zahrnuje zejména: - výkop rýhy předepsaného tvaru v dané třídě těžitelnosti, výplň, zásyp trativodu včetně dopravy, uložení přebytečného materiálu, dodávky předepsaného materiálu pro výplň a zásyp - zřízení spojovací vrstvy - zřízení podkladu a lože trativodu z předepsaného materiálu - dodávka a uložení trativodu předepsaného materiálu a profilu - obsyp trativodu předepsaným materiálem - ukončení trativodu zaústěním do potrubí nebo vodoteče, případně vybudování ukončujícího objektu (kapličky) dle VL - veškerý materiál, výrobky a polotovary, včetně mimostaveništní a vnitrostaveništní dopravy - nezahrnuje opláštění z geotextilie, fólie</t>
  </si>
  <si>
    <t>21361</t>
  </si>
  <si>
    <t>DRENÁŽNÍ VRSTVY Z GEOTEXTILIE</t>
  </si>
  <si>
    <t>R45152</t>
  </si>
  <si>
    <t>PODKLADNÍ A VÝPLŇOVÉ VRSTVY Z KAMENIVA DRCENÉHO</t>
  </si>
  <si>
    <t>- dodání kameniva předepsané kvality a zrnitosti - rozprostření a zhutnění vrstvy v předepsané tloušťce - zřízení vrstvy bez rozlišení šířky, pokládání vrstvy po etapách - nezahrnuje postřiky, nátěry</t>
  </si>
  <si>
    <t>R45152B</t>
  </si>
  <si>
    <t>PODKLADNÍ A VÝPLŇOVÉ VRSTVY ZE ŠTĚRKOPÍSKU</t>
  </si>
  <si>
    <t>R894846</t>
  </si>
  <si>
    <t>ŠACHTY KANALIZAČNÍ PLASTOVÉ D 400MM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</si>
  <si>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</si>
  <si>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89536</t>
  </si>
  <si>
    <t>DRENÁŽNÍ VÝUSŤ Z PROST BETONU</t>
  </si>
  <si>
    <t>položka zahrnuje: - dodání  čerstvého  betonu  (betonové  směsi)  požadované  kvality,  jeho  uložení  do požadovaného tvaru, ošetření a ochranu betonu, - bednění  požadovaných  konstr. (i ztracené) s úpravou  dle požadované  kvality povrchu betonu, včetně odbedňovacích a odskružovacích prostředků, - zřízení  všech  požadovaných  otvorů, kapes, výklenků, prostupů, dutin, drážek a pod., vč. ztížení práce a úprav  kolem nich, - úpravy povrchu pro položení požadované izolace, povlaků a nátěrů, případně vyspravení, - nátěry zabraňující soudržnost betonu a bednění, - opatření  povrchů  betonu  izolací  proti zemní vlhkosti v částech, kde přijdou do styku se zeminou nebo kamenivem</t>
  </si>
  <si>
    <t>R465512</t>
  </si>
  <si>
    <t>DLAŽBY Z LOMOVÉHO KAMENE NA MC</t>
  </si>
  <si>
    <t>položka zahrnuje: - nutné zemní práce (svahování, úpravu pláně a pod.) - zřízení spojovací vrstvy - zřízení lože dlažby z cementové malty předepsané kvality a předepsané tloušťky - dodávku a položení dlažby z lomového kamene do předepsaného tvaru - spárování, těsnění, tmelení a vyplnění spar MC případně s vyklínováním - úprava povrchu pro odvedení srážkové vody</t>
  </si>
  <si>
    <t>R18214</t>
  </si>
  <si>
    <t>TERÉNNÍ ÚPRAVY</t>
  </si>
  <si>
    <t>položka zahrnuje úpravu terénu do požadovaného profilu</t>
  </si>
  <si>
    <t>R18214A</t>
  </si>
  <si>
    <t>TERÉNNÍ ÚPRAVY, REPROFILACE PŘÍKOPU</t>
  </si>
  <si>
    <t>R501101</t>
  </si>
  <si>
    <t>ZŘÍZENÍ KONSTRUKČNÍ VRSTVY TĚLESA ŽELEZNIČNÍHO SPODKU ZE ŠTĚRKODRTI NOVÉ</t>
  </si>
  <si>
    <t>1. Položka obsahuje: – nákup a dodání štěrkodrtě v požadované kvalitě podle zadávací dokumentace – očištění podkladu, případně zřízení spojovací vrstvy – uložení štěrkodrtě dle předepsaného technologického předpisu – zřízení podkladní nebo konstrukční vrstvy ze štěrkodrtě bez rozlišení šířky, pokládání vrstvy po etapách, případně dílčích vrstvách, včetně pracovních spar a spojů – hutnění na předepsanou míru hutnění – průkazní zkoušky, kontrolní zkoušky a kontrolní měření – úpravu napojení, ukončení a těsnění podél odvodňovacích zařízení, vpustí, šachet apod. – těsnění, tmelení a výplň spar a otvorů – ošetření úložiště po celou dobu práce v něm vč. klimatických opatření – ztížení v okolí inženýrských vedení, konstrukcí a objektů a jejich dočasné zajištění – ztížení provádění včetně hutnění ve ztížených podmínkách a stísněných prostorech – úpravu povrchu vrstvy 2. Položka neobsahuje: X 3. Způsob měření:</t>
  </si>
  <si>
    <t>R18110</t>
  </si>
  <si>
    <t>ÚPRAVA PLÁNĚ SE ZHUTNĚNÍM V HORNINĚ TŘ. I</t>
  </si>
  <si>
    <t>položka zahrnuje úpravu pláně včetně vyrovnání výškových rozdílů. Míru zhutnění určuje projekt.</t>
  </si>
  <si>
    <t>18222</t>
  </si>
  <si>
    <t>ROZPROSTŘENÍ ORNICE VE SVAHU V TL DO 0,15M</t>
  </si>
  <si>
    <t>Technická specifikace položky odpovídá příslušné cenové soustavě.</t>
  </si>
  <si>
    <t>18331</t>
  </si>
  <si>
    <t>SADOVNICKÉ OBDĚLÁNÍ PŮDY</t>
  </si>
  <si>
    <t>18241</t>
  </si>
  <si>
    <t>ZALOŽENÍ TRÁVNÍKU RUČNÍM VÝSEVEM</t>
  </si>
  <si>
    <t>Železniční spodek  -  ostatní práce, demontáže</t>
  </si>
  <si>
    <t>R501101D</t>
  </si>
  <si>
    <t>ODSTRANĚNÍ KONSTRUKČNÍ VRSTVY TĚLESA ZE ŽELEZNIČNÍHO SPODKU ZE ŠTĚRKODRTI</t>
  </si>
  <si>
    <t>1. Položka obsahuje:  
 – odstranění koonstrukční vrstvy ručně nebo mechanizací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</si>
  <si>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R501101O</t>
  </si>
  <si>
    <t>ODSTRANĚNÍ KONSTRUKČNÍ VRSTVY TĚLESA ZE ŽELEZNIČNÍHO SPODKU ZE ŠTĚRKODRTI - ODVOZ NA SKLÁDKU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</si>
  <si>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v tunách</t>
  </si>
  <si>
    <t>R15160</t>
  </si>
  <si>
    <t>POPLATKY ZA LIKVIDACŮ ODPADŮ NEKONTAMINOVANÝCH - 02 01 03 SMÝCENÉ STROMY A KEŘE</t>
  </si>
  <si>
    <t>Železniční spodek - ostatní</t>
  </si>
  <si>
    <t>Přejezdová konstrukce</t>
  </si>
  <si>
    <t>R921311</t>
  </si>
  <si>
    <t>ŽELEZNIČNÍ PŘEJEZD ŽELEZOBETONOVÝ S NOSIČI</t>
  </si>
  <si>
    <t>1. Položka obsahuje: – úpravu a hutnění podloží přejezdové konstrukce – dodávku přejezdové konstrukce s veškerými prvky a částmi daného typu přejezdové konstrukce  – montáž přejezdové konstrukce z dílů a součástí na místě při přerušení železničního a silničního provozu – speciální montážní nářadí, závěsné zařízení – ochranné náběhy, koncové i mezilehlé zarážky, podélnou fixaci atd. – příplatky za ztížené podmínky vyskytující se při zřízení přejezdu, např. za překážky na straně koleje ap. 2. Položka neobsahuje: – zřízení, pronájem a odstranění dopravního značení objízdné trasy – úpravy koleje (např. posun pražců, doplnění kolejového lože, směrová a výšková úprava) – silniční panely v přechodu těles a prefabrikované základy pod závěrnými zídkami – prahovou vpusť 3. Způsob měření: Měří se půdorysná plocha (pojízdná nebo pochozí) vlastní přejezdové konstrukce tvořené daným systémem. kolejnice a žlábky se z plochy neodečítají. Do plochy se nezapočítávají ochranné klíny, prahové vpusti apod.</t>
  </si>
  <si>
    <t>R31811</t>
  </si>
  <si>
    <t>ZDI ODDĚLOVACÍ A OHRADNÍ Z DÍLCŮ BETON - ZÁVĚRNÉ ZÍDKY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</si>
  <si>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</si>
  <si>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27211.1</t>
  </si>
  <si>
    <t>ZÁKLADY Z DÍLCŮ BETONOVÝCH</t>
  </si>
  <si>
    <t>- dodání  dílce  požadovaného  tvaru  a  vlastností,  jeho  skladování,  doprava  a  osazení  do 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</si>
  <si>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Komunikace</t>
  </si>
  <si>
    <t>R56330</t>
  </si>
  <si>
    <t>VOZOVKOVÉ VRSTVY ZE ŠTĚRKODRTI</t>
  </si>
  <si>
    <t>R574A04</t>
  </si>
  <si>
    <t>ASFALTOVÝ BETON PRO OBRUSNÉ VRSTVY ACO 11+, 11S</t>
  </si>
  <si>
    <t>574C08</t>
  </si>
  <si>
    <t>ASFALTOVÝ BETON PRO LOŽNÍ VRSTVY ACL 22+, 22S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</si>
  <si>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</t>
  </si>
  <si>
    <t>R931322</t>
  </si>
  <si>
    <t>TĚSNĚNÍ DILATAČ SPAR ASF ZÁLIVKOU MODIFIK PRŮŘ DO 200MM2</t>
  </si>
  <si>
    <t>Přejezdová konstrukce - ostatní práce</t>
  </si>
  <si>
    <t>R451314</t>
  </si>
  <si>
    <t>PODKLADNÍ A VÝPLŇOVÉ VRSTVY Z PROSTÉHO BETONU C20/25</t>
  </si>
  <si>
    <t>- 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</t>
  </si>
  <si>
    <t>R451315</t>
  </si>
  <si>
    <t>PODKLADNÍ A VÝPLŇOVÉ VRSTVY Z PROSTÉHO BETONU C30/37</t>
  </si>
  <si>
    <t>R87433</t>
  </si>
  <si>
    <t>POTRUBÍ Z TRUB PLASTOVÝCH ODPADNÍCH DN DO 150MM</t>
  </si>
  <si>
    <t>položky pro zhotovení potrubí platí bez ohledu na sklon 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nezahrnuje zkoušky vodotěsnosti a televizní prohlídku</t>
  </si>
  <si>
    <t>R935902</t>
  </si>
  <si>
    <t>MONOLITICKÝ KOMPOZITNÍ ŽLAB - DODÁVKA  A MONTÁŽ</t>
  </si>
  <si>
    <t>17360</t>
  </si>
  <si>
    <t>ZEMNÍ KRAJNICE A DOSYPÁVKY Z HORNIN KAMENITÝCH</t>
  </si>
  <si>
    <t>R915111</t>
  </si>
  <si>
    <t>VODOROVNÉ DOPRAVNÍ ZNAČENÍ BARVOU HLADKÉ - DODÁVKA A POKLÁDKA</t>
  </si>
  <si>
    <t>položka zahrnuje: - dodání a pokládku nátěrového materiálu (měří se pouze natíraná plocha) - předznačení a reflexní úpravu</t>
  </si>
  <si>
    <t>E.3.6</t>
  </si>
  <si>
    <t>Rozvodny vn, nn, osvětlení a dálkové ovládání odpojovačů</t>
  </si>
  <si>
    <t xml:space="preserve">  SO 3.02.1</t>
  </si>
  <si>
    <t>Elektrická přípojka v km 15,054</t>
  </si>
  <si>
    <t>SO 3.02.1</t>
  </si>
  <si>
    <t>587206</t>
  </si>
  <si>
    <t>PŘEDLÁŽDĚNÍ KRYTU Z BETONOVÝCH DLAŽDIC SE ZÁMKEM</t>
  </si>
  <si>
    <t>R702112</t>
  </si>
  <si>
    <t>KABELOVÝ ŽLAB ZEMNÍ VČETNĚ KRYTU SVĚTLÉ ŠÍŘKY PŘES 120 DO 250 MM</t>
  </si>
  <si>
    <t>1. Položka obsahuje: – kompletní montáž, rozměření, upevnění, řezání, spojování a pod. – veškerý spojovací a montážní materiál vč. upevňovacího materiálu ( držáky apod.) – pomocné mechanismy 2. Položka neobsahuje: X 3. Způsob měření:</t>
  </si>
  <si>
    <t>709210</t>
  </si>
  <si>
    <t>KŘIŽOVATKA KABELOVÝCH VEDENÍ SE STÁVAJÍCÍ INŽENÝRSKOU SÍTÍ (KABELEM, POTRUBÍM APOD.)</t>
  </si>
  <si>
    <t>R701DBF</t>
  </si>
  <si>
    <t>ZAJIŠTĚNÍ OTVORU PROTI VNIKNUTÍ VODY</t>
  </si>
  <si>
    <t>ZAJIŠTĚNÍ OTVORU PROTI VNIKNUTÍ VODY - DODÁVKA A MONTÁŽ</t>
  </si>
  <si>
    <t>Pokládka a montáž</t>
  </si>
  <si>
    <t>743C11</t>
  </si>
  <si>
    <t>SKŘÍŇ PŘÍPOJKOVÁ POJISTKOVÁ NA STOŽÁR/STĚNU NEBO DO VÝKLENKU DO 63 A, DO 50 MM2, S 1-2 SADAMI JISTÍCÍCH PRVKŮ</t>
  </si>
  <si>
    <t>1. Položka obsahuje: – instalaci vč. vybourání niky ve zdi pro skříň a kabely a zapravení zdiva, omítky a fasády po dokončené montáži – technický popis viz. projektová dokumentace 2. Položka neobsahuje: X 3. Způsob měření: Udává se počet kusů kompletní konstrukce nebo práce.</t>
  </si>
  <si>
    <t>743F21</t>
  </si>
  <si>
    <t>SKŘÍŇ ELEKTROMĚROVÁ V KOMPAKTNÍM PILÍŘI PRO PŘÍMÉ MĚŘENÍ DO 80 A JEDNOSAZBOVÉ VČETNĚ VÝSTROJE (PER1+PR)</t>
  </si>
  <si>
    <t>R744211</t>
  </si>
  <si>
    <t>PLASTOVÝ ROZVADĚČ PRÁZDNÝ - PILÍŘ</t>
  </si>
  <si>
    <t>PLASTOVÝ ROZVADĚČ PRÁZDNÝ - PILÍŘ - DODÁVKA A MONTÁŽ</t>
  </si>
  <si>
    <t>R743EF</t>
  </si>
  <si>
    <t>SOKL PRO ROZVADĚČE  VČ. ZÁKLADOVÉHO DÍLU</t>
  </si>
  <si>
    <t>SOKL PRO ROZVADĚČE  VČ. ZÁKLADOVÉHO DÍLU - DODÁVKA A MONTÁŽ</t>
  </si>
  <si>
    <t>R742H22</t>
  </si>
  <si>
    <t>KABEL NN ČTYŘ- A PĚTIŽÍLOVÝ AL S PLASTOVOU IZOLACÍ OD 4 DO 16 MM2</t>
  </si>
  <si>
    <t>1. Položka obsahuje: – manipulace a uložení kabelu (do země, chráničky, kanálu, na rošty, na TV a pod.) 2. Položka neobsahuje: – příchytky, spojky, koncovky, chráničky apod.</t>
  </si>
  <si>
    <t>703442</t>
  </si>
  <si>
    <t>ELEKTROINSTALAČNÍ TRUBKA OCELOVÁ VČETNĚ UPEVNĚNÍ A PŘÍSLUŠENSTVÍ DN PRŮMĚRU PŘES 25 DO 40 MM</t>
  </si>
  <si>
    <t>742P13</t>
  </si>
  <si>
    <t>ZATAŽENÍ KABELU DO CHRÁNIČKY - KABEL DO 4 KG/M</t>
  </si>
  <si>
    <t>R75IJ12</t>
  </si>
  <si>
    <t>MĚŘENÍ A ZKOUŠENÍ KABELŮ, VČ. PROTOKOLŮ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</si>
  <si>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Udává se vždy pár, tj. po dvou kusech.</t>
  </si>
  <si>
    <t>744I01</t>
  </si>
  <si>
    <t>POJISTKOVÁ VLOŽKA DO 160 A</t>
  </si>
  <si>
    <t>744633</t>
  </si>
  <si>
    <t>JISTIČ TŘÍPÓLOVÝ (10 KA) OD 13 DO 20 A</t>
  </si>
  <si>
    <t>R744634</t>
  </si>
  <si>
    <t>JISTIČ TŘÍPÓLOVÝ (10 KA) OD 25 DO 40 A</t>
  </si>
  <si>
    <t>744J31</t>
  </si>
  <si>
    <t>SILOVÝ KOMPLETNÍ VYPÍNAČ 0-1 TŘÍ-ČTYŘPÓLOVÝ DO 32 A</t>
  </si>
  <si>
    <t>744J41</t>
  </si>
  <si>
    <t>SILOVÝ KOMPLETNÍ PŘEPÍNAČ 1-0-1 TŘÍ-ČTYŘPÓLOVÝ DO 32 A</t>
  </si>
  <si>
    <t>744Q21</t>
  </si>
  <si>
    <t>SVODIČ PŘEPĚTÍ TYP 1+2 (TŘÍDA B+C) 1-2 PÓLOVÝ</t>
  </si>
  <si>
    <t>741413</t>
  </si>
  <si>
    <t>ZÁSUVKA/PŘÍVODKA PRŮMYSLOVÁ, KRYTÍ IP 44 400 V, DO 63 A</t>
  </si>
  <si>
    <t>747111</t>
  </si>
  <si>
    <t>KONTROLA SILOVÝCH ROZVADĚČŮ NN, 1 POLE</t>
  </si>
  <si>
    <t>747701</t>
  </si>
  <si>
    <t>DOKONČOVACÍ MONTÁŽNÍ PRÁCE NA ELEKTRICKÉM ZAŘÍZENÍ</t>
  </si>
  <si>
    <t>741911</t>
  </si>
  <si>
    <t>R759999</t>
  </si>
  <si>
    <t>PODÍL PŘIDRUŽENÝCH MONTÁŽNÍCH PRACÍ A MATERIÁLU</t>
  </si>
  <si>
    <t>podíl přidružených motážních prací a materiálu</t>
  </si>
  <si>
    <t>R1</t>
  </si>
  <si>
    <t>PODÍL ŽADATELE PŘÍPOJKY NA ÚHRADĚ NÁKLADŮ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</si>
</sst>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7" x14ac:knownFonts="1">
    <font>
      <sz val="10"/>
      <name val="Arial"/>
    </font>
    <font>
      <b/>
      <sz val="10"/>
      <name val="Arial"/>
    </font>
    <font>
      <b/>
      <sz val="16"/>
      <color rgb="FFFFFFFF"/>
      <name val="Arial"/>
    </font>
    <font>
      <b/>
      <sz val="16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44">
    <xf numFmtId="0" fontId="0" fillId="0" borderId="0" xfId="0"/>
    <xf numFmtId="0" fontId="0" fillId="3" borderId="1" xfId="6" applyFont="1" applyFill="1" applyBorder="1" applyAlignment="1">
      <alignment horizontal="center" vertical="center" wrapText="1"/>
    </xf>
    <xf numFmtId="0" fontId="4" fillId="0" borderId="0" xfId="6" applyFont="1" applyAlignment="1">
      <alignment horizontal="right" vertical="center"/>
    </xf>
    <xf numFmtId="0" fontId="4" fillId="0" borderId="2" xfId="6" applyFont="1" applyBorder="1" applyAlignment="1">
      <alignment vertical="center" wrapText="1"/>
    </xf>
    <xf numFmtId="0" fontId="4" fillId="0" borderId="0" xfId="6" applyFont="1" applyAlignment="1">
      <alignment vertical="center" wrapText="1"/>
    </xf>
    <xf numFmtId="0" fontId="0" fillId="0" borderId="0" xfId="6" applyFont="1" applyAlignment="1">
      <alignment vertical="center" wrapText="1"/>
    </xf>
    <xf numFmtId="0" fontId="3" fillId="0" borderId="0" xfId="6" applyFont="1" applyAlignment="1">
      <alignment vertical="center" wrapText="1"/>
    </xf>
    <xf numFmtId="0" fontId="0" fillId="2" borderId="0" xfId="6" applyFont="1" applyFill="1"/>
    <xf numFmtId="0" fontId="2" fillId="2" borderId="0" xfId="6" applyFont="1" applyFill="1" applyAlignment="1">
      <alignment horizontal="center" vertical="center"/>
    </xf>
    <xf numFmtId="0" fontId="0" fillId="0" borderId="0" xfId="0"/>
    <xf numFmtId="0" fontId="1" fillId="0" borderId="0" xfId="6" applyFont="1" applyAlignment="1">
      <alignment horizontal="center" vertical="center"/>
    </xf>
    <xf numFmtId="0" fontId="0" fillId="2" borderId="0" xfId="6" applyFont="1" applyFill="1"/>
    <xf numFmtId="0" fontId="3" fillId="0" borderId="0" xfId="6" applyFont="1" applyAlignment="1">
      <alignment horizontal="right" vertical="center"/>
    </xf>
    <xf numFmtId="0" fontId="0" fillId="0" borderId="0" xfId="6" applyFont="1" applyAlignment="1">
      <alignment vertical="center" wrapText="1"/>
    </xf>
    <xf numFmtId="0" fontId="0" fillId="0" borderId="0" xfId="6" applyFont="1" applyAlignment="1">
      <alignment horizontal="right" vertical="center"/>
    </xf>
    <xf numFmtId="0" fontId="1" fillId="0" borderId="0" xfId="6" applyFont="1" applyAlignment="1">
      <alignment horizontal="right"/>
    </xf>
    <xf numFmtId="0" fontId="0" fillId="3" borderId="1" xfId="6" applyFont="1" applyFill="1" applyBorder="1" applyAlignment="1">
      <alignment horizontal="center"/>
    </xf>
    <xf numFmtId="4" fontId="0" fillId="0" borderId="0" xfId="6" applyNumberFormat="1" applyFont="1"/>
    <xf numFmtId="0" fontId="0" fillId="0" borderId="1" xfId="6" applyFont="1" applyBorder="1" applyAlignment="1">
      <alignment horizontal="left" vertical="top"/>
    </xf>
    <xf numFmtId="0" fontId="0" fillId="0" borderId="1" xfId="6" applyFont="1" applyBorder="1" applyAlignment="1">
      <alignment horizontal="left" vertical="top" wrapText="1"/>
    </xf>
    <xf numFmtId="0" fontId="0" fillId="0" borderId="1" xfId="6" applyFont="1" applyBorder="1" applyAlignment="1">
      <alignment horizontal="right" vertical="top"/>
    </xf>
    <xf numFmtId="4" fontId="0" fillId="0" borderId="1" xfId="6" applyNumberFormat="1" applyFont="1" applyBorder="1" applyAlignment="1">
      <alignment horizontal="right" vertical="top"/>
    </xf>
    <xf numFmtId="0" fontId="0" fillId="4" borderId="0" xfId="6" applyFont="1" applyFill="1"/>
    <xf numFmtId="0" fontId="0" fillId="0" borderId="1" xfId="6" applyFont="1" applyBorder="1" applyAlignment="1">
      <alignment horizontal="center" vertical="center"/>
    </xf>
    <xf numFmtId="0" fontId="0" fillId="2" borderId="2" xfId="6" applyFont="1" applyFill="1" applyBorder="1"/>
    <xf numFmtId="0" fontId="1" fillId="0" borderId="3" xfId="6" applyFont="1" applyBorder="1" applyAlignment="1">
      <alignment horizontal="center" vertical="center"/>
    </xf>
    <xf numFmtId="0" fontId="4" fillId="0" borderId="0" xfId="6" applyFont="1" applyAlignment="1">
      <alignment vertical="center"/>
    </xf>
    <xf numFmtId="0" fontId="0" fillId="3" borderId="1" xfId="6" applyFont="1" applyFill="1" applyBorder="1" applyAlignment="1">
      <alignment horizontal="center" vertical="center" wrapText="1"/>
    </xf>
    <xf numFmtId="0" fontId="0" fillId="4" borderId="2" xfId="6" applyFont="1" applyFill="1" applyBorder="1"/>
    <xf numFmtId="0" fontId="4" fillId="0" borderId="2" xfId="6" applyFont="1" applyBorder="1" applyAlignment="1">
      <alignment vertical="center"/>
    </xf>
    <xf numFmtId="0" fontId="1" fillId="0" borderId="4" xfId="6" applyFont="1" applyBorder="1" applyAlignment="1">
      <alignment horizontal="right" vertical="top"/>
    </xf>
    <xf numFmtId="4" fontId="0" fillId="0" borderId="4" xfId="6" applyNumberFormat="1" applyFont="1" applyBorder="1" applyAlignment="1">
      <alignment horizontal="center" vertical="top"/>
    </xf>
    <xf numFmtId="0" fontId="1" fillId="0" borderId="4" xfId="6" applyFont="1" applyBorder="1" applyAlignment="1">
      <alignment wrapText="1"/>
    </xf>
    <xf numFmtId="0" fontId="1" fillId="0" borderId="0" xfId="6" applyFont="1" applyAlignment="1">
      <alignment horizontal="right" vertical="top"/>
    </xf>
    <xf numFmtId="4" fontId="0" fillId="0" borderId="0" xfId="6" applyNumberFormat="1" applyFont="1" applyAlignment="1">
      <alignment horizontal="center" vertical="top"/>
    </xf>
    <xf numFmtId="0" fontId="1" fillId="0" borderId="0" xfId="6" applyFont="1" applyAlignment="1">
      <alignment wrapText="1"/>
    </xf>
    <xf numFmtId="0" fontId="0" fillId="0" borderId="0" xfId="6" applyFont="1" applyAlignment="1">
      <alignment horizontal="right" vertical="top"/>
    </xf>
    <xf numFmtId="0" fontId="0" fillId="0" borderId="0" xfId="6" applyFont="1" applyAlignment="1">
      <alignment vertical="top"/>
    </xf>
    <xf numFmtId="0" fontId="0" fillId="0" borderId="0" xfId="6" applyFont="1" applyAlignment="1">
      <alignment horizontal="center" vertical="top"/>
    </xf>
    <xf numFmtId="164" fontId="0" fillId="0" borderId="0" xfId="6" applyNumberFormat="1" applyFont="1" applyAlignment="1">
      <alignment horizontal="center" vertical="top"/>
    </xf>
    <xf numFmtId="4" fontId="0" fillId="5" borderId="0" xfId="6" applyNumberFormat="1" applyFont="1" applyFill="1" applyAlignment="1" applyProtection="1">
      <alignment horizontal="center" vertical="top"/>
      <protection locked="0"/>
    </xf>
    <xf numFmtId="0" fontId="0" fillId="0" borderId="0" xfId="6" applyFont="1" applyAlignment="1">
      <alignment horizontal="left" vertical="center" wrapText="1"/>
    </xf>
    <xf numFmtId="0" fontId="5" fillId="0" borderId="0" xfId="6" applyFont="1" applyAlignment="1">
      <alignment horizontal="left" vertical="center" wrapText="1"/>
    </xf>
    <xf numFmtId="4" fontId="0" fillId="0" borderId="1" xfId="6" applyNumberFormat="1" applyFont="1" applyBorder="1" applyAlignment="1">
      <alignment horizontal="center" vertic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sqref="A1:A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  <col min="6" max="6" width="30.7109375" customWidth="1"/>
  </cols>
  <sheetData>
    <row r="1" spans="1:6" ht="57" customHeight="1" x14ac:dyDescent="0.2">
      <c r="A1" s="9"/>
      <c r="B1" s="8" t="s">
        <v>1</v>
      </c>
      <c r="C1" s="11"/>
      <c r="D1" s="11"/>
      <c r="E1" s="11"/>
      <c r="F1" s="11"/>
    </row>
    <row r="2" spans="1:6" ht="20.100000000000001" customHeight="1" x14ac:dyDescent="0.2">
      <c r="A2" s="9"/>
      <c r="B2" s="7"/>
      <c r="C2" s="11"/>
      <c r="D2" s="11"/>
      <c r="E2" s="11"/>
      <c r="F2" s="11"/>
    </row>
    <row r="3" spans="1:6" ht="12.75" customHeight="1" x14ac:dyDescent="0.2">
      <c r="A3" s="9"/>
      <c r="B3" s="7"/>
      <c r="C3" s="11"/>
      <c r="D3" s="11"/>
      <c r="E3" s="11"/>
      <c r="F3" s="11"/>
    </row>
    <row r="4" spans="1:6" ht="39.950000000000003" customHeight="1" x14ac:dyDescent="0.2">
      <c r="A4" s="12" t="s">
        <v>2</v>
      </c>
      <c r="B4" s="6" t="s">
        <v>3</v>
      </c>
      <c r="C4" s="9"/>
      <c r="D4" s="9"/>
      <c r="E4" s="9"/>
      <c r="F4" s="10" t="s">
        <v>0</v>
      </c>
    </row>
    <row r="5" spans="1:6" ht="30" customHeight="1" x14ac:dyDescent="0.2">
      <c r="A5" s="14" t="s">
        <v>4</v>
      </c>
      <c r="B5" s="5" t="s">
        <v>5</v>
      </c>
      <c r="C5" s="9"/>
      <c r="D5" s="9"/>
      <c r="E5" s="9"/>
    </row>
    <row r="6" spans="1:6" ht="12.75" customHeight="1" x14ac:dyDescent="0.2">
      <c r="B6" s="15" t="s">
        <v>6</v>
      </c>
      <c r="C6" s="17">
        <f>0+C10+C12+C14+C16</f>
        <v>0</v>
      </c>
    </row>
    <row r="7" spans="1:6" ht="12.75" customHeight="1" x14ac:dyDescent="0.2">
      <c r="B7" s="15" t="s">
        <v>7</v>
      </c>
      <c r="C7" s="17">
        <f>0+E10+E12+E14+E16</f>
        <v>0</v>
      </c>
    </row>
    <row r="9" spans="1:6" ht="12.75" customHeight="1" x14ac:dyDescent="0.2">
      <c r="A9" s="16" t="s">
        <v>8</v>
      </c>
      <c r="B9" s="16" t="s">
        <v>9</v>
      </c>
      <c r="C9" s="16" t="s">
        <v>10</v>
      </c>
      <c r="D9" s="16" t="s">
        <v>11</v>
      </c>
      <c r="E9" s="16" t="s">
        <v>12</v>
      </c>
      <c r="F9" s="16" t="s">
        <v>13</v>
      </c>
    </row>
    <row r="10" spans="1:6" x14ac:dyDescent="0.2">
      <c r="A10" s="18" t="s">
        <v>14</v>
      </c>
      <c r="B10" s="19" t="s">
        <v>15</v>
      </c>
      <c r="C10" s="21">
        <f>0+C11</f>
        <v>0</v>
      </c>
      <c r="D10" s="21">
        <f t="shared" ref="D10:D17" si="0">C10*0.21</f>
        <v>0</v>
      </c>
      <c r="E10" s="21">
        <f>0+E11</f>
        <v>0</v>
      </c>
      <c r="F10" s="20">
        <f>0+F11</f>
        <v>97</v>
      </c>
    </row>
    <row r="11" spans="1:6" x14ac:dyDescent="0.2">
      <c r="A11" s="18" t="s">
        <v>16</v>
      </c>
      <c r="B11" s="19" t="s">
        <v>17</v>
      </c>
      <c r="C11" s="21">
        <f>'PS 3.01.1'!K8+'PS 3.01.1'!M8</f>
        <v>0</v>
      </c>
      <c r="D11" s="21">
        <f t="shared" si="0"/>
        <v>0</v>
      </c>
      <c r="E11" s="21">
        <f>C11+D11</f>
        <v>0</v>
      </c>
      <c r="F11" s="20">
        <f>'PS 3.01.1'!T7</f>
        <v>97</v>
      </c>
    </row>
    <row r="12" spans="1:6" x14ac:dyDescent="0.2">
      <c r="A12" s="18" t="s">
        <v>414</v>
      </c>
      <c r="B12" s="19" t="s">
        <v>415</v>
      </c>
      <c r="C12" s="21">
        <f>0+C13</f>
        <v>0</v>
      </c>
      <c r="D12" s="21">
        <f t="shared" si="0"/>
        <v>0</v>
      </c>
      <c r="E12" s="21">
        <f>0+E13</f>
        <v>0</v>
      </c>
      <c r="F12" s="20">
        <f>0+F13</f>
        <v>6</v>
      </c>
    </row>
    <row r="13" spans="1:6" x14ac:dyDescent="0.2">
      <c r="A13" s="18" t="s">
        <v>416</v>
      </c>
      <c r="B13" s="19" t="s">
        <v>417</v>
      </c>
      <c r="C13" s="21">
        <f>'SO 98-98'!K8+'SO 98-98'!M8</f>
        <v>0</v>
      </c>
      <c r="D13" s="21">
        <f t="shared" si="0"/>
        <v>0</v>
      </c>
      <c r="E13" s="21">
        <f>C13+D13</f>
        <v>0</v>
      </c>
      <c r="F13" s="20">
        <f>'SO 98-98'!T7</f>
        <v>6</v>
      </c>
    </row>
    <row r="14" spans="1:6" x14ac:dyDescent="0.2">
      <c r="A14" s="18" t="s">
        <v>446</v>
      </c>
      <c r="B14" s="19" t="s">
        <v>447</v>
      </c>
      <c r="C14" s="21">
        <f>0+C15</f>
        <v>0</v>
      </c>
      <c r="D14" s="21">
        <f t="shared" si="0"/>
        <v>0</v>
      </c>
      <c r="E14" s="21">
        <f>0+E15</f>
        <v>0</v>
      </c>
      <c r="F14" s="20">
        <f>0+F15</f>
        <v>69</v>
      </c>
    </row>
    <row r="15" spans="1:6" x14ac:dyDescent="0.2">
      <c r="A15" s="18" t="s">
        <v>448</v>
      </c>
      <c r="B15" s="19" t="s">
        <v>449</v>
      </c>
      <c r="C15" s="21">
        <f>'SO 3.01.1'!K8+'SO 3.01.1'!M8</f>
        <v>0</v>
      </c>
      <c r="D15" s="21">
        <f t="shared" si="0"/>
        <v>0</v>
      </c>
      <c r="E15" s="21">
        <f>C15+D15</f>
        <v>0</v>
      </c>
      <c r="F15" s="20">
        <f>'SO 3.01.1'!T7</f>
        <v>69</v>
      </c>
    </row>
    <row r="16" spans="1:6" x14ac:dyDescent="0.2">
      <c r="A16" s="18" t="s">
        <v>630</v>
      </c>
      <c r="B16" s="19" t="s">
        <v>631</v>
      </c>
      <c r="C16" s="21">
        <f>0+C17</f>
        <v>0</v>
      </c>
      <c r="D16" s="21">
        <f t="shared" si="0"/>
        <v>0</v>
      </c>
      <c r="E16" s="21">
        <f>0+E17</f>
        <v>0</v>
      </c>
      <c r="F16" s="20">
        <f>0+F17</f>
        <v>41</v>
      </c>
    </row>
    <row r="17" spans="1:6" x14ac:dyDescent="0.2">
      <c r="A17" s="18" t="s">
        <v>632</v>
      </c>
      <c r="B17" s="19" t="s">
        <v>633</v>
      </c>
      <c r="C17" s="21">
        <f>'SO 3.02.1'!K8+'SO 3.02.1'!M8</f>
        <v>0</v>
      </c>
      <c r="D17" s="21">
        <f t="shared" si="0"/>
        <v>0</v>
      </c>
      <c r="E17" s="21">
        <f>C17+D17</f>
        <v>0</v>
      </c>
      <c r="F17" s="20">
        <f>'SO 3.02.1'!T7</f>
        <v>41</v>
      </c>
    </row>
  </sheetData>
  <sheetProtection password="923D" sheet="1" objects="1" scenarios="1"/>
  <mergeCells count="4">
    <mergeCell ref="A1:A3"/>
    <mergeCell ref="B1:B3"/>
    <mergeCell ref="B4:E4"/>
    <mergeCell ref="B5:E5"/>
  </mergeCells>
  <pageMargins left="0.75" right="0.75" top="1" bottom="1" header="0.5" footer="0.5"/>
  <pageSetup paperSize="9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0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14</v>
      </c>
      <c r="M3" s="43">
        <f>Rekapitulace!C10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14</v>
      </c>
      <c r="D4" s="9"/>
      <c r="E4" s="3" t="s">
        <v>15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COUNTIFS(L8:L399,"=0",A8:A399,"P")+COUNTIFS(L8:L399,"",A8:A399,"P")+SUM(Q8:Q399)</f>
        <v>97</v>
      </c>
    </row>
    <row r="8" spans="1:20" x14ac:dyDescent="0.2">
      <c r="A8" t="s">
        <v>44</v>
      </c>
      <c r="C8" s="30" t="s">
        <v>45</v>
      </c>
      <c r="E8" s="32" t="s">
        <v>17</v>
      </c>
      <c r="J8" s="31">
        <f>0+J9+J70+J207+J276+J349+J370</f>
        <v>0</v>
      </c>
      <c r="K8" s="31">
        <f>0+K9+K70+K207+K276+K349+K370</f>
        <v>0</v>
      </c>
      <c r="L8" s="31">
        <f>0+L9+L70+L207+L276+L349+L370</f>
        <v>0</v>
      </c>
      <c r="M8" s="31">
        <f>0+M9+M70+M207+M276+M349+M370</f>
        <v>0</v>
      </c>
    </row>
    <row r="9" spans="1:20" x14ac:dyDescent="0.2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0+L10+L14+L18+L22+L26+L30+L34+L38+L42+L46+L50+L54+L58+L62+L66</f>
        <v>0</v>
      </c>
      <c r="M9" s="34">
        <f>0+M10+M14+M18+M22+M26+M30+M34+M38+M42+M46+M50+M54+M58+M62+M66</f>
        <v>0</v>
      </c>
    </row>
    <row r="10" spans="1:20" ht="25.5" x14ac:dyDescent="0.2">
      <c r="A10" t="s">
        <v>49</v>
      </c>
      <c r="B10" s="36" t="s">
        <v>47</v>
      </c>
      <c r="C10" s="36" t="s">
        <v>50</v>
      </c>
      <c r="D10" s="37" t="s">
        <v>47</v>
      </c>
      <c r="E10" s="13" t="s">
        <v>51</v>
      </c>
      <c r="F10" s="38" t="s">
        <v>52</v>
      </c>
      <c r="G10" s="39">
        <v>2.3050000000000002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53</v>
      </c>
      <c r="O10">
        <f>(M10*21)/100</f>
        <v>0</v>
      </c>
      <c r="P10" t="s">
        <v>27</v>
      </c>
    </row>
    <row r="11" spans="1:20" x14ac:dyDescent="0.2">
      <c r="A11" s="37" t="s">
        <v>54</v>
      </c>
      <c r="E11" s="41" t="s">
        <v>55</v>
      </c>
    </row>
    <row r="12" spans="1:20" x14ac:dyDescent="0.2">
      <c r="A12" s="37" t="s">
        <v>56</v>
      </c>
      <c r="E12" s="42" t="s">
        <v>57</v>
      </c>
    </row>
    <row r="13" spans="1:20" ht="63.75" x14ac:dyDescent="0.2">
      <c r="A13" t="s">
        <v>58</v>
      </c>
      <c r="E13" s="41" t="s">
        <v>59</v>
      </c>
    </row>
    <row r="14" spans="1:20" x14ac:dyDescent="0.2">
      <c r="A14" t="s">
        <v>49</v>
      </c>
      <c r="B14" s="36" t="s">
        <v>27</v>
      </c>
      <c r="C14" s="36" t="s">
        <v>60</v>
      </c>
      <c r="D14" s="37" t="s">
        <v>47</v>
      </c>
      <c r="E14" s="13" t="s">
        <v>61</v>
      </c>
      <c r="F14" s="38" t="s">
        <v>62</v>
      </c>
      <c r="G14" s="39">
        <v>3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53</v>
      </c>
      <c r="O14">
        <f>(M14*21)/100</f>
        <v>0</v>
      </c>
      <c r="P14" t="s">
        <v>27</v>
      </c>
    </row>
    <row r="15" spans="1:20" x14ac:dyDescent="0.2">
      <c r="A15" s="37" t="s">
        <v>54</v>
      </c>
      <c r="E15" s="41" t="s">
        <v>55</v>
      </c>
    </row>
    <row r="16" spans="1:20" x14ac:dyDescent="0.2">
      <c r="A16" s="37" t="s">
        <v>56</v>
      </c>
      <c r="E16" s="42" t="s">
        <v>63</v>
      </c>
    </row>
    <row r="17" spans="1:16" x14ac:dyDescent="0.2">
      <c r="A17" t="s">
        <v>58</v>
      </c>
      <c r="E17" s="41" t="s">
        <v>64</v>
      </c>
    </row>
    <row r="18" spans="1:16" x14ac:dyDescent="0.2">
      <c r="A18" t="s">
        <v>49</v>
      </c>
      <c r="B18" s="36" t="s">
        <v>26</v>
      </c>
      <c r="C18" s="36" t="s">
        <v>65</v>
      </c>
      <c r="D18" s="37" t="s">
        <v>47</v>
      </c>
      <c r="E18" s="13" t="s">
        <v>66</v>
      </c>
      <c r="F18" s="38" t="s">
        <v>67</v>
      </c>
      <c r="G18" s="39">
        <v>3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53</v>
      </c>
      <c r="O18">
        <f>(M18*21)/100</f>
        <v>0</v>
      </c>
      <c r="P18" t="s">
        <v>27</v>
      </c>
    </row>
    <row r="19" spans="1:16" x14ac:dyDescent="0.2">
      <c r="A19" s="37" t="s">
        <v>54</v>
      </c>
      <c r="E19" s="41" t="s">
        <v>55</v>
      </c>
    </row>
    <row r="20" spans="1:16" x14ac:dyDescent="0.2">
      <c r="A20" s="37" t="s">
        <v>56</v>
      </c>
      <c r="E20" s="42" t="s">
        <v>63</v>
      </c>
    </row>
    <row r="21" spans="1:16" x14ac:dyDescent="0.2">
      <c r="A21" t="s">
        <v>58</v>
      </c>
      <c r="E21" s="41" t="s">
        <v>68</v>
      </c>
    </row>
    <row r="22" spans="1:16" x14ac:dyDescent="0.2">
      <c r="A22" t="s">
        <v>49</v>
      </c>
      <c r="B22" s="36" t="s">
        <v>69</v>
      </c>
      <c r="C22" s="36" t="s">
        <v>70</v>
      </c>
      <c r="D22" s="37" t="s">
        <v>47</v>
      </c>
      <c r="E22" s="13" t="s">
        <v>71</v>
      </c>
      <c r="F22" s="38" t="s">
        <v>72</v>
      </c>
      <c r="G22" s="39">
        <v>52.8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53</v>
      </c>
      <c r="O22">
        <f>(M22*21)/100</f>
        <v>0</v>
      </c>
      <c r="P22" t="s">
        <v>27</v>
      </c>
    </row>
    <row r="23" spans="1:16" x14ac:dyDescent="0.2">
      <c r="A23" s="37" t="s">
        <v>54</v>
      </c>
      <c r="E23" s="41" t="s">
        <v>55</v>
      </c>
    </row>
    <row r="24" spans="1:16" x14ac:dyDescent="0.2">
      <c r="A24" s="37" t="s">
        <v>56</v>
      </c>
      <c r="E24" s="42" t="s">
        <v>73</v>
      </c>
    </row>
    <row r="25" spans="1:16" ht="229.5" x14ac:dyDescent="0.2">
      <c r="A25" t="s">
        <v>58</v>
      </c>
      <c r="E25" s="41" t="s">
        <v>74</v>
      </c>
    </row>
    <row r="26" spans="1:16" x14ac:dyDescent="0.2">
      <c r="A26" t="s">
        <v>49</v>
      </c>
      <c r="B26" s="36" t="s">
        <v>75</v>
      </c>
      <c r="C26" s="36" t="s">
        <v>76</v>
      </c>
      <c r="D26" s="37" t="s">
        <v>47</v>
      </c>
      <c r="E26" s="13" t="s">
        <v>77</v>
      </c>
      <c r="F26" s="38" t="s">
        <v>72</v>
      </c>
      <c r="G26" s="39">
        <v>9.6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53</v>
      </c>
      <c r="O26">
        <f>(M26*21)/100</f>
        <v>0</v>
      </c>
      <c r="P26" t="s">
        <v>27</v>
      </c>
    </row>
    <row r="27" spans="1:16" x14ac:dyDescent="0.2">
      <c r="A27" s="37" t="s">
        <v>54</v>
      </c>
      <c r="E27" s="41" t="s">
        <v>55</v>
      </c>
    </row>
    <row r="28" spans="1:16" x14ac:dyDescent="0.2">
      <c r="A28" s="37" t="s">
        <v>56</v>
      </c>
      <c r="E28" s="42" t="s">
        <v>78</v>
      </c>
    </row>
    <row r="29" spans="1:16" ht="229.5" x14ac:dyDescent="0.2">
      <c r="A29" t="s">
        <v>58</v>
      </c>
      <c r="E29" s="41" t="s">
        <v>74</v>
      </c>
    </row>
    <row r="30" spans="1:16" x14ac:dyDescent="0.2">
      <c r="A30" t="s">
        <v>49</v>
      </c>
      <c r="B30" s="36" t="s">
        <v>79</v>
      </c>
      <c r="C30" s="36" t="s">
        <v>80</v>
      </c>
      <c r="D30" s="37" t="s">
        <v>47</v>
      </c>
      <c r="E30" s="13" t="s">
        <v>81</v>
      </c>
      <c r="F30" s="38" t="s">
        <v>72</v>
      </c>
      <c r="G30" s="39">
        <v>299.60000000000002</v>
      </c>
      <c r="H30" s="38">
        <v>0</v>
      </c>
      <c r="I30" s="38">
        <f>ROUND(G30*H30,6)</f>
        <v>0</v>
      </c>
      <c r="L30" s="40">
        <v>0</v>
      </c>
      <c r="M30" s="34">
        <f>ROUND(ROUND(L30,2)*ROUND(G30,3),2)</f>
        <v>0</v>
      </c>
      <c r="N30" s="38" t="s">
        <v>53</v>
      </c>
      <c r="O30">
        <f>(M30*21)/100</f>
        <v>0</v>
      </c>
      <c r="P30" t="s">
        <v>27</v>
      </c>
    </row>
    <row r="31" spans="1:16" x14ac:dyDescent="0.2">
      <c r="A31" s="37" t="s">
        <v>54</v>
      </c>
      <c r="E31" s="41" t="s">
        <v>55</v>
      </c>
    </row>
    <row r="32" spans="1:16" x14ac:dyDescent="0.2">
      <c r="A32" s="37" t="s">
        <v>56</v>
      </c>
      <c r="E32" s="42" t="s">
        <v>82</v>
      </c>
    </row>
    <row r="33" spans="1:16" ht="229.5" x14ac:dyDescent="0.2">
      <c r="A33" t="s">
        <v>58</v>
      </c>
      <c r="E33" s="41" t="s">
        <v>74</v>
      </c>
    </row>
    <row r="34" spans="1:16" x14ac:dyDescent="0.2">
      <c r="A34" t="s">
        <v>49</v>
      </c>
      <c r="B34" s="36" t="s">
        <v>83</v>
      </c>
      <c r="C34" s="36" t="s">
        <v>84</v>
      </c>
      <c r="D34" s="37" t="s">
        <v>47</v>
      </c>
      <c r="E34" s="13" t="s">
        <v>85</v>
      </c>
      <c r="F34" s="38" t="s">
        <v>72</v>
      </c>
      <c r="G34" s="39">
        <v>36.75</v>
      </c>
      <c r="H34" s="38">
        <v>0</v>
      </c>
      <c r="I34" s="38">
        <f>ROUND(G34*H34,6)</f>
        <v>0</v>
      </c>
      <c r="L34" s="40">
        <v>0</v>
      </c>
      <c r="M34" s="34">
        <f>ROUND(ROUND(L34,2)*ROUND(G34,3),2)</f>
        <v>0</v>
      </c>
      <c r="N34" s="38" t="s">
        <v>53</v>
      </c>
      <c r="O34">
        <f>(M34*21)/100</f>
        <v>0</v>
      </c>
      <c r="P34" t="s">
        <v>27</v>
      </c>
    </row>
    <row r="35" spans="1:16" x14ac:dyDescent="0.2">
      <c r="A35" s="37" t="s">
        <v>54</v>
      </c>
      <c r="E35" s="41" t="s">
        <v>55</v>
      </c>
    </row>
    <row r="36" spans="1:16" x14ac:dyDescent="0.2">
      <c r="A36" s="37" t="s">
        <v>56</v>
      </c>
      <c r="E36" s="42" t="s">
        <v>86</v>
      </c>
    </row>
    <row r="37" spans="1:16" ht="229.5" x14ac:dyDescent="0.2">
      <c r="A37" t="s">
        <v>58</v>
      </c>
      <c r="E37" s="41" t="s">
        <v>74</v>
      </c>
    </row>
    <row r="38" spans="1:16" ht="25.5" x14ac:dyDescent="0.2">
      <c r="A38" t="s">
        <v>49</v>
      </c>
      <c r="B38" s="36" t="s">
        <v>87</v>
      </c>
      <c r="C38" s="36" t="s">
        <v>80</v>
      </c>
      <c r="D38" s="37" t="s">
        <v>27</v>
      </c>
      <c r="E38" s="13" t="s">
        <v>88</v>
      </c>
      <c r="F38" s="38" t="s">
        <v>72</v>
      </c>
      <c r="G38" s="39">
        <v>351.4</v>
      </c>
      <c r="H38" s="38">
        <v>0</v>
      </c>
      <c r="I38" s="38">
        <f>ROUND(G38*H38,6)</f>
        <v>0</v>
      </c>
      <c r="L38" s="40">
        <v>0</v>
      </c>
      <c r="M38" s="34">
        <f>ROUND(ROUND(L38,2)*ROUND(G38,3),2)</f>
        <v>0</v>
      </c>
      <c r="N38" s="38" t="s">
        <v>53</v>
      </c>
      <c r="O38">
        <f>(M38*21)/100</f>
        <v>0</v>
      </c>
      <c r="P38" t="s">
        <v>27</v>
      </c>
    </row>
    <row r="39" spans="1:16" x14ac:dyDescent="0.2">
      <c r="A39" s="37" t="s">
        <v>54</v>
      </c>
      <c r="E39" s="41" t="s">
        <v>55</v>
      </c>
    </row>
    <row r="40" spans="1:16" x14ac:dyDescent="0.2">
      <c r="A40" s="37" t="s">
        <v>56</v>
      </c>
      <c r="E40" s="42" t="s">
        <v>89</v>
      </c>
    </row>
    <row r="41" spans="1:16" ht="242.25" x14ac:dyDescent="0.2">
      <c r="A41" t="s">
        <v>58</v>
      </c>
      <c r="E41" s="41" t="s">
        <v>90</v>
      </c>
    </row>
    <row r="42" spans="1:16" x14ac:dyDescent="0.2">
      <c r="A42" t="s">
        <v>49</v>
      </c>
      <c r="B42" s="36" t="s">
        <v>91</v>
      </c>
      <c r="C42" s="36" t="s">
        <v>92</v>
      </c>
      <c r="D42" s="37" t="s">
        <v>47</v>
      </c>
      <c r="E42" s="13" t="s">
        <v>93</v>
      </c>
      <c r="F42" s="38" t="s">
        <v>94</v>
      </c>
      <c r="G42" s="39">
        <v>54</v>
      </c>
      <c r="H42" s="38">
        <v>0</v>
      </c>
      <c r="I42" s="38">
        <f>ROUND(G42*H42,6)</f>
        <v>0</v>
      </c>
      <c r="L42" s="40">
        <v>0</v>
      </c>
      <c r="M42" s="34">
        <f>ROUND(ROUND(L42,2)*ROUND(G42,3),2)</f>
        <v>0</v>
      </c>
      <c r="N42" s="38" t="s">
        <v>53</v>
      </c>
      <c r="O42">
        <f>(M42*21)/100</f>
        <v>0</v>
      </c>
      <c r="P42" t="s">
        <v>27</v>
      </c>
    </row>
    <row r="43" spans="1:16" x14ac:dyDescent="0.2">
      <c r="A43" s="37" t="s">
        <v>54</v>
      </c>
      <c r="E43" s="41" t="s">
        <v>55</v>
      </c>
    </row>
    <row r="44" spans="1:16" x14ac:dyDescent="0.2">
      <c r="A44" s="37" t="s">
        <v>56</v>
      </c>
      <c r="E44" s="42" t="s">
        <v>57</v>
      </c>
    </row>
    <row r="45" spans="1:16" x14ac:dyDescent="0.2">
      <c r="A45" t="s">
        <v>58</v>
      </c>
      <c r="E45" s="41" t="s">
        <v>95</v>
      </c>
    </row>
    <row r="46" spans="1:16" ht="25.5" x14ac:dyDescent="0.2">
      <c r="A46" t="s">
        <v>49</v>
      </c>
      <c r="B46" s="36" t="s">
        <v>96</v>
      </c>
      <c r="C46" s="36" t="s">
        <v>97</v>
      </c>
      <c r="D46" s="37" t="s">
        <v>47</v>
      </c>
      <c r="E46" s="13" t="s">
        <v>98</v>
      </c>
      <c r="F46" s="38" t="s">
        <v>94</v>
      </c>
      <c r="G46" s="39">
        <v>1050</v>
      </c>
      <c r="H46" s="38">
        <v>0</v>
      </c>
      <c r="I46" s="38">
        <f>ROUND(G46*H46,6)</f>
        <v>0</v>
      </c>
      <c r="L46" s="40">
        <v>0</v>
      </c>
      <c r="M46" s="34">
        <f>ROUND(ROUND(L46,2)*ROUND(G46,3),2)</f>
        <v>0</v>
      </c>
      <c r="N46" s="38" t="s">
        <v>53</v>
      </c>
      <c r="O46">
        <f>(M46*21)/100</f>
        <v>0</v>
      </c>
      <c r="P46" t="s">
        <v>27</v>
      </c>
    </row>
    <row r="47" spans="1:16" x14ac:dyDescent="0.2">
      <c r="A47" s="37" t="s">
        <v>54</v>
      </c>
      <c r="E47" s="41" t="s">
        <v>55</v>
      </c>
    </row>
    <row r="48" spans="1:16" x14ac:dyDescent="0.2">
      <c r="A48" s="37" t="s">
        <v>56</v>
      </c>
      <c r="E48" s="42" t="s">
        <v>57</v>
      </c>
    </row>
    <row r="49" spans="1:16" ht="25.5" x14ac:dyDescent="0.2">
      <c r="A49" t="s">
        <v>58</v>
      </c>
      <c r="E49" s="41" t="s">
        <v>99</v>
      </c>
    </row>
    <row r="50" spans="1:16" x14ac:dyDescent="0.2">
      <c r="A50" t="s">
        <v>49</v>
      </c>
      <c r="B50" s="36" t="s">
        <v>100</v>
      </c>
      <c r="C50" s="36" t="s">
        <v>101</v>
      </c>
      <c r="D50" s="37" t="s">
        <v>47</v>
      </c>
      <c r="E50" s="13" t="s">
        <v>102</v>
      </c>
      <c r="F50" s="38" t="s">
        <v>94</v>
      </c>
      <c r="G50" s="39">
        <v>2305</v>
      </c>
      <c r="H50" s="38">
        <v>0</v>
      </c>
      <c r="I50" s="38">
        <f>ROUND(G50*H50,6)</f>
        <v>0</v>
      </c>
      <c r="L50" s="40">
        <v>0</v>
      </c>
      <c r="M50" s="34">
        <f>ROUND(ROUND(L50,2)*ROUND(G50,3),2)</f>
        <v>0</v>
      </c>
      <c r="N50" s="38" t="s">
        <v>103</v>
      </c>
      <c r="O50">
        <f>(M50*21)/100</f>
        <v>0</v>
      </c>
      <c r="P50" t="s">
        <v>27</v>
      </c>
    </row>
    <row r="51" spans="1:16" x14ac:dyDescent="0.2">
      <c r="A51" s="37" t="s">
        <v>54</v>
      </c>
      <c r="E51" s="41" t="s">
        <v>55</v>
      </c>
    </row>
    <row r="52" spans="1:16" x14ac:dyDescent="0.2">
      <c r="A52" s="37" t="s">
        <v>56</v>
      </c>
      <c r="E52" s="42" t="s">
        <v>63</v>
      </c>
    </row>
    <row r="53" spans="1:16" x14ac:dyDescent="0.2">
      <c r="A53" t="s">
        <v>58</v>
      </c>
      <c r="E53" s="41" t="s">
        <v>95</v>
      </c>
    </row>
    <row r="54" spans="1:16" x14ac:dyDescent="0.2">
      <c r="A54" t="s">
        <v>49</v>
      </c>
      <c r="B54" s="36" t="s">
        <v>104</v>
      </c>
      <c r="C54" s="36" t="s">
        <v>105</v>
      </c>
      <c r="D54" s="37" t="s">
        <v>47</v>
      </c>
      <c r="E54" s="13" t="s">
        <v>106</v>
      </c>
      <c r="F54" s="38" t="s">
        <v>72</v>
      </c>
      <c r="G54" s="39">
        <v>667.05</v>
      </c>
      <c r="H54" s="38">
        <v>0</v>
      </c>
      <c r="I54" s="38">
        <f>ROUND(G54*H54,6)</f>
        <v>0</v>
      </c>
      <c r="L54" s="40">
        <v>0</v>
      </c>
      <c r="M54" s="34">
        <f>ROUND(ROUND(L54,2)*ROUND(G54,3),2)</f>
        <v>0</v>
      </c>
      <c r="N54" s="38" t="s">
        <v>53</v>
      </c>
      <c r="O54">
        <f>(M54*21)/100</f>
        <v>0</v>
      </c>
      <c r="P54" t="s">
        <v>27</v>
      </c>
    </row>
    <row r="55" spans="1:16" x14ac:dyDescent="0.2">
      <c r="A55" s="37" t="s">
        <v>54</v>
      </c>
      <c r="E55" s="41" t="s">
        <v>55</v>
      </c>
    </row>
    <row r="56" spans="1:16" x14ac:dyDescent="0.2">
      <c r="A56" s="37" t="s">
        <v>56</v>
      </c>
      <c r="E56" s="42" t="s">
        <v>107</v>
      </c>
    </row>
    <row r="57" spans="1:16" ht="165.75" x14ac:dyDescent="0.2">
      <c r="A57" t="s">
        <v>58</v>
      </c>
      <c r="E57" s="41" t="s">
        <v>108</v>
      </c>
    </row>
    <row r="58" spans="1:16" x14ac:dyDescent="0.2">
      <c r="A58" t="s">
        <v>49</v>
      </c>
      <c r="B58" s="36" t="s">
        <v>109</v>
      </c>
      <c r="C58" s="36" t="s">
        <v>110</v>
      </c>
      <c r="D58" s="37" t="s">
        <v>47</v>
      </c>
      <c r="E58" s="13" t="s">
        <v>111</v>
      </c>
      <c r="F58" s="38" t="s">
        <v>112</v>
      </c>
      <c r="G58" s="39">
        <v>837.75</v>
      </c>
      <c r="H58" s="38">
        <v>0</v>
      </c>
      <c r="I58" s="38">
        <f>ROUND(G58*H58,6)</f>
        <v>0</v>
      </c>
      <c r="L58" s="40">
        <v>0</v>
      </c>
      <c r="M58" s="34">
        <f>ROUND(ROUND(L58,2)*ROUND(G58,3),2)</f>
        <v>0</v>
      </c>
      <c r="N58" s="38" t="s">
        <v>103</v>
      </c>
      <c r="O58">
        <f>(M58*21)/100</f>
        <v>0</v>
      </c>
      <c r="P58" t="s">
        <v>27</v>
      </c>
    </row>
    <row r="59" spans="1:16" x14ac:dyDescent="0.2">
      <c r="A59" s="37" t="s">
        <v>54</v>
      </c>
      <c r="E59" s="41" t="s">
        <v>55</v>
      </c>
    </row>
    <row r="60" spans="1:16" x14ac:dyDescent="0.2">
      <c r="A60" s="37" t="s">
        <v>56</v>
      </c>
      <c r="E60" s="42" t="s">
        <v>113</v>
      </c>
    </row>
    <row r="61" spans="1:16" x14ac:dyDescent="0.2">
      <c r="A61" t="s">
        <v>58</v>
      </c>
      <c r="E61" s="41" t="s">
        <v>95</v>
      </c>
    </row>
    <row r="62" spans="1:16" x14ac:dyDescent="0.2">
      <c r="A62" t="s">
        <v>49</v>
      </c>
      <c r="B62" s="36" t="s">
        <v>114</v>
      </c>
      <c r="C62" s="36" t="s">
        <v>115</v>
      </c>
      <c r="D62" s="37" t="s">
        <v>47</v>
      </c>
      <c r="E62" s="13" t="s">
        <v>116</v>
      </c>
      <c r="F62" s="38" t="s">
        <v>62</v>
      </c>
      <c r="G62" s="39">
        <v>8</v>
      </c>
      <c r="H62" s="38">
        <v>0</v>
      </c>
      <c r="I62" s="38">
        <f>ROUND(G62*H62,6)</f>
        <v>0</v>
      </c>
      <c r="L62" s="40">
        <v>0</v>
      </c>
      <c r="M62" s="34">
        <f>ROUND(ROUND(L62,2)*ROUND(G62,3),2)</f>
        <v>0</v>
      </c>
      <c r="N62" s="38" t="s">
        <v>103</v>
      </c>
      <c r="O62">
        <f>(M62*21)/100</f>
        <v>0</v>
      </c>
      <c r="P62" t="s">
        <v>27</v>
      </c>
    </row>
    <row r="63" spans="1:16" x14ac:dyDescent="0.2">
      <c r="A63" s="37" t="s">
        <v>54</v>
      </c>
      <c r="E63" s="41" t="s">
        <v>55</v>
      </c>
    </row>
    <row r="64" spans="1:16" x14ac:dyDescent="0.2">
      <c r="A64" s="37" t="s">
        <v>56</v>
      </c>
      <c r="E64" s="42" t="s">
        <v>57</v>
      </c>
    </row>
    <row r="65" spans="1:16" x14ac:dyDescent="0.2">
      <c r="A65" t="s">
        <v>58</v>
      </c>
      <c r="E65" s="41" t="s">
        <v>95</v>
      </c>
    </row>
    <row r="66" spans="1:16" ht="25.5" x14ac:dyDescent="0.2">
      <c r="A66" t="s">
        <v>49</v>
      </c>
      <c r="B66" s="36" t="s">
        <v>117</v>
      </c>
      <c r="C66" s="36" t="s">
        <v>118</v>
      </c>
      <c r="D66" s="37" t="s">
        <v>47</v>
      </c>
      <c r="E66" s="13" t="s">
        <v>119</v>
      </c>
      <c r="F66" s="38" t="s">
        <v>120</v>
      </c>
      <c r="G66" s="39">
        <v>92.7</v>
      </c>
      <c r="H66" s="38">
        <v>0</v>
      </c>
      <c r="I66" s="38">
        <f>ROUND(G66*H66,6)</f>
        <v>0</v>
      </c>
      <c r="L66" s="40">
        <v>0</v>
      </c>
      <c r="M66" s="34">
        <f>ROUND(ROUND(L66,2)*ROUND(G66,3),2)</f>
        <v>0</v>
      </c>
      <c r="N66" s="38" t="s">
        <v>53</v>
      </c>
      <c r="O66">
        <f>(M66*21)/100</f>
        <v>0</v>
      </c>
      <c r="P66" t="s">
        <v>27</v>
      </c>
    </row>
    <row r="67" spans="1:16" x14ac:dyDescent="0.2">
      <c r="A67" s="37" t="s">
        <v>54</v>
      </c>
      <c r="E67" s="41" t="s">
        <v>55</v>
      </c>
    </row>
    <row r="68" spans="1:16" x14ac:dyDescent="0.2">
      <c r="A68" s="37" t="s">
        <v>56</v>
      </c>
      <c r="E68" s="42" t="s">
        <v>63</v>
      </c>
    </row>
    <row r="69" spans="1:16" ht="89.25" x14ac:dyDescent="0.2">
      <c r="A69" t="s">
        <v>58</v>
      </c>
      <c r="E69" s="41" t="s">
        <v>121</v>
      </c>
    </row>
    <row r="70" spans="1:16" x14ac:dyDescent="0.2">
      <c r="A70" t="s">
        <v>46</v>
      </c>
      <c r="C70" s="33" t="s">
        <v>27</v>
      </c>
      <c r="E70" s="35" t="s">
        <v>122</v>
      </c>
      <c r="J70" s="34">
        <f>0</f>
        <v>0</v>
      </c>
      <c r="K70" s="34">
        <f>0</f>
        <v>0</v>
      </c>
      <c r="L70" s="34">
        <f>0+L71+L75+L79+L83+L87+L91+L95+L99+L103+L107+L111+L115+L119+L123+L127+L131+L135+L139+L143+L147+L151+L155+L159+L163+L167+L171+L175+L179+L183+L187+L191+L195+L199+L203</f>
        <v>0</v>
      </c>
      <c r="M70" s="34">
        <f>0+M71+M75+M79+M83+M87+M91+M95+M99+M103+M107+M111+M115+M119+M123+M127+M131+M135+M139+M143+M147+M151+M155+M159+M163+M167+M171+M175+M179+M183+M187+M191+M195+M199+M203</f>
        <v>0</v>
      </c>
    </row>
    <row r="71" spans="1:16" x14ac:dyDescent="0.2">
      <c r="A71" t="s">
        <v>49</v>
      </c>
      <c r="B71" s="36" t="s">
        <v>123</v>
      </c>
      <c r="C71" s="36" t="s">
        <v>124</v>
      </c>
      <c r="D71" s="37" t="s">
        <v>47</v>
      </c>
      <c r="E71" s="13" t="s">
        <v>125</v>
      </c>
      <c r="F71" s="38" t="s">
        <v>126</v>
      </c>
      <c r="G71" s="39">
        <v>3.5550000000000002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53</v>
      </c>
      <c r="O71">
        <f>(M71*21)/100</f>
        <v>0</v>
      </c>
      <c r="P71" t="s">
        <v>27</v>
      </c>
    </row>
    <row r="72" spans="1:16" x14ac:dyDescent="0.2">
      <c r="A72" s="37" t="s">
        <v>54</v>
      </c>
      <c r="E72" s="41" t="s">
        <v>55</v>
      </c>
    </row>
    <row r="73" spans="1:16" x14ac:dyDescent="0.2">
      <c r="A73" s="37" t="s">
        <v>56</v>
      </c>
      <c r="E73" s="42" t="s">
        <v>127</v>
      </c>
    </row>
    <row r="74" spans="1:16" ht="25.5" x14ac:dyDescent="0.2">
      <c r="A74" t="s">
        <v>58</v>
      </c>
      <c r="E74" s="41" t="s">
        <v>128</v>
      </c>
    </row>
    <row r="75" spans="1:16" x14ac:dyDescent="0.2">
      <c r="A75" t="s">
        <v>49</v>
      </c>
      <c r="B75" s="36" t="s">
        <v>129</v>
      </c>
      <c r="C75" s="36" t="s">
        <v>130</v>
      </c>
      <c r="D75" s="37" t="s">
        <v>47</v>
      </c>
      <c r="E75" s="13" t="s">
        <v>131</v>
      </c>
      <c r="F75" s="38" t="s">
        <v>126</v>
      </c>
      <c r="G75" s="39">
        <v>3.5550000000000002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103</v>
      </c>
      <c r="O75">
        <f>(M75*21)/100</f>
        <v>0</v>
      </c>
      <c r="P75" t="s">
        <v>27</v>
      </c>
    </row>
    <row r="76" spans="1:16" x14ac:dyDescent="0.2">
      <c r="A76" s="37" t="s">
        <v>54</v>
      </c>
      <c r="E76" s="41" t="s">
        <v>55</v>
      </c>
    </row>
    <row r="77" spans="1:16" x14ac:dyDescent="0.2">
      <c r="A77" s="37" t="s">
        <v>56</v>
      </c>
      <c r="E77" s="42" t="s">
        <v>127</v>
      </c>
    </row>
    <row r="78" spans="1:16" x14ac:dyDescent="0.2">
      <c r="A78" t="s">
        <v>58</v>
      </c>
      <c r="E78" s="41" t="s">
        <v>95</v>
      </c>
    </row>
    <row r="79" spans="1:16" x14ac:dyDescent="0.2">
      <c r="A79" t="s">
        <v>49</v>
      </c>
      <c r="B79" s="36" t="s">
        <v>132</v>
      </c>
      <c r="C79" s="36" t="s">
        <v>133</v>
      </c>
      <c r="D79" s="37" t="s">
        <v>47</v>
      </c>
      <c r="E79" s="13" t="s">
        <v>134</v>
      </c>
      <c r="F79" s="38" t="s">
        <v>126</v>
      </c>
      <c r="G79" s="39">
        <v>37.68</v>
      </c>
      <c r="H79" s="38">
        <v>0</v>
      </c>
      <c r="I79" s="38">
        <f>ROUND(G79*H79,6)</f>
        <v>0</v>
      </c>
      <c r="L79" s="40">
        <v>0</v>
      </c>
      <c r="M79" s="34">
        <f>ROUND(ROUND(L79,2)*ROUND(G79,3),2)</f>
        <v>0</v>
      </c>
      <c r="N79" s="38" t="s">
        <v>53</v>
      </c>
      <c r="O79">
        <f>(M79*21)/100</f>
        <v>0</v>
      </c>
      <c r="P79" t="s">
        <v>27</v>
      </c>
    </row>
    <row r="80" spans="1:16" x14ac:dyDescent="0.2">
      <c r="A80" s="37" t="s">
        <v>54</v>
      </c>
      <c r="E80" s="41" t="s">
        <v>55</v>
      </c>
    </row>
    <row r="81" spans="1:16" x14ac:dyDescent="0.2">
      <c r="A81" s="37" t="s">
        <v>56</v>
      </c>
      <c r="E81" s="42" t="s">
        <v>135</v>
      </c>
    </row>
    <row r="82" spans="1:16" ht="25.5" x14ac:dyDescent="0.2">
      <c r="A82" t="s">
        <v>58</v>
      </c>
      <c r="E82" s="41" t="s">
        <v>128</v>
      </c>
    </row>
    <row r="83" spans="1:16" x14ac:dyDescent="0.2">
      <c r="A83" t="s">
        <v>49</v>
      </c>
      <c r="B83" s="36" t="s">
        <v>136</v>
      </c>
      <c r="C83" s="36" t="s">
        <v>137</v>
      </c>
      <c r="D83" s="37" t="s">
        <v>47</v>
      </c>
      <c r="E83" s="13" t="s">
        <v>138</v>
      </c>
      <c r="F83" s="38" t="s">
        <v>126</v>
      </c>
      <c r="G83" s="39">
        <v>37.68</v>
      </c>
      <c r="H83" s="38">
        <v>0</v>
      </c>
      <c r="I83" s="38">
        <f>ROUND(G83*H83,6)</f>
        <v>0</v>
      </c>
      <c r="L83" s="40">
        <v>0</v>
      </c>
      <c r="M83" s="34">
        <f>ROUND(ROUND(L83,2)*ROUND(G83,3),2)</f>
        <v>0</v>
      </c>
      <c r="N83" s="38" t="s">
        <v>103</v>
      </c>
      <c r="O83">
        <f>(M83*21)/100</f>
        <v>0</v>
      </c>
      <c r="P83" t="s">
        <v>27</v>
      </c>
    </row>
    <row r="84" spans="1:16" x14ac:dyDescent="0.2">
      <c r="A84" s="37" t="s">
        <v>54</v>
      </c>
      <c r="E84" s="41" t="s">
        <v>55</v>
      </c>
    </row>
    <row r="85" spans="1:16" x14ac:dyDescent="0.2">
      <c r="A85" s="37" t="s">
        <v>56</v>
      </c>
      <c r="E85" s="42" t="s">
        <v>135</v>
      </c>
    </row>
    <row r="86" spans="1:16" x14ac:dyDescent="0.2">
      <c r="A86" t="s">
        <v>58</v>
      </c>
      <c r="E86" s="41" t="s">
        <v>95</v>
      </c>
    </row>
    <row r="87" spans="1:16" ht="25.5" x14ac:dyDescent="0.2">
      <c r="A87" t="s">
        <v>49</v>
      </c>
      <c r="B87" s="36" t="s">
        <v>139</v>
      </c>
      <c r="C87" s="36" t="s">
        <v>140</v>
      </c>
      <c r="D87" s="37" t="s">
        <v>47</v>
      </c>
      <c r="E87" s="13" t="s">
        <v>141</v>
      </c>
      <c r="F87" s="38" t="s">
        <v>62</v>
      </c>
      <c r="G87" s="39">
        <v>16</v>
      </c>
      <c r="H87" s="38">
        <v>0</v>
      </c>
      <c r="I87" s="38">
        <f>ROUND(G87*H87,6)</f>
        <v>0</v>
      </c>
      <c r="L87" s="40">
        <v>0</v>
      </c>
      <c r="M87" s="34">
        <f>ROUND(ROUND(L87,2)*ROUND(G87,3),2)</f>
        <v>0</v>
      </c>
      <c r="N87" s="38" t="s">
        <v>103</v>
      </c>
      <c r="O87">
        <f>(M87*21)/100</f>
        <v>0</v>
      </c>
      <c r="P87" t="s">
        <v>27</v>
      </c>
    </row>
    <row r="88" spans="1:16" x14ac:dyDescent="0.2">
      <c r="A88" s="37" t="s">
        <v>54</v>
      </c>
      <c r="E88" s="41" t="s">
        <v>55</v>
      </c>
    </row>
    <row r="89" spans="1:16" x14ac:dyDescent="0.2">
      <c r="A89" s="37" t="s">
        <v>56</v>
      </c>
      <c r="E89" s="42" t="s">
        <v>142</v>
      </c>
    </row>
    <row r="90" spans="1:16" x14ac:dyDescent="0.2">
      <c r="A90" t="s">
        <v>58</v>
      </c>
      <c r="E90" s="41" t="s">
        <v>95</v>
      </c>
    </row>
    <row r="91" spans="1:16" ht="25.5" x14ac:dyDescent="0.2">
      <c r="A91" t="s">
        <v>49</v>
      </c>
      <c r="B91" s="36" t="s">
        <v>143</v>
      </c>
      <c r="C91" s="36" t="s">
        <v>144</v>
      </c>
      <c r="D91" s="37" t="s">
        <v>47</v>
      </c>
      <c r="E91" s="13" t="s">
        <v>145</v>
      </c>
      <c r="F91" s="38" t="s">
        <v>62</v>
      </c>
      <c r="G91" s="39">
        <v>4</v>
      </c>
      <c r="H91" s="38">
        <v>0</v>
      </c>
      <c r="I91" s="38">
        <f>ROUND(G91*H91,6)</f>
        <v>0</v>
      </c>
      <c r="L91" s="40">
        <v>0</v>
      </c>
      <c r="M91" s="34">
        <f>ROUND(ROUND(L91,2)*ROUND(G91,3),2)</f>
        <v>0</v>
      </c>
      <c r="N91" s="38" t="s">
        <v>103</v>
      </c>
      <c r="O91">
        <f>(M91*21)/100</f>
        <v>0</v>
      </c>
      <c r="P91" t="s">
        <v>27</v>
      </c>
    </row>
    <row r="92" spans="1:16" x14ac:dyDescent="0.2">
      <c r="A92" s="37" t="s">
        <v>54</v>
      </c>
      <c r="E92" s="41" t="s">
        <v>55</v>
      </c>
    </row>
    <row r="93" spans="1:16" x14ac:dyDescent="0.2">
      <c r="A93" s="37" t="s">
        <v>56</v>
      </c>
      <c r="E93" s="42" t="s">
        <v>142</v>
      </c>
    </row>
    <row r="94" spans="1:16" x14ac:dyDescent="0.2">
      <c r="A94" t="s">
        <v>58</v>
      </c>
      <c r="E94" s="41" t="s">
        <v>95</v>
      </c>
    </row>
    <row r="95" spans="1:16" ht="25.5" x14ac:dyDescent="0.2">
      <c r="A95" t="s">
        <v>49</v>
      </c>
      <c r="B95" s="36" t="s">
        <v>146</v>
      </c>
      <c r="C95" s="36" t="s">
        <v>147</v>
      </c>
      <c r="D95" s="37" t="s">
        <v>47</v>
      </c>
      <c r="E95" s="13" t="s">
        <v>148</v>
      </c>
      <c r="F95" s="38" t="s">
        <v>62</v>
      </c>
      <c r="G95" s="39">
        <v>4</v>
      </c>
      <c r="H95" s="38">
        <v>0</v>
      </c>
      <c r="I95" s="38">
        <f>ROUND(G95*H95,6)</f>
        <v>0</v>
      </c>
      <c r="L95" s="40">
        <v>0</v>
      </c>
      <c r="M95" s="34">
        <f>ROUND(ROUND(L95,2)*ROUND(G95,3),2)</f>
        <v>0</v>
      </c>
      <c r="N95" s="38" t="s">
        <v>103</v>
      </c>
      <c r="O95">
        <f>(M95*21)/100</f>
        <v>0</v>
      </c>
      <c r="P95" t="s">
        <v>27</v>
      </c>
    </row>
    <row r="96" spans="1:16" x14ac:dyDescent="0.2">
      <c r="A96" s="37" t="s">
        <v>54</v>
      </c>
      <c r="E96" s="41" t="s">
        <v>55</v>
      </c>
    </row>
    <row r="97" spans="1:16" x14ac:dyDescent="0.2">
      <c r="A97" s="37" t="s">
        <v>56</v>
      </c>
      <c r="E97" s="42" t="s">
        <v>142</v>
      </c>
    </row>
    <row r="98" spans="1:16" x14ac:dyDescent="0.2">
      <c r="A98" t="s">
        <v>58</v>
      </c>
      <c r="E98" s="41" t="s">
        <v>95</v>
      </c>
    </row>
    <row r="99" spans="1:16" ht="25.5" x14ac:dyDescent="0.2">
      <c r="A99" t="s">
        <v>49</v>
      </c>
      <c r="B99" s="36" t="s">
        <v>149</v>
      </c>
      <c r="C99" s="36" t="s">
        <v>150</v>
      </c>
      <c r="D99" s="37" t="s">
        <v>47</v>
      </c>
      <c r="E99" s="13" t="s">
        <v>151</v>
      </c>
      <c r="F99" s="38" t="s">
        <v>62</v>
      </c>
      <c r="G99" s="39">
        <v>1</v>
      </c>
      <c r="H99" s="38">
        <v>0</v>
      </c>
      <c r="I99" s="38">
        <f>ROUND(G99*H99,6)</f>
        <v>0</v>
      </c>
      <c r="L99" s="40">
        <v>0</v>
      </c>
      <c r="M99" s="34">
        <f>ROUND(ROUND(L99,2)*ROUND(G99,3),2)</f>
        <v>0</v>
      </c>
      <c r="N99" s="38" t="s">
        <v>103</v>
      </c>
      <c r="O99">
        <f>(M99*21)/100</f>
        <v>0</v>
      </c>
      <c r="P99" t="s">
        <v>27</v>
      </c>
    </row>
    <row r="100" spans="1:16" x14ac:dyDescent="0.2">
      <c r="A100" s="37" t="s">
        <v>54</v>
      </c>
      <c r="E100" s="41" t="s">
        <v>55</v>
      </c>
    </row>
    <row r="101" spans="1:16" x14ac:dyDescent="0.2">
      <c r="A101" s="37" t="s">
        <v>56</v>
      </c>
      <c r="E101" s="42" t="s">
        <v>142</v>
      </c>
    </row>
    <row r="102" spans="1:16" ht="140.25" x14ac:dyDescent="0.2">
      <c r="A102" t="s">
        <v>58</v>
      </c>
      <c r="E102" s="41" t="s">
        <v>152</v>
      </c>
    </row>
    <row r="103" spans="1:16" ht="25.5" x14ac:dyDescent="0.2">
      <c r="A103" t="s">
        <v>49</v>
      </c>
      <c r="B103" s="36" t="s">
        <v>153</v>
      </c>
      <c r="C103" s="36" t="s">
        <v>154</v>
      </c>
      <c r="D103" s="37" t="s">
        <v>47</v>
      </c>
      <c r="E103" s="13" t="s">
        <v>155</v>
      </c>
      <c r="F103" s="38" t="s">
        <v>156</v>
      </c>
      <c r="G103" s="39">
        <v>11.45</v>
      </c>
      <c r="H103" s="38">
        <v>0</v>
      </c>
      <c r="I103" s="38">
        <f>ROUND(G103*H103,6)</f>
        <v>0</v>
      </c>
      <c r="L103" s="40">
        <v>0</v>
      </c>
      <c r="M103" s="34">
        <f>ROUND(ROUND(L103,2)*ROUND(G103,3),2)</f>
        <v>0</v>
      </c>
      <c r="N103" s="38" t="s">
        <v>53</v>
      </c>
      <c r="O103">
        <f>(M103*21)/100</f>
        <v>0</v>
      </c>
      <c r="P103" t="s">
        <v>27</v>
      </c>
    </row>
    <row r="104" spans="1:16" x14ac:dyDescent="0.2">
      <c r="A104" s="37" t="s">
        <v>54</v>
      </c>
      <c r="E104" s="41" t="s">
        <v>55</v>
      </c>
    </row>
    <row r="105" spans="1:16" x14ac:dyDescent="0.2">
      <c r="A105" s="37" t="s">
        <v>56</v>
      </c>
      <c r="E105" s="42" t="s">
        <v>157</v>
      </c>
    </row>
    <row r="106" spans="1:16" ht="76.5" x14ac:dyDescent="0.2">
      <c r="A106" t="s">
        <v>58</v>
      </c>
      <c r="E106" s="41" t="s">
        <v>158</v>
      </c>
    </row>
    <row r="107" spans="1:16" ht="25.5" x14ac:dyDescent="0.2">
      <c r="A107" t="s">
        <v>49</v>
      </c>
      <c r="B107" s="36" t="s">
        <v>159</v>
      </c>
      <c r="C107" s="36" t="s">
        <v>160</v>
      </c>
      <c r="D107" s="37" t="s">
        <v>47</v>
      </c>
      <c r="E107" s="13" t="s">
        <v>161</v>
      </c>
      <c r="F107" s="38" t="s">
        <v>94</v>
      </c>
      <c r="G107" s="39">
        <v>1145</v>
      </c>
      <c r="H107" s="38">
        <v>0</v>
      </c>
      <c r="I107" s="38">
        <f>ROUND(G107*H107,6)</f>
        <v>0</v>
      </c>
      <c r="L107" s="40">
        <v>0</v>
      </c>
      <c r="M107" s="34">
        <f>ROUND(ROUND(L107,2)*ROUND(G107,3),2)</f>
        <v>0</v>
      </c>
      <c r="N107" s="38" t="s">
        <v>103</v>
      </c>
      <c r="O107">
        <f>(M107*21)/100</f>
        <v>0</v>
      </c>
      <c r="P107" t="s">
        <v>27</v>
      </c>
    </row>
    <row r="108" spans="1:16" x14ac:dyDescent="0.2">
      <c r="A108" s="37" t="s">
        <v>54</v>
      </c>
      <c r="E108" s="41" t="s">
        <v>55</v>
      </c>
    </row>
    <row r="109" spans="1:16" x14ac:dyDescent="0.2">
      <c r="A109" s="37" t="s">
        <v>56</v>
      </c>
      <c r="E109" s="42" t="s">
        <v>142</v>
      </c>
    </row>
    <row r="110" spans="1:16" ht="63.75" x14ac:dyDescent="0.2">
      <c r="A110" t="s">
        <v>58</v>
      </c>
      <c r="E110" s="41" t="s">
        <v>162</v>
      </c>
    </row>
    <row r="111" spans="1:16" x14ac:dyDescent="0.2">
      <c r="A111" t="s">
        <v>49</v>
      </c>
      <c r="B111" s="36" t="s">
        <v>163</v>
      </c>
      <c r="C111" s="36" t="s">
        <v>164</v>
      </c>
      <c r="D111" s="37" t="s">
        <v>47</v>
      </c>
      <c r="E111" s="13" t="s">
        <v>165</v>
      </c>
      <c r="F111" s="38" t="s">
        <v>62</v>
      </c>
      <c r="G111" s="39">
        <v>4</v>
      </c>
      <c r="H111" s="38">
        <v>0</v>
      </c>
      <c r="I111" s="38">
        <f>ROUND(G111*H111,6)</f>
        <v>0</v>
      </c>
      <c r="L111" s="40">
        <v>0</v>
      </c>
      <c r="M111" s="34">
        <f>ROUND(ROUND(L111,2)*ROUND(G111,3),2)</f>
        <v>0</v>
      </c>
      <c r="N111" s="38" t="s">
        <v>103</v>
      </c>
      <c r="O111">
        <f>(M111*21)/100</f>
        <v>0</v>
      </c>
      <c r="P111" t="s">
        <v>27</v>
      </c>
    </row>
    <row r="112" spans="1:16" x14ac:dyDescent="0.2">
      <c r="A112" s="37" t="s">
        <v>54</v>
      </c>
      <c r="E112" s="41" t="s">
        <v>55</v>
      </c>
    </row>
    <row r="113" spans="1:16" x14ac:dyDescent="0.2">
      <c r="A113" s="37" t="s">
        <v>56</v>
      </c>
      <c r="E113" s="42" t="s">
        <v>142</v>
      </c>
    </row>
    <row r="114" spans="1:16" x14ac:dyDescent="0.2">
      <c r="A114" t="s">
        <v>58</v>
      </c>
      <c r="E114" s="41" t="s">
        <v>95</v>
      </c>
    </row>
    <row r="115" spans="1:16" x14ac:dyDescent="0.2">
      <c r="A115" t="s">
        <v>49</v>
      </c>
      <c r="B115" s="36" t="s">
        <v>166</v>
      </c>
      <c r="C115" s="36" t="s">
        <v>167</v>
      </c>
      <c r="D115" s="37" t="s">
        <v>47</v>
      </c>
      <c r="E115" s="13" t="s">
        <v>168</v>
      </c>
      <c r="F115" s="38" t="s">
        <v>62</v>
      </c>
      <c r="G115" s="39">
        <v>5</v>
      </c>
      <c r="H115" s="38">
        <v>0</v>
      </c>
      <c r="I115" s="38">
        <f>ROUND(G115*H115,6)</f>
        <v>0</v>
      </c>
      <c r="L115" s="40">
        <v>0</v>
      </c>
      <c r="M115" s="34">
        <f>ROUND(ROUND(L115,2)*ROUND(G115,3),2)</f>
        <v>0</v>
      </c>
      <c r="N115" s="38" t="s">
        <v>103</v>
      </c>
      <c r="O115">
        <f>(M115*21)/100</f>
        <v>0</v>
      </c>
      <c r="P115" t="s">
        <v>27</v>
      </c>
    </row>
    <row r="116" spans="1:16" x14ac:dyDescent="0.2">
      <c r="A116" s="37" t="s">
        <v>54</v>
      </c>
      <c r="E116" s="41" t="s">
        <v>55</v>
      </c>
    </row>
    <row r="117" spans="1:16" x14ac:dyDescent="0.2">
      <c r="A117" s="37" t="s">
        <v>56</v>
      </c>
      <c r="E117" s="42" t="s">
        <v>142</v>
      </c>
    </row>
    <row r="118" spans="1:16" x14ac:dyDescent="0.2">
      <c r="A118" t="s">
        <v>58</v>
      </c>
      <c r="E118" s="41" t="s">
        <v>95</v>
      </c>
    </row>
    <row r="119" spans="1:16" x14ac:dyDescent="0.2">
      <c r="A119" t="s">
        <v>49</v>
      </c>
      <c r="B119" s="36" t="s">
        <v>169</v>
      </c>
      <c r="C119" s="36" t="s">
        <v>170</v>
      </c>
      <c r="D119" s="37" t="s">
        <v>47</v>
      </c>
      <c r="E119" s="13" t="s">
        <v>171</v>
      </c>
      <c r="F119" s="38" t="s">
        <v>62</v>
      </c>
      <c r="G119" s="39">
        <v>5</v>
      </c>
      <c r="H119" s="38">
        <v>0</v>
      </c>
      <c r="I119" s="38">
        <f>ROUND(G119*H119,6)</f>
        <v>0</v>
      </c>
      <c r="L119" s="40">
        <v>0</v>
      </c>
      <c r="M119" s="34">
        <f>ROUND(ROUND(L119,2)*ROUND(G119,3),2)</f>
        <v>0</v>
      </c>
      <c r="N119" s="38" t="s">
        <v>103</v>
      </c>
      <c r="O119">
        <f>(M119*21)/100</f>
        <v>0</v>
      </c>
      <c r="P119" t="s">
        <v>27</v>
      </c>
    </row>
    <row r="120" spans="1:16" x14ac:dyDescent="0.2">
      <c r="A120" s="37" t="s">
        <v>54</v>
      </c>
      <c r="E120" s="41" t="s">
        <v>55</v>
      </c>
    </row>
    <row r="121" spans="1:16" x14ac:dyDescent="0.2">
      <c r="A121" s="37" t="s">
        <v>56</v>
      </c>
      <c r="E121" s="42" t="s">
        <v>142</v>
      </c>
    </row>
    <row r="122" spans="1:16" x14ac:dyDescent="0.2">
      <c r="A122" t="s">
        <v>58</v>
      </c>
      <c r="E122" s="41" t="s">
        <v>95</v>
      </c>
    </row>
    <row r="123" spans="1:16" x14ac:dyDescent="0.2">
      <c r="A123" t="s">
        <v>49</v>
      </c>
      <c r="B123" s="36" t="s">
        <v>172</v>
      </c>
      <c r="C123" s="36" t="s">
        <v>173</v>
      </c>
      <c r="D123" s="37" t="s">
        <v>47</v>
      </c>
      <c r="E123" s="13" t="s">
        <v>174</v>
      </c>
      <c r="F123" s="38" t="s">
        <v>175</v>
      </c>
      <c r="G123" s="39">
        <v>121</v>
      </c>
      <c r="H123" s="38">
        <v>0</v>
      </c>
      <c r="I123" s="38">
        <f>ROUND(G123*H123,6)</f>
        <v>0</v>
      </c>
      <c r="L123" s="40">
        <v>0</v>
      </c>
      <c r="M123" s="34">
        <f>ROUND(ROUND(L123,2)*ROUND(G123,3),2)</f>
        <v>0</v>
      </c>
      <c r="N123" s="38" t="s">
        <v>53</v>
      </c>
      <c r="O123">
        <f>(M123*21)/100</f>
        <v>0</v>
      </c>
      <c r="P123" t="s">
        <v>27</v>
      </c>
    </row>
    <row r="124" spans="1:16" x14ac:dyDescent="0.2">
      <c r="A124" s="37" t="s">
        <v>54</v>
      </c>
      <c r="E124" s="41" t="s">
        <v>55</v>
      </c>
    </row>
    <row r="125" spans="1:16" x14ac:dyDescent="0.2">
      <c r="A125" s="37" t="s">
        <v>56</v>
      </c>
      <c r="E125" s="42" t="s">
        <v>63</v>
      </c>
    </row>
    <row r="126" spans="1:16" ht="38.25" x14ac:dyDescent="0.2">
      <c r="A126" t="s">
        <v>58</v>
      </c>
      <c r="E126" s="41" t="s">
        <v>176</v>
      </c>
    </row>
    <row r="127" spans="1:16" x14ac:dyDescent="0.2">
      <c r="A127" t="s">
        <v>49</v>
      </c>
      <c r="B127" s="36" t="s">
        <v>177</v>
      </c>
      <c r="C127" s="36" t="s">
        <v>178</v>
      </c>
      <c r="D127" s="37" t="s">
        <v>47</v>
      </c>
      <c r="E127" s="13" t="s">
        <v>179</v>
      </c>
      <c r="F127" s="38" t="s">
        <v>175</v>
      </c>
      <c r="G127" s="39">
        <v>12</v>
      </c>
      <c r="H127" s="38">
        <v>0</v>
      </c>
      <c r="I127" s="38">
        <f>ROUND(G127*H127,6)</f>
        <v>0</v>
      </c>
      <c r="L127" s="40">
        <v>0</v>
      </c>
      <c r="M127" s="34">
        <f>ROUND(ROUND(L127,2)*ROUND(G127,3),2)</f>
        <v>0</v>
      </c>
      <c r="N127" s="38" t="s">
        <v>53</v>
      </c>
      <c r="O127">
        <f>(M127*21)/100</f>
        <v>0</v>
      </c>
      <c r="P127" t="s">
        <v>27</v>
      </c>
    </row>
    <row r="128" spans="1:16" x14ac:dyDescent="0.2">
      <c r="A128" s="37" t="s">
        <v>54</v>
      </c>
      <c r="E128" s="41" t="s">
        <v>55</v>
      </c>
    </row>
    <row r="129" spans="1:16" x14ac:dyDescent="0.2">
      <c r="A129" s="37" t="s">
        <v>56</v>
      </c>
      <c r="E129" s="42" t="s">
        <v>63</v>
      </c>
    </row>
    <row r="130" spans="1:16" ht="38.25" x14ac:dyDescent="0.2">
      <c r="A130" t="s">
        <v>58</v>
      </c>
      <c r="E130" s="41" t="s">
        <v>180</v>
      </c>
    </row>
    <row r="131" spans="1:16" ht="25.5" x14ac:dyDescent="0.2">
      <c r="A131" t="s">
        <v>49</v>
      </c>
      <c r="B131" s="36" t="s">
        <v>181</v>
      </c>
      <c r="C131" s="36" t="s">
        <v>182</v>
      </c>
      <c r="D131" s="37" t="s">
        <v>47</v>
      </c>
      <c r="E131" s="13" t="s">
        <v>183</v>
      </c>
      <c r="F131" s="38" t="s">
        <v>94</v>
      </c>
      <c r="G131" s="39">
        <v>10</v>
      </c>
      <c r="H131" s="38">
        <v>0</v>
      </c>
      <c r="I131" s="38">
        <f>ROUND(G131*H131,6)</f>
        <v>0</v>
      </c>
      <c r="L131" s="40">
        <v>0</v>
      </c>
      <c r="M131" s="34">
        <f>ROUND(ROUND(L131,2)*ROUND(G131,3),2)</f>
        <v>0</v>
      </c>
      <c r="N131" s="38" t="s">
        <v>53</v>
      </c>
      <c r="O131">
        <f>(M131*21)/100</f>
        <v>0</v>
      </c>
      <c r="P131" t="s">
        <v>27</v>
      </c>
    </row>
    <row r="132" spans="1:16" x14ac:dyDescent="0.2">
      <c r="A132" s="37" t="s">
        <v>54</v>
      </c>
      <c r="E132" s="41" t="s">
        <v>55</v>
      </c>
    </row>
    <row r="133" spans="1:16" x14ac:dyDescent="0.2">
      <c r="A133" s="37" t="s">
        <v>56</v>
      </c>
      <c r="E133" s="42" t="s">
        <v>142</v>
      </c>
    </row>
    <row r="134" spans="1:16" ht="38.25" x14ac:dyDescent="0.2">
      <c r="A134" t="s">
        <v>58</v>
      </c>
      <c r="E134" s="41" t="s">
        <v>184</v>
      </c>
    </row>
    <row r="135" spans="1:16" ht="25.5" x14ac:dyDescent="0.2">
      <c r="A135" t="s">
        <v>49</v>
      </c>
      <c r="B135" s="36" t="s">
        <v>185</v>
      </c>
      <c r="C135" s="36" t="s">
        <v>186</v>
      </c>
      <c r="D135" s="37" t="s">
        <v>47</v>
      </c>
      <c r="E135" s="13" t="s">
        <v>187</v>
      </c>
      <c r="F135" s="38" t="s">
        <v>62</v>
      </c>
      <c r="G135" s="39">
        <v>2</v>
      </c>
      <c r="H135" s="38">
        <v>0</v>
      </c>
      <c r="I135" s="38">
        <f>ROUND(G135*H135,6)</f>
        <v>0</v>
      </c>
      <c r="L135" s="40">
        <v>0</v>
      </c>
      <c r="M135" s="34">
        <f>ROUND(ROUND(L135,2)*ROUND(G135,3),2)</f>
        <v>0</v>
      </c>
      <c r="N135" s="38" t="s">
        <v>103</v>
      </c>
      <c r="O135">
        <f>(M135*21)/100</f>
        <v>0</v>
      </c>
      <c r="P135" t="s">
        <v>27</v>
      </c>
    </row>
    <row r="136" spans="1:16" x14ac:dyDescent="0.2">
      <c r="A136" s="37" t="s">
        <v>54</v>
      </c>
      <c r="E136" s="41" t="s">
        <v>55</v>
      </c>
    </row>
    <row r="137" spans="1:16" x14ac:dyDescent="0.2">
      <c r="A137" s="37" t="s">
        <v>56</v>
      </c>
      <c r="E137" s="42" t="s">
        <v>142</v>
      </c>
    </row>
    <row r="138" spans="1:16" x14ac:dyDescent="0.2">
      <c r="A138" t="s">
        <v>58</v>
      </c>
      <c r="E138" s="41" t="s">
        <v>95</v>
      </c>
    </row>
    <row r="139" spans="1:16" x14ac:dyDescent="0.2">
      <c r="A139" t="s">
        <v>49</v>
      </c>
      <c r="B139" s="36" t="s">
        <v>188</v>
      </c>
      <c r="C139" s="36" t="s">
        <v>189</v>
      </c>
      <c r="D139" s="37" t="s">
        <v>47</v>
      </c>
      <c r="E139" s="13" t="s">
        <v>190</v>
      </c>
      <c r="F139" s="38" t="s">
        <v>62</v>
      </c>
      <c r="G139" s="39">
        <v>1</v>
      </c>
      <c r="H139" s="38">
        <v>0</v>
      </c>
      <c r="I139" s="38">
        <f>ROUND(G139*H139,6)</f>
        <v>0</v>
      </c>
      <c r="L139" s="40">
        <v>0</v>
      </c>
      <c r="M139" s="34">
        <f>ROUND(ROUND(L139,2)*ROUND(G139,3),2)</f>
        <v>0</v>
      </c>
      <c r="N139" s="38" t="s">
        <v>53</v>
      </c>
      <c r="O139">
        <f>(M139*21)/100</f>
        <v>0</v>
      </c>
      <c r="P139" t="s">
        <v>27</v>
      </c>
    </row>
    <row r="140" spans="1:16" x14ac:dyDescent="0.2">
      <c r="A140" s="37" t="s">
        <v>54</v>
      </c>
      <c r="E140" s="41" t="s">
        <v>55</v>
      </c>
    </row>
    <row r="141" spans="1:16" x14ac:dyDescent="0.2">
      <c r="A141" s="37" t="s">
        <v>56</v>
      </c>
      <c r="E141" s="42" t="s">
        <v>142</v>
      </c>
    </row>
    <row r="142" spans="1:16" ht="76.5" x14ac:dyDescent="0.2">
      <c r="A142" t="s">
        <v>58</v>
      </c>
      <c r="E142" s="41" t="s">
        <v>191</v>
      </c>
    </row>
    <row r="143" spans="1:16" x14ac:dyDescent="0.2">
      <c r="A143" t="s">
        <v>49</v>
      </c>
      <c r="B143" s="36" t="s">
        <v>192</v>
      </c>
      <c r="C143" s="36" t="s">
        <v>193</v>
      </c>
      <c r="D143" s="37" t="s">
        <v>47</v>
      </c>
      <c r="E143" s="13" t="s">
        <v>194</v>
      </c>
      <c r="F143" s="38" t="s">
        <v>62</v>
      </c>
      <c r="G143" s="39">
        <v>53</v>
      </c>
      <c r="H143" s="38">
        <v>0</v>
      </c>
      <c r="I143" s="38">
        <f>ROUND(G143*H143,6)</f>
        <v>0</v>
      </c>
      <c r="L143" s="40">
        <v>0</v>
      </c>
      <c r="M143" s="34">
        <f>ROUND(ROUND(L143,2)*ROUND(G143,3),2)</f>
        <v>0</v>
      </c>
      <c r="N143" s="38" t="s">
        <v>103</v>
      </c>
      <c r="O143">
        <f>(M143*21)/100</f>
        <v>0</v>
      </c>
      <c r="P143" t="s">
        <v>27</v>
      </c>
    </row>
    <row r="144" spans="1:16" x14ac:dyDescent="0.2">
      <c r="A144" s="37" t="s">
        <v>54</v>
      </c>
      <c r="E144" s="41" t="s">
        <v>55</v>
      </c>
    </row>
    <row r="145" spans="1:16" x14ac:dyDescent="0.2">
      <c r="A145" s="37" t="s">
        <v>56</v>
      </c>
      <c r="E145" s="42" t="s">
        <v>63</v>
      </c>
    </row>
    <row r="146" spans="1:16" x14ac:dyDescent="0.2">
      <c r="A146" t="s">
        <v>58</v>
      </c>
      <c r="E146" s="41" t="s">
        <v>95</v>
      </c>
    </row>
    <row r="147" spans="1:16" x14ac:dyDescent="0.2">
      <c r="A147" t="s">
        <v>49</v>
      </c>
      <c r="B147" s="36" t="s">
        <v>195</v>
      </c>
      <c r="C147" s="36" t="s">
        <v>196</v>
      </c>
      <c r="D147" s="37" t="s">
        <v>47</v>
      </c>
      <c r="E147" s="13" t="s">
        <v>197</v>
      </c>
      <c r="F147" s="38" t="s">
        <v>62</v>
      </c>
      <c r="G147" s="39">
        <v>20</v>
      </c>
      <c r="H147" s="38">
        <v>0</v>
      </c>
      <c r="I147" s="38">
        <f>ROUND(G147*H147,6)</f>
        <v>0</v>
      </c>
      <c r="L147" s="40">
        <v>0</v>
      </c>
      <c r="M147" s="34">
        <f>ROUND(ROUND(L147,2)*ROUND(G147,3),2)</f>
        <v>0</v>
      </c>
      <c r="N147" s="38" t="s">
        <v>103</v>
      </c>
      <c r="O147">
        <f>(M147*21)/100</f>
        <v>0</v>
      </c>
      <c r="P147" t="s">
        <v>27</v>
      </c>
    </row>
    <row r="148" spans="1:16" x14ac:dyDescent="0.2">
      <c r="A148" s="37" t="s">
        <v>54</v>
      </c>
      <c r="E148" s="41" t="s">
        <v>55</v>
      </c>
    </row>
    <row r="149" spans="1:16" x14ac:dyDescent="0.2">
      <c r="A149" s="37" t="s">
        <v>56</v>
      </c>
      <c r="E149" s="42" t="s">
        <v>198</v>
      </c>
    </row>
    <row r="150" spans="1:16" x14ac:dyDescent="0.2">
      <c r="A150" t="s">
        <v>58</v>
      </c>
      <c r="E150" s="41" t="s">
        <v>95</v>
      </c>
    </row>
    <row r="151" spans="1:16" x14ac:dyDescent="0.2">
      <c r="A151" t="s">
        <v>49</v>
      </c>
      <c r="B151" s="36" t="s">
        <v>199</v>
      </c>
      <c r="C151" s="36" t="s">
        <v>200</v>
      </c>
      <c r="D151" s="37" t="s">
        <v>47</v>
      </c>
      <c r="E151" s="13" t="s">
        <v>201</v>
      </c>
      <c r="F151" s="38" t="s">
        <v>94</v>
      </c>
      <c r="G151" s="39">
        <v>1150</v>
      </c>
      <c r="H151" s="38">
        <v>0</v>
      </c>
      <c r="I151" s="38">
        <f>ROUND(G151*H151,6)</f>
        <v>0</v>
      </c>
      <c r="L151" s="40">
        <v>0</v>
      </c>
      <c r="M151" s="34">
        <f>ROUND(ROUND(L151,2)*ROUND(G151,3),2)</f>
        <v>0</v>
      </c>
      <c r="N151" s="38" t="s">
        <v>53</v>
      </c>
      <c r="O151">
        <f>(M151*21)/100</f>
        <v>0</v>
      </c>
      <c r="P151" t="s">
        <v>27</v>
      </c>
    </row>
    <row r="152" spans="1:16" x14ac:dyDescent="0.2">
      <c r="A152" s="37" t="s">
        <v>54</v>
      </c>
      <c r="E152" s="41" t="s">
        <v>55</v>
      </c>
    </row>
    <row r="153" spans="1:16" x14ac:dyDescent="0.2">
      <c r="A153" s="37" t="s">
        <v>56</v>
      </c>
      <c r="E153" s="42" t="s">
        <v>142</v>
      </c>
    </row>
    <row r="154" spans="1:16" ht="140.25" x14ac:dyDescent="0.2">
      <c r="A154" t="s">
        <v>58</v>
      </c>
      <c r="E154" s="41" t="s">
        <v>202</v>
      </c>
    </row>
    <row r="155" spans="1:16" x14ac:dyDescent="0.2">
      <c r="A155" t="s">
        <v>49</v>
      </c>
      <c r="B155" s="36" t="s">
        <v>203</v>
      </c>
      <c r="C155" s="36" t="s">
        <v>204</v>
      </c>
      <c r="D155" s="37" t="s">
        <v>47</v>
      </c>
      <c r="E155" s="13" t="s">
        <v>205</v>
      </c>
      <c r="F155" s="38" t="s">
        <v>94</v>
      </c>
      <c r="G155" s="39">
        <v>1150</v>
      </c>
      <c r="H155" s="38">
        <v>0</v>
      </c>
      <c r="I155" s="38">
        <f>ROUND(G155*H155,6)</f>
        <v>0</v>
      </c>
      <c r="L155" s="40">
        <v>0</v>
      </c>
      <c r="M155" s="34">
        <f>ROUND(ROUND(L155,2)*ROUND(G155,3),2)</f>
        <v>0</v>
      </c>
      <c r="N155" s="38" t="s">
        <v>103</v>
      </c>
      <c r="O155">
        <f>(M155*21)/100</f>
        <v>0</v>
      </c>
      <c r="P155" t="s">
        <v>27</v>
      </c>
    </row>
    <row r="156" spans="1:16" x14ac:dyDescent="0.2">
      <c r="A156" s="37" t="s">
        <v>54</v>
      </c>
      <c r="E156" s="41" t="s">
        <v>55</v>
      </c>
    </row>
    <row r="157" spans="1:16" x14ac:dyDescent="0.2">
      <c r="A157" s="37" t="s">
        <v>56</v>
      </c>
      <c r="E157" s="42" t="s">
        <v>142</v>
      </c>
    </row>
    <row r="158" spans="1:16" x14ac:dyDescent="0.2">
      <c r="A158" t="s">
        <v>58</v>
      </c>
      <c r="E158" s="41" t="s">
        <v>95</v>
      </c>
    </row>
    <row r="159" spans="1:16" x14ac:dyDescent="0.2">
      <c r="A159" t="s">
        <v>49</v>
      </c>
      <c r="B159" s="36" t="s">
        <v>206</v>
      </c>
      <c r="C159" s="36" t="s">
        <v>207</v>
      </c>
      <c r="D159" s="37" t="s">
        <v>47</v>
      </c>
      <c r="E159" s="13" t="s">
        <v>208</v>
      </c>
      <c r="F159" s="38" t="s">
        <v>62</v>
      </c>
      <c r="G159" s="39">
        <v>7</v>
      </c>
      <c r="H159" s="38">
        <v>0</v>
      </c>
      <c r="I159" s="38">
        <f>ROUND(G159*H159,6)</f>
        <v>0</v>
      </c>
      <c r="L159" s="40">
        <v>0</v>
      </c>
      <c r="M159" s="34">
        <f>ROUND(ROUND(L159,2)*ROUND(G159,3),2)</f>
        <v>0</v>
      </c>
      <c r="N159" s="38" t="s">
        <v>103</v>
      </c>
      <c r="O159">
        <f>(M159*21)/100</f>
        <v>0</v>
      </c>
      <c r="P159" t="s">
        <v>27</v>
      </c>
    </row>
    <row r="160" spans="1:16" x14ac:dyDescent="0.2">
      <c r="A160" s="37" t="s">
        <v>54</v>
      </c>
      <c r="E160" s="41" t="s">
        <v>55</v>
      </c>
    </row>
    <row r="161" spans="1:16" x14ac:dyDescent="0.2">
      <c r="A161" s="37" t="s">
        <v>56</v>
      </c>
      <c r="E161" s="42" t="s">
        <v>63</v>
      </c>
    </row>
    <row r="162" spans="1:16" x14ac:dyDescent="0.2">
      <c r="A162" t="s">
        <v>58</v>
      </c>
      <c r="E162" s="41" t="s">
        <v>95</v>
      </c>
    </row>
    <row r="163" spans="1:16" x14ac:dyDescent="0.2">
      <c r="A163" t="s">
        <v>49</v>
      </c>
      <c r="B163" s="36" t="s">
        <v>209</v>
      </c>
      <c r="C163" s="36" t="s">
        <v>210</v>
      </c>
      <c r="D163" s="37" t="s">
        <v>47</v>
      </c>
      <c r="E163" s="13" t="s">
        <v>211</v>
      </c>
      <c r="F163" s="38" t="s">
        <v>62</v>
      </c>
      <c r="G163" s="39">
        <v>7</v>
      </c>
      <c r="H163" s="38">
        <v>0</v>
      </c>
      <c r="I163" s="38">
        <f>ROUND(G163*H163,6)</f>
        <v>0</v>
      </c>
      <c r="L163" s="40">
        <v>0</v>
      </c>
      <c r="M163" s="34">
        <f>ROUND(ROUND(L163,2)*ROUND(G163,3),2)</f>
        <v>0</v>
      </c>
      <c r="N163" s="38" t="s">
        <v>103</v>
      </c>
      <c r="O163">
        <f>(M163*21)/100</f>
        <v>0</v>
      </c>
      <c r="P163" t="s">
        <v>27</v>
      </c>
    </row>
    <row r="164" spans="1:16" x14ac:dyDescent="0.2">
      <c r="A164" s="37" t="s">
        <v>54</v>
      </c>
      <c r="E164" s="41" t="s">
        <v>55</v>
      </c>
    </row>
    <row r="165" spans="1:16" x14ac:dyDescent="0.2">
      <c r="A165" s="37" t="s">
        <v>56</v>
      </c>
      <c r="E165" s="42" t="s">
        <v>63</v>
      </c>
    </row>
    <row r="166" spans="1:16" x14ac:dyDescent="0.2">
      <c r="A166" t="s">
        <v>58</v>
      </c>
      <c r="E166" s="41" t="s">
        <v>95</v>
      </c>
    </row>
    <row r="167" spans="1:16" x14ac:dyDescent="0.2">
      <c r="A167" t="s">
        <v>49</v>
      </c>
      <c r="B167" s="36" t="s">
        <v>212</v>
      </c>
      <c r="C167" s="36" t="s">
        <v>213</v>
      </c>
      <c r="D167" s="37" t="s">
        <v>47</v>
      </c>
      <c r="E167" s="13" t="s">
        <v>214</v>
      </c>
      <c r="F167" s="38" t="s">
        <v>62</v>
      </c>
      <c r="G167" s="39">
        <v>1</v>
      </c>
      <c r="H167" s="38">
        <v>0</v>
      </c>
      <c r="I167" s="38">
        <f>ROUND(G167*H167,6)</f>
        <v>0</v>
      </c>
      <c r="L167" s="40">
        <v>0</v>
      </c>
      <c r="M167" s="34">
        <f>ROUND(ROUND(L167,2)*ROUND(G167,3),2)</f>
        <v>0</v>
      </c>
      <c r="N167" s="38" t="s">
        <v>103</v>
      </c>
      <c r="O167">
        <f>(M167*21)/100</f>
        <v>0</v>
      </c>
      <c r="P167" t="s">
        <v>27</v>
      </c>
    </row>
    <row r="168" spans="1:16" x14ac:dyDescent="0.2">
      <c r="A168" s="37" t="s">
        <v>54</v>
      </c>
      <c r="E168" s="41" t="s">
        <v>55</v>
      </c>
    </row>
    <row r="169" spans="1:16" x14ac:dyDescent="0.2">
      <c r="A169" s="37" t="s">
        <v>56</v>
      </c>
      <c r="E169" s="42" t="s">
        <v>63</v>
      </c>
    </row>
    <row r="170" spans="1:16" x14ac:dyDescent="0.2">
      <c r="A170" t="s">
        <v>58</v>
      </c>
      <c r="E170" s="41" t="s">
        <v>95</v>
      </c>
    </row>
    <row r="171" spans="1:16" x14ac:dyDescent="0.2">
      <c r="A171" t="s">
        <v>49</v>
      </c>
      <c r="B171" s="36" t="s">
        <v>215</v>
      </c>
      <c r="C171" s="36" t="s">
        <v>216</v>
      </c>
      <c r="D171" s="37" t="s">
        <v>47</v>
      </c>
      <c r="E171" s="13" t="s">
        <v>217</v>
      </c>
      <c r="F171" s="38" t="s">
        <v>62</v>
      </c>
      <c r="G171" s="39">
        <v>1</v>
      </c>
      <c r="H171" s="38">
        <v>0</v>
      </c>
      <c r="I171" s="38">
        <f>ROUND(G171*H171,6)</f>
        <v>0</v>
      </c>
      <c r="L171" s="40">
        <v>0</v>
      </c>
      <c r="M171" s="34">
        <f>ROUND(ROUND(L171,2)*ROUND(G171,3),2)</f>
        <v>0</v>
      </c>
      <c r="N171" s="38" t="s">
        <v>103</v>
      </c>
      <c r="O171">
        <f>(M171*21)/100</f>
        <v>0</v>
      </c>
      <c r="P171" t="s">
        <v>27</v>
      </c>
    </row>
    <row r="172" spans="1:16" x14ac:dyDescent="0.2">
      <c r="A172" s="37" t="s">
        <v>54</v>
      </c>
      <c r="E172" s="41" t="s">
        <v>55</v>
      </c>
    </row>
    <row r="173" spans="1:16" x14ac:dyDescent="0.2">
      <c r="A173" s="37" t="s">
        <v>56</v>
      </c>
      <c r="E173" s="42" t="s">
        <v>63</v>
      </c>
    </row>
    <row r="174" spans="1:16" x14ac:dyDescent="0.2">
      <c r="A174" t="s">
        <v>58</v>
      </c>
      <c r="E174" s="41" t="s">
        <v>95</v>
      </c>
    </row>
    <row r="175" spans="1:16" x14ac:dyDescent="0.2">
      <c r="A175" t="s">
        <v>49</v>
      </c>
      <c r="B175" s="36" t="s">
        <v>218</v>
      </c>
      <c r="C175" s="36" t="s">
        <v>219</v>
      </c>
      <c r="D175" s="37" t="s">
        <v>47</v>
      </c>
      <c r="E175" s="13" t="s">
        <v>220</v>
      </c>
      <c r="F175" s="38" t="s">
        <v>221</v>
      </c>
      <c r="G175" s="39">
        <v>1</v>
      </c>
      <c r="H175" s="38">
        <v>0</v>
      </c>
      <c r="I175" s="38">
        <f>ROUND(G175*H175,6)</f>
        <v>0</v>
      </c>
      <c r="L175" s="40">
        <v>0</v>
      </c>
      <c r="M175" s="34">
        <f>ROUND(ROUND(L175,2)*ROUND(G175,3),2)</f>
        <v>0</v>
      </c>
      <c r="N175" s="38" t="s">
        <v>103</v>
      </c>
      <c r="O175">
        <f>(M175*21)/100</f>
        <v>0</v>
      </c>
      <c r="P175" t="s">
        <v>27</v>
      </c>
    </row>
    <row r="176" spans="1:16" x14ac:dyDescent="0.2">
      <c r="A176" s="37" t="s">
        <v>54</v>
      </c>
      <c r="E176" s="41" t="s">
        <v>55</v>
      </c>
    </row>
    <row r="177" spans="1:16" x14ac:dyDescent="0.2">
      <c r="A177" s="37" t="s">
        <v>56</v>
      </c>
      <c r="E177" s="42" t="s">
        <v>63</v>
      </c>
    </row>
    <row r="178" spans="1:16" x14ac:dyDescent="0.2">
      <c r="A178" t="s">
        <v>58</v>
      </c>
      <c r="E178" s="41" t="s">
        <v>95</v>
      </c>
    </row>
    <row r="179" spans="1:16" x14ac:dyDescent="0.2">
      <c r="A179" t="s">
        <v>49</v>
      </c>
      <c r="B179" s="36" t="s">
        <v>222</v>
      </c>
      <c r="C179" s="36" t="s">
        <v>223</v>
      </c>
      <c r="D179" s="37" t="s">
        <v>47</v>
      </c>
      <c r="E179" s="13" t="s">
        <v>224</v>
      </c>
      <c r="F179" s="38" t="s">
        <v>94</v>
      </c>
      <c r="G179" s="39">
        <v>1150</v>
      </c>
      <c r="H179" s="38">
        <v>0</v>
      </c>
      <c r="I179" s="38">
        <f>ROUND(G179*H179,6)</f>
        <v>0</v>
      </c>
      <c r="L179" s="40">
        <v>0</v>
      </c>
      <c r="M179" s="34">
        <f>ROUND(ROUND(L179,2)*ROUND(G179,3),2)</f>
        <v>0</v>
      </c>
      <c r="N179" s="38" t="s">
        <v>103</v>
      </c>
      <c r="O179">
        <f>(M179*21)/100</f>
        <v>0</v>
      </c>
      <c r="P179" t="s">
        <v>27</v>
      </c>
    </row>
    <row r="180" spans="1:16" x14ac:dyDescent="0.2">
      <c r="A180" s="37" t="s">
        <v>54</v>
      </c>
      <c r="E180" s="41" t="s">
        <v>55</v>
      </c>
    </row>
    <row r="181" spans="1:16" x14ac:dyDescent="0.2">
      <c r="A181" s="37" t="s">
        <v>56</v>
      </c>
      <c r="E181" s="42" t="s">
        <v>63</v>
      </c>
    </row>
    <row r="182" spans="1:16" x14ac:dyDescent="0.2">
      <c r="A182" t="s">
        <v>58</v>
      </c>
      <c r="E182" s="41" t="s">
        <v>95</v>
      </c>
    </row>
    <row r="183" spans="1:16" x14ac:dyDescent="0.2">
      <c r="A183" t="s">
        <v>49</v>
      </c>
      <c r="B183" s="36" t="s">
        <v>225</v>
      </c>
      <c r="C183" s="36" t="s">
        <v>226</v>
      </c>
      <c r="D183" s="37" t="s">
        <v>47</v>
      </c>
      <c r="E183" s="13" t="s">
        <v>227</v>
      </c>
      <c r="F183" s="38" t="s">
        <v>62</v>
      </c>
      <c r="G183" s="39">
        <v>1</v>
      </c>
      <c r="H183" s="38">
        <v>0</v>
      </c>
      <c r="I183" s="38">
        <f>ROUND(G183*H183,6)</f>
        <v>0</v>
      </c>
      <c r="L183" s="40">
        <v>0</v>
      </c>
      <c r="M183" s="34">
        <f>ROUND(ROUND(L183,2)*ROUND(G183,3),2)</f>
        <v>0</v>
      </c>
      <c r="N183" s="38" t="s">
        <v>103</v>
      </c>
      <c r="O183">
        <f>(M183*21)/100</f>
        <v>0</v>
      </c>
      <c r="P183" t="s">
        <v>27</v>
      </c>
    </row>
    <row r="184" spans="1:16" x14ac:dyDescent="0.2">
      <c r="A184" s="37" t="s">
        <v>54</v>
      </c>
      <c r="E184" s="41" t="s">
        <v>55</v>
      </c>
    </row>
    <row r="185" spans="1:16" x14ac:dyDescent="0.2">
      <c r="A185" s="37" t="s">
        <v>56</v>
      </c>
      <c r="E185" s="42" t="s">
        <v>142</v>
      </c>
    </row>
    <row r="186" spans="1:16" x14ac:dyDescent="0.2">
      <c r="A186" t="s">
        <v>58</v>
      </c>
      <c r="E186" s="41" t="s">
        <v>95</v>
      </c>
    </row>
    <row r="187" spans="1:16" x14ac:dyDescent="0.2">
      <c r="A187" t="s">
        <v>49</v>
      </c>
      <c r="B187" s="36" t="s">
        <v>228</v>
      </c>
      <c r="C187" s="36" t="s">
        <v>229</v>
      </c>
      <c r="D187" s="37" t="s">
        <v>47</v>
      </c>
      <c r="E187" s="13" t="s">
        <v>230</v>
      </c>
      <c r="F187" s="38" t="s">
        <v>62</v>
      </c>
      <c r="G187" s="39">
        <v>1</v>
      </c>
      <c r="H187" s="38">
        <v>0</v>
      </c>
      <c r="I187" s="38">
        <f>ROUND(G187*H187,6)</f>
        <v>0</v>
      </c>
      <c r="L187" s="40">
        <v>0</v>
      </c>
      <c r="M187" s="34">
        <f>ROUND(ROUND(L187,2)*ROUND(G187,3),2)</f>
        <v>0</v>
      </c>
      <c r="N187" s="38" t="s">
        <v>103</v>
      </c>
      <c r="O187">
        <f>(M187*21)/100</f>
        <v>0</v>
      </c>
      <c r="P187" t="s">
        <v>27</v>
      </c>
    </row>
    <row r="188" spans="1:16" x14ac:dyDescent="0.2">
      <c r="A188" s="37" t="s">
        <v>54</v>
      </c>
      <c r="E188" s="41" t="s">
        <v>55</v>
      </c>
    </row>
    <row r="189" spans="1:16" x14ac:dyDescent="0.2">
      <c r="A189" s="37" t="s">
        <v>56</v>
      </c>
      <c r="E189" s="42" t="s">
        <v>142</v>
      </c>
    </row>
    <row r="190" spans="1:16" x14ac:dyDescent="0.2">
      <c r="A190" t="s">
        <v>58</v>
      </c>
      <c r="E190" s="41" t="s">
        <v>95</v>
      </c>
    </row>
    <row r="191" spans="1:16" x14ac:dyDescent="0.2">
      <c r="A191" t="s">
        <v>49</v>
      </c>
      <c r="B191" s="36" t="s">
        <v>231</v>
      </c>
      <c r="C191" s="36" t="s">
        <v>232</v>
      </c>
      <c r="D191" s="37" t="s">
        <v>47</v>
      </c>
      <c r="E191" s="13" t="s">
        <v>233</v>
      </c>
      <c r="F191" s="38" t="s">
        <v>62</v>
      </c>
      <c r="G191" s="39">
        <v>4</v>
      </c>
      <c r="H191" s="38">
        <v>0</v>
      </c>
      <c r="I191" s="38">
        <f>ROUND(G191*H191,6)</f>
        <v>0</v>
      </c>
      <c r="L191" s="40">
        <v>0</v>
      </c>
      <c r="M191" s="34">
        <f>ROUND(ROUND(L191,2)*ROUND(G191,3),2)</f>
        <v>0</v>
      </c>
      <c r="N191" s="38" t="s">
        <v>103</v>
      </c>
      <c r="O191">
        <f>(M191*21)/100</f>
        <v>0</v>
      </c>
      <c r="P191" t="s">
        <v>27</v>
      </c>
    </row>
    <row r="192" spans="1:16" x14ac:dyDescent="0.2">
      <c r="A192" s="37" t="s">
        <v>54</v>
      </c>
      <c r="E192" s="41" t="s">
        <v>55</v>
      </c>
    </row>
    <row r="193" spans="1:16" x14ac:dyDescent="0.2">
      <c r="A193" s="37" t="s">
        <v>56</v>
      </c>
      <c r="E193" s="42" t="s">
        <v>63</v>
      </c>
    </row>
    <row r="194" spans="1:16" x14ac:dyDescent="0.2">
      <c r="A194" t="s">
        <v>58</v>
      </c>
      <c r="E194" s="41" t="s">
        <v>95</v>
      </c>
    </row>
    <row r="195" spans="1:16" x14ac:dyDescent="0.2">
      <c r="A195" t="s">
        <v>49</v>
      </c>
      <c r="B195" s="36" t="s">
        <v>234</v>
      </c>
      <c r="C195" s="36" t="s">
        <v>235</v>
      </c>
      <c r="D195" s="37" t="s">
        <v>47</v>
      </c>
      <c r="E195" s="13" t="s">
        <v>236</v>
      </c>
      <c r="F195" s="38" t="s">
        <v>62</v>
      </c>
      <c r="G195" s="39">
        <v>4</v>
      </c>
      <c r="H195" s="38">
        <v>0</v>
      </c>
      <c r="I195" s="38">
        <f>ROUND(G195*H195,6)</f>
        <v>0</v>
      </c>
      <c r="L195" s="40">
        <v>0</v>
      </c>
      <c r="M195" s="34">
        <f>ROUND(ROUND(L195,2)*ROUND(G195,3),2)</f>
        <v>0</v>
      </c>
      <c r="N195" s="38" t="s">
        <v>103</v>
      </c>
      <c r="O195">
        <f>(M195*21)/100</f>
        <v>0</v>
      </c>
      <c r="P195" t="s">
        <v>27</v>
      </c>
    </row>
    <row r="196" spans="1:16" x14ac:dyDescent="0.2">
      <c r="A196" s="37" t="s">
        <v>54</v>
      </c>
      <c r="E196" s="41" t="s">
        <v>55</v>
      </c>
    </row>
    <row r="197" spans="1:16" x14ac:dyDescent="0.2">
      <c r="A197" s="37" t="s">
        <v>56</v>
      </c>
      <c r="E197" s="42" t="s">
        <v>63</v>
      </c>
    </row>
    <row r="198" spans="1:16" x14ac:dyDescent="0.2">
      <c r="A198" t="s">
        <v>58</v>
      </c>
      <c r="E198" s="41" t="s">
        <v>95</v>
      </c>
    </row>
    <row r="199" spans="1:16" x14ac:dyDescent="0.2">
      <c r="A199" t="s">
        <v>49</v>
      </c>
      <c r="B199" s="36" t="s">
        <v>237</v>
      </c>
      <c r="C199" s="36" t="s">
        <v>238</v>
      </c>
      <c r="D199" s="37" t="s">
        <v>47</v>
      </c>
      <c r="E199" s="13" t="s">
        <v>239</v>
      </c>
      <c r="F199" s="38" t="s">
        <v>94</v>
      </c>
      <c r="G199" s="39">
        <v>50</v>
      </c>
      <c r="H199" s="38">
        <v>0</v>
      </c>
      <c r="I199" s="38">
        <f>ROUND(G199*H199,6)</f>
        <v>0</v>
      </c>
      <c r="L199" s="40">
        <v>0</v>
      </c>
      <c r="M199" s="34">
        <f>ROUND(ROUND(L199,2)*ROUND(G199,3),2)</f>
        <v>0</v>
      </c>
      <c r="N199" s="38" t="s">
        <v>53</v>
      </c>
      <c r="O199">
        <f>(M199*21)/100</f>
        <v>0</v>
      </c>
      <c r="P199" t="s">
        <v>27</v>
      </c>
    </row>
    <row r="200" spans="1:16" x14ac:dyDescent="0.2">
      <c r="A200" s="37" t="s">
        <v>54</v>
      </c>
      <c r="E200" s="41" t="s">
        <v>55</v>
      </c>
    </row>
    <row r="201" spans="1:16" x14ac:dyDescent="0.2">
      <c r="A201" s="37" t="s">
        <v>56</v>
      </c>
      <c r="E201" s="42" t="s">
        <v>63</v>
      </c>
    </row>
    <row r="202" spans="1:16" ht="51" x14ac:dyDescent="0.2">
      <c r="A202" t="s">
        <v>58</v>
      </c>
      <c r="E202" s="41" t="s">
        <v>240</v>
      </c>
    </row>
    <row r="203" spans="1:16" x14ac:dyDescent="0.2">
      <c r="A203" t="s">
        <v>49</v>
      </c>
      <c r="B203" s="36" t="s">
        <v>241</v>
      </c>
      <c r="C203" s="36" t="s">
        <v>242</v>
      </c>
      <c r="D203" s="37" t="s">
        <v>47</v>
      </c>
      <c r="E203" s="13" t="s">
        <v>243</v>
      </c>
      <c r="F203" s="38" t="s">
        <v>62</v>
      </c>
      <c r="G203" s="39">
        <v>20</v>
      </c>
      <c r="H203" s="38">
        <v>0</v>
      </c>
      <c r="I203" s="38">
        <f>ROUND(G203*H203,6)</f>
        <v>0</v>
      </c>
      <c r="L203" s="40">
        <v>0</v>
      </c>
      <c r="M203" s="34">
        <f>ROUND(ROUND(L203,2)*ROUND(G203,3),2)</f>
        <v>0</v>
      </c>
      <c r="N203" s="38" t="s">
        <v>103</v>
      </c>
      <c r="O203">
        <f>(M203*21)/100</f>
        <v>0</v>
      </c>
      <c r="P203" t="s">
        <v>27</v>
      </c>
    </row>
    <row r="204" spans="1:16" x14ac:dyDescent="0.2">
      <c r="A204" s="37" t="s">
        <v>54</v>
      </c>
      <c r="E204" s="41" t="s">
        <v>55</v>
      </c>
    </row>
    <row r="205" spans="1:16" x14ac:dyDescent="0.2">
      <c r="A205" s="37" t="s">
        <v>56</v>
      </c>
      <c r="E205" s="42" t="s">
        <v>63</v>
      </c>
    </row>
    <row r="206" spans="1:16" x14ac:dyDescent="0.2">
      <c r="A206" t="s">
        <v>58</v>
      </c>
      <c r="E206" s="41" t="s">
        <v>95</v>
      </c>
    </row>
    <row r="207" spans="1:16" x14ac:dyDescent="0.2">
      <c r="A207" t="s">
        <v>46</v>
      </c>
      <c r="C207" s="33" t="s">
        <v>26</v>
      </c>
      <c r="E207" s="35" t="s">
        <v>244</v>
      </c>
      <c r="J207" s="34">
        <f>0</f>
        <v>0</v>
      </c>
      <c r="K207" s="34">
        <f>0</f>
        <v>0</v>
      </c>
      <c r="L207" s="34">
        <f>0+L208+L212+L216+L220+L224+L228+L232+L236+L240+L244+L248+L252+L256+L260+L264+L268+L272</f>
        <v>0</v>
      </c>
      <c r="M207" s="34">
        <f>0+M208+M212+M216+M220+M224+M228+M232+M236+M240+M244+M248+M252+M256+M260+M264+M268+M272</f>
        <v>0</v>
      </c>
    </row>
    <row r="208" spans="1:16" x14ac:dyDescent="0.2">
      <c r="A208" t="s">
        <v>49</v>
      </c>
      <c r="B208" s="36" t="s">
        <v>245</v>
      </c>
      <c r="C208" s="36" t="s">
        <v>246</v>
      </c>
      <c r="D208" s="37" t="s">
        <v>47</v>
      </c>
      <c r="E208" s="13" t="s">
        <v>247</v>
      </c>
      <c r="F208" s="38" t="s">
        <v>62</v>
      </c>
      <c r="G208" s="39">
        <v>1</v>
      </c>
      <c r="H208" s="38">
        <v>0</v>
      </c>
      <c r="I208" s="38">
        <f>ROUND(G208*H208,6)</f>
        <v>0</v>
      </c>
      <c r="L208" s="40">
        <v>0</v>
      </c>
      <c r="M208" s="34">
        <f>ROUND(ROUND(L208,2)*ROUND(G208,3),2)</f>
        <v>0</v>
      </c>
      <c r="N208" s="38" t="s">
        <v>103</v>
      </c>
      <c r="O208">
        <f>(M208*21)/100</f>
        <v>0</v>
      </c>
      <c r="P208" t="s">
        <v>27</v>
      </c>
    </row>
    <row r="209" spans="1:16" x14ac:dyDescent="0.2">
      <c r="A209" s="37" t="s">
        <v>54</v>
      </c>
      <c r="E209" s="41" t="s">
        <v>55</v>
      </c>
    </row>
    <row r="210" spans="1:16" x14ac:dyDescent="0.2">
      <c r="A210" s="37" t="s">
        <v>56</v>
      </c>
      <c r="E210" s="42" t="s">
        <v>248</v>
      </c>
    </row>
    <row r="211" spans="1:16" x14ac:dyDescent="0.2">
      <c r="A211" t="s">
        <v>58</v>
      </c>
      <c r="E211" s="41" t="s">
        <v>95</v>
      </c>
    </row>
    <row r="212" spans="1:16" x14ac:dyDescent="0.2">
      <c r="A212" t="s">
        <v>49</v>
      </c>
      <c r="B212" s="36" t="s">
        <v>249</v>
      </c>
      <c r="C212" s="36" t="s">
        <v>250</v>
      </c>
      <c r="D212" s="37" t="s">
        <v>47</v>
      </c>
      <c r="E212" s="13" t="s">
        <v>251</v>
      </c>
      <c r="F212" s="38" t="s">
        <v>62</v>
      </c>
      <c r="G212" s="39">
        <v>1</v>
      </c>
      <c r="H212" s="38">
        <v>0</v>
      </c>
      <c r="I212" s="38">
        <f>ROUND(G212*H212,6)</f>
        <v>0</v>
      </c>
      <c r="L212" s="40">
        <v>0</v>
      </c>
      <c r="M212" s="34">
        <f>ROUND(ROUND(L212,2)*ROUND(G212,3),2)</f>
        <v>0</v>
      </c>
      <c r="N212" s="38" t="s">
        <v>103</v>
      </c>
      <c r="O212">
        <f>(M212*21)/100</f>
        <v>0</v>
      </c>
      <c r="P212" t="s">
        <v>27</v>
      </c>
    </row>
    <row r="213" spans="1:16" x14ac:dyDescent="0.2">
      <c r="A213" s="37" t="s">
        <v>54</v>
      </c>
      <c r="E213" s="41" t="s">
        <v>55</v>
      </c>
    </row>
    <row r="214" spans="1:16" x14ac:dyDescent="0.2">
      <c r="A214" s="37" t="s">
        <v>56</v>
      </c>
      <c r="E214" s="42" t="s">
        <v>248</v>
      </c>
    </row>
    <row r="215" spans="1:16" x14ac:dyDescent="0.2">
      <c r="A215" t="s">
        <v>58</v>
      </c>
      <c r="E215" s="41" t="s">
        <v>95</v>
      </c>
    </row>
    <row r="216" spans="1:16" x14ac:dyDescent="0.2">
      <c r="A216" t="s">
        <v>49</v>
      </c>
      <c r="B216" s="36" t="s">
        <v>252</v>
      </c>
      <c r="C216" s="36" t="s">
        <v>253</v>
      </c>
      <c r="D216" s="37" t="s">
        <v>47</v>
      </c>
      <c r="E216" s="13" t="s">
        <v>254</v>
      </c>
      <c r="F216" s="38" t="s">
        <v>62</v>
      </c>
      <c r="G216" s="39">
        <v>1</v>
      </c>
      <c r="H216" s="38">
        <v>0</v>
      </c>
      <c r="I216" s="38">
        <f>ROUND(G216*H216,6)</f>
        <v>0</v>
      </c>
      <c r="L216" s="40">
        <v>0</v>
      </c>
      <c r="M216" s="34">
        <f>ROUND(ROUND(L216,2)*ROUND(G216,3),2)</f>
        <v>0</v>
      </c>
      <c r="N216" s="38" t="s">
        <v>53</v>
      </c>
      <c r="O216">
        <f>(M216*21)/100</f>
        <v>0</v>
      </c>
      <c r="P216" t="s">
        <v>27</v>
      </c>
    </row>
    <row r="217" spans="1:16" x14ac:dyDescent="0.2">
      <c r="A217" s="37" t="s">
        <v>54</v>
      </c>
      <c r="E217" s="41" t="s">
        <v>55</v>
      </c>
    </row>
    <row r="218" spans="1:16" x14ac:dyDescent="0.2">
      <c r="A218" s="37" t="s">
        <v>56</v>
      </c>
      <c r="E218" s="42" t="s">
        <v>248</v>
      </c>
    </row>
    <row r="219" spans="1:16" ht="51" x14ac:dyDescent="0.2">
      <c r="A219" t="s">
        <v>58</v>
      </c>
      <c r="E219" s="41" t="s">
        <v>255</v>
      </c>
    </row>
    <row r="220" spans="1:16" x14ac:dyDescent="0.2">
      <c r="A220" t="s">
        <v>49</v>
      </c>
      <c r="B220" s="36" t="s">
        <v>256</v>
      </c>
      <c r="C220" s="36" t="s">
        <v>257</v>
      </c>
      <c r="D220" s="37" t="s">
        <v>47</v>
      </c>
      <c r="E220" s="13" t="s">
        <v>258</v>
      </c>
      <c r="F220" s="38" t="s">
        <v>62</v>
      </c>
      <c r="G220" s="39">
        <v>1</v>
      </c>
      <c r="H220" s="38">
        <v>0</v>
      </c>
      <c r="I220" s="38">
        <f>ROUND(G220*H220,6)</f>
        <v>0</v>
      </c>
      <c r="L220" s="40">
        <v>0</v>
      </c>
      <c r="M220" s="34">
        <f>ROUND(ROUND(L220,2)*ROUND(G220,3),2)</f>
        <v>0</v>
      </c>
      <c r="N220" s="38" t="s">
        <v>103</v>
      </c>
      <c r="O220">
        <f>(M220*21)/100</f>
        <v>0</v>
      </c>
      <c r="P220" t="s">
        <v>27</v>
      </c>
    </row>
    <row r="221" spans="1:16" x14ac:dyDescent="0.2">
      <c r="A221" s="37" t="s">
        <v>54</v>
      </c>
      <c r="E221" s="41" t="s">
        <v>55</v>
      </c>
    </row>
    <row r="222" spans="1:16" x14ac:dyDescent="0.2">
      <c r="A222" s="37" t="s">
        <v>56</v>
      </c>
      <c r="E222" s="42" t="s">
        <v>248</v>
      </c>
    </row>
    <row r="223" spans="1:16" x14ac:dyDescent="0.2">
      <c r="A223" t="s">
        <v>58</v>
      </c>
      <c r="E223" s="41" t="s">
        <v>95</v>
      </c>
    </row>
    <row r="224" spans="1:16" x14ac:dyDescent="0.2">
      <c r="A224" t="s">
        <v>49</v>
      </c>
      <c r="B224" s="36" t="s">
        <v>259</v>
      </c>
      <c r="C224" s="36" t="s">
        <v>260</v>
      </c>
      <c r="D224" s="37" t="s">
        <v>47</v>
      </c>
      <c r="E224" s="13" t="s">
        <v>261</v>
      </c>
      <c r="F224" s="38" t="s">
        <v>62</v>
      </c>
      <c r="G224" s="39">
        <v>2</v>
      </c>
      <c r="H224" s="38">
        <v>0</v>
      </c>
      <c r="I224" s="38">
        <f>ROUND(G224*H224,6)</f>
        <v>0</v>
      </c>
      <c r="L224" s="40">
        <v>0</v>
      </c>
      <c r="M224" s="34">
        <f>ROUND(ROUND(L224,2)*ROUND(G224,3),2)</f>
        <v>0</v>
      </c>
      <c r="N224" s="38" t="s">
        <v>53</v>
      </c>
      <c r="O224">
        <f>(M224*21)/100</f>
        <v>0</v>
      </c>
      <c r="P224" t="s">
        <v>27</v>
      </c>
    </row>
    <row r="225" spans="1:16" x14ac:dyDescent="0.2">
      <c r="A225" s="37" t="s">
        <v>54</v>
      </c>
      <c r="E225" s="41" t="s">
        <v>55</v>
      </c>
    </row>
    <row r="226" spans="1:16" x14ac:dyDescent="0.2">
      <c r="A226" s="37" t="s">
        <v>56</v>
      </c>
      <c r="E226" s="42" t="s">
        <v>248</v>
      </c>
    </row>
    <row r="227" spans="1:16" x14ac:dyDescent="0.2">
      <c r="A227" t="s">
        <v>58</v>
      </c>
      <c r="E227" s="41" t="s">
        <v>262</v>
      </c>
    </row>
    <row r="228" spans="1:16" x14ac:dyDescent="0.2">
      <c r="A228" t="s">
        <v>49</v>
      </c>
      <c r="B228" s="36" t="s">
        <v>263</v>
      </c>
      <c r="C228" s="36" t="s">
        <v>264</v>
      </c>
      <c r="D228" s="37" t="s">
        <v>47</v>
      </c>
      <c r="E228" s="13" t="s">
        <v>265</v>
      </c>
      <c r="F228" s="38" t="s">
        <v>62</v>
      </c>
      <c r="G228" s="39">
        <v>1</v>
      </c>
      <c r="H228" s="38">
        <v>0</v>
      </c>
      <c r="I228" s="38">
        <f>ROUND(G228*H228,6)</f>
        <v>0</v>
      </c>
      <c r="L228" s="40">
        <v>0</v>
      </c>
      <c r="M228" s="34">
        <f>ROUND(ROUND(L228,2)*ROUND(G228,3),2)</f>
        <v>0</v>
      </c>
      <c r="N228" s="38" t="s">
        <v>103</v>
      </c>
      <c r="O228">
        <f>(M228*21)/100</f>
        <v>0</v>
      </c>
      <c r="P228" t="s">
        <v>27</v>
      </c>
    </row>
    <row r="229" spans="1:16" x14ac:dyDescent="0.2">
      <c r="A229" s="37" t="s">
        <v>54</v>
      </c>
      <c r="E229" s="41" t="s">
        <v>55</v>
      </c>
    </row>
    <row r="230" spans="1:16" x14ac:dyDescent="0.2">
      <c r="A230" s="37" t="s">
        <v>56</v>
      </c>
      <c r="E230" s="42" t="s">
        <v>248</v>
      </c>
    </row>
    <row r="231" spans="1:16" x14ac:dyDescent="0.2">
      <c r="A231" t="s">
        <v>58</v>
      </c>
      <c r="E231" s="41" t="s">
        <v>95</v>
      </c>
    </row>
    <row r="232" spans="1:16" x14ac:dyDescent="0.2">
      <c r="A232" t="s">
        <v>49</v>
      </c>
      <c r="B232" s="36" t="s">
        <v>266</v>
      </c>
      <c r="C232" s="36" t="s">
        <v>267</v>
      </c>
      <c r="D232" s="37" t="s">
        <v>47</v>
      </c>
      <c r="E232" s="13" t="s">
        <v>268</v>
      </c>
      <c r="F232" s="38" t="s">
        <v>62</v>
      </c>
      <c r="G232" s="39">
        <v>1</v>
      </c>
      <c r="H232" s="38">
        <v>0</v>
      </c>
      <c r="I232" s="38">
        <f>ROUND(G232*H232,6)</f>
        <v>0</v>
      </c>
      <c r="L232" s="40">
        <v>0</v>
      </c>
      <c r="M232" s="34">
        <f>ROUND(ROUND(L232,2)*ROUND(G232,3),2)</f>
        <v>0</v>
      </c>
      <c r="N232" s="38" t="s">
        <v>53</v>
      </c>
      <c r="O232">
        <f>(M232*21)/100</f>
        <v>0</v>
      </c>
      <c r="P232" t="s">
        <v>27</v>
      </c>
    </row>
    <row r="233" spans="1:16" x14ac:dyDescent="0.2">
      <c r="A233" s="37" t="s">
        <v>54</v>
      </c>
      <c r="E233" s="41" t="s">
        <v>55</v>
      </c>
    </row>
    <row r="234" spans="1:16" x14ac:dyDescent="0.2">
      <c r="A234" s="37" t="s">
        <v>56</v>
      </c>
      <c r="E234" s="42" t="s">
        <v>248</v>
      </c>
    </row>
    <row r="235" spans="1:16" x14ac:dyDescent="0.2">
      <c r="A235" t="s">
        <v>58</v>
      </c>
      <c r="E235" s="41" t="s">
        <v>268</v>
      </c>
    </row>
    <row r="236" spans="1:16" x14ac:dyDescent="0.2">
      <c r="A236" t="s">
        <v>49</v>
      </c>
      <c r="B236" s="36" t="s">
        <v>269</v>
      </c>
      <c r="C236" s="36" t="s">
        <v>270</v>
      </c>
      <c r="D236" s="37" t="s">
        <v>47</v>
      </c>
      <c r="E236" s="13" t="s">
        <v>271</v>
      </c>
      <c r="F236" s="38" t="s">
        <v>62</v>
      </c>
      <c r="G236" s="39">
        <v>1</v>
      </c>
      <c r="H236" s="38">
        <v>0</v>
      </c>
      <c r="I236" s="38">
        <f>ROUND(G236*H236,6)</f>
        <v>0</v>
      </c>
      <c r="L236" s="40">
        <v>0</v>
      </c>
      <c r="M236" s="34">
        <f>ROUND(ROUND(L236,2)*ROUND(G236,3),2)</f>
        <v>0</v>
      </c>
      <c r="N236" s="38" t="s">
        <v>53</v>
      </c>
      <c r="O236">
        <f>(M236*21)/100</f>
        <v>0</v>
      </c>
      <c r="P236" t="s">
        <v>27</v>
      </c>
    </row>
    <row r="237" spans="1:16" x14ac:dyDescent="0.2">
      <c r="A237" s="37" t="s">
        <v>54</v>
      </c>
      <c r="E237" s="41" t="s">
        <v>55</v>
      </c>
    </row>
    <row r="238" spans="1:16" x14ac:dyDescent="0.2">
      <c r="A238" s="37" t="s">
        <v>56</v>
      </c>
      <c r="E238" s="42" t="s">
        <v>248</v>
      </c>
    </row>
    <row r="239" spans="1:16" x14ac:dyDescent="0.2">
      <c r="A239" t="s">
        <v>58</v>
      </c>
      <c r="E239" s="41" t="s">
        <v>271</v>
      </c>
    </row>
    <row r="240" spans="1:16" x14ac:dyDescent="0.2">
      <c r="A240" t="s">
        <v>49</v>
      </c>
      <c r="B240" s="36" t="s">
        <v>272</v>
      </c>
      <c r="C240" s="36" t="s">
        <v>273</v>
      </c>
      <c r="D240" s="37" t="s">
        <v>47</v>
      </c>
      <c r="E240" s="13" t="s">
        <v>274</v>
      </c>
      <c r="F240" s="38" t="s">
        <v>62</v>
      </c>
      <c r="G240" s="39">
        <v>2</v>
      </c>
      <c r="H240" s="38">
        <v>0</v>
      </c>
      <c r="I240" s="38">
        <f>ROUND(G240*H240,6)</f>
        <v>0</v>
      </c>
      <c r="L240" s="40">
        <v>0</v>
      </c>
      <c r="M240" s="34">
        <f>ROUND(ROUND(L240,2)*ROUND(G240,3),2)</f>
        <v>0</v>
      </c>
      <c r="N240" s="38" t="s">
        <v>53</v>
      </c>
      <c r="O240">
        <f>(M240*21)/100</f>
        <v>0</v>
      </c>
      <c r="P240" t="s">
        <v>27</v>
      </c>
    </row>
    <row r="241" spans="1:16" x14ac:dyDescent="0.2">
      <c r="A241" s="37" t="s">
        <v>54</v>
      </c>
      <c r="E241" s="41" t="s">
        <v>55</v>
      </c>
    </row>
    <row r="242" spans="1:16" x14ac:dyDescent="0.2">
      <c r="A242" s="37" t="s">
        <v>56</v>
      </c>
      <c r="E242" s="42" t="s">
        <v>248</v>
      </c>
    </row>
    <row r="243" spans="1:16" x14ac:dyDescent="0.2">
      <c r="A243" t="s">
        <v>58</v>
      </c>
      <c r="E243" s="41" t="s">
        <v>274</v>
      </c>
    </row>
    <row r="244" spans="1:16" x14ac:dyDescent="0.2">
      <c r="A244" t="s">
        <v>49</v>
      </c>
      <c r="B244" s="36" t="s">
        <v>275</v>
      </c>
      <c r="C244" s="36" t="s">
        <v>276</v>
      </c>
      <c r="D244" s="37" t="s">
        <v>47</v>
      </c>
      <c r="E244" s="13" t="s">
        <v>277</v>
      </c>
      <c r="F244" s="38" t="s">
        <v>62</v>
      </c>
      <c r="G244" s="39">
        <v>1</v>
      </c>
      <c r="H244" s="38">
        <v>0</v>
      </c>
      <c r="I244" s="38">
        <f>ROUND(G244*H244,6)</f>
        <v>0</v>
      </c>
      <c r="L244" s="40">
        <v>0</v>
      </c>
      <c r="M244" s="34">
        <f>ROUND(ROUND(L244,2)*ROUND(G244,3),2)</f>
        <v>0</v>
      </c>
      <c r="N244" s="38" t="s">
        <v>53</v>
      </c>
      <c r="O244">
        <f>(M244*21)/100</f>
        <v>0</v>
      </c>
      <c r="P244" t="s">
        <v>27</v>
      </c>
    </row>
    <row r="245" spans="1:16" x14ac:dyDescent="0.2">
      <c r="A245" s="37" t="s">
        <v>54</v>
      </c>
      <c r="E245" s="41" t="s">
        <v>55</v>
      </c>
    </row>
    <row r="246" spans="1:16" x14ac:dyDescent="0.2">
      <c r="A246" s="37" t="s">
        <v>56</v>
      </c>
      <c r="E246" s="42" t="s">
        <v>248</v>
      </c>
    </row>
    <row r="247" spans="1:16" ht="51" x14ac:dyDescent="0.2">
      <c r="A247" t="s">
        <v>58</v>
      </c>
      <c r="E247" s="41" t="s">
        <v>278</v>
      </c>
    </row>
    <row r="248" spans="1:16" x14ac:dyDescent="0.2">
      <c r="A248" t="s">
        <v>49</v>
      </c>
      <c r="B248" s="36" t="s">
        <v>279</v>
      </c>
      <c r="C248" s="36" t="s">
        <v>280</v>
      </c>
      <c r="D248" s="37" t="s">
        <v>47</v>
      </c>
      <c r="E248" s="13" t="s">
        <v>281</v>
      </c>
      <c r="F248" s="38" t="s">
        <v>62</v>
      </c>
      <c r="G248" s="39">
        <v>1</v>
      </c>
      <c r="H248" s="38">
        <v>0</v>
      </c>
      <c r="I248" s="38">
        <f>ROUND(G248*H248,6)</f>
        <v>0</v>
      </c>
      <c r="L248" s="40">
        <v>0</v>
      </c>
      <c r="M248" s="34">
        <f>ROUND(ROUND(L248,2)*ROUND(G248,3),2)</f>
        <v>0</v>
      </c>
      <c r="N248" s="38" t="s">
        <v>103</v>
      </c>
      <c r="O248">
        <f>(M248*21)/100</f>
        <v>0</v>
      </c>
      <c r="P248" t="s">
        <v>27</v>
      </c>
    </row>
    <row r="249" spans="1:16" x14ac:dyDescent="0.2">
      <c r="A249" s="37" t="s">
        <v>54</v>
      </c>
      <c r="E249" s="41" t="s">
        <v>55</v>
      </c>
    </row>
    <row r="250" spans="1:16" x14ac:dyDescent="0.2">
      <c r="A250" s="37" t="s">
        <v>56</v>
      </c>
      <c r="E250" s="42" t="s">
        <v>248</v>
      </c>
    </row>
    <row r="251" spans="1:16" x14ac:dyDescent="0.2">
      <c r="A251" t="s">
        <v>58</v>
      </c>
      <c r="E251" s="41" t="s">
        <v>95</v>
      </c>
    </row>
    <row r="252" spans="1:16" x14ac:dyDescent="0.2">
      <c r="A252" t="s">
        <v>49</v>
      </c>
      <c r="B252" s="36" t="s">
        <v>282</v>
      </c>
      <c r="C252" s="36" t="s">
        <v>283</v>
      </c>
      <c r="D252" s="37" t="s">
        <v>47</v>
      </c>
      <c r="E252" s="13" t="s">
        <v>284</v>
      </c>
      <c r="F252" s="38" t="s">
        <v>62</v>
      </c>
      <c r="G252" s="39">
        <v>1</v>
      </c>
      <c r="H252" s="38">
        <v>0</v>
      </c>
      <c r="I252" s="38">
        <f>ROUND(G252*H252,6)</f>
        <v>0</v>
      </c>
      <c r="L252" s="40">
        <v>0</v>
      </c>
      <c r="M252" s="34">
        <f>ROUND(ROUND(L252,2)*ROUND(G252,3),2)</f>
        <v>0</v>
      </c>
      <c r="N252" s="38" t="s">
        <v>53</v>
      </c>
      <c r="O252">
        <f>(M252*21)/100</f>
        <v>0</v>
      </c>
      <c r="P252" t="s">
        <v>27</v>
      </c>
    </row>
    <row r="253" spans="1:16" x14ac:dyDescent="0.2">
      <c r="A253" s="37" t="s">
        <v>54</v>
      </c>
      <c r="E253" s="41" t="s">
        <v>55</v>
      </c>
    </row>
    <row r="254" spans="1:16" x14ac:dyDescent="0.2">
      <c r="A254" s="37" t="s">
        <v>56</v>
      </c>
      <c r="E254" s="42" t="s">
        <v>248</v>
      </c>
    </row>
    <row r="255" spans="1:16" ht="76.5" x14ac:dyDescent="0.2">
      <c r="A255" t="s">
        <v>58</v>
      </c>
      <c r="E255" s="41" t="s">
        <v>285</v>
      </c>
    </row>
    <row r="256" spans="1:16" x14ac:dyDescent="0.2">
      <c r="A256" t="s">
        <v>49</v>
      </c>
      <c r="B256" s="36" t="s">
        <v>286</v>
      </c>
      <c r="C256" s="36" t="s">
        <v>287</v>
      </c>
      <c r="D256" s="37" t="s">
        <v>47</v>
      </c>
      <c r="E256" s="13" t="s">
        <v>288</v>
      </c>
      <c r="F256" s="38" t="s">
        <v>62</v>
      </c>
      <c r="G256" s="39">
        <v>1</v>
      </c>
      <c r="H256" s="38">
        <v>0</v>
      </c>
      <c r="I256" s="38">
        <f>ROUND(G256*H256,6)</f>
        <v>0</v>
      </c>
      <c r="L256" s="40">
        <v>0</v>
      </c>
      <c r="M256" s="34">
        <f>ROUND(ROUND(L256,2)*ROUND(G256,3),2)</f>
        <v>0</v>
      </c>
      <c r="N256" s="38" t="s">
        <v>53</v>
      </c>
      <c r="O256">
        <f>(M256*21)/100</f>
        <v>0</v>
      </c>
      <c r="P256" t="s">
        <v>27</v>
      </c>
    </row>
    <row r="257" spans="1:16" x14ac:dyDescent="0.2">
      <c r="A257" s="37" t="s">
        <v>54</v>
      </c>
      <c r="E257" s="41" t="s">
        <v>55</v>
      </c>
    </row>
    <row r="258" spans="1:16" x14ac:dyDescent="0.2">
      <c r="A258" s="37" t="s">
        <v>56</v>
      </c>
      <c r="E258" s="42" t="s">
        <v>248</v>
      </c>
    </row>
    <row r="259" spans="1:16" ht="63.75" x14ac:dyDescent="0.2">
      <c r="A259" t="s">
        <v>58</v>
      </c>
      <c r="E259" s="41" t="s">
        <v>289</v>
      </c>
    </row>
    <row r="260" spans="1:16" x14ac:dyDescent="0.2">
      <c r="A260" t="s">
        <v>49</v>
      </c>
      <c r="B260" s="36" t="s">
        <v>290</v>
      </c>
      <c r="C260" s="36" t="s">
        <v>291</v>
      </c>
      <c r="D260" s="37" t="s">
        <v>47</v>
      </c>
      <c r="E260" s="13" t="s">
        <v>292</v>
      </c>
      <c r="F260" s="38" t="s">
        <v>62</v>
      </c>
      <c r="G260" s="39">
        <v>1</v>
      </c>
      <c r="H260" s="38">
        <v>0</v>
      </c>
      <c r="I260" s="38">
        <f>ROUND(G260*H260,6)</f>
        <v>0</v>
      </c>
      <c r="L260" s="40">
        <v>0</v>
      </c>
      <c r="M260" s="34">
        <f>ROUND(ROUND(L260,2)*ROUND(G260,3),2)</f>
        <v>0</v>
      </c>
      <c r="N260" s="38" t="s">
        <v>103</v>
      </c>
      <c r="O260">
        <f>(M260*21)/100</f>
        <v>0</v>
      </c>
      <c r="P260" t="s">
        <v>27</v>
      </c>
    </row>
    <row r="261" spans="1:16" x14ac:dyDescent="0.2">
      <c r="A261" s="37" t="s">
        <v>54</v>
      </c>
      <c r="E261" s="41" t="s">
        <v>55</v>
      </c>
    </row>
    <row r="262" spans="1:16" x14ac:dyDescent="0.2">
      <c r="A262" s="37" t="s">
        <v>56</v>
      </c>
      <c r="E262" s="42" t="s">
        <v>63</v>
      </c>
    </row>
    <row r="263" spans="1:16" x14ac:dyDescent="0.2">
      <c r="A263" t="s">
        <v>58</v>
      </c>
      <c r="E263" s="41" t="s">
        <v>95</v>
      </c>
    </row>
    <row r="264" spans="1:16" x14ac:dyDescent="0.2">
      <c r="A264" t="s">
        <v>49</v>
      </c>
      <c r="B264" s="36" t="s">
        <v>293</v>
      </c>
      <c r="C264" s="36" t="s">
        <v>294</v>
      </c>
      <c r="D264" s="37" t="s">
        <v>47</v>
      </c>
      <c r="E264" s="13" t="s">
        <v>295</v>
      </c>
      <c r="F264" s="38" t="s">
        <v>62</v>
      </c>
      <c r="G264" s="39">
        <v>1</v>
      </c>
      <c r="H264" s="38">
        <v>0</v>
      </c>
      <c r="I264" s="38">
        <f>ROUND(G264*H264,6)</f>
        <v>0</v>
      </c>
      <c r="L264" s="40">
        <v>0</v>
      </c>
      <c r="M264" s="34">
        <f>ROUND(ROUND(L264,2)*ROUND(G264,3),2)</f>
        <v>0</v>
      </c>
      <c r="N264" s="38" t="s">
        <v>103</v>
      </c>
      <c r="O264">
        <f>(M264*21)/100</f>
        <v>0</v>
      </c>
      <c r="P264" t="s">
        <v>27</v>
      </c>
    </row>
    <row r="265" spans="1:16" x14ac:dyDescent="0.2">
      <c r="A265" s="37" t="s">
        <v>54</v>
      </c>
      <c r="E265" s="41" t="s">
        <v>55</v>
      </c>
    </row>
    <row r="266" spans="1:16" x14ac:dyDescent="0.2">
      <c r="A266" s="37" t="s">
        <v>56</v>
      </c>
      <c r="E266" s="42" t="s">
        <v>63</v>
      </c>
    </row>
    <row r="267" spans="1:16" x14ac:dyDescent="0.2">
      <c r="A267" t="s">
        <v>58</v>
      </c>
      <c r="E267" s="41" t="s">
        <v>95</v>
      </c>
    </row>
    <row r="268" spans="1:16" x14ac:dyDescent="0.2">
      <c r="A268" t="s">
        <v>49</v>
      </c>
      <c r="B268" s="36" t="s">
        <v>296</v>
      </c>
      <c r="C268" s="36" t="s">
        <v>297</v>
      </c>
      <c r="D268" s="37" t="s">
        <v>47</v>
      </c>
      <c r="E268" s="13" t="s">
        <v>298</v>
      </c>
      <c r="F268" s="38" t="s">
        <v>62</v>
      </c>
      <c r="G268" s="39">
        <v>3</v>
      </c>
      <c r="H268" s="38">
        <v>0</v>
      </c>
      <c r="I268" s="38">
        <f>ROUND(G268*H268,6)</f>
        <v>0</v>
      </c>
      <c r="L268" s="40">
        <v>0</v>
      </c>
      <c r="M268" s="34">
        <f>ROUND(ROUND(L268,2)*ROUND(G268,3),2)</f>
        <v>0</v>
      </c>
      <c r="N268" s="38" t="s">
        <v>103</v>
      </c>
      <c r="O268">
        <f>(M268*21)/100</f>
        <v>0</v>
      </c>
      <c r="P268" t="s">
        <v>27</v>
      </c>
    </row>
    <row r="269" spans="1:16" x14ac:dyDescent="0.2">
      <c r="A269" s="37" t="s">
        <v>54</v>
      </c>
      <c r="E269" s="41" t="s">
        <v>55</v>
      </c>
    </row>
    <row r="270" spans="1:16" x14ac:dyDescent="0.2">
      <c r="A270" s="37" t="s">
        <v>56</v>
      </c>
      <c r="E270" s="42" t="s">
        <v>248</v>
      </c>
    </row>
    <row r="271" spans="1:16" x14ac:dyDescent="0.2">
      <c r="A271" t="s">
        <v>58</v>
      </c>
      <c r="E271" s="41" t="s">
        <v>95</v>
      </c>
    </row>
    <row r="272" spans="1:16" x14ac:dyDescent="0.2">
      <c r="A272" t="s">
        <v>49</v>
      </c>
      <c r="B272" s="36" t="s">
        <v>299</v>
      </c>
      <c r="C272" s="36" t="s">
        <v>300</v>
      </c>
      <c r="D272" s="37" t="s">
        <v>47</v>
      </c>
      <c r="E272" s="13" t="s">
        <v>301</v>
      </c>
      <c r="F272" s="38" t="s">
        <v>67</v>
      </c>
      <c r="G272" s="39">
        <v>1</v>
      </c>
      <c r="H272" s="38">
        <v>0</v>
      </c>
      <c r="I272" s="38">
        <f>ROUND(G272*H272,6)</f>
        <v>0</v>
      </c>
      <c r="L272" s="40">
        <v>0</v>
      </c>
      <c r="M272" s="34">
        <f>ROUND(ROUND(L272,2)*ROUND(G272,3),2)</f>
        <v>0</v>
      </c>
      <c r="N272" s="38" t="s">
        <v>53</v>
      </c>
      <c r="O272">
        <f>(M272*21)/100</f>
        <v>0</v>
      </c>
      <c r="P272" t="s">
        <v>27</v>
      </c>
    </row>
    <row r="273" spans="1:16" x14ac:dyDescent="0.2">
      <c r="A273" s="37" t="s">
        <v>54</v>
      </c>
      <c r="E273" s="41" t="s">
        <v>55</v>
      </c>
    </row>
    <row r="274" spans="1:16" x14ac:dyDescent="0.2">
      <c r="A274" s="37" t="s">
        <v>56</v>
      </c>
      <c r="E274" s="42" t="s">
        <v>63</v>
      </c>
    </row>
    <row r="275" spans="1:16" x14ac:dyDescent="0.2">
      <c r="A275" t="s">
        <v>58</v>
      </c>
      <c r="E275" s="41" t="s">
        <v>301</v>
      </c>
    </row>
    <row r="276" spans="1:16" x14ac:dyDescent="0.2">
      <c r="A276" t="s">
        <v>46</v>
      </c>
      <c r="C276" s="33" t="s">
        <v>69</v>
      </c>
      <c r="E276" s="35" t="s">
        <v>302</v>
      </c>
      <c r="J276" s="34">
        <f>0</f>
        <v>0</v>
      </c>
      <c r="K276" s="34">
        <f>0</f>
        <v>0</v>
      </c>
      <c r="L276" s="34">
        <f>0+L277+L281+L285+L289+L293+L297+L301+L305+L309+L313+L317+L321+L325+L329+L333+L337+L341+L345</f>
        <v>0</v>
      </c>
      <c r="M276" s="34">
        <f>0+M277+M281+M285+M289+M293+M297+M301+M305+M309+M313+M317+M321+M325+M329+M333+M337+M341+M345</f>
        <v>0</v>
      </c>
    </row>
    <row r="277" spans="1:16" ht="25.5" x14ac:dyDescent="0.2">
      <c r="A277" t="s">
        <v>49</v>
      </c>
      <c r="B277" s="36" t="s">
        <v>303</v>
      </c>
      <c r="C277" s="36" t="s">
        <v>304</v>
      </c>
      <c r="D277" s="37" t="s">
        <v>47</v>
      </c>
      <c r="E277" s="13" t="s">
        <v>305</v>
      </c>
      <c r="F277" s="38" t="s">
        <v>62</v>
      </c>
      <c r="G277" s="39">
        <v>1</v>
      </c>
      <c r="H277" s="38">
        <v>0</v>
      </c>
      <c r="I277" s="38">
        <f>ROUND(G277*H277,6)</f>
        <v>0</v>
      </c>
      <c r="L277" s="40">
        <v>0</v>
      </c>
      <c r="M277" s="34">
        <f>ROUND(ROUND(L277,2)*ROUND(G277,3),2)</f>
        <v>0</v>
      </c>
      <c r="N277" s="38" t="s">
        <v>103</v>
      </c>
      <c r="O277">
        <f>(M277*21)/100</f>
        <v>0</v>
      </c>
      <c r="P277" t="s">
        <v>27</v>
      </c>
    </row>
    <row r="278" spans="1:16" x14ac:dyDescent="0.2">
      <c r="A278" s="37" t="s">
        <v>54</v>
      </c>
      <c r="E278" s="41" t="s">
        <v>55</v>
      </c>
    </row>
    <row r="279" spans="1:16" x14ac:dyDescent="0.2">
      <c r="A279" s="37" t="s">
        <v>56</v>
      </c>
      <c r="E279" s="42" t="s">
        <v>306</v>
      </c>
    </row>
    <row r="280" spans="1:16" x14ac:dyDescent="0.2">
      <c r="A280" t="s">
        <v>58</v>
      </c>
      <c r="E280" s="41" t="s">
        <v>95</v>
      </c>
    </row>
    <row r="281" spans="1:16" x14ac:dyDescent="0.2">
      <c r="A281" t="s">
        <v>49</v>
      </c>
      <c r="B281" s="36" t="s">
        <v>307</v>
      </c>
      <c r="C281" s="36" t="s">
        <v>308</v>
      </c>
      <c r="D281" s="37" t="s">
        <v>47</v>
      </c>
      <c r="E281" s="13" t="s">
        <v>309</v>
      </c>
      <c r="F281" s="38" t="s">
        <v>62</v>
      </c>
      <c r="G281" s="39">
        <v>1</v>
      </c>
      <c r="H281" s="38">
        <v>0</v>
      </c>
      <c r="I281" s="38">
        <f>ROUND(G281*H281,6)</f>
        <v>0</v>
      </c>
      <c r="L281" s="40">
        <v>0</v>
      </c>
      <c r="M281" s="34">
        <f>ROUND(ROUND(L281,2)*ROUND(G281,3),2)</f>
        <v>0</v>
      </c>
      <c r="N281" s="38" t="s">
        <v>103</v>
      </c>
      <c r="O281">
        <f>(M281*21)/100</f>
        <v>0</v>
      </c>
      <c r="P281" t="s">
        <v>27</v>
      </c>
    </row>
    <row r="282" spans="1:16" x14ac:dyDescent="0.2">
      <c r="A282" s="37" t="s">
        <v>54</v>
      </c>
      <c r="E282" s="41" t="s">
        <v>55</v>
      </c>
    </row>
    <row r="283" spans="1:16" x14ac:dyDescent="0.2">
      <c r="A283" s="37" t="s">
        <v>56</v>
      </c>
      <c r="E283" s="42" t="s">
        <v>306</v>
      </c>
    </row>
    <row r="284" spans="1:16" x14ac:dyDescent="0.2">
      <c r="A284" t="s">
        <v>58</v>
      </c>
      <c r="E284" s="41" t="s">
        <v>95</v>
      </c>
    </row>
    <row r="285" spans="1:16" x14ac:dyDescent="0.2">
      <c r="A285" t="s">
        <v>49</v>
      </c>
      <c r="B285" s="36" t="s">
        <v>310</v>
      </c>
      <c r="C285" s="36" t="s">
        <v>311</v>
      </c>
      <c r="D285" s="37" t="s">
        <v>47</v>
      </c>
      <c r="E285" s="13" t="s">
        <v>312</v>
      </c>
      <c r="F285" s="38" t="s">
        <v>62</v>
      </c>
      <c r="G285" s="39">
        <v>1</v>
      </c>
      <c r="H285" s="38">
        <v>0</v>
      </c>
      <c r="I285" s="38">
        <f>ROUND(G285*H285,6)</f>
        <v>0</v>
      </c>
      <c r="L285" s="40">
        <v>0</v>
      </c>
      <c r="M285" s="34">
        <f>ROUND(ROUND(L285,2)*ROUND(G285,3),2)</f>
        <v>0</v>
      </c>
      <c r="N285" s="38" t="s">
        <v>103</v>
      </c>
      <c r="O285">
        <f>(M285*21)/100</f>
        <v>0</v>
      </c>
      <c r="P285" t="s">
        <v>27</v>
      </c>
    </row>
    <row r="286" spans="1:16" x14ac:dyDescent="0.2">
      <c r="A286" s="37" t="s">
        <v>54</v>
      </c>
      <c r="E286" s="41" t="s">
        <v>55</v>
      </c>
    </row>
    <row r="287" spans="1:16" x14ac:dyDescent="0.2">
      <c r="A287" s="37" t="s">
        <v>56</v>
      </c>
      <c r="E287" s="42" t="s">
        <v>63</v>
      </c>
    </row>
    <row r="288" spans="1:16" x14ac:dyDescent="0.2">
      <c r="A288" t="s">
        <v>58</v>
      </c>
      <c r="E288" s="41" t="s">
        <v>95</v>
      </c>
    </row>
    <row r="289" spans="1:16" x14ac:dyDescent="0.2">
      <c r="A289" t="s">
        <v>49</v>
      </c>
      <c r="B289" s="36" t="s">
        <v>313</v>
      </c>
      <c r="C289" s="36" t="s">
        <v>314</v>
      </c>
      <c r="D289" s="37" t="s">
        <v>47</v>
      </c>
      <c r="E289" s="13" t="s">
        <v>315</v>
      </c>
      <c r="F289" s="38" t="s">
        <v>62</v>
      </c>
      <c r="G289" s="39">
        <v>1</v>
      </c>
      <c r="H289" s="38">
        <v>0</v>
      </c>
      <c r="I289" s="38">
        <f>ROUND(G289*H289,6)</f>
        <v>0</v>
      </c>
      <c r="L289" s="40">
        <v>0</v>
      </c>
      <c r="M289" s="34">
        <f>ROUND(ROUND(L289,2)*ROUND(G289,3),2)</f>
        <v>0</v>
      </c>
      <c r="N289" s="38" t="s">
        <v>53</v>
      </c>
      <c r="O289">
        <f>(M289*21)/100</f>
        <v>0</v>
      </c>
      <c r="P289" t="s">
        <v>27</v>
      </c>
    </row>
    <row r="290" spans="1:16" x14ac:dyDescent="0.2">
      <c r="A290" s="37" t="s">
        <v>54</v>
      </c>
      <c r="E290" s="41" t="s">
        <v>55</v>
      </c>
    </row>
    <row r="291" spans="1:16" x14ac:dyDescent="0.2">
      <c r="A291" s="37" t="s">
        <v>56</v>
      </c>
      <c r="E291" s="42" t="s">
        <v>63</v>
      </c>
    </row>
    <row r="292" spans="1:16" x14ac:dyDescent="0.2">
      <c r="A292" t="s">
        <v>58</v>
      </c>
      <c r="E292" s="41" t="s">
        <v>316</v>
      </c>
    </row>
    <row r="293" spans="1:16" x14ac:dyDescent="0.2">
      <c r="A293" t="s">
        <v>49</v>
      </c>
      <c r="B293" s="36" t="s">
        <v>317</v>
      </c>
      <c r="C293" s="36" t="s">
        <v>318</v>
      </c>
      <c r="D293" s="37" t="s">
        <v>47</v>
      </c>
      <c r="E293" s="13" t="s">
        <v>319</v>
      </c>
      <c r="F293" s="38" t="s">
        <v>62</v>
      </c>
      <c r="G293" s="39">
        <v>1</v>
      </c>
      <c r="H293" s="38">
        <v>0</v>
      </c>
      <c r="I293" s="38">
        <f>ROUND(G293*H293,6)</f>
        <v>0</v>
      </c>
      <c r="L293" s="40">
        <v>0</v>
      </c>
      <c r="M293" s="34">
        <f>ROUND(ROUND(L293,2)*ROUND(G293,3),2)</f>
        <v>0</v>
      </c>
      <c r="N293" s="38" t="s">
        <v>103</v>
      </c>
      <c r="O293">
        <f>(M293*21)/100</f>
        <v>0</v>
      </c>
      <c r="P293" t="s">
        <v>27</v>
      </c>
    </row>
    <row r="294" spans="1:16" x14ac:dyDescent="0.2">
      <c r="A294" s="37" t="s">
        <v>54</v>
      </c>
      <c r="E294" s="41" t="s">
        <v>55</v>
      </c>
    </row>
    <row r="295" spans="1:16" x14ac:dyDescent="0.2">
      <c r="A295" s="37" t="s">
        <v>56</v>
      </c>
      <c r="E295" s="42" t="s">
        <v>63</v>
      </c>
    </row>
    <row r="296" spans="1:16" x14ac:dyDescent="0.2">
      <c r="A296" t="s">
        <v>58</v>
      </c>
      <c r="E296" s="41" t="s">
        <v>95</v>
      </c>
    </row>
    <row r="297" spans="1:16" x14ac:dyDescent="0.2">
      <c r="A297" t="s">
        <v>49</v>
      </c>
      <c r="B297" s="36" t="s">
        <v>320</v>
      </c>
      <c r="C297" s="36" t="s">
        <v>321</v>
      </c>
      <c r="D297" s="37" t="s">
        <v>47</v>
      </c>
      <c r="E297" s="13" t="s">
        <v>322</v>
      </c>
      <c r="F297" s="38" t="s">
        <v>62</v>
      </c>
      <c r="G297" s="39">
        <v>1</v>
      </c>
      <c r="H297" s="38">
        <v>0</v>
      </c>
      <c r="I297" s="38">
        <f>ROUND(G297*H297,6)</f>
        <v>0</v>
      </c>
      <c r="L297" s="40">
        <v>0</v>
      </c>
      <c r="M297" s="34">
        <f>ROUND(ROUND(L297,2)*ROUND(G297,3),2)</f>
        <v>0</v>
      </c>
      <c r="N297" s="38" t="s">
        <v>103</v>
      </c>
      <c r="O297">
        <f>(M297*21)/100</f>
        <v>0</v>
      </c>
      <c r="P297" t="s">
        <v>27</v>
      </c>
    </row>
    <row r="298" spans="1:16" x14ac:dyDescent="0.2">
      <c r="A298" s="37" t="s">
        <v>54</v>
      </c>
      <c r="E298" s="41" t="s">
        <v>55</v>
      </c>
    </row>
    <row r="299" spans="1:16" x14ac:dyDescent="0.2">
      <c r="A299" s="37" t="s">
        <v>56</v>
      </c>
      <c r="E299" s="42" t="s">
        <v>63</v>
      </c>
    </row>
    <row r="300" spans="1:16" x14ac:dyDescent="0.2">
      <c r="A300" t="s">
        <v>58</v>
      </c>
      <c r="E300" s="41" t="s">
        <v>95</v>
      </c>
    </row>
    <row r="301" spans="1:16" x14ac:dyDescent="0.2">
      <c r="A301" t="s">
        <v>49</v>
      </c>
      <c r="B301" s="36" t="s">
        <v>323</v>
      </c>
      <c r="C301" s="36" t="s">
        <v>324</v>
      </c>
      <c r="D301" s="37" t="s">
        <v>47</v>
      </c>
      <c r="E301" s="13" t="s">
        <v>325</v>
      </c>
      <c r="F301" s="38" t="s">
        <v>62</v>
      </c>
      <c r="G301" s="39">
        <v>1</v>
      </c>
      <c r="H301" s="38">
        <v>0</v>
      </c>
      <c r="I301" s="38">
        <f>ROUND(G301*H301,6)</f>
        <v>0</v>
      </c>
      <c r="L301" s="40">
        <v>0</v>
      </c>
      <c r="M301" s="34">
        <f>ROUND(ROUND(L301,2)*ROUND(G301,3),2)</f>
        <v>0</v>
      </c>
      <c r="N301" s="38" t="s">
        <v>53</v>
      </c>
      <c r="O301">
        <f>(M301*21)/100</f>
        <v>0</v>
      </c>
      <c r="P301" t="s">
        <v>27</v>
      </c>
    </row>
    <row r="302" spans="1:16" x14ac:dyDescent="0.2">
      <c r="A302" s="37" t="s">
        <v>54</v>
      </c>
      <c r="E302" s="41" t="s">
        <v>55</v>
      </c>
    </row>
    <row r="303" spans="1:16" x14ac:dyDescent="0.2">
      <c r="A303" s="37" t="s">
        <v>56</v>
      </c>
      <c r="E303" s="42" t="s">
        <v>326</v>
      </c>
    </row>
    <row r="304" spans="1:16" ht="51" x14ac:dyDescent="0.2">
      <c r="A304" t="s">
        <v>58</v>
      </c>
      <c r="E304" s="41" t="s">
        <v>327</v>
      </c>
    </row>
    <row r="305" spans="1:16" x14ac:dyDescent="0.2">
      <c r="A305" t="s">
        <v>49</v>
      </c>
      <c r="B305" s="36" t="s">
        <v>328</v>
      </c>
      <c r="C305" s="36" t="s">
        <v>329</v>
      </c>
      <c r="D305" s="37" t="s">
        <v>47</v>
      </c>
      <c r="E305" s="13" t="s">
        <v>330</v>
      </c>
      <c r="F305" s="38" t="s">
        <v>62</v>
      </c>
      <c r="G305" s="39">
        <v>1</v>
      </c>
      <c r="H305" s="38">
        <v>0</v>
      </c>
      <c r="I305" s="38">
        <f>ROUND(G305*H305,6)</f>
        <v>0</v>
      </c>
      <c r="L305" s="40">
        <v>0</v>
      </c>
      <c r="M305" s="34">
        <f>ROUND(ROUND(L305,2)*ROUND(G305,3),2)</f>
        <v>0</v>
      </c>
      <c r="N305" s="38" t="s">
        <v>103</v>
      </c>
      <c r="O305">
        <f>(M305*21)/100</f>
        <v>0</v>
      </c>
      <c r="P305" t="s">
        <v>27</v>
      </c>
    </row>
    <row r="306" spans="1:16" x14ac:dyDescent="0.2">
      <c r="A306" s="37" t="s">
        <v>54</v>
      </c>
      <c r="E306" s="41" t="s">
        <v>55</v>
      </c>
    </row>
    <row r="307" spans="1:16" x14ac:dyDescent="0.2">
      <c r="A307" s="37" t="s">
        <v>56</v>
      </c>
      <c r="E307" s="42" t="s">
        <v>326</v>
      </c>
    </row>
    <row r="308" spans="1:16" x14ac:dyDescent="0.2">
      <c r="A308" t="s">
        <v>58</v>
      </c>
      <c r="E308" s="41" t="s">
        <v>95</v>
      </c>
    </row>
    <row r="309" spans="1:16" x14ac:dyDescent="0.2">
      <c r="A309" t="s">
        <v>49</v>
      </c>
      <c r="B309" s="36" t="s">
        <v>331</v>
      </c>
      <c r="C309" s="36" t="s">
        <v>332</v>
      </c>
      <c r="D309" s="37" t="s">
        <v>47</v>
      </c>
      <c r="E309" s="13" t="s">
        <v>333</v>
      </c>
      <c r="F309" s="38" t="s">
        <v>62</v>
      </c>
      <c r="G309" s="39">
        <v>1</v>
      </c>
      <c r="H309" s="38">
        <v>0</v>
      </c>
      <c r="I309" s="38">
        <f>ROUND(G309*H309,6)</f>
        <v>0</v>
      </c>
      <c r="L309" s="40">
        <v>0</v>
      </c>
      <c r="M309" s="34">
        <f>ROUND(ROUND(L309,2)*ROUND(G309,3),2)</f>
        <v>0</v>
      </c>
      <c r="N309" s="38" t="s">
        <v>53</v>
      </c>
      <c r="O309">
        <f>(M309*21)/100</f>
        <v>0</v>
      </c>
      <c r="P309" t="s">
        <v>27</v>
      </c>
    </row>
    <row r="310" spans="1:16" x14ac:dyDescent="0.2">
      <c r="A310" s="37" t="s">
        <v>54</v>
      </c>
      <c r="E310" s="41" t="s">
        <v>55</v>
      </c>
    </row>
    <row r="311" spans="1:16" x14ac:dyDescent="0.2">
      <c r="A311" s="37" t="s">
        <v>56</v>
      </c>
      <c r="E311" s="42" t="s">
        <v>326</v>
      </c>
    </row>
    <row r="312" spans="1:16" ht="51" x14ac:dyDescent="0.2">
      <c r="A312" t="s">
        <v>58</v>
      </c>
      <c r="E312" s="41" t="s">
        <v>334</v>
      </c>
    </row>
    <row r="313" spans="1:16" x14ac:dyDescent="0.2">
      <c r="A313" t="s">
        <v>49</v>
      </c>
      <c r="B313" s="36" t="s">
        <v>335</v>
      </c>
      <c r="C313" s="36" t="s">
        <v>336</v>
      </c>
      <c r="D313" s="37" t="s">
        <v>47</v>
      </c>
      <c r="E313" s="13" t="s">
        <v>337</v>
      </c>
      <c r="F313" s="38" t="s">
        <v>62</v>
      </c>
      <c r="G313" s="39">
        <v>1</v>
      </c>
      <c r="H313" s="38">
        <v>0</v>
      </c>
      <c r="I313" s="38">
        <f>ROUND(G313*H313,6)</f>
        <v>0</v>
      </c>
      <c r="L313" s="40">
        <v>0</v>
      </c>
      <c r="M313" s="34">
        <f>ROUND(ROUND(L313,2)*ROUND(G313,3),2)</f>
        <v>0</v>
      </c>
      <c r="N313" s="38" t="s">
        <v>103</v>
      </c>
      <c r="O313">
        <f>(M313*21)/100</f>
        <v>0</v>
      </c>
      <c r="P313" t="s">
        <v>27</v>
      </c>
    </row>
    <row r="314" spans="1:16" x14ac:dyDescent="0.2">
      <c r="A314" s="37" t="s">
        <v>54</v>
      </c>
      <c r="E314" s="41" t="s">
        <v>55</v>
      </c>
    </row>
    <row r="315" spans="1:16" x14ac:dyDescent="0.2">
      <c r="A315" s="37" t="s">
        <v>56</v>
      </c>
      <c r="E315" s="42" t="s">
        <v>326</v>
      </c>
    </row>
    <row r="316" spans="1:16" x14ac:dyDescent="0.2">
      <c r="A316" t="s">
        <v>58</v>
      </c>
      <c r="E316" s="41" t="s">
        <v>95</v>
      </c>
    </row>
    <row r="317" spans="1:16" x14ac:dyDescent="0.2">
      <c r="A317" t="s">
        <v>49</v>
      </c>
      <c r="B317" s="36" t="s">
        <v>338</v>
      </c>
      <c r="C317" s="36" t="s">
        <v>339</v>
      </c>
      <c r="D317" s="37" t="s">
        <v>47</v>
      </c>
      <c r="E317" s="13" t="s">
        <v>340</v>
      </c>
      <c r="F317" s="38" t="s">
        <v>62</v>
      </c>
      <c r="G317" s="39">
        <v>3</v>
      </c>
      <c r="H317" s="38">
        <v>0</v>
      </c>
      <c r="I317" s="38">
        <f>ROUND(G317*H317,6)</f>
        <v>0</v>
      </c>
      <c r="L317" s="40">
        <v>0</v>
      </c>
      <c r="M317" s="34">
        <f>ROUND(ROUND(L317,2)*ROUND(G317,3),2)</f>
        <v>0</v>
      </c>
      <c r="N317" s="38" t="s">
        <v>53</v>
      </c>
      <c r="O317">
        <f>(M317*21)/100</f>
        <v>0</v>
      </c>
      <c r="P317" t="s">
        <v>27</v>
      </c>
    </row>
    <row r="318" spans="1:16" x14ac:dyDescent="0.2">
      <c r="A318" s="37" t="s">
        <v>54</v>
      </c>
      <c r="E318" s="41" t="s">
        <v>55</v>
      </c>
    </row>
    <row r="319" spans="1:16" x14ac:dyDescent="0.2">
      <c r="A319" s="37" t="s">
        <v>56</v>
      </c>
      <c r="E319" s="42" t="s">
        <v>326</v>
      </c>
    </row>
    <row r="320" spans="1:16" ht="51" x14ac:dyDescent="0.2">
      <c r="A320" t="s">
        <v>58</v>
      </c>
      <c r="E320" s="41" t="s">
        <v>341</v>
      </c>
    </row>
    <row r="321" spans="1:16" x14ac:dyDescent="0.2">
      <c r="A321" t="s">
        <v>49</v>
      </c>
      <c r="B321" s="36" t="s">
        <v>342</v>
      </c>
      <c r="C321" s="36" t="s">
        <v>343</v>
      </c>
      <c r="D321" s="37" t="s">
        <v>47</v>
      </c>
      <c r="E321" s="13" t="s">
        <v>344</v>
      </c>
      <c r="F321" s="38" t="s">
        <v>62</v>
      </c>
      <c r="G321" s="39">
        <v>3</v>
      </c>
      <c r="H321" s="38">
        <v>0</v>
      </c>
      <c r="I321" s="38">
        <f>ROUND(G321*H321,6)</f>
        <v>0</v>
      </c>
      <c r="L321" s="40">
        <v>0</v>
      </c>
      <c r="M321" s="34">
        <f>ROUND(ROUND(L321,2)*ROUND(G321,3),2)</f>
        <v>0</v>
      </c>
      <c r="N321" s="38" t="s">
        <v>103</v>
      </c>
      <c r="O321">
        <f>(M321*21)/100</f>
        <v>0</v>
      </c>
      <c r="P321" t="s">
        <v>27</v>
      </c>
    </row>
    <row r="322" spans="1:16" x14ac:dyDescent="0.2">
      <c r="A322" s="37" t="s">
        <v>54</v>
      </c>
      <c r="E322" s="41" t="s">
        <v>55</v>
      </c>
    </row>
    <row r="323" spans="1:16" x14ac:dyDescent="0.2">
      <c r="A323" s="37" t="s">
        <v>56</v>
      </c>
      <c r="E323" s="42" t="s">
        <v>326</v>
      </c>
    </row>
    <row r="324" spans="1:16" x14ac:dyDescent="0.2">
      <c r="A324" t="s">
        <v>58</v>
      </c>
      <c r="E324" s="41" t="s">
        <v>95</v>
      </c>
    </row>
    <row r="325" spans="1:16" ht="25.5" x14ac:dyDescent="0.2">
      <c r="A325" t="s">
        <v>49</v>
      </c>
      <c r="B325" s="36" t="s">
        <v>345</v>
      </c>
      <c r="C325" s="36" t="s">
        <v>346</v>
      </c>
      <c r="D325" s="37" t="s">
        <v>47</v>
      </c>
      <c r="E325" s="13" t="s">
        <v>347</v>
      </c>
      <c r="F325" s="38" t="s">
        <v>62</v>
      </c>
      <c r="G325" s="39">
        <v>3</v>
      </c>
      <c r="H325" s="38">
        <v>0</v>
      </c>
      <c r="I325" s="38">
        <f>ROUND(G325*H325,6)</f>
        <v>0</v>
      </c>
      <c r="L325" s="40">
        <v>0</v>
      </c>
      <c r="M325" s="34">
        <f>ROUND(ROUND(L325,2)*ROUND(G325,3),2)</f>
        <v>0</v>
      </c>
      <c r="N325" s="38" t="s">
        <v>103</v>
      </c>
      <c r="O325">
        <f>(M325*21)/100</f>
        <v>0</v>
      </c>
      <c r="P325" t="s">
        <v>27</v>
      </c>
    </row>
    <row r="326" spans="1:16" x14ac:dyDescent="0.2">
      <c r="A326" s="37" t="s">
        <v>54</v>
      </c>
      <c r="E326" s="41" t="s">
        <v>55</v>
      </c>
    </row>
    <row r="327" spans="1:16" x14ac:dyDescent="0.2">
      <c r="A327" s="37" t="s">
        <v>56</v>
      </c>
      <c r="E327" s="42" t="s">
        <v>63</v>
      </c>
    </row>
    <row r="328" spans="1:16" x14ac:dyDescent="0.2">
      <c r="A328" t="s">
        <v>58</v>
      </c>
      <c r="E328" s="41" t="s">
        <v>95</v>
      </c>
    </row>
    <row r="329" spans="1:16" ht="25.5" x14ac:dyDescent="0.2">
      <c r="A329" t="s">
        <v>49</v>
      </c>
      <c r="B329" s="36" t="s">
        <v>348</v>
      </c>
      <c r="C329" s="36" t="s">
        <v>349</v>
      </c>
      <c r="D329" s="37" t="s">
        <v>47</v>
      </c>
      <c r="E329" s="13" t="s">
        <v>350</v>
      </c>
      <c r="F329" s="38" t="s">
        <v>62</v>
      </c>
      <c r="G329" s="39">
        <v>3</v>
      </c>
      <c r="H329" s="38">
        <v>0</v>
      </c>
      <c r="I329" s="38">
        <f>ROUND(G329*H329,6)</f>
        <v>0</v>
      </c>
      <c r="L329" s="40">
        <v>0</v>
      </c>
      <c r="M329" s="34">
        <f>ROUND(ROUND(L329,2)*ROUND(G329,3),2)</f>
        <v>0</v>
      </c>
      <c r="N329" s="38" t="s">
        <v>103</v>
      </c>
      <c r="O329">
        <f>(M329*21)/100</f>
        <v>0</v>
      </c>
      <c r="P329" t="s">
        <v>27</v>
      </c>
    </row>
    <row r="330" spans="1:16" x14ac:dyDescent="0.2">
      <c r="A330" s="37" t="s">
        <v>54</v>
      </c>
      <c r="E330" s="41" t="s">
        <v>55</v>
      </c>
    </row>
    <row r="331" spans="1:16" x14ac:dyDescent="0.2">
      <c r="A331" s="37" t="s">
        <v>56</v>
      </c>
      <c r="E331" s="42" t="s">
        <v>63</v>
      </c>
    </row>
    <row r="332" spans="1:16" x14ac:dyDescent="0.2">
      <c r="A332" t="s">
        <v>58</v>
      </c>
      <c r="E332" s="41" t="s">
        <v>95</v>
      </c>
    </row>
    <row r="333" spans="1:16" x14ac:dyDescent="0.2">
      <c r="A333" t="s">
        <v>49</v>
      </c>
      <c r="B333" s="36" t="s">
        <v>351</v>
      </c>
      <c r="C333" s="36" t="s">
        <v>352</v>
      </c>
      <c r="D333" s="37" t="s">
        <v>47</v>
      </c>
      <c r="E333" s="13" t="s">
        <v>353</v>
      </c>
      <c r="F333" s="38" t="s">
        <v>67</v>
      </c>
      <c r="G333" s="39">
        <v>1</v>
      </c>
      <c r="H333" s="38">
        <v>0</v>
      </c>
      <c r="I333" s="38">
        <f>ROUND(G333*H333,6)</f>
        <v>0</v>
      </c>
      <c r="L333" s="40">
        <v>0</v>
      </c>
      <c r="M333" s="34">
        <f>ROUND(ROUND(L333,2)*ROUND(G333,3),2)</f>
        <v>0</v>
      </c>
      <c r="N333" s="38" t="s">
        <v>53</v>
      </c>
      <c r="O333">
        <f>(M333*21)/100</f>
        <v>0</v>
      </c>
      <c r="P333" t="s">
        <v>27</v>
      </c>
    </row>
    <row r="334" spans="1:16" x14ac:dyDescent="0.2">
      <c r="A334" s="37" t="s">
        <v>54</v>
      </c>
      <c r="E334" s="41" t="s">
        <v>55</v>
      </c>
    </row>
    <row r="335" spans="1:16" x14ac:dyDescent="0.2">
      <c r="A335" s="37" t="s">
        <v>56</v>
      </c>
      <c r="E335" s="42" t="s">
        <v>63</v>
      </c>
    </row>
    <row r="336" spans="1:16" x14ac:dyDescent="0.2">
      <c r="A336" t="s">
        <v>58</v>
      </c>
      <c r="E336" s="41" t="s">
        <v>354</v>
      </c>
    </row>
    <row r="337" spans="1:16" x14ac:dyDescent="0.2">
      <c r="A337" t="s">
        <v>49</v>
      </c>
      <c r="B337" s="36" t="s">
        <v>355</v>
      </c>
      <c r="C337" s="36" t="s">
        <v>356</v>
      </c>
      <c r="D337" s="37" t="s">
        <v>47</v>
      </c>
      <c r="E337" s="13" t="s">
        <v>357</v>
      </c>
      <c r="F337" s="38" t="s">
        <v>62</v>
      </c>
      <c r="G337" s="39">
        <v>2</v>
      </c>
      <c r="H337" s="38">
        <v>0</v>
      </c>
      <c r="I337" s="38">
        <f>ROUND(G337*H337,6)</f>
        <v>0</v>
      </c>
      <c r="L337" s="40">
        <v>0</v>
      </c>
      <c r="M337" s="34">
        <f>ROUND(ROUND(L337,2)*ROUND(G337,3),2)</f>
        <v>0</v>
      </c>
      <c r="N337" s="38" t="s">
        <v>103</v>
      </c>
      <c r="O337">
        <f>(M337*21)/100</f>
        <v>0</v>
      </c>
      <c r="P337" t="s">
        <v>27</v>
      </c>
    </row>
    <row r="338" spans="1:16" x14ac:dyDescent="0.2">
      <c r="A338" s="37" t="s">
        <v>54</v>
      </c>
      <c r="E338" s="41" t="s">
        <v>55</v>
      </c>
    </row>
    <row r="339" spans="1:16" x14ac:dyDescent="0.2">
      <c r="A339" s="37" t="s">
        <v>56</v>
      </c>
      <c r="E339" s="42" t="s">
        <v>63</v>
      </c>
    </row>
    <row r="340" spans="1:16" x14ac:dyDescent="0.2">
      <c r="A340" t="s">
        <v>58</v>
      </c>
      <c r="E340" s="41" t="s">
        <v>95</v>
      </c>
    </row>
    <row r="341" spans="1:16" x14ac:dyDescent="0.2">
      <c r="A341" t="s">
        <v>49</v>
      </c>
      <c r="B341" s="36" t="s">
        <v>358</v>
      </c>
      <c r="C341" s="36" t="s">
        <v>359</v>
      </c>
      <c r="D341" s="37" t="s">
        <v>47</v>
      </c>
      <c r="E341" s="13" t="s">
        <v>360</v>
      </c>
      <c r="F341" s="38" t="s">
        <v>62</v>
      </c>
      <c r="G341" s="39">
        <v>18</v>
      </c>
      <c r="H341" s="38">
        <v>0</v>
      </c>
      <c r="I341" s="38">
        <f>ROUND(G341*H341,6)</f>
        <v>0</v>
      </c>
      <c r="L341" s="40">
        <v>0</v>
      </c>
      <c r="M341" s="34">
        <f>ROUND(ROUND(L341,2)*ROUND(G341,3),2)</f>
        <v>0</v>
      </c>
      <c r="N341" s="38" t="s">
        <v>103</v>
      </c>
      <c r="O341">
        <f>(M341*21)/100</f>
        <v>0</v>
      </c>
      <c r="P341" t="s">
        <v>27</v>
      </c>
    </row>
    <row r="342" spans="1:16" x14ac:dyDescent="0.2">
      <c r="A342" s="37" t="s">
        <v>54</v>
      </c>
      <c r="E342" s="41" t="s">
        <v>55</v>
      </c>
    </row>
    <row r="343" spans="1:16" x14ac:dyDescent="0.2">
      <c r="A343" s="37" t="s">
        <v>56</v>
      </c>
      <c r="E343" s="42" t="s">
        <v>63</v>
      </c>
    </row>
    <row r="344" spans="1:16" x14ac:dyDescent="0.2">
      <c r="A344" t="s">
        <v>58</v>
      </c>
      <c r="E344" s="41" t="s">
        <v>95</v>
      </c>
    </row>
    <row r="345" spans="1:16" x14ac:dyDescent="0.2">
      <c r="A345" t="s">
        <v>49</v>
      </c>
      <c r="B345" s="36" t="s">
        <v>361</v>
      </c>
      <c r="C345" s="36" t="s">
        <v>362</v>
      </c>
      <c r="D345" s="37" t="s">
        <v>47</v>
      </c>
      <c r="E345" s="13" t="s">
        <v>363</v>
      </c>
      <c r="F345" s="38" t="s">
        <v>62</v>
      </c>
      <c r="G345" s="39">
        <v>18</v>
      </c>
      <c r="H345" s="38">
        <v>0</v>
      </c>
      <c r="I345" s="38">
        <f>ROUND(G345*H345,6)</f>
        <v>0</v>
      </c>
      <c r="L345" s="40">
        <v>0</v>
      </c>
      <c r="M345" s="34">
        <f>ROUND(ROUND(L345,2)*ROUND(G345,3),2)</f>
        <v>0</v>
      </c>
      <c r="N345" s="38" t="s">
        <v>103</v>
      </c>
      <c r="O345">
        <f>(M345*21)/100</f>
        <v>0</v>
      </c>
      <c r="P345" t="s">
        <v>27</v>
      </c>
    </row>
    <row r="346" spans="1:16" x14ac:dyDescent="0.2">
      <c r="A346" s="37" t="s">
        <v>54</v>
      </c>
      <c r="E346" s="41" t="s">
        <v>55</v>
      </c>
    </row>
    <row r="347" spans="1:16" x14ac:dyDescent="0.2">
      <c r="A347" s="37" t="s">
        <v>56</v>
      </c>
      <c r="E347" s="42" t="s">
        <v>63</v>
      </c>
    </row>
    <row r="348" spans="1:16" x14ac:dyDescent="0.2">
      <c r="A348" t="s">
        <v>58</v>
      </c>
      <c r="E348" s="41" t="s">
        <v>95</v>
      </c>
    </row>
    <row r="349" spans="1:16" x14ac:dyDescent="0.2">
      <c r="A349" t="s">
        <v>46</v>
      </c>
      <c r="C349" s="33" t="s">
        <v>75</v>
      </c>
      <c r="E349" s="35" t="s">
        <v>364</v>
      </c>
      <c r="J349" s="34">
        <f>0</f>
        <v>0</v>
      </c>
      <c r="K349" s="34">
        <f>0</f>
        <v>0</v>
      </c>
      <c r="L349" s="34">
        <f>0+L350+L354+L358+L362+L366</f>
        <v>0</v>
      </c>
      <c r="M349" s="34">
        <f>0+M350+M354+M358+M362+M366</f>
        <v>0</v>
      </c>
    </row>
    <row r="350" spans="1:16" x14ac:dyDescent="0.2">
      <c r="A350" t="s">
        <v>49</v>
      </c>
      <c r="B350" s="36" t="s">
        <v>365</v>
      </c>
      <c r="C350" s="36" t="s">
        <v>366</v>
      </c>
      <c r="D350" s="37" t="s">
        <v>47</v>
      </c>
      <c r="E350" s="13" t="s">
        <v>367</v>
      </c>
      <c r="F350" s="38" t="s">
        <v>62</v>
      </c>
      <c r="G350" s="39">
        <v>4</v>
      </c>
      <c r="H350" s="38">
        <v>0</v>
      </c>
      <c r="I350" s="38">
        <f>ROUND(G350*H350,6)</f>
        <v>0</v>
      </c>
      <c r="L350" s="40">
        <v>0</v>
      </c>
      <c r="M350" s="34">
        <f>ROUND(ROUND(L350,2)*ROUND(G350,3),2)</f>
        <v>0</v>
      </c>
      <c r="N350" s="38" t="s">
        <v>53</v>
      </c>
      <c r="O350">
        <f>(M350*21)/100</f>
        <v>0</v>
      </c>
      <c r="P350" t="s">
        <v>27</v>
      </c>
    </row>
    <row r="351" spans="1:16" x14ac:dyDescent="0.2">
      <c r="A351" s="37" t="s">
        <v>54</v>
      </c>
      <c r="E351" s="41" t="s">
        <v>55</v>
      </c>
    </row>
    <row r="352" spans="1:16" x14ac:dyDescent="0.2">
      <c r="A352" s="37" t="s">
        <v>56</v>
      </c>
      <c r="E352" s="42" t="s">
        <v>326</v>
      </c>
    </row>
    <row r="353" spans="1:16" ht="63.75" x14ac:dyDescent="0.2">
      <c r="A353" t="s">
        <v>58</v>
      </c>
      <c r="E353" s="41" t="s">
        <v>368</v>
      </c>
    </row>
    <row r="354" spans="1:16" x14ac:dyDescent="0.2">
      <c r="A354" t="s">
        <v>49</v>
      </c>
      <c r="B354" s="36" t="s">
        <v>369</v>
      </c>
      <c r="C354" s="36" t="s">
        <v>370</v>
      </c>
      <c r="D354" s="37" t="s">
        <v>47</v>
      </c>
      <c r="E354" s="13" t="s">
        <v>371</v>
      </c>
      <c r="F354" s="38" t="s">
        <v>62</v>
      </c>
      <c r="G354" s="39">
        <v>4</v>
      </c>
      <c r="H354" s="38">
        <v>0</v>
      </c>
      <c r="I354" s="38">
        <f>ROUND(G354*H354,6)</f>
        <v>0</v>
      </c>
      <c r="L354" s="40">
        <v>0</v>
      </c>
      <c r="M354" s="34">
        <f>ROUND(ROUND(L354,2)*ROUND(G354,3),2)</f>
        <v>0</v>
      </c>
      <c r="N354" s="38" t="s">
        <v>103</v>
      </c>
      <c r="O354">
        <f>(M354*21)/100</f>
        <v>0</v>
      </c>
      <c r="P354" t="s">
        <v>27</v>
      </c>
    </row>
    <row r="355" spans="1:16" x14ac:dyDescent="0.2">
      <c r="A355" s="37" t="s">
        <v>54</v>
      </c>
      <c r="E355" s="41" t="s">
        <v>55</v>
      </c>
    </row>
    <row r="356" spans="1:16" x14ac:dyDescent="0.2">
      <c r="A356" s="37" t="s">
        <v>56</v>
      </c>
      <c r="E356" s="42" t="s">
        <v>326</v>
      </c>
    </row>
    <row r="357" spans="1:16" x14ac:dyDescent="0.2">
      <c r="A357" t="s">
        <v>58</v>
      </c>
      <c r="E357" s="41" t="s">
        <v>95</v>
      </c>
    </row>
    <row r="358" spans="1:16" x14ac:dyDescent="0.2">
      <c r="A358" t="s">
        <v>49</v>
      </c>
      <c r="B358" s="36" t="s">
        <v>372</v>
      </c>
      <c r="C358" s="36" t="s">
        <v>373</v>
      </c>
      <c r="D358" s="37" t="s">
        <v>47</v>
      </c>
      <c r="E358" s="13" t="s">
        <v>374</v>
      </c>
      <c r="F358" s="38" t="s">
        <v>62</v>
      </c>
      <c r="G358" s="39">
        <v>1</v>
      </c>
      <c r="H358" s="38">
        <v>0</v>
      </c>
      <c r="I358" s="38">
        <f>ROUND(G358*H358,6)</f>
        <v>0</v>
      </c>
      <c r="L358" s="40">
        <v>0</v>
      </c>
      <c r="M358" s="34">
        <f>ROUND(ROUND(L358,2)*ROUND(G358,3),2)</f>
        <v>0</v>
      </c>
      <c r="N358" s="38" t="s">
        <v>53</v>
      </c>
      <c r="O358">
        <f>(M358*21)/100</f>
        <v>0</v>
      </c>
      <c r="P358" t="s">
        <v>27</v>
      </c>
    </row>
    <row r="359" spans="1:16" x14ac:dyDescent="0.2">
      <c r="A359" s="37" t="s">
        <v>54</v>
      </c>
      <c r="E359" s="41" t="s">
        <v>55</v>
      </c>
    </row>
    <row r="360" spans="1:16" x14ac:dyDescent="0.2">
      <c r="A360" s="37" t="s">
        <v>56</v>
      </c>
      <c r="E360" s="42" t="s">
        <v>63</v>
      </c>
    </row>
    <row r="361" spans="1:16" ht="63.75" x14ac:dyDescent="0.2">
      <c r="A361" t="s">
        <v>58</v>
      </c>
      <c r="E361" s="41" t="s">
        <v>375</v>
      </c>
    </row>
    <row r="362" spans="1:16" x14ac:dyDescent="0.2">
      <c r="A362" t="s">
        <v>49</v>
      </c>
      <c r="B362" s="36" t="s">
        <v>376</v>
      </c>
      <c r="C362" s="36" t="s">
        <v>377</v>
      </c>
      <c r="D362" s="37" t="s">
        <v>47</v>
      </c>
      <c r="E362" s="13" t="s">
        <v>378</v>
      </c>
      <c r="F362" s="38" t="s">
        <v>62</v>
      </c>
      <c r="G362" s="39">
        <v>1</v>
      </c>
      <c r="H362" s="38">
        <v>0</v>
      </c>
      <c r="I362" s="38">
        <f>ROUND(G362*H362,6)</f>
        <v>0</v>
      </c>
      <c r="L362" s="40">
        <v>0</v>
      </c>
      <c r="M362" s="34">
        <f>ROUND(ROUND(L362,2)*ROUND(G362,3),2)</f>
        <v>0</v>
      </c>
      <c r="N362" s="38" t="s">
        <v>53</v>
      </c>
      <c r="O362">
        <f>(M362*21)/100</f>
        <v>0</v>
      </c>
      <c r="P362" t="s">
        <v>27</v>
      </c>
    </row>
    <row r="363" spans="1:16" x14ac:dyDescent="0.2">
      <c r="A363" s="37" t="s">
        <v>54</v>
      </c>
      <c r="E363" s="41" t="s">
        <v>55</v>
      </c>
    </row>
    <row r="364" spans="1:16" x14ac:dyDescent="0.2">
      <c r="A364" s="37" t="s">
        <v>56</v>
      </c>
      <c r="E364" s="42" t="s">
        <v>63</v>
      </c>
    </row>
    <row r="365" spans="1:16" ht="63.75" x14ac:dyDescent="0.2">
      <c r="A365" t="s">
        <v>58</v>
      </c>
      <c r="E365" s="41" t="s">
        <v>379</v>
      </c>
    </row>
    <row r="366" spans="1:16" x14ac:dyDescent="0.2">
      <c r="A366" t="s">
        <v>49</v>
      </c>
      <c r="B366" s="36" t="s">
        <v>380</v>
      </c>
      <c r="C366" s="36" t="s">
        <v>381</v>
      </c>
      <c r="D366" s="37" t="s">
        <v>47</v>
      </c>
      <c r="E366" s="13" t="s">
        <v>382</v>
      </c>
      <c r="F366" s="38" t="s">
        <v>62</v>
      </c>
      <c r="G366" s="39">
        <v>2</v>
      </c>
      <c r="H366" s="38">
        <v>0</v>
      </c>
      <c r="I366" s="38">
        <f>ROUND(G366*H366,6)</f>
        <v>0</v>
      </c>
      <c r="L366" s="40">
        <v>0</v>
      </c>
      <c r="M366" s="34">
        <f>ROUND(ROUND(L366,2)*ROUND(G366,3),2)</f>
        <v>0</v>
      </c>
      <c r="N366" s="38" t="s">
        <v>53</v>
      </c>
      <c r="O366">
        <f>(M366*21)/100</f>
        <v>0</v>
      </c>
      <c r="P366" t="s">
        <v>27</v>
      </c>
    </row>
    <row r="367" spans="1:16" x14ac:dyDescent="0.2">
      <c r="A367" s="37" t="s">
        <v>54</v>
      </c>
      <c r="E367" s="41" t="s">
        <v>55</v>
      </c>
    </row>
    <row r="368" spans="1:16" x14ac:dyDescent="0.2">
      <c r="A368" s="37" t="s">
        <v>56</v>
      </c>
      <c r="E368" s="42" t="s">
        <v>63</v>
      </c>
    </row>
    <row r="369" spans="1:16" x14ac:dyDescent="0.2">
      <c r="A369" t="s">
        <v>58</v>
      </c>
      <c r="E369" s="41" t="s">
        <v>383</v>
      </c>
    </row>
    <row r="370" spans="1:16" x14ac:dyDescent="0.2">
      <c r="A370" t="s">
        <v>46</v>
      </c>
      <c r="C370" s="33" t="s">
        <v>79</v>
      </c>
      <c r="E370" s="35" t="s">
        <v>384</v>
      </c>
      <c r="J370" s="34">
        <f>0</f>
        <v>0</v>
      </c>
      <c r="K370" s="34">
        <f>0</f>
        <v>0</v>
      </c>
      <c r="L370" s="34">
        <f>0+L371+L375+L379+L383+L387+L391+L395+L399</f>
        <v>0</v>
      </c>
      <c r="M370" s="34">
        <f>0+M371+M375+M379+M383+M387+M391+M395+M399</f>
        <v>0</v>
      </c>
    </row>
    <row r="371" spans="1:16" x14ac:dyDescent="0.2">
      <c r="A371" t="s">
        <v>49</v>
      </c>
      <c r="B371" s="36" t="s">
        <v>385</v>
      </c>
      <c r="C371" s="36" t="s">
        <v>386</v>
      </c>
      <c r="D371" s="37" t="s">
        <v>47</v>
      </c>
      <c r="E371" s="13" t="s">
        <v>387</v>
      </c>
      <c r="F371" s="38" t="s">
        <v>388</v>
      </c>
      <c r="G371" s="39">
        <v>64</v>
      </c>
      <c r="H371" s="38">
        <v>0</v>
      </c>
      <c r="I371" s="38">
        <f>ROUND(G371*H371,6)</f>
        <v>0</v>
      </c>
      <c r="L371" s="40">
        <v>0</v>
      </c>
      <c r="M371" s="34">
        <f>ROUND(ROUND(L371,2)*ROUND(G371,3),2)</f>
        <v>0</v>
      </c>
      <c r="N371" s="38" t="s">
        <v>53</v>
      </c>
      <c r="O371">
        <f>(M371*21)/100</f>
        <v>0</v>
      </c>
      <c r="P371" t="s">
        <v>27</v>
      </c>
    </row>
    <row r="372" spans="1:16" x14ac:dyDescent="0.2">
      <c r="A372" s="37" t="s">
        <v>54</v>
      </c>
      <c r="E372" s="41" t="s">
        <v>55</v>
      </c>
    </row>
    <row r="373" spans="1:16" x14ac:dyDescent="0.2">
      <c r="A373" s="37" t="s">
        <v>56</v>
      </c>
      <c r="E373" s="42" t="s">
        <v>63</v>
      </c>
    </row>
    <row r="374" spans="1:16" x14ac:dyDescent="0.2">
      <c r="A374" t="s">
        <v>58</v>
      </c>
      <c r="E374" s="41" t="s">
        <v>389</v>
      </c>
    </row>
    <row r="375" spans="1:16" x14ac:dyDescent="0.2">
      <c r="A375" t="s">
        <v>49</v>
      </c>
      <c r="B375" s="36" t="s">
        <v>390</v>
      </c>
      <c r="C375" s="36" t="s">
        <v>391</v>
      </c>
      <c r="D375" s="37" t="s">
        <v>47</v>
      </c>
      <c r="E375" s="13" t="s">
        <v>392</v>
      </c>
      <c r="F375" s="38" t="s">
        <v>62</v>
      </c>
      <c r="G375" s="39">
        <v>8</v>
      </c>
      <c r="H375" s="38">
        <v>0</v>
      </c>
      <c r="I375" s="38">
        <f>ROUND(G375*H375,6)</f>
        <v>0</v>
      </c>
      <c r="L375" s="40">
        <v>0</v>
      </c>
      <c r="M375" s="34">
        <f>ROUND(ROUND(L375,2)*ROUND(G375,3),2)</f>
        <v>0</v>
      </c>
      <c r="N375" s="38" t="s">
        <v>53</v>
      </c>
      <c r="O375">
        <f>(M375*21)/100</f>
        <v>0</v>
      </c>
      <c r="P375" t="s">
        <v>27</v>
      </c>
    </row>
    <row r="376" spans="1:16" x14ac:dyDescent="0.2">
      <c r="A376" s="37" t="s">
        <v>54</v>
      </c>
      <c r="E376" s="41" t="s">
        <v>55</v>
      </c>
    </row>
    <row r="377" spans="1:16" x14ac:dyDescent="0.2">
      <c r="A377" s="37" t="s">
        <v>56</v>
      </c>
      <c r="E377" s="42" t="s">
        <v>63</v>
      </c>
    </row>
    <row r="378" spans="1:16" ht="63.75" x14ac:dyDescent="0.2">
      <c r="A378" t="s">
        <v>58</v>
      </c>
      <c r="E378" s="41" t="s">
        <v>393</v>
      </c>
    </row>
    <row r="379" spans="1:16" ht="25.5" x14ac:dyDescent="0.2">
      <c r="A379" t="s">
        <v>49</v>
      </c>
      <c r="B379" s="36" t="s">
        <v>394</v>
      </c>
      <c r="C379" s="36" t="s">
        <v>395</v>
      </c>
      <c r="D379" s="37" t="s">
        <v>47</v>
      </c>
      <c r="E379" s="13" t="s">
        <v>396</v>
      </c>
      <c r="F379" s="38" t="s">
        <v>62</v>
      </c>
      <c r="G379" s="39">
        <v>1</v>
      </c>
      <c r="H379" s="38">
        <v>0</v>
      </c>
      <c r="I379" s="38">
        <f>ROUND(G379*H379,6)</f>
        <v>0</v>
      </c>
      <c r="L379" s="40">
        <v>0</v>
      </c>
      <c r="M379" s="34">
        <f>ROUND(ROUND(L379,2)*ROUND(G379,3),2)</f>
        <v>0</v>
      </c>
      <c r="N379" s="38" t="s">
        <v>103</v>
      </c>
      <c r="O379">
        <f>(M379*21)/100</f>
        <v>0</v>
      </c>
      <c r="P379" t="s">
        <v>27</v>
      </c>
    </row>
    <row r="380" spans="1:16" x14ac:dyDescent="0.2">
      <c r="A380" s="37" t="s">
        <v>54</v>
      </c>
      <c r="E380" s="41" t="s">
        <v>55</v>
      </c>
    </row>
    <row r="381" spans="1:16" x14ac:dyDescent="0.2">
      <c r="A381" s="37" t="s">
        <v>56</v>
      </c>
      <c r="E381" s="42" t="s">
        <v>63</v>
      </c>
    </row>
    <row r="382" spans="1:16" x14ac:dyDescent="0.2">
      <c r="A382" t="s">
        <v>58</v>
      </c>
      <c r="E382" s="41" t="s">
        <v>95</v>
      </c>
    </row>
    <row r="383" spans="1:16" x14ac:dyDescent="0.2">
      <c r="A383" t="s">
        <v>49</v>
      </c>
      <c r="B383" s="36" t="s">
        <v>397</v>
      </c>
      <c r="C383" s="36" t="s">
        <v>398</v>
      </c>
      <c r="D383" s="37" t="s">
        <v>47</v>
      </c>
      <c r="E383" s="13" t="s">
        <v>399</v>
      </c>
      <c r="F383" s="38" t="s">
        <v>62</v>
      </c>
      <c r="G383" s="39">
        <v>1</v>
      </c>
      <c r="H383" s="38">
        <v>0</v>
      </c>
      <c r="I383" s="38">
        <f>ROUND(G383*H383,6)</f>
        <v>0</v>
      </c>
      <c r="L383" s="40">
        <v>0</v>
      </c>
      <c r="M383" s="34">
        <f>ROUND(ROUND(L383,2)*ROUND(G383,3),2)</f>
        <v>0</v>
      </c>
      <c r="N383" s="38" t="s">
        <v>53</v>
      </c>
      <c r="O383">
        <f>(M383*21)/100</f>
        <v>0</v>
      </c>
      <c r="P383" t="s">
        <v>27</v>
      </c>
    </row>
    <row r="384" spans="1:16" x14ac:dyDescent="0.2">
      <c r="A384" s="37" t="s">
        <v>54</v>
      </c>
      <c r="E384" s="41" t="s">
        <v>55</v>
      </c>
    </row>
    <row r="385" spans="1:16" x14ac:dyDescent="0.2">
      <c r="A385" s="37" t="s">
        <v>56</v>
      </c>
      <c r="E385" s="42" t="s">
        <v>63</v>
      </c>
    </row>
    <row r="386" spans="1:16" ht="25.5" x14ac:dyDescent="0.2">
      <c r="A386" t="s">
        <v>58</v>
      </c>
      <c r="E386" s="41" t="s">
        <v>400</v>
      </c>
    </row>
    <row r="387" spans="1:16" x14ac:dyDescent="0.2">
      <c r="A387" t="s">
        <v>49</v>
      </c>
      <c r="B387" s="36" t="s">
        <v>401</v>
      </c>
      <c r="C387" s="36" t="s">
        <v>402</v>
      </c>
      <c r="D387" s="37" t="s">
        <v>47</v>
      </c>
      <c r="E387" s="13" t="s">
        <v>403</v>
      </c>
      <c r="F387" s="38" t="s">
        <v>388</v>
      </c>
      <c r="G387" s="39">
        <v>48</v>
      </c>
      <c r="H387" s="38">
        <v>0</v>
      </c>
      <c r="I387" s="38">
        <f>ROUND(G387*H387,6)</f>
        <v>0</v>
      </c>
      <c r="L387" s="40">
        <v>0</v>
      </c>
      <c r="M387" s="34">
        <f>ROUND(ROUND(L387,2)*ROUND(G387,3),2)</f>
        <v>0</v>
      </c>
      <c r="N387" s="38" t="s">
        <v>103</v>
      </c>
      <c r="O387">
        <f>(M387*21)/100</f>
        <v>0</v>
      </c>
      <c r="P387" t="s">
        <v>27</v>
      </c>
    </row>
    <row r="388" spans="1:16" x14ac:dyDescent="0.2">
      <c r="A388" s="37" t="s">
        <v>54</v>
      </c>
      <c r="E388" s="41" t="s">
        <v>55</v>
      </c>
    </row>
    <row r="389" spans="1:16" x14ac:dyDescent="0.2">
      <c r="A389" s="37" t="s">
        <v>56</v>
      </c>
      <c r="E389" s="42" t="s">
        <v>63</v>
      </c>
    </row>
    <row r="390" spans="1:16" x14ac:dyDescent="0.2">
      <c r="A390" t="s">
        <v>58</v>
      </c>
      <c r="E390" s="41" t="s">
        <v>95</v>
      </c>
    </row>
    <row r="391" spans="1:16" x14ac:dyDescent="0.2">
      <c r="A391" t="s">
        <v>49</v>
      </c>
      <c r="B391" s="36" t="s">
        <v>404</v>
      </c>
      <c r="C391" s="36" t="s">
        <v>405</v>
      </c>
      <c r="D391" s="37" t="s">
        <v>47</v>
      </c>
      <c r="E391" s="13" t="s">
        <v>406</v>
      </c>
      <c r="F391" s="38" t="s">
        <v>388</v>
      </c>
      <c r="G391" s="39">
        <v>48</v>
      </c>
      <c r="H391" s="38">
        <v>0</v>
      </c>
      <c r="I391" s="38">
        <f>ROUND(G391*H391,6)</f>
        <v>0</v>
      </c>
      <c r="L391" s="40">
        <v>0</v>
      </c>
      <c r="M391" s="34">
        <f>ROUND(ROUND(L391,2)*ROUND(G391,3),2)</f>
        <v>0</v>
      </c>
      <c r="N391" s="38" t="s">
        <v>103</v>
      </c>
      <c r="O391">
        <f>(M391*21)/100</f>
        <v>0</v>
      </c>
      <c r="P391" t="s">
        <v>27</v>
      </c>
    </row>
    <row r="392" spans="1:16" x14ac:dyDescent="0.2">
      <c r="A392" s="37" t="s">
        <v>54</v>
      </c>
      <c r="E392" s="41" t="s">
        <v>55</v>
      </c>
    </row>
    <row r="393" spans="1:16" x14ac:dyDescent="0.2">
      <c r="A393" s="37" t="s">
        <v>56</v>
      </c>
      <c r="E393" s="42" t="s">
        <v>63</v>
      </c>
    </row>
    <row r="394" spans="1:16" x14ac:dyDescent="0.2">
      <c r="A394" t="s">
        <v>58</v>
      </c>
      <c r="E394" s="41" t="s">
        <v>95</v>
      </c>
    </row>
    <row r="395" spans="1:16" x14ac:dyDescent="0.2">
      <c r="A395" t="s">
        <v>49</v>
      </c>
      <c r="B395" s="36" t="s">
        <v>407</v>
      </c>
      <c r="C395" s="36" t="s">
        <v>408</v>
      </c>
      <c r="D395" s="37" t="s">
        <v>47</v>
      </c>
      <c r="E395" s="13" t="s">
        <v>409</v>
      </c>
      <c r="F395" s="38" t="s">
        <v>388</v>
      </c>
      <c r="G395" s="39">
        <v>48</v>
      </c>
      <c r="H395" s="38">
        <v>0</v>
      </c>
      <c r="I395" s="38">
        <f>ROUND(G395*H395,6)</f>
        <v>0</v>
      </c>
      <c r="L395" s="40">
        <v>0</v>
      </c>
      <c r="M395" s="34">
        <f>ROUND(ROUND(L395,2)*ROUND(G395,3),2)</f>
        <v>0</v>
      </c>
      <c r="N395" s="38" t="s">
        <v>103</v>
      </c>
      <c r="O395">
        <f>(M395*21)/100</f>
        <v>0</v>
      </c>
      <c r="P395" t="s">
        <v>27</v>
      </c>
    </row>
    <row r="396" spans="1:16" x14ac:dyDescent="0.2">
      <c r="A396" s="37" t="s">
        <v>54</v>
      </c>
      <c r="E396" s="41" t="s">
        <v>55</v>
      </c>
    </row>
    <row r="397" spans="1:16" x14ac:dyDescent="0.2">
      <c r="A397" s="37" t="s">
        <v>56</v>
      </c>
      <c r="E397" s="42" t="s">
        <v>63</v>
      </c>
    </row>
    <row r="398" spans="1:16" x14ac:dyDescent="0.2">
      <c r="A398" t="s">
        <v>58</v>
      </c>
      <c r="E398" s="41" t="s">
        <v>95</v>
      </c>
    </row>
    <row r="399" spans="1:16" x14ac:dyDescent="0.2">
      <c r="A399" t="s">
        <v>49</v>
      </c>
      <c r="B399" s="36" t="s">
        <v>410</v>
      </c>
      <c r="C399" s="36" t="s">
        <v>411</v>
      </c>
      <c r="D399" s="37" t="s">
        <v>47</v>
      </c>
      <c r="E399" s="13" t="s">
        <v>412</v>
      </c>
      <c r="F399" s="38" t="s">
        <v>388</v>
      </c>
      <c r="G399" s="39">
        <v>110</v>
      </c>
      <c r="H399" s="38">
        <v>0</v>
      </c>
      <c r="I399" s="38">
        <f>ROUND(G399*H399,6)</f>
        <v>0</v>
      </c>
      <c r="L399" s="40">
        <v>0</v>
      </c>
      <c r="M399" s="34">
        <f>ROUND(ROUND(L399,2)*ROUND(G399,3),2)</f>
        <v>0</v>
      </c>
      <c r="N399" s="38" t="s">
        <v>53</v>
      </c>
      <c r="O399">
        <f>(M399*21)/100</f>
        <v>0</v>
      </c>
      <c r="P399" t="s">
        <v>27</v>
      </c>
    </row>
    <row r="400" spans="1:16" x14ac:dyDescent="0.2">
      <c r="A400" s="37" t="s">
        <v>54</v>
      </c>
      <c r="E400" s="41" t="s">
        <v>55</v>
      </c>
    </row>
    <row r="401" spans="1:5" x14ac:dyDescent="0.2">
      <c r="A401" s="37" t="s">
        <v>56</v>
      </c>
      <c r="E401" s="42" t="s">
        <v>63</v>
      </c>
    </row>
    <row r="402" spans="1:5" ht="76.5" x14ac:dyDescent="0.2">
      <c r="A402" t="s">
        <v>58</v>
      </c>
      <c r="E402" s="41" t="s">
        <v>413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414</v>
      </c>
      <c r="M3" s="43">
        <f>Rekapitulace!C12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414</v>
      </c>
      <c r="D4" s="9"/>
      <c r="E4" s="3" t="s">
        <v>415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COUNTIFS(L8:L31,"=0",A8:A31,"P")+COUNTIFS(L8:L31,"",A8:A31,"P")+SUM(Q8:Q31)</f>
        <v>6</v>
      </c>
    </row>
    <row r="8" spans="1:20" x14ac:dyDescent="0.2">
      <c r="A8" t="s">
        <v>44</v>
      </c>
      <c r="C8" s="30" t="s">
        <v>418</v>
      </c>
      <c r="E8" s="32" t="s">
        <v>417</v>
      </c>
      <c r="J8" s="31">
        <f>0+J9+J26</f>
        <v>0</v>
      </c>
      <c r="K8" s="31">
        <f>0+K9+K26</f>
        <v>0</v>
      </c>
      <c r="L8" s="31">
        <f>0+L9+L26</f>
        <v>0</v>
      </c>
      <c r="M8" s="31">
        <f>0+M9+M26</f>
        <v>0</v>
      </c>
    </row>
    <row r="9" spans="1:20" x14ac:dyDescent="0.2">
      <c r="A9" t="s">
        <v>46</v>
      </c>
      <c r="C9" s="33" t="s">
        <v>47</v>
      </c>
      <c r="E9" s="35" t="s">
        <v>419</v>
      </c>
      <c r="J9" s="34">
        <f>0</f>
        <v>0</v>
      </c>
      <c r="K9" s="34">
        <f>0</f>
        <v>0</v>
      </c>
      <c r="L9" s="34">
        <f>0+L10+L14+L18+L22</f>
        <v>0</v>
      </c>
      <c r="M9" s="34">
        <f>0+M10+M14+M18+M22</f>
        <v>0</v>
      </c>
    </row>
    <row r="10" spans="1:20" x14ac:dyDescent="0.2">
      <c r="A10" t="s">
        <v>49</v>
      </c>
      <c r="B10" s="36" t="s">
        <v>47</v>
      </c>
      <c r="C10" s="36" t="s">
        <v>420</v>
      </c>
      <c r="D10" s="37" t="s">
        <v>55</v>
      </c>
      <c r="E10" s="13" t="s">
        <v>421</v>
      </c>
      <c r="F10" s="38" t="s">
        <v>67</v>
      </c>
      <c r="G10" s="39">
        <v>1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422</v>
      </c>
      <c r="O10">
        <f>(M10*21)/100</f>
        <v>0</v>
      </c>
      <c r="P10" t="s">
        <v>27</v>
      </c>
    </row>
    <row r="11" spans="1:20" x14ac:dyDescent="0.2">
      <c r="A11" s="37" t="s">
        <v>54</v>
      </c>
      <c r="E11" s="41" t="s">
        <v>423</v>
      </c>
    </row>
    <row r="12" spans="1:20" x14ac:dyDescent="0.2">
      <c r="A12" s="37" t="s">
        <v>56</v>
      </c>
      <c r="E12" s="42" t="s">
        <v>424</v>
      </c>
    </row>
    <row r="13" spans="1:20" ht="89.25" x14ac:dyDescent="0.2">
      <c r="A13" t="s">
        <v>58</v>
      </c>
      <c r="E13" s="41" t="s">
        <v>425</v>
      </c>
    </row>
    <row r="14" spans="1:20" x14ac:dyDescent="0.2">
      <c r="A14" t="s">
        <v>49</v>
      </c>
      <c r="B14" s="36" t="s">
        <v>27</v>
      </c>
      <c r="C14" s="36" t="s">
        <v>426</v>
      </c>
      <c r="D14" s="37" t="s">
        <v>55</v>
      </c>
      <c r="E14" s="13" t="s">
        <v>427</v>
      </c>
      <c r="F14" s="38" t="s">
        <v>67</v>
      </c>
      <c r="G14" s="39">
        <v>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422</v>
      </c>
      <c r="O14">
        <f>(M14*21)/100</f>
        <v>0</v>
      </c>
      <c r="P14" t="s">
        <v>27</v>
      </c>
    </row>
    <row r="15" spans="1:20" x14ac:dyDescent="0.2">
      <c r="A15" s="37" t="s">
        <v>54</v>
      </c>
      <c r="E15" s="41" t="s">
        <v>428</v>
      </c>
    </row>
    <row r="16" spans="1:20" x14ac:dyDescent="0.2">
      <c r="A16" s="37" t="s">
        <v>56</v>
      </c>
      <c r="E16" s="42" t="s">
        <v>424</v>
      </c>
    </row>
    <row r="17" spans="1:16" ht="114.75" x14ac:dyDescent="0.2">
      <c r="A17" t="s">
        <v>58</v>
      </c>
      <c r="E17" s="41" t="s">
        <v>429</v>
      </c>
    </row>
    <row r="18" spans="1:16" x14ac:dyDescent="0.2">
      <c r="A18" t="s">
        <v>49</v>
      </c>
      <c r="B18" s="36" t="s">
        <v>26</v>
      </c>
      <c r="C18" s="36" t="s">
        <v>430</v>
      </c>
      <c r="D18" s="37" t="s">
        <v>55</v>
      </c>
      <c r="E18" s="13" t="s">
        <v>431</v>
      </c>
      <c r="F18" s="38" t="s">
        <v>67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422</v>
      </c>
      <c r="O18">
        <f>(M18*21)/100</f>
        <v>0</v>
      </c>
      <c r="P18" t="s">
        <v>27</v>
      </c>
    </row>
    <row r="19" spans="1:16" x14ac:dyDescent="0.2">
      <c r="A19" s="37" t="s">
        <v>54</v>
      </c>
      <c r="E19" s="41" t="s">
        <v>432</v>
      </c>
    </row>
    <row r="20" spans="1:16" x14ac:dyDescent="0.2">
      <c r="A20" s="37" t="s">
        <v>56</v>
      </c>
      <c r="E20" s="42" t="s">
        <v>424</v>
      </c>
    </row>
    <row r="21" spans="1:16" ht="38.25" x14ac:dyDescent="0.2">
      <c r="A21" t="s">
        <v>58</v>
      </c>
      <c r="E21" s="41" t="s">
        <v>433</v>
      </c>
    </row>
    <row r="22" spans="1:16" x14ac:dyDescent="0.2">
      <c r="A22" t="s">
        <v>49</v>
      </c>
      <c r="B22" s="36" t="s">
        <v>69</v>
      </c>
      <c r="C22" s="36" t="s">
        <v>434</v>
      </c>
      <c r="D22" s="37" t="s">
        <v>55</v>
      </c>
      <c r="E22" s="13" t="s">
        <v>435</v>
      </c>
      <c r="F22" s="38" t="s">
        <v>67</v>
      </c>
      <c r="G22" s="39">
        <v>1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422</v>
      </c>
      <c r="O22">
        <f>(M22*21)/100</f>
        <v>0</v>
      </c>
      <c r="P22" t="s">
        <v>27</v>
      </c>
    </row>
    <row r="23" spans="1:16" x14ac:dyDescent="0.2">
      <c r="A23" s="37" t="s">
        <v>54</v>
      </c>
      <c r="E23" s="41" t="s">
        <v>436</v>
      </c>
    </row>
    <row r="24" spans="1:16" x14ac:dyDescent="0.2">
      <c r="A24" s="37" t="s">
        <v>56</v>
      </c>
      <c r="E24" s="42" t="s">
        <v>424</v>
      </c>
    </row>
    <row r="25" spans="1:16" ht="63.75" x14ac:dyDescent="0.2">
      <c r="A25" t="s">
        <v>58</v>
      </c>
      <c r="E25" s="41" t="s">
        <v>437</v>
      </c>
    </row>
    <row r="26" spans="1:16" x14ac:dyDescent="0.2">
      <c r="A26" t="s">
        <v>46</v>
      </c>
      <c r="C26" s="33" t="s">
        <v>27</v>
      </c>
      <c r="E26" s="35" t="s">
        <v>384</v>
      </c>
      <c r="J26" s="34">
        <f>0</f>
        <v>0</v>
      </c>
      <c r="K26" s="34">
        <f>0</f>
        <v>0</v>
      </c>
      <c r="L26" s="34">
        <f>0+L27+L31</f>
        <v>0</v>
      </c>
      <c r="M26" s="34">
        <f>0+M27+M31</f>
        <v>0</v>
      </c>
    </row>
    <row r="27" spans="1:16" x14ac:dyDescent="0.2">
      <c r="A27" t="s">
        <v>49</v>
      </c>
      <c r="B27" s="36" t="s">
        <v>75</v>
      </c>
      <c r="C27" s="36" t="s">
        <v>438</v>
      </c>
      <c r="D27" s="37" t="s">
        <v>55</v>
      </c>
      <c r="E27" s="13" t="s">
        <v>439</v>
      </c>
      <c r="F27" s="38" t="s">
        <v>67</v>
      </c>
      <c r="G27" s="39">
        <v>1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422</v>
      </c>
      <c r="O27">
        <f>(M27*21)/100</f>
        <v>0</v>
      </c>
      <c r="P27" t="s">
        <v>27</v>
      </c>
    </row>
    <row r="28" spans="1:16" x14ac:dyDescent="0.2">
      <c r="A28" s="37" t="s">
        <v>54</v>
      </c>
      <c r="E28" s="41" t="s">
        <v>440</v>
      </c>
    </row>
    <row r="29" spans="1:16" x14ac:dyDescent="0.2">
      <c r="A29" s="37" t="s">
        <v>56</v>
      </c>
      <c r="E29" s="42" t="s">
        <v>424</v>
      </c>
    </row>
    <row r="30" spans="1:16" ht="89.25" x14ac:dyDescent="0.2">
      <c r="A30" t="s">
        <v>58</v>
      </c>
      <c r="E30" s="41" t="s">
        <v>441</v>
      </c>
    </row>
    <row r="31" spans="1:16" x14ac:dyDescent="0.2">
      <c r="A31" t="s">
        <v>49</v>
      </c>
      <c r="B31" s="36" t="s">
        <v>79</v>
      </c>
      <c r="C31" s="36" t="s">
        <v>442</v>
      </c>
      <c r="D31" s="37" t="s">
        <v>55</v>
      </c>
      <c r="E31" s="13" t="s">
        <v>443</v>
      </c>
      <c r="F31" s="38" t="s">
        <v>67</v>
      </c>
      <c r="G31" s="39">
        <v>1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422</v>
      </c>
      <c r="O31">
        <f>(M31*21)/100</f>
        <v>0</v>
      </c>
      <c r="P31" t="s">
        <v>27</v>
      </c>
    </row>
    <row r="32" spans="1:16" x14ac:dyDescent="0.2">
      <c r="A32" s="37" t="s">
        <v>54</v>
      </c>
      <c r="E32" s="41" t="s">
        <v>444</v>
      </c>
    </row>
    <row r="33" spans="1:5" x14ac:dyDescent="0.2">
      <c r="A33" s="37" t="s">
        <v>56</v>
      </c>
      <c r="E33" s="42" t="s">
        <v>424</v>
      </c>
    </row>
    <row r="34" spans="1:5" ht="76.5" x14ac:dyDescent="0.2">
      <c r="A34" t="s">
        <v>58</v>
      </c>
      <c r="E34" s="41" t="s">
        <v>445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5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446</v>
      </c>
      <c r="M3" s="43">
        <f>Rekapitulace!C14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446</v>
      </c>
      <c r="D4" s="9"/>
      <c r="E4" s="3" t="s">
        <v>447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COUNTIFS(L8:L292,"=0",A8:A292,"P")+COUNTIFS(L8:L292,"",A8:A292,"P")+SUM(Q8:Q292)</f>
        <v>69</v>
      </c>
    </row>
    <row r="8" spans="1:20" x14ac:dyDescent="0.2">
      <c r="A8" t="s">
        <v>44</v>
      </c>
      <c r="C8" s="30" t="s">
        <v>450</v>
      </c>
      <c r="E8" s="32" t="s">
        <v>449</v>
      </c>
      <c r="J8" s="31">
        <f>0+J9+J66+J87+J108+J141+J146+J211+J228+J237+J250+J271</f>
        <v>0</v>
      </c>
      <c r="K8" s="31">
        <f>0+K9+K66+K87+K108+K141+K146+K211+K228+K237+K250+K271</f>
        <v>0</v>
      </c>
      <c r="L8" s="31">
        <f>0+L9+L66+L87+L108+L141+L146+L211+L228+L237+L250+L271</f>
        <v>0</v>
      </c>
      <c r="M8" s="31">
        <f>0+M9+M66+M87+M108+M141+M146+M211+M228+M237+M250+M271</f>
        <v>0</v>
      </c>
    </row>
    <row r="9" spans="1:20" x14ac:dyDescent="0.2">
      <c r="A9" t="s">
        <v>46</v>
      </c>
      <c r="C9" s="33" t="s">
        <v>47</v>
      </c>
      <c r="E9" s="35" t="s">
        <v>451</v>
      </c>
      <c r="J9" s="34">
        <f>0</f>
        <v>0</v>
      </c>
      <c r="K9" s="34">
        <f>0</f>
        <v>0</v>
      </c>
      <c r="L9" s="34">
        <f>0+L10+L14+L18+L22+L26+L30+L34+L38+L42+L46+L50+L54+L58+L62</f>
        <v>0</v>
      </c>
      <c r="M9" s="34">
        <f>0+M10+M14+M18+M22+M26+M30+M34+M38+M42+M46+M50+M54+M58+M62</f>
        <v>0</v>
      </c>
    </row>
    <row r="10" spans="1:20" ht="25.5" x14ac:dyDescent="0.2">
      <c r="A10" t="s">
        <v>49</v>
      </c>
      <c r="B10" s="36" t="s">
        <v>47</v>
      </c>
      <c r="C10" s="36" t="s">
        <v>452</v>
      </c>
      <c r="D10" s="37" t="s">
        <v>47</v>
      </c>
      <c r="E10" s="13" t="s">
        <v>453</v>
      </c>
      <c r="F10" s="38" t="s">
        <v>94</v>
      </c>
      <c r="G10" s="39">
        <v>37.5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53</v>
      </c>
      <c r="O10">
        <f>(M10*21)/100</f>
        <v>0</v>
      </c>
      <c r="P10" t="s">
        <v>27</v>
      </c>
    </row>
    <row r="11" spans="1:20" x14ac:dyDescent="0.2">
      <c r="A11" s="37" t="s">
        <v>54</v>
      </c>
      <c r="E11" s="41" t="s">
        <v>55</v>
      </c>
    </row>
    <row r="12" spans="1:20" x14ac:dyDescent="0.2">
      <c r="A12" s="37" t="s">
        <v>56</v>
      </c>
      <c r="E12" s="42" t="s">
        <v>55</v>
      </c>
    </row>
    <row r="13" spans="1:20" ht="204" x14ac:dyDescent="0.2">
      <c r="A13" t="s">
        <v>58</v>
      </c>
      <c r="E13" s="41" t="s">
        <v>454</v>
      </c>
    </row>
    <row r="14" spans="1:20" x14ac:dyDescent="0.2">
      <c r="A14" t="s">
        <v>49</v>
      </c>
      <c r="B14" s="36" t="s">
        <v>27</v>
      </c>
      <c r="C14" s="36" t="s">
        <v>455</v>
      </c>
      <c r="D14" s="37" t="s">
        <v>47</v>
      </c>
      <c r="E14" s="13" t="s">
        <v>456</v>
      </c>
      <c r="F14" s="38" t="s">
        <v>94</v>
      </c>
      <c r="G14" s="39">
        <v>96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53</v>
      </c>
      <c r="O14">
        <f>(M14*21)/100</f>
        <v>0</v>
      </c>
      <c r="P14" t="s">
        <v>27</v>
      </c>
    </row>
    <row r="15" spans="1:20" x14ac:dyDescent="0.2">
      <c r="A15" s="37" t="s">
        <v>54</v>
      </c>
      <c r="E15" s="41" t="s">
        <v>55</v>
      </c>
    </row>
    <row r="16" spans="1:20" x14ac:dyDescent="0.2">
      <c r="A16" s="37" t="s">
        <v>56</v>
      </c>
      <c r="E16" s="42" t="s">
        <v>55</v>
      </c>
    </row>
    <row r="17" spans="1:16" ht="63.75" x14ac:dyDescent="0.2">
      <c r="A17" t="s">
        <v>58</v>
      </c>
      <c r="E17" s="41" t="s">
        <v>457</v>
      </c>
    </row>
    <row r="18" spans="1:16" x14ac:dyDescent="0.2">
      <c r="A18" t="s">
        <v>49</v>
      </c>
      <c r="B18" s="36" t="s">
        <v>26</v>
      </c>
      <c r="C18" s="36" t="s">
        <v>458</v>
      </c>
      <c r="D18" s="37" t="s">
        <v>47</v>
      </c>
      <c r="E18" s="13" t="s">
        <v>459</v>
      </c>
      <c r="F18" s="38" t="s">
        <v>94</v>
      </c>
      <c r="G18" s="39">
        <v>7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53</v>
      </c>
      <c r="O18">
        <f>(M18*21)/100</f>
        <v>0</v>
      </c>
      <c r="P18" t="s">
        <v>27</v>
      </c>
    </row>
    <row r="19" spans="1:16" x14ac:dyDescent="0.2">
      <c r="A19" s="37" t="s">
        <v>54</v>
      </c>
      <c r="E19" s="41" t="s">
        <v>55</v>
      </c>
    </row>
    <row r="20" spans="1:16" x14ac:dyDescent="0.2">
      <c r="A20" s="37" t="s">
        <v>56</v>
      </c>
      <c r="E20" s="42" t="s">
        <v>55</v>
      </c>
    </row>
    <row r="21" spans="1:16" ht="89.25" x14ac:dyDescent="0.2">
      <c r="A21" t="s">
        <v>58</v>
      </c>
      <c r="E21" s="41" t="s">
        <v>460</v>
      </c>
    </row>
    <row r="22" spans="1:16" x14ac:dyDescent="0.2">
      <c r="A22" t="s">
        <v>49</v>
      </c>
      <c r="B22" s="36" t="s">
        <v>69</v>
      </c>
      <c r="C22" s="36" t="s">
        <v>461</v>
      </c>
      <c r="D22" s="37" t="s">
        <v>47</v>
      </c>
      <c r="E22" s="13" t="s">
        <v>462</v>
      </c>
      <c r="F22" s="38" t="s">
        <v>72</v>
      </c>
      <c r="G22" s="39">
        <v>67.5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53</v>
      </c>
      <c r="O22">
        <f>(M22*21)/100</f>
        <v>0</v>
      </c>
      <c r="P22" t="s">
        <v>27</v>
      </c>
    </row>
    <row r="23" spans="1:16" x14ac:dyDescent="0.2">
      <c r="A23" s="37" t="s">
        <v>54</v>
      </c>
      <c r="E23" s="41" t="s">
        <v>55</v>
      </c>
    </row>
    <row r="24" spans="1:16" x14ac:dyDescent="0.2">
      <c r="A24" s="37" t="s">
        <v>56</v>
      </c>
      <c r="E24" s="42" t="s">
        <v>55</v>
      </c>
    </row>
    <row r="25" spans="1:16" ht="38.25" x14ac:dyDescent="0.2">
      <c r="A25" t="s">
        <v>58</v>
      </c>
      <c r="E25" s="41" t="s">
        <v>463</v>
      </c>
    </row>
    <row r="26" spans="1:16" x14ac:dyDescent="0.2">
      <c r="A26" t="s">
        <v>49</v>
      </c>
      <c r="B26" s="36" t="s">
        <v>75</v>
      </c>
      <c r="C26" s="36" t="s">
        <v>464</v>
      </c>
      <c r="D26" s="37" t="s">
        <v>47</v>
      </c>
      <c r="E26" s="13" t="s">
        <v>465</v>
      </c>
      <c r="F26" s="38" t="s">
        <v>72</v>
      </c>
      <c r="G26" s="39">
        <v>41.066000000000003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53</v>
      </c>
      <c r="O26">
        <f>(M26*21)/100</f>
        <v>0</v>
      </c>
      <c r="P26" t="s">
        <v>27</v>
      </c>
    </row>
    <row r="27" spans="1:16" x14ac:dyDescent="0.2">
      <c r="A27" s="37" t="s">
        <v>54</v>
      </c>
      <c r="E27" s="41" t="s">
        <v>55</v>
      </c>
    </row>
    <row r="28" spans="1:16" x14ac:dyDescent="0.2">
      <c r="A28" s="37" t="s">
        <v>56</v>
      </c>
      <c r="E28" s="42" t="s">
        <v>55</v>
      </c>
    </row>
    <row r="29" spans="1:16" ht="38.25" x14ac:dyDescent="0.2">
      <c r="A29" t="s">
        <v>58</v>
      </c>
      <c r="E29" s="41" t="s">
        <v>463</v>
      </c>
    </row>
    <row r="30" spans="1:16" ht="25.5" x14ac:dyDescent="0.2">
      <c r="A30" t="s">
        <v>49</v>
      </c>
      <c r="B30" s="36" t="s">
        <v>79</v>
      </c>
      <c r="C30" s="36" t="s">
        <v>466</v>
      </c>
      <c r="D30" s="37" t="s">
        <v>47</v>
      </c>
      <c r="E30" s="13" t="s">
        <v>467</v>
      </c>
      <c r="F30" s="38" t="s">
        <v>94</v>
      </c>
      <c r="G30" s="39">
        <v>697.548</v>
      </c>
      <c r="H30" s="38">
        <v>0</v>
      </c>
      <c r="I30" s="38">
        <f>ROUND(G30*H30,6)</f>
        <v>0</v>
      </c>
      <c r="L30" s="40">
        <v>0</v>
      </c>
      <c r="M30" s="34">
        <f>ROUND(ROUND(L30,2)*ROUND(G30,3),2)</f>
        <v>0</v>
      </c>
      <c r="N30" s="38" t="s">
        <v>53</v>
      </c>
      <c r="O30">
        <f>(M30*21)/100</f>
        <v>0</v>
      </c>
      <c r="P30" t="s">
        <v>27</v>
      </c>
    </row>
    <row r="31" spans="1:16" x14ac:dyDescent="0.2">
      <c r="A31" s="37" t="s">
        <v>54</v>
      </c>
      <c r="E31" s="41" t="s">
        <v>55</v>
      </c>
    </row>
    <row r="32" spans="1:16" x14ac:dyDescent="0.2">
      <c r="A32" s="37" t="s">
        <v>56</v>
      </c>
      <c r="E32" s="42" t="s">
        <v>55</v>
      </c>
    </row>
    <row r="33" spans="1:16" ht="63.75" x14ac:dyDescent="0.2">
      <c r="A33" t="s">
        <v>58</v>
      </c>
      <c r="E33" s="41" t="s">
        <v>468</v>
      </c>
    </row>
    <row r="34" spans="1:16" x14ac:dyDescent="0.2">
      <c r="A34" t="s">
        <v>49</v>
      </c>
      <c r="B34" s="36" t="s">
        <v>83</v>
      </c>
      <c r="C34" s="36" t="s">
        <v>469</v>
      </c>
      <c r="D34" s="37" t="s">
        <v>47</v>
      </c>
      <c r="E34" s="13" t="s">
        <v>470</v>
      </c>
      <c r="F34" s="38" t="s">
        <v>388</v>
      </c>
      <c r="G34" s="39">
        <v>12</v>
      </c>
      <c r="H34" s="38">
        <v>0</v>
      </c>
      <c r="I34" s="38">
        <f>ROUND(G34*H34,6)</f>
        <v>0</v>
      </c>
      <c r="L34" s="40">
        <v>0</v>
      </c>
      <c r="M34" s="34">
        <f>ROUND(ROUND(L34,2)*ROUND(G34,3),2)</f>
        <v>0</v>
      </c>
      <c r="N34" s="38" t="s">
        <v>53</v>
      </c>
      <c r="O34">
        <f>(M34*21)/100</f>
        <v>0</v>
      </c>
      <c r="P34" t="s">
        <v>27</v>
      </c>
    </row>
    <row r="35" spans="1:16" x14ac:dyDescent="0.2">
      <c r="A35" s="37" t="s">
        <v>54</v>
      </c>
      <c r="E35" s="41" t="s">
        <v>55</v>
      </c>
    </row>
    <row r="36" spans="1:16" x14ac:dyDescent="0.2">
      <c r="A36" s="37" t="s">
        <v>56</v>
      </c>
      <c r="E36" s="42" t="s">
        <v>55</v>
      </c>
    </row>
    <row r="37" spans="1:16" ht="38.25" x14ac:dyDescent="0.2">
      <c r="A37" t="s">
        <v>58</v>
      </c>
      <c r="E37" s="41" t="s">
        <v>471</v>
      </c>
    </row>
    <row r="38" spans="1:16" x14ac:dyDescent="0.2">
      <c r="A38" t="s">
        <v>49</v>
      </c>
      <c r="B38" s="36" t="s">
        <v>87</v>
      </c>
      <c r="C38" s="36" t="s">
        <v>472</v>
      </c>
      <c r="D38" s="37" t="s">
        <v>47</v>
      </c>
      <c r="E38" s="13" t="s">
        <v>473</v>
      </c>
      <c r="F38" s="38" t="s">
        <v>112</v>
      </c>
      <c r="G38" s="39">
        <v>174.387</v>
      </c>
      <c r="H38" s="38">
        <v>0</v>
      </c>
      <c r="I38" s="38">
        <f>ROUND(G38*H38,6)</f>
        <v>0</v>
      </c>
      <c r="L38" s="40">
        <v>0</v>
      </c>
      <c r="M38" s="34">
        <f>ROUND(ROUND(L38,2)*ROUND(G38,3),2)</f>
        <v>0</v>
      </c>
      <c r="N38" s="38" t="s">
        <v>53</v>
      </c>
      <c r="O38">
        <f>(M38*21)/100</f>
        <v>0</v>
      </c>
      <c r="P38" t="s">
        <v>27</v>
      </c>
    </row>
    <row r="39" spans="1:16" x14ac:dyDescent="0.2">
      <c r="A39" s="37" t="s">
        <v>54</v>
      </c>
      <c r="E39" s="41" t="s">
        <v>55</v>
      </c>
    </row>
    <row r="40" spans="1:16" x14ac:dyDescent="0.2">
      <c r="A40" s="37" t="s">
        <v>56</v>
      </c>
      <c r="E40" s="42" t="s">
        <v>55</v>
      </c>
    </row>
    <row r="41" spans="1:16" ht="89.25" x14ac:dyDescent="0.2">
      <c r="A41" t="s">
        <v>58</v>
      </c>
      <c r="E41" s="41" t="s">
        <v>474</v>
      </c>
    </row>
    <row r="42" spans="1:16" x14ac:dyDescent="0.2">
      <c r="A42" t="s">
        <v>49</v>
      </c>
      <c r="B42" s="36" t="s">
        <v>91</v>
      </c>
      <c r="C42" s="36" t="s">
        <v>475</v>
      </c>
      <c r="D42" s="37" t="s">
        <v>47</v>
      </c>
      <c r="E42" s="13" t="s">
        <v>476</v>
      </c>
      <c r="F42" s="38" t="s">
        <v>62</v>
      </c>
      <c r="G42" s="39">
        <v>16</v>
      </c>
      <c r="H42" s="38">
        <v>0</v>
      </c>
      <c r="I42" s="38">
        <f>ROUND(G42*H42,6)</f>
        <v>0</v>
      </c>
      <c r="L42" s="40">
        <v>0</v>
      </c>
      <c r="M42" s="34">
        <f>ROUND(ROUND(L42,2)*ROUND(G42,3),2)</f>
        <v>0</v>
      </c>
      <c r="N42" s="38" t="s">
        <v>53</v>
      </c>
      <c r="O42">
        <f>(M42*21)/100</f>
        <v>0</v>
      </c>
      <c r="P42" t="s">
        <v>27</v>
      </c>
    </row>
    <row r="43" spans="1:16" x14ac:dyDescent="0.2">
      <c r="A43" s="37" t="s">
        <v>54</v>
      </c>
      <c r="E43" s="41" t="s">
        <v>55</v>
      </c>
    </row>
    <row r="44" spans="1:16" x14ac:dyDescent="0.2">
      <c r="A44" s="37" t="s">
        <v>56</v>
      </c>
      <c r="E44" s="42" t="s">
        <v>55</v>
      </c>
    </row>
    <row r="45" spans="1:16" ht="51" x14ac:dyDescent="0.2">
      <c r="A45" t="s">
        <v>58</v>
      </c>
      <c r="E45" s="41" t="s">
        <v>477</v>
      </c>
    </row>
    <row r="46" spans="1:16" x14ac:dyDescent="0.2">
      <c r="A46" t="s">
        <v>49</v>
      </c>
      <c r="B46" s="36" t="s">
        <v>96</v>
      </c>
      <c r="C46" s="36" t="s">
        <v>478</v>
      </c>
      <c r="D46" s="37" t="s">
        <v>47</v>
      </c>
      <c r="E46" s="13" t="s">
        <v>479</v>
      </c>
      <c r="F46" s="38" t="s">
        <v>62</v>
      </c>
      <c r="G46" s="39">
        <v>12</v>
      </c>
      <c r="H46" s="38">
        <v>0</v>
      </c>
      <c r="I46" s="38">
        <f>ROUND(G46*H46,6)</f>
        <v>0</v>
      </c>
      <c r="L46" s="40">
        <v>0</v>
      </c>
      <c r="M46" s="34">
        <f>ROUND(ROUND(L46,2)*ROUND(G46,3),2)</f>
        <v>0</v>
      </c>
      <c r="N46" s="38" t="s">
        <v>53</v>
      </c>
      <c r="O46">
        <f>(M46*21)/100</f>
        <v>0</v>
      </c>
      <c r="P46" t="s">
        <v>27</v>
      </c>
    </row>
    <row r="47" spans="1:16" x14ac:dyDescent="0.2">
      <c r="A47" s="37" t="s">
        <v>54</v>
      </c>
      <c r="E47" s="41" t="s">
        <v>55</v>
      </c>
    </row>
    <row r="48" spans="1:16" x14ac:dyDescent="0.2">
      <c r="A48" s="37" t="s">
        <v>56</v>
      </c>
      <c r="E48" s="42" t="s">
        <v>55</v>
      </c>
    </row>
    <row r="49" spans="1:16" ht="191.25" x14ac:dyDescent="0.2">
      <c r="A49" t="s">
        <v>58</v>
      </c>
      <c r="E49" s="41" t="s">
        <v>480</v>
      </c>
    </row>
    <row r="50" spans="1:16" x14ac:dyDescent="0.2">
      <c r="A50" t="s">
        <v>49</v>
      </c>
      <c r="B50" s="36" t="s">
        <v>100</v>
      </c>
      <c r="C50" s="36" t="s">
        <v>481</v>
      </c>
      <c r="D50" s="37" t="s">
        <v>47</v>
      </c>
      <c r="E50" s="13" t="s">
        <v>482</v>
      </c>
      <c r="F50" s="38" t="s">
        <v>94</v>
      </c>
      <c r="G50" s="39">
        <v>174.387</v>
      </c>
      <c r="H50" s="38">
        <v>0</v>
      </c>
      <c r="I50" s="38">
        <f>ROUND(G50*H50,6)</f>
        <v>0</v>
      </c>
      <c r="L50" s="40">
        <v>0</v>
      </c>
      <c r="M50" s="34">
        <f>ROUND(ROUND(L50,2)*ROUND(G50,3),2)</f>
        <v>0</v>
      </c>
      <c r="N50" s="38" t="s">
        <v>53</v>
      </c>
      <c r="O50">
        <f>(M50*21)/100</f>
        <v>0</v>
      </c>
      <c r="P50" t="s">
        <v>27</v>
      </c>
    </row>
    <row r="51" spans="1:16" x14ac:dyDescent="0.2">
      <c r="A51" s="37" t="s">
        <v>54</v>
      </c>
      <c r="E51" s="41" t="s">
        <v>55</v>
      </c>
    </row>
    <row r="52" spans="1:16" x14ac:dyDescent="0.2">
      <c r="A52" s="37" t="s">
        <v>56</v>
      </c>
      <c r="E52" s="42" t="s">
        <v>55</v>
      </c>
    </row>
    <row r="53" spans="1:16" ht="102" x14ac:dyDescent="0.2">
      <c r="A53" t="s">
        <v>58</v>
      </c>
      <c r="E53" s="41" t="s">
        <v>483</v>
      </c>
    </row>
    <row r="54" spans="1:16" ht="25.5" x14ac:dyDescent="0.2">
      <c r="A54" t="s">
        <v>49</v>
      </c>
      <c r="B54" s="36" t="s">
        <v>104</v>
      </c>
      <c r="C54" s="36" t="s">
        <v>484</v>
      </c>
      <c r="D54" s="37" t="s">
        <v>47</v>
      </c>
      <c r="E54" s="13" t="s">
        <v>485</v>
      </c>
      <c r="F54" s="38" t="s">
        <v>486</v>
      </c>
      <c r="G54" s="39">
        <v>12</v>
      </c>
      <c r="H54" s="38">
        <v>0</v>
      </c>
      <c r="I54" s="38">
        <f>ROUND(G54*H54,6)</f>
        <v>0</v>
      </c>
      <c r="L54" s="40">
        <v>0</v>
      </c>
      <c r="M54" s="34">
        <f>ROUND(ROUND(L54,2)*ROUND(G54,3),2)</f>
        <v>0</v>
      </c>
      <c r="N54" s="38" t="s">
        <v>53</v>
      </c>
      <c r="O54">
        <f>(M54*21)/100</f>
        <v>0</v>
      </c>
      <c r="P54" t="s">
        <v>27</v>
      </c>
    </row>
    <row r="55" spans="1:16" x14ac:dyDescent="0.2">
      <c r="A55" s="37" t="s">
        <v>54</v>
      </c>
      <c r="E55" s="41" t="s">
        <v>55</v>
      </c>
    </row>
    <row r="56" spans="1:16" x14ac:dyDescent="0.2">
      <c r="A56" s="37" t="s">
        <v>56</v>
      </c>
      <c r="E56" s="42" t="s">
        <v>55</v>
      </c>
    </row>
    <row r="57" spans="1:16" ht="25.5" x14ac:dyDescent="0.2">
      <c r="A57" t="s">
        <v>58</v>
      </c>
      <c r="E57" s="41" t="s">
        <v>487</v>
      </c>
    </row>
    <row r="58" spans="1:16" x14ac:dyDescent="0.2">
      <c r="A58" t="s">
        <v>49</v>
      </c>
      <c r="B58" s="36" t="s">
        <v>109</v>
      </c>
      <c r="C58" s="36" t="s">
        <v>488</v>
      </c>
      <c r="D58" s="37" t="s">
        <v>47</v>
      </c>
      <c r="E58" s="13" t="s">
        <v>489</v>
      </c>
      <c r="F58" s="38" t="s">
        <v>112</v>
      </c>
      <c r="G58" s="39">
        <v>18</v>
      </c>
      <c r="H58" s="38">
        <v>0</v>
      </c>
      <c r="I58" s="38">
        <f>ROUND(G58*H58,6)</f>
        <v>0</v>
      </c>
      <c r="L58" s="40">
        <v>0</v>
      </c>
      <c r="M58" s="34">
        <f>ROUND(ROUND(L58,2)*ROUND(G58,3),2)</f>
        <v>0</v>
      </c>
      <c r="N58" s="38" t="s">
        <v>53</v>
      </c>
      <c r="O58">
        <f>(M58*21)/100</f>
        <v>0</v>
      </c>
      <c r="P58" t="s">
        <v>27</v>
      </c>
    </row>
    <row r="59" spans="1:16" x14ac:dyDescent="0.2">
      <c r="A59" s="37" t="s">
        <v>54</v>
      </c>
      <c r="E59" s="41" t="s">
        <v>55</v>
      </c>
    </row>
    <row r="60" spans="1:16" x14ac:dyDescent="0.2">
      <c r="A60" s="37" t="s">
        <v>56</v>
      </c>
      <c r="E60" s="42" t="s">
        <v>55</v>
      </c>
    </row>
    <row r="61" spans="1:16" ht="114.75" x14ac:dyDescent="0.2">
      <c r="A61" t="s">
        <v>58</v>
      </c>
      <c r="E61" s="41" t="s">
        <v>490</v>
      </c>
    </row>
    <row r="62" spans="1:16" ht="25.5" x14ac:dyDescent="0.2">
      <c r="A62" t="s">
        <v>49</v>
      </c>
      <c r="B62" s="36" t="s">
        <v>114</v>
      </c>
      <c r="C62" s="36" t="s">
        <v>491</v>
      </c>
      <c r="D62" s="37" t="s">
        <v>47</v>
      </c>
      <c r="E62" s="13" t="s">
        <v>492</v>
      </c>
      <c r="F62" s="38" t="s">
        <v>112</v>
      </c>
      <c r="G62" s="39">
        <v>18</v>
      </c>
      <c r="H62" s="38">
        <v>0</v>
      </c>
      <c r="I62" s="38">
        <f>ROUND(G62*H62,6)</f>
        <v>0</v>
      </c>
      <c r="L62" s="40">
        <v>0</v>
      </c>
      <c r="M62" s="34">
        <f>ROUND(ROUND(L62,2)*ROUND(G62,3),2)</f>
        <v>0</v>
      </c>
      <c r="N62" s="38" t="s">
        <v>103</v>
      </c>
      <c r="O62">
        <f>(M62*21)/100</f>
        <v>0</v>
      </c>
      <c r="P62" t="s">
        <v>27</v>
      </c>
    </row>
    <row r="63" spans="1:16" x14ac:dyDescent="0.2">
      <c r="A63" s="37" t="s">
        <v>54</v>
      </c>
      <c r="E63" s="41" t="s">
        <v>55</v>
      </c>
    </row>
    <row r="64" spans="1:16" x14ac:dyDescent="0.2">
      <c r="A64" s="37" t="s">
        <v>56</v>
      </c>
      <c r="E64" s="42" t="s">
        <v>55</v>
      </c>
    </row>
    <row r="65" spans="1:16" ht="114.75" x14ac:dyDescent="0.2">
      <c r="A65" t="s">
        <v>58</v>
      </c>
      <c r="E65" s="41" t="s">
        <v>493</v>
      </c>
    </row>
    <row r="66" spans="1:16" x14ac:dyDescent="0.2">
      <c r="A66" t="s">
        <v>46</v>
      </c>
      <c r="C66" s="33" t="s">
        <v>96</v>
      </c>
      <c r="E66" s="35" t="s">
        <v>494</v>
      </c>
      <c r="J66" s="34">
        <f>0</f>
        <v>0</v>
      </c>
      <c r="K66" s="34">
        <f>0</f>
        <v>0</v>
      </c>
      <c r="L66" s="34">
        <f>0+L67+L71+L75+L79+L83</f>
        <v>0</v>
      </c>
      <c r="M66" s="34">
        <f>0+M67+M71+M75+M79+M83</f>
        <v>0</v>
      </c>
    </row>
    <row r="67" spans="1:16" ht="25.5" x14ac:dyDescent="0.2">
      <c r="A67" t="s">
        <v>49</v>
      </c>
      <c r="B67" s="36" t="s">
        <v>279</v>
      </c>
      <c r="C67" s="36" t="s">
        <v>495</v>
      </c>
      <c r="D67" s="37" t="s">
        <v>47</v>
      </c>
      <c r="E67" s="13" t="s">
        <v>496</v>
      </c>
      <c r="F67" s="38" t="s">
        <v>72</v>
      </c>
      <c r="G67" s="39">
        <v>26.88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53</v>
      </c>
      <c r="O67">
        <f>(M67*21)/100</f>
        <v>0</v>
      </c>
      <c r="P67" t="s">
        <v>27</v>
      </c>
    </row>
    <row r="68" spans="1:16" x14ac:dyDescent="0.2">
      <c r="A68" s="37" t="s">
        <v>54</v>
      </c>
      <c r="E68" s="41" t="s">
        <v>55</v>
      </c>
    </row>
    <row r="69" spans="1:16" x14ac:dyDescent="0.2">
      <c r="A69" s="37" t="s">
        <v>56</v>
      </c>
      <c r="E69" s="42" t="s">
        <v>55</v>
      </c>
    </row>
    <row r="70" spans="1:16" ht="63.75" x14ac:dyDescent="0.2">
      <c r="A70" t="s">
        <v>58</v>
      </c>
      <c r="E70" s="41" t="s">
        <v>497</v>
      </c>
    </row>
    <row r="71" spans="1:16" x14ac:dyDescent="0.2">
      <c r="A71" t="s">
        <v>49</v>
      </c>
      <c r="B71" s="36" t="s">
        <v>282</v>
      </c>
      <c r="C71" s="36" t="s">
        <v>498</v>
      </c>
      <c r="D71" s="37" t="s">
        <v>27</v>
      </c>
      <c r="E71" s="13" t="s">
        <v>489</v>
      </c>
      <c r="F71" s="38" t="s">
        <v>112</v>
      </c>
      <c r="G71" s="39">
        <v>18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53</v>
      </c>
      <c r="O71">
        <f>(M71*21)/100</f>
        <v>0</v>
      </c>
      <c r="P71" t="s">
        <v>27</v>
      </c>
    </row>
    <row r="72" spans="1:16" x14ac:dyDescent="0.2">
      <c r="A72" s="37" t="s">
        <v>54</v>
      </c>
      <c r="E72" s="41" t="s">
        <v>55</v>
      </c>
    </row>
    <row r="73" spans="1:16" x14ac:dyDescent="0.2">
      <c r="A73" s="37" t="s">
        <v>56</v>
      </c>
      <c r="E73" s="42" t="s">
        <v>55</v>
      </c>
    </row>
    <row r="74" spans="1:16" ht="114.75" x14ac:dyDescent="0.2">
      <c r="A74" t="s">
        <v>58</v>
      </c>
      <c r="E74" s="41" t="s">
        <v>490</v>
      </c>
    </row>
    <row r="75" spans="1:16" ht="25.5" x14ac:dyDescent="0.2">
      <c r="A75" t="s">
        <v>49</v>
      </c>
      <c r="B75" s="36" t="s">
        <v>286</v>
      </c>
      <c r="C75" s="36" t="s">
        <v>499</v>
      </c>
      <c r="D75" s="37" t="s">
        <v>47</v>
      </c>
      <c r="E75" s="13" t="s">
        <v>500</v>
      </c>
      <c r="F75" s="38" t="s">
        <v>501</v>
      </c>
      <c r="G75" s="39">
        <v>188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53</v>
      </c>
      <c r="O75">
        <f>(M75*21)/100</f>
        <v>0</v>
      </c>
      <c r="P75" t="s">
        <v>27</v>
      </c>
    </row>
    <row r="76" spans="1:16" x14ac:dyDescent="0.2">
      <c r="A76" s="37" t="s">
        <v>54</v>
      </c>
      <c r="E76" s="41" t="s">
        <v>55</v>
      </c>
    </row>
    <row r="77" spans="1:16" x14ac:dyDescent="0.2">
      <c r="A77" s="37" t="s">
        <v>56</v>
      </c>
      <c r="E77" s="42" t="s">
        <v>55</v>
      </c>
    </row>
    <row r="78" spans="1:16" ht="76.5" x14ac:dyDescent="0.2">
      <c r="A78" t="s">
        <v>58</v>
      </c>
      <c r="E78" s="41" t="s">
        <v>502</v>
      </c>
    </row>
    <row r="79" spans="1:16" ht="25.5" x14ac:dyDescent="0.2">
      <c r="A79" t="s">
        <v>49</v>
      </c>
      <c r="B79" s="36" t="s">
        <v>290</v>
      </c>
      <c r="C79" s="36" t="s">
        <v>503</v>
      </c>
      <c r="D79" s="37" t="s">
        <v>47</v>
      </c>
      <c r="E79" s="13" t="s">
        <v>504</v>
      </c>
      <c r="F79" s="38" t="s">
        <v>120</v>
      </c>
      <c r="G79" s="39">
        <v>188</v>
      </c>
      <c r="H79" s="38">
        <v>0</v>
      </c>
      <c r="I79" s="38">
        <f>ROUND(G79*H79,6)</f>
        <v>0</v>
      </c>
      <c r="L79" s="40">
        <v>0</v>
      </c>
      <c r="M79" s="34">
        <f>ROUND(ROUND(L79,2)*ROUND(G79,3),2)</f>
        <v>0</v>
      </c>
      <c r="N79" s="38" t="s">
        <v>53</v>
      </c>
      <c r="O79">
        <f>(M79*21)/100</f>
        <v>0</v>
      </c>
      <c r="P79" t="s">
        <v>27</v>
      </c>
    </row>
    <row r="80" spans="1:16" x14ac:dyDescent="0.2">
      <c r="A80" s="37" t="s">
        <v>54</v>
      </c>
      <c r="E80" s="41" t="s">
        <v>55</v>
      </c>
    </row>
    <row r="81" spans="1:16" x14ac:dyDescent="0.2">
      <c r="A81" s="37" t="s">
        <v>56</v>
      </c>
      <c r="E81" s="42" t="s">
        <v>55</v>
      </c>
    </row>
    <row r="82" spans="1:16" ht="89.25" x14ac:dyDescent="0.2">
      <c r="A82" t="s">
        <v>58</v>
      </c>
      <c r="E82" s="41" t="s">
        <v>121</v>
      </c>
    </row>
    <row r="83" spans="1:16" ht="25.5" x14ac:dyDescent="0.2">
      <c r="A83" t="s">
        <v>49</v>
      </c>
      <c r="B83" s="36" t="s">
        <v>293</v>
      </c>
      <c r="C83" s="36" t="s">
        <v>505</v>
      </c>
      <c r="D83" s="37" t="s">
        <v>47</v>
      </c>
      <c r="E83" s="13" t="s">
        <v>506</v>
      </c>
      <c r="F83" s="38" t="s">
        <v>120</v>
      </c>
      <c r="G83" s="39">
        <v>51.072000000000003</v>
      </c>
      <c r="H83" s="38">
        <v>0</v>
      </c>
      <c r="I83" s="38">
        <f>ROUND(G83*H83,6)</f>
        <v>0</v>
      </c>
      <c r="L83" s="40">
        <v>0</v>
      </c>
      <c r="M83" s="34">
        <f>ROUND(ROUND(L83,2)*ROUND(G83,3),2)</f>
        <v>0</v>
      </c>
      <c r="N83" s="38" t="s">
        <v>53</v>
      </c>
      <c r="O83">
        <f>(M83*21)/100</f>
        <v>0</v>
      </c>
      <c r="P83" t="s">
        <v>27</v>
      </c>
    </row>
    <row r="84" spans="1:16" x14ac:dyDescent="0.2">
      <c r="A84" s="37" t="s">
        <v>54</v>
      </c>
      <c r="E84" s="41" t="s">
        <v>55</v>
      </c>
    </row>
    <row r="85" spans="1:16" x14ac:dyDescent="0.2">
      <c r="A85" s="37" t="s">
        <v>56</v>
      </c>
      <c r="E85" s="42" t="s">
        <v>55</v>
      </c>
    </row>
    <row r="86" spans="1:16" ht="89.25" x14ac:dyDescent="0.2">
      <c r="A86" t="s">
        <v>58</v>
      </c>
      <c r="E86" s="41" t="s">
        <v>121</v>
      </c>
    </row>
    <row r="87" spans="1:16" x14ac:dyDescent="0.2">
      <c r="A87" t="s">
        <v>46</v>
      </c>
      <c r="C87" s="33" t="s">
        <v>100</v>
      </c>
      <c r="E87" s="35" t="s">
        <v>507</v>
      </c>
      <c r="J87" s="34">
        <f>0</f>
        <v>0</v>
      </c>
      <c r="K87" s="34">
        <f>0</f>
        <v>0</v>
      </c>
      <c r="L87" s="34">
        <f>0+L88+L92+L96+L100+L104</f>
        <v>0</v>
      </c>
      <c r="M87" s="34">
        <f>0+M88+M92+M96+M100+M104</f>
        <v>0</v>
      </c>
    </row>
    <row r="88" spans="1:16" x14ac:dyDescent="0.2">
      <c r="A88" t="s">
        <v>49</v>
      </c>
      <c r="B88" s="36" t="s">
        <v>296</v>
      </c>
      <c r="C88" s="36" t="s">
        <v>508</v>
      </c>
      <c r="D88" s="37" t="s">
        <v>27</v>
      </c>
      <c r="E88" s="13" t="s">
        <v>509</v>
      </c>
      <c r="F88" s="38" t="s">
        <v>62</v>
      </c>
      <c r="G88" s="39">
        <v>3</v>
      </c>
      <c r="H88" s="38">
        <v>0</v>
      </c>
      <c r="I88" s="38">
        <f>ROUND(G88*H88,6)</f>
        <v>0</v>
      </c>
      <c r="L88" s="40">
        <v>0</v>
      </c>
      <c r="M88" s="34">
        <f>ROUND(ROUND(L88,2)*ROUND(G88,3),2)</f>
        <v>0</v>
      </c>
      <c r="N88" s="38" t="s">
        <v>53</v>
      </c>
      <c r="O88">
        <f>(M88*21)/100</f>
        <v>0</v>
      </c>
      <c r="P88" t="s">
        <v>27</v>
      </c>
    </row>
    <row r="89" spans="1:16" x14ac:dyDescent="0.2">
      <c r="A89" s="37" t="s">
        <v>54</v>
      </c>
      <c r="E89" s="41" t="s">
        <v>55</v>
      </c>
    </row>
    <row r="90" spans="1:16" x14ac:dyDescent="0.2">
      <c r="A90" s="37" t="s">
        <v>56</v>
      </c>
      <c r="E90" s="42" t="s">
        <v>55</v>
      </c>
    </row>
    <row r="91" spans="1:16" ht="25.5" x14ac:dyDescent="0.2">
      <c r="A91" t="s">
        <v>58</v>
      </c>
      <c r="E91" s="41" t="s">
        <v>510</v>
      </c>
    </row>
    <row r="92" spans="1:16" x14ac:dyDescent="0.2">
      <c r="A92" t="s">
        <v>49</v>
      </c>
      <c r="B92" s="36" t="s">
        <v>299</v>
      </c>
      <c r="C92" s="36" t="s">
        <v>511</v>
      </c>
      <c r="D92" s="37" t="s">
        <v>47</v>
      </c>
      <c r="E92" s="13" t="s">
        <v>512</v>
      </c>
      <c r="F92" s="38" t="s">
        <v>67</v>
      </c>
      <c r="G92" s="39">
        <v>2</v>
      </c>
      <c r="H92" s="38">
        <v>0</v>
      </c>
      <c r="I92" s="38">
        <f>ROUND(G92*H92,6)</f>
        <v>0</v>
      </c>
      <c r="L92" s="40">
        <v>0</v>
      </c>
      <c r="M92" s="34">
        <f>ROUND(ROUND(L92,2)*ROUND(G92,3),2)</f>
        <v>0</v>
      </c>
      <c r="N92" s="38" t="s">
        <v>53</v>
      </c>
      <c r="O92">
        <f>(M92*21)/100</f>
        <v>0</v>
      </c>
      <c r="P92" t="s">
        <v>27</v>
      </c>
    </row>
    <row r="93" spans="1:16" x14ac:dyDescent="0.2">
      <c r="A93" s="37" t="s">
        <v>54</v>
      </c>
      <c r="E93" s="41" t="s">
        <v>55</v>
      </c>
    </row>
    <row r="94" spans="1:16" x14ac:dyDescent="0.2">
      <c r="A94" s="37" t="s">
        <v>56</v>
      </c>
      <c r="E94" s="42" t="s">
        <v>55</v>
      </c>
    </row>
    <row r="95" spans="1:16" x14ac:dyDescent="0.2">
      <c r="A95" t="s">
        <v>58</v>
      </c>
      <c r="E95" s="41" t="s">
        <v>513</v>
      </c>
    </row>
    <row r="96" spans="1:16" x14ac:dyDescent="0.2">
      <c r="A96" t="s">
        <v>49</v>
      </c>
      <c r="B96" s="36" t="s">
        <v>303</v>
      </c>
      <c r="C96" s="36" t="s">
        <v>514</v>
      </c>
      <c r="D96" s="37" t="s">
        <v>47</v>
      </c>
      <c r="E96" s="13" t="s">
        <v>515</v>
      </c>
      <c r="F96" s="38" t="s">
        <v>388</v>
      </c>
      <c r="G96" s="39">
        <v>8</v>
      </c>
      <c r="H96" s="38">
        <v>0</v>
      </c>
      <c r="I96" s="38">
        <f>ROUND(G96*H96,6)</f>
        <v>0</v>
      </c>
      <c r="L96" s="40">
        <v>0</v>
      </c>
      <c r="M96" s="34">
        <f>ROUND(ROUND(L96,2)*ROUND(G96,3),2)</f>
        <v>0</v>
      </c>
      <c r="N96" s="38" t="s">
        <v>53</v>
      </c>
      <c r="O96">
        <f>(M96*21)/100</f>
        <v>0</v>
      </c>
      <c r="P96" t="s">
        <v>27</v>
      </c>
    </row>
    <row r="97" spans="1:16" x14ac:dyDescent="0.2">
      <c r="A97" s="37" t="s">
        <v>54</v>
      </c>
      <c r="E97" s="41" t="s">
        <v>55</v>
      </c>
    </row>
    <row r="98" spans="1:16" x14ac:dyDescent="0.2">
      <c r="A98" s="37" t="s">
        <v>56</v>
      </c>
      <c r="E98" s="42" t="s">
        <v>55</v>
      </c>
    </row>
    <row r="99" spans="1:16" x14ac:dyDescent="0.2">
      <c r="A99" t="s">
        <v>58</v>
      </c>
      <c r="E99" s="41" t="s">
        <v>516</v>
      </c>
    </row>
    <row r="100" spans="1:16" x14ac:dyDescent="0.2">
      <c r="A100" t="s">
        <v>49</v>
      </c>
      <c r="B100" s="36" t="s">
        <v>307</v>
      </c>
      <c r="C100" s="36" t="s">
        <v>411</v>
      </c>
      <c r="D100" s="37" t="s">
        <v>26</v>
      </c>
      <c r="E100" s="13" t="s">
        <v>412</v>
      </c>
      <c r="F100" s="38" t="s">
        <v>388</v>
      </c>
      <c r="G100" s="39">
        <v>64</v>
      </c>
      <c r="H100" s="38">
        <v>0</v>
      </c>
      <c r="I100" s="38">
        <f>ROUND(G100*H100,6)</f>
        <v>0</v>
      </c>
      <c r="L100" s="40">
        <v>0</v>
      </c>
      <c r="M100" s="34">
        <f>ROUND(ROUND(L100,2)*ROUND(G100,3),2)</f>
        <v>0</v>
      </c>
      <c r="N100" s="38" t="s">
        <v>53</v>
      </c>
      <c r="O100">
        <f>(M100*21)/100</f>
        <v>0</v>
      </c>
      <c r="P100" t="s">
        <v>27</v>
      </c>
    </row>
    <row r="101" spans="1:16" x14ac:dyDescent="0.2">
      <c r="A101" s="37" t="s">
        <v>54</v>
      </c>
      <c r="E101" s="41" t="s">
        <v>55</v>
      </c>
    </row>
    <row r="102" spans="1:16" x14ac:dyDescent="0.2">
      <c r="A102" s="37" t="s">
        <v>56</v>
      </c>
      <c r="E102" s="42" t="s">
        <v>55</v>
      </c>
    </row>
    <row r="103" spans="1:16" ht="76.5" x14ac:dyDescent="0.2">
      <c r="A103" t="s">
        <v>58</v>
      </c>
      <c r="E103" s="41" t="s">
        <v>413</v>
      </c>
    </row>
    <row r="104" spans="1:16" x14ac:dyDescent="0.2">
      <c r="A104" t="s">
        <v>49</v>
      </c>
      <c r="B104" s="36" t="s">
        <v>310</v>
      </c>
      <c r="C104" s="36" t="s">
        <v>402</v>
      </c>
      <c r="D104" s="37" t="s">
        <v>47</v>
      </c>
      <c r="E104" s="13" t="s">
        <v>403</v>
      </c>
      <c r="F104" s="38" t="s">
        <v>388</v>
      </c>
      <c r="G104" s="39">
        <v>36</v>
      </c>
      <c r="H104" s="38">
        <v>0</v>
      </c>
      <c r="I104" s="38">
        <f>ROUND(G104*H104,6)</f>
        <v>0</v>
      </c>
      <c r="L104" s="40">
        <v>0</v>
      </c>
      <c r="M104" s="34">
        <f>ROUND(ROUND(L104,2)*ROUND(G104,3),2)</f>
        <v>0</v>
      </c>
      <c r="N104" s="38" t="s">
        <v>103</v>
      </c>
      <c r="O104">
        <f>(M104*21)/100</f>
        <v>0</v>
      </c>
      <c r="P104" t="s">
        <v>27</v>
      </c>
    </row>
    <row r="105" spans="1:16" x14ac:dyDescent="0.2">
      <c r="A105" s="37" t="s">
        <v>54</v>
      </c>
      <c r="E105" s="41" t="s">
        <v>55</v>
      </c>
    </row>
    <row r="106" spans="1:16" x14ac:dyDescent="0.2">
      <c r="A106" s="37" t="s">
        <v>56</v>
      </c>
      <c r="E106" s="42" t="s">
        <v>55</v>
      </c>
    </row>
    <row r="107" spans="1:16" x14ac:dyDescent="0.2">
      <c r="A107" t="s">
        <v>58</v>
      </c>
      <c r="E107" s="41" t="s">
        <v>95</v>
      </c>
    </row>
    <row r="108" spans="1:16" x14ac:dyDescent="0.2">
      <c r="A108" t="s">
        <v>46</v>
      </c>
      <c r="C108" s="33" t="s">
        <v>27</v>
      </c>
      <c r="E108" s="35" t="s">
        <v>517</v>
      </c>
      <c r="J108" s="34">
        <f>0</f>
        <v>0</v>
      </c>
      <c r="K108" s="34">
        <f>0</f>
        <v>0</v>
      </c>
      <c r="L108" s="34">
        <f>0+L109+L113+L117+L121+L125+L129+L133+L137</f>
        <v>0</v>
      </c>
      <c r="M108" s="34">
        <f>0+M109+M113+M117+M121+M125+M129+M133+M137</f>
        <v>0</v>
      </c>
    </row>
    <row r="109" spans="1:16" x14ac:dyDescent="0.2">
      <c r="A109" t="s">
        <v>49</v>
      </c>
      <c r="B109" s="36" t="s">
        <v>117</v>
      </c>
      <c r="C109" s="36" t="s">
        <v>518</v>
      </c>
      <c r="D109" s="37" t="s">
        <v>47</v>
      </c>
      <c r="E109" s="13" t="s">
        <v>519</v>
      </c>
      <c r="F109" s="38" t="s">
        <v>72</v>
      </c>
      <c r="G109" s="39">
        <v>67.5</v>
      </c>
      <c r="H109" s="38">
        <v>0</v>
      </c>
      <c r="I109" s="38">
        <f>ROUND(G109*H109,6)</f>
        <v>0</v>
      </c>
      <c r="L109" s="40">
        <v>0</v>
      </c>
      <c r="M109" s="34">
        <f>ROUND(ROUND(L109,2)*ROUND(G109,3),2)</f>
        <v>0</v>
      </c>
      <c r="N109" s="38" t="s">
        <v>53</v>
      </c>
      <c r="O109">
        <f>(M109*21)/100</f>
        <v>0</v>
      </c>
      <c r="P109" t="s">
        <v>27</v>
      </c>
    </row>
    <row r="110" spans="1:16" x14ac:dyDescent="0.2">
      <c r="A110" s="37" t="s">
        <v>54</v>
      </c>
      <c r="E110" s="41" t="s">
        <v>55</v>
      </c>
    </row>
    <row r="111" spans="1:16" x14ac:dyDescent="0.2">
      <c r="A111" s="37" t="s">
        <v>56</v>
      </c>
      <c r="E111" s="42" t="s">
        <v>55</v>
      </c>
    </row>
    <row r="112" spans="1:16" ht="76.5" x14ac:dyDescent="0.2">
      <c r="A112" t="s">
        <v>58</v>
      </c>
      <c r="E112" s="41" t="s">
        <v>520</v>
      </c>
    </row>
    <row r="113" spans="1:16" ht="25.5" x14ac:dyDescent="0.2">
      <c r="A113" t="s">
        <v>49</v>
      </c>
      <c r="B113" s="36" t="s">
        <v>123</v>
      </c>
      <c r="C113" s="36" t="s">
        <v>521</v>
      </c>
      <c r="D113" s="37" t="s">
        <v>47</v>
      </c>
      <c r="E113" s="13" t="s">
        <v>522</v>
      </c>
      <c r="F113" s="38" t="s">
        <v>523</v>
      </c>
      <c r="G113" s="39">
        <v>1350</v>
      </c>
      <c r="H113" s="38">
        <v>0</v>
      </c>
      <c r="I113" s="38">
        <f>ROUND(G113*H113,6)</f>
        <v>0</v>
      </c>
      <c r="L113" s="40">
        <v>0</v>
      </c>
      <c r="M113" s="34">
        <f>ROUND(ROUND(L113,2)*ROUND(G113,3),2)</f>
        <v>0</v>
      </c>
      <c r="N113" s="38" t="s">
        <v>53</v>
      </c>
      <c r="O113">
        <f>(M113*21)/100</f>
        <v>0</v>
      </c>
      <c r="P113" t="s">
        <v>27</v>
      </c>
    </row>
    <row r="114" spans="1:16" x14ac:dyDescent="0.2">
      <c r="A114" s="37" t="s">
        <v>54</v>
      </c>
      <c r="E114" s="41" t="s">
        <v>55</v>
      </c>
    </row>
    <row r="115" spans="1:16" x14ac:dyDescent="0.2">
      <c r="A115" s="37" t="s">
        <v>56</v>
      </c>
      <c r="E115" s="42" t="s">
        <v>55</v>
      </c>
    </row>
    <row r="116" spans="1:16" ht="76.5" x14ac:dyDescent="0.2">
      <c r="A116" t="s">
        <v>58</v>
      </c>
      <c r="E116" s="41" t="s">
        <v>524</v>
      </c>
    </row>
    <row r="117" spans="1:16" ht="38.25" x14ac:dyDescent="0.2">
      <c r="A117" t="s">
        <v>49</v>
      </c>
      <c r="B117" s="36" t="s">
        <v>129</v>
      </c>
      <c r="C117" s="36" t="s">
        <v>525</v>
      </c>
      <c r="D117" s="37" t="s">
        <v>47</v>
      </c>
      <c r="E117" s="13" t="s">
        <v>526</v>
      </c>
      <c r="F117" s="38" t="s">
        <v>94</v>
      </c>
      <c r="G117" s="39">
        <v>37.5</v>
      </c>
      <c r="H117" s="38">
        <v>0</v>
      </c>
      <c r="I117" s="38">
        <f>ROUND(G117*H117,6)</f>
        <v>0</v>
      </c>
      <c r="L117" s="40">
        <v>0</v>
      </c>
      <c r="M117" s="34">
        <f>ROUND(ROUND(L117,2)*ROUND(G117,3),2)</f>
        <v>0</v>
      </c>
      <c r="N117" s="38" t="s">
        <v>103</v>
      </c>
      <c r="O117">
        <f>(M117*21)/100</f>
        <v>0</v>
      </c>
      <c r="P117" t="s">
        <v>27</v>
      </c>
    </row>
    <row r="118" spans="1:16" x14ac:dyDescent="0.2">
      <c r="A118" s="37" t="s">
        <v>54</v>
      </c>
      <c r="E118" s="41" t="s">
        <v>55</v>
      </c>
    </row>
    <row r="119" spans="1:16" x14ac:dyDescent="0.2">
      <c r="A119" s="37" t="s">
        <v>56</v>
      </c>
      <c r="E119" s="42" t="s">
        <v>55</v>
      </c>
    </row>
    <row r="120" spans="1:16" x14ac:dyDescent="0.2">
      <c r="A120" t="s">
        <v>58</v>
      </c>
      <c r="E120" s="41" t="s">
        <v>95</v>
      </c>
    </row>
    <row r="121" spans="1:16" ht="38.25" x14ac:dyDescent="0.2">
      <c r="A121" t="s">
        <v>49</v>
      </c>
      <c r="B121" s="36" t="s">
        <v>132</v>
      </c>
      <c r="C121" s="36" t="s">
        <v>527</v>
      </c>
      <c r="D121" s="37" t="s">
        <v>47</v>
      </c>
      <c r="E121" s="13" t="s">
        <v>528</v>
      </c>
      <c r="F121" s="38" t="s">
        <v>501</v>
      </c>
      <c r="G121" s="39">
        <v>232.6</v>
      </c>
      <c r="H121" s="38">
        <v>0</v>
      </c>
      <c r="I121" s="38">
        <f>ROUND(G121*H121,6)</f>
        <v>0</v>
      </c>
      <c r="L121" s="40">
        <v>0</v>
      </c>
      <c r="M121" s="34">
        <f>ROUND(ROUND(L121,2)*ROUND(G121,3),2)</f>
        <v>0</v>
      </c>
      <c r="N121" s="38" t="s">
        <v>103</v>
      </c>
      <c r="O121">
        <f>(M121*21)/100</f>
        <v>0</v>
      </c>
      <c r="P121" t="s">
        <v>27</v>
      </c>
    </row>
    <row r="122" spans="1:16" x14ac:dyDescent="0.2">
      <c r="A122" s="37" t="s">
        <v>54</v>
      </c>
      <c r="E122" s="41" t="s">
        <v>55</v>
      </c>
    </row>
    <row r="123" spans="1:16" x14ac:dyDescent="0.2">
      <c r="A123" s="37" t="s">
        <v>56</v>
      </c>
      <c r="E123" s="42" t="s">
        <v>55</v>
      </c>
    </row>
    <row r="124" spans="1:16" x14ac:dyDescent="0.2">
      <c r="A124" t="s">
        <v>58</v>
      </c>
      <c r="E124" s="41" t="s">
        <v>95</v>
      </c>
    </row>
    <row r="125" spans="1:16" ht="25.5" x14ac:dyDescent="0.2">
      <c r="A125" t="s">
        <v>49</v>
      </c>
      <c r="B125" s="36" t="s">
        <v>136</v>
      </c>
      <c r="C125" s="36" t="s">
        <v>529</v>
      </c>
      <c r="D125" s="37" t="s">
        <v>47</v>
      </c>
      <c r="E125" s="13" t="s">
        <v>530</v>
      </c>
      <c r="F125" s="38" t="s">
        <v>120</v>
      </c>
      <c r="G125" s="39">
        <v>90.25</v>
      </c>
      <c r="H125" s="38">
        <v>0</v>
      </c>
      <c r="I125" s="38">
        <f>ROUND(G125*H125,6)</f>
        <v>0</v>
      </c>
      <c r="L125" s="40">
        <v>0</v>
      </c>
      <c r="M125" s="34">
        <f>ROUND(ROUND(L125,2)*ROUND(G125,3),2)</f>
        <v>0</v>
      </c>
      <c r="N125" s="38" t="s">
        <v>53</v>
      </c>
      <c r="O125">
        <f>(M125*21)/100</f>
        <v>0</v>
      </c>
      <c r="P125" t="s">
        <v>27</v>
      </c>
    </row>
    <row r="126" spans="1:16" x14ac:dyDescent="0.2">
      <c r="A126" s="37" t="s">
        <v>54</v>
      </c>
      <c r="E126" s="41" t="s">
        <v>55</v>
      </c>
    </row>
    <row r="127" spans="1:16" x14ac:dyDescent="0.2">
      <c r="A127" s="37" t="s">
        <v>56</v>
      </c>
      <c r="E127" s="42" t="s">
        <v>55</v>
      </c>
    </row>
    <row r="128" spans="1:16" ht="140.25" x14ac:dyDescent="0.2">
      <c r="A128" t="s">
        <v>58</v>
      </c>
      <c r="E128" s="41" t="s">
        <v>531</v>
      </c>
    </row>
    <row r="129" spans="1:16" ht="25.5" x14ac:dyDescent="0.2">
      <c r="A129" t="s">
        <v>49</v>
      </c>
      <c r="B129" s="36" t="s">
        <v>139</v>
      </c>
      <c r="C129" s="36" t="s">
        <v>532</v>
      </c>
      <c r="D129" s="37" t="s">
        <v>47</v>
      </c>
      <c r="E129" s="13" t="s">
        <v>533</v>
      </c>
      <c r="F129" s="38" t="s">
        <v>120</v>
      </c>
      <c r="G129" s="39">
        <v>38</v>
      </c>
      <c r="H129" s="38">
        <v>0</v>
      </c>
      <c r="I129" s="38">
        <f>ROUND(G129*H129,6)</f>
        <v>0</v>
      </c>
      <c r="L129" s="40">
        <v>0</v>
      </c>
      <c r="M129" s="34">
        <f>ROUND(ROUND(L129,2)*ROUND(G129,3),2)</f>
        <v>0</v>
      </c>
      <c r="N129" s="38" t="s">
        <v>53</v>
      </c>
      <c r="O129">
        <f>(M129*21)/100</f>
        <v>0</v>
      </c>
      <c r="P129" t="s">
        <v>27</v>
      </c>
    </row>
    <row r="130" spans="1:16" x14ac:dyDescent="0.2">
      <c r="A130" s="37" t="s">
        <v>54</v>
      </c>
      <c r="E130" s="41" t="s">
        <v>55</v>
      </c>
    </row>
    <row r="131" spans="1:16" x14ac:dyDescent="0.2">
      <c r="A131" s="37" t="s">
        <v>56</v>
      </c>
      <c r="E131" s="42" t="s">
        <v>55</v>
      </c>
    </row>
    <row r="132" spans="1:16" ht="89.25" x14ac:dyDescent="0.2">
      <c r="A132" t="s">
        <v>58</v>
      </c>
      <c r="E132" s="41" t="s">
        <v>121</v>
      </c>
    </row>
    <row r="133" spans="1:16" ht="25.5" x14ac:dyDescent="0.2">
      <c r="A133" t="s">
        <v>49</v>
      </c>
      <c r="B133" s="36" t="s">
        <v>143</v>
      </c>
      <c r="C133" s="36" t="s">
        <v>534</v>
      </c>
      <c r="D133" s="37" t="s">
        <v>47</v>
      </c>
      <c r="E133" s="13" t="s">
        <v>535</v>
      </c>
      <c r="F133" s="38" t="s">
        <v>120</v>
      </c>
      <c r="G133" s="39">
        <v>4.7</v>
      </c>
      <c r="H133" s="38">
        <v>0</v>
      </c>
      <c r="I133" s="38">
        <f>ROUND(G133*H133,6)</f>
        <v>0</v>
      </c>
      <c r="L133" s="40">
        <v>0</v>
      </c>
      <c r="M133" s="34">
        <f>ROUND(ROUND(L133,2)*ROUND(G133,3),2)</f>
        <v>0</v>
      </c>
      <c r="N133" s="38" t="s">
        <v>53</v>
      </c>
      <c r="O133">
        <f>(M133*21)/100</f>
        <v>0</v>
      </c>
      <c r="P133" t="s">
        <v>27</v>
      </c>
    </row>
    <row r="134" spans="1:16" x14ac:dyDescent="0.2">
      <c r="A134" s="37" t="s">
        <v>54</v>
      </c>
      <c r="E134" s="41" t="s">
        <v>55</v>
      </c>
    </row>
    <row r="135" spans="1:16" x14ac:dyDescent="0.2">
      <c r="A135" s="37" t="s">
        <v>56</v>
      </c>
      <c r="E135" s="42" t="s">
        <v>55</v>
      </c>
    </row>
    <row r="136" spans="1:16" ht="89.25" x14ac:dyDescent="0.2">
      <c r="A136" t="s">
        <v>58</v>
      </c>
      <c r="E136" s="41" t="s">
        <v>121</v>
      </c>
    </row>
    <row r="137" spans="1:16" ht="25.5" x14ac:dyDescent="0.2">
      <c r="A137" t="s">
        <v>49</v>
      </c>
      <c r="B137" s="36" t="s">
        <v>146</v>
      </c>
      <c r="C137" s="36" t="s">
        <v>536</v>
      </c>
      <c r="D137" s="37" t="s">
        <v>47</v>
      </c>
      <c r="E137" s="13" t="s">
        <v>537</v>
      </c>
      <c r="F137" s="38" t="s">
        <v>120</v>
      </c>
      <c r="G137" s="39">
        <v>6.93</v>
      </c>
      <c r="H137" s="38">
        <v>0</v>
      </c>
      <c r="I137" s="38">
        <f>ROUND(G137*H137,6)</f>
        <v>0</v>
      </c>
      <c r="L137" s="40">
        <v>0</v>
      </c>
      <c r="M137" s="34">
        <f>ROUND(ROUND(L137,2)*ROUND(G137,3),2)</f>
        <v>0</v>
      </c>
      <c r="N137" s="38" t="s">
        <v>53</v>
      </c>
      <c r="O137">
        <f>(M137*21)/100</f>
        <v>0</v>
      </c>
      <c r="P137" t="s">
        <v>27</v>
      </c>
    </row>
    <row r="138" spans="1:16" x14ac:dyDescent="0.2">
      <c r="A138" s="37" t="s">
        <v>54</v>
      </c>
      <c r="E138" s="41" t="s">
        <v>55</v>
      </c>
    </row>
    <row r="139" spans="1:16" x14ac:dyDescent="0.2">
      <c r="A139" s="37" t="s">
        <v>56</v>
      </c>
      <c r="E139" s="42" t="s">
        <v>55</v>
      </c>
    </row>
    <row r="140" spans="1:16" ht="63.75" x14ac:dyDescent="0.2">
      <c r="A140" t="s">
        <v>58</v>
      </c>
      <c r="E140" s="41" t="s">
        <v>538</v>
      </c>
    </row>
    <row r="141" spans="1:16" x14ac:dyDescent="0.2">
      <c r="A141" t="s">
        <v>46</v>
      </c>
      <c r="C141" s="33" t="s">
        <v>26</v>
      </c>
      <c r="E141" s="35" t="s">
        <v>539</v>
      </c>
      <c r="J141" s="34">
        <f>0</f>
        <v>0</v>
      </c>
      <c r="K141" s="34">
        <f>0</f>
        <v>0</v>
      </c>
      <c r="L141" s="34">
        <f>0+L142</f>
        <v>0</v>
      </c>
      <c r="M141" s="34">
        <f>0+M142</f>
        <v>0</v>
      </c>
    </row>
    <row r="142" spans="1:16" x14ac:dyDescent="0.2">
      <c r="A142" t="s">
        <v>49</v>
      </c>
      <c r="B142" s="36" t="s">
        <v>149</v>
      </c>
      <c r="C142" s="36" t="s">
        <v>411</v>
      </c>
      <c r="D142" s="37" t="s">
        <v>47</v>
      </c>
      <c r="E142" s="13" t="s">
        <v>412</v>
      </c>
      <c r="F142" s="38" t="s">
        <v>388</v>
      </c>
      <c r="G142" s="39">
        <v>68</v>
      </c>
      <c r="H142" s="38">
        <v>0</v>
      </c>
      <c r="I142" s="38">
        <f>ROUND(G142*H142,6)</f>
        <v>0</v>
      </c>
      <c r="L142" s="40">
        <v>0</v>
      </c>
      <c r="M142" s="34">
        <f>ROUND(ROUND(L142,2)*ROUND(G142,3),2)</f>
        <v>0</v>
      </c>
      <c r="N142" s="38" t="s">
        <v>53</v>
      </c>
      <c r="O142">
        <f>(M142*21)/100</f>
        <v>0</v>
      </c>
      <c r="P142" t="s">
        <v>27</v>
      </c>
    </row>
    <row r="143" spans="1:16" x14ac:dyDescent="0.2">
      <c r="A143" s="37" t="s">
        <v>54</v>
      </c>
      <c r="E143" s="41" t="s">
        <v>55</v>
      </c>
    </row>
    <row r="144" spans="1:16" x14ac:dyDescent="0.2">
      <c r="A144" s="37" t="s">
        <v>56</v>
      </c>
      <c r="E144" s="42" t="s">
        <v>55</v>
      </c>
    </row>
    <row r="145" spans="1:16" ht="89.25" x14ac:dyDescent="0.2">
      <c r="A145" t="s">
        <v>58</v>
      </c>
      <c r="E145" s="41" t="s">
        <v>540</v>
      </c>
    </row>
    <row r="146" spans="1:16" x14ac:dyDescent="0.2">
      <c r="A146" t="s">
        <v>46</v>
      </c>
      <c r="C146" s="33" t="s">
        <v>69</v>
      </c>
      <c r="E146" s="35" t="s">
        <v>541</v>
      </c>
      <c r="J146" s="34">
        <f>0</f>
        <v>0</v>
      </c>
      <c r="K146" s="34">
        <f>0</f>
        <v>0</v>
      </c>
      <c r="L146" s="34">
        <f>0+L147+L151+L155+L159+L163+L167+L171+L175+L179+L183+L187+L191+L195+L199+L203+L207</f>
        <v>0</v>
      </c>
      <c r="M146" s="34">
        <f>0+M147+M151+M155+M159+M163+M167+M171+M175+M179+M183+M187+M191+M195+M199+M203+M207</f>
        <v>0</v>
      </c>
    </row>
    <row r="147" spans="1:16" x14ac:dyDescent="0.2">
      <c r="A147" t="s">
        <v>49</v>
      </c>
      <c r="B147" s="36" t="s">
        <v>153</v>
      </c>
      <c r="C147" s="36" t="s">
        <v>542</v>
      </c>
      <c r="D147" s="37" t="s">
        <v>47</v>
      </c>
      <c r="E147" s="13" t="s">
        <v>543</v>
      </c>
      <c r="F147" s="38" t="s">
        <v>112</v>
      </c>
      <c r="G147" s="39">
        <v>150</v>
      </c>
      <c r="H147" s="38">
        <v>0</v>
      </c>
      <c r="I147" s="38">
        <f>ROUND(G147*H147,6)</f>
        <v>0</v>
      </c>
      <c r="L147" s="40">
        <v>0</v>
      </c>
      <c r="M147" s="34">
        <f>ROUND(ROUND(L147,2)*ROUND(G147,3),2)</f>
        <v>0</v>
      </c>
      <c r="N147" s="38" t="s">
        <v>103</v>
      </c>
      <c r="O147">
        <f>(M147*21)/100</f>
        <v>0</v>
      </c>
      <c r="P147" t="s">
        <v>27</v>
      </c>
    </row>
    <row r="148" spans="1:16" x14ac:dyDescent="0.2">
      <c r="A148" s="37" t="s">
        <v>54</v>
      </c>
      <c r="E148" s="41" t="s">
        <v>55</v>
      </c>
    </row>
    <row r="149" spans="1:16" x14ac:dyDescent="0.2">
      <c r="A149" s="37" t="s">
        <v>56</v>
      </c>
      <c r="E149" s="42" t="s">
        <v>55</v>
      </c>
    </row>
    <row r="150" spans="1:16" x14ac:dyDescent="0.2">
      <c r="A150" t="s">
        <v>58</v>
      </c>
      <c r="E150" s="41" t="s">
        <v>95</v>
      </c>
    </row>
    <row r="151" spans="1:16" x14ac:dyDescent="0.2">
      <c r="A151" t="s">
        <v>49</v>
      </c>
      <c r="B151" s="36" t="s">
        <v>159</v>
      </c>
      <c r="C151" s="36" t="s">
        <v>544</v>
      </c>
      <c r="D151" s="37" t="s">
        <v>47</v>
      </c>
      <c r="E151" s="13" t="s">
        <v>545</v>
      </c>
      <c r="F151" s="38" t="s">
        <v>72</v>
      </c>
      <c r="G151" s="39">
        <v>7.2</v>
      </c>
      <c r="H151" s="38">
        <v>0</v>
      </c>
      <c r="I151" s="38">
        <f>ROUND(G151*H151,6)</f>
        <v>0</v>
      </c>
      <c r="L151" s="40">
        <v>0</v>
      </c>
      <c r="M151" s="34">
        <f>ROUND(ROUND(L151,2)*ROUND(G151,3),2)</f>
        <v>0</v>
      </c>
      <c r="N151" s="38" t="s">
        <v>53</v>
      </c>
      <c r="O151">
        <f>(M151*21)/100</f>
        <v>0</v>
      </c>
      <c r="P151" t="s">
        <v>27</v>
      </c>
    </row>
    <row r="152" spans="1:16" x14ac:dyDescent="0.2">
      <c r="A152" s="37" t="s">
        <v>54</v>
      </c>
      <c r="E152" s="41" t="s">
        <v>55</v>
      </c>
    </row>
    <row r="153" spans="1:16" x14ac:dyDescent="0.2">
      <c r="A153" s="37" t="s">
        <v>56</v>
      </c>
      <c r="E153" s="42" t="s">
        <v>55</v>
      </c>
    </row>
    <row r="154" spans="1:16" ht="51" x14ac:dyDescent="0.2">
      <c r="A154" t="s">
        <v>58</v>
      </c>
      <c r="E154" s="41" t="s">
        <v>546</v>
      </c>
    </row>
    <row r="155" spans="1:16" x14ac:dyDescent="0.2">
      <c r="A155" t="s">
        <v>49</v>
      </c>
      <c r="B155" s="36" t="s">
        <v>163</v>
      </c>
      <c r="C155" s="36" t="s">
        <v>547</v>
      </c>
      <c r="D155" s="37" t="s">
        <v>47</v>
      </c>
      <c r="E155" s="13" t="s">
        <v>548</v>
      </c>
      <c r="F155" s="38" t="s">
        <v>94</v>
      </c>
      <c r="G155" s="39">
        <v>11.3</v>
      </c>
      <c r="H155" s="38">
        <v>0</v>
      </c>
      <c r="I155" s="38">
        <f>ROUND(G155*H155,6)</f>
        <v>0</v>
      </c>
      <c r="L155" s="40">
        <v>0</v>
      </c>
      <c r="M155" s="34">
        <f>ROUND(ROUND(L155,2)*ROUND(G155,3),2)</f>
        <v>0</v>
      </c>
      <c r="N155" s="38" t="s">
        <v>53</v>
      </c>
      <c r="O155">
        <f>(M155*21)/100</f>
        <v>0</v>
      </c>
      <c r="P155" t="s">
        <v>27</v>
      </c>
    </row>
    <row r="156" spans="1:16" x14ac:dyDescent="0.2">
      <c r="A156" s="37" t="s">
        <v>54</v>
      </c>
      <c r="E156" s="41" t="s">
        <v>55</v>
      </c>
    </row>
    <row r="157" spans="1:16" x14ac:dyDescent="0.2">
      <c r="A157" s="37" t="s">
        <v>56</v>
      </c>
      <c r="E157" s="42" t="s">
        <v>55</v>
      </c>
    </row>
    <row r="158" spans="1:16" ht="114.75" x14ac:dyDescent="0.2">
      <c r="A158" t="s">
        <v>58</v>
      </c>
      <c r="E158" s="41" t="s">
        <v>549</v>
      </c>
    </row>
    <row r="159" spans="1:16" x14ac:dyDescent="0.2">
      <c r="A159" t="s">
        <v>49</v>
      </c>
      <c r="B159" s="36" t="s">
        <v>166</v>
      </c>
      <c r="C159" s="36" t="s">
        <v>550</v>
      </c>
      <c r="D159" s="37" t="s">
        <v>47</v>
      </c>
      <c r="E159" s="13" t="s">
        <v>551</v>
      </c>
      <c r="F159" s="38" t="s">
        <v>112</v>
      </c>
      <c r="G159" s="39">
        <v>22.6</v>
      </c>
      <c r="H159" s="38">
        <v>0</v>
      </c>
      <c r="I159" s="38">
        <f>ROUND(G159*H159,6)</f>
        <v>0</v>
      </c>
      <c r="L159" s="40">
        <v>0</v>
      </c>
      <c r="M159" s="34">
        <f>ROUND(ROUND(L159,2)*ROUND(G159,3),2)</f>
        <v>0</v>
      </c>
      <c r="N159" s="38" t="s">
        <v>103</v>
      </c>
      <c r="O159">
        <f>(M159*21)/100</f>
        <v>0</v>
      </c>
      <c r="P159" t="s">
        <v>27</v>
      </c>
    </row>
    <row r="160" spans="1:16" x14ac:dyDescent="0.2">
      <c r="A160" s="37" t="s">
        <v>54</v>
      </c>
      <c r="E160" s="41" t="s">
        <v>55</v>
      </c>
    </row>
    <row r="161" spans="1:16" x14ac:dyDescent="0.2">
      <c r="A161" s="37" t="s">
        <v>56</v>
      </c>
      <c r="E161" s="42" t="s">
        <v>55</v>
      </c>
    </row>
    <row r="162" spans="1:16" x14ac:dyDescent="0.2">
      <c r="A162" t="s">
        <v>58</v>
      </c>
      <c r="E162" s="41" t="s">
        <v>95</v>
      </c>
    </row>
    <row r="163" spans="1:16" x14ac:dyDescent="0.2">
      <c r="A163" t="s">
        <v>49</v>
      </c>
      <c r="B163" s="36" t="s">
        <v>169</v>
      </c>
      <c r="C163" s="36" t="s">
        <v>552</v>
      </c>
      <c r="D163" s="37" t="s">
        <v>47</v>
      </c>
      <c r="E163" s="13" t="s">
        <v>553</v>
      </c>
      <c r="F163" s="38" t="s">
        <v>72</v>
      </c>
      <c r="G163" s="39">
        <v>27.645</v>
      </c>
      <c r="H163" s="38">
        <v>0</v>
      </c>
      <c r="I163" s="38">
        <f>ROUND(G163*H163,6)</f>
        <v>0</v>
      </c>
      <c r="L163" s="40">
        <v>0</v>
      </c>
      <c r="M163" s="34">
        <f>ROUND(ROUND(L163,2)*ROUND(G163,3),2)</f>
        <v>0</v>
      </c>
      <c r="N163" s="38" t="s">
        <v>53</v>
      </c>
      <c r="O163">
        <f>(M163*21)/100</f>
        <v>0</v>
      </c>
      <c r="P163" t="s">
        <v>27</v>
      </c>
    </row>
    <row r="164" spans="1:16" x14ac:dyDescent="0.2">
      <c r="A164" s="37" t="s">
        <v>54</v>
      </c>
      <c r="E164" s="41" t="s">
        <v>55</v>
      </c>
    </row>
    <row r="165" spans="1:16" x14ac:dyDescent="0.2">
      <c r="A165" s="37" t="s">
        <v>56</v>
      </c>
      <c r="E165" s="42" t="s">
        <v>55</v>
      </c>
    </row>
    <row r="166" spans="1:16" ht="38.25" x14ac:dyDescent="0.2">
      <c r="A166" t="s">
        <v>58</v>
      </c>
      <c r="E166" s="41" t="s">
        <v>554</v>
      </c>
    </row>
    <row r="167" spans="1:16" x14ac:dyDescent="0.2">
      <c r="A167" t="s">
        <v>49</v>
      </c>
      <c r="B167" s="36" t="s">
        <v>172</v>
      </c>
      <c r="C167" s="36" t="s">
        <v>555</v>
      </c>
      <c r="D167" s="37" t="s">
        <v>47</v>
      </c>
      <c r="E167" s="13" t="s">
        <v>556</v>
      </c>
      <c r="F167" s="38" t="s">
        <v>72</v>
      </c>
      <c r="G167" s="39">
        <v>0.28299999999999997</v>
      </c>
      <c r="H167" s="38">
        <v>0</v>
      </c>
      <c r="I167" s="38">
        <f>ROUND(G167*H167,6)</f>
        <v>0</v>
      </c>
      <c r="L167" s="40">
        <v>0</v>
      </c>
      <c r="M167" s="34">
        <f>ROUND(ROUND(L167,2)*ROUND(G167,3),2)</f>
        <v>0</v>
      </c>
      <c r="N167" s="38" t="s">
        <v>53</v>
      </c>
      <c r="O167">
        <f>(M167*21)/100</f>
        <v>0</v>
      </c>
      <c r="P167" t="s">
        <v>27</v>
      </c>
    </row>
    <row r="168" spans="1:16" x14ac:dyDescent="0.2">
      <c r="A168" s="37" t="s">
        <v>54</v>
      </c>
      <c r="E168" s="41" t="s">
        <v>55</v>
      </c>
    </row>
    <row r="169" spans="1:16" x14ac:dyDescent="0.2">
      <c r="A169" s="37" t="s">
        <v>56</v>
      </c>
      <c r="E169" s="42" t="s">
        <v>55</v>
      </c>
    </row>
    <row r="170" spans="1:16" ht="38.25" x14ac:dyDescent="0.2">
      <c r="A170" t="s">
        <v>58</v>
      </c>
      <c r="E170" s="41" t="s">
        <v>554</v>
      </c>
    </row>
    <row r="171" spans="1:16" x14ac:dyDescent="0.2">
      <c r="A171" t="s">
        <v>49</v>
      </c>
      <c r="B171" s="36" t="s">
        <v>177</v>
      </c>
      <c r="C171" s="36" t="s">
        <v>557</v>
      </c>
      <c r="D171" s="37" t="s">
        <v>47</v>
      </c>
      <c r="E171" s="13" t="s">
        <v>558</v>
      </c>
      <c r="F171" s="38" t="s">
        <v>62</v>
      </c>
      <c r="G171" s="39">
        <v>1</v>
      </c>
      <c r="H171" s="38">
        <v>0</v>
      </c>
      <c r="I171" s="38">
        <f>ROUND(G171*H171,6)</f>
        <v>0</v>
      </c>
      <c r="L171" s="40">
        <v>0</v>
      </c>
      <c r="M171" s="34">
        <f>ROUND(ROUND(L171,2)*ROUND(G171,3),2)</f>
        <v>0</v>
      </c>
      <c r="N171" s="38" t="s">
        <v>53</v>
      </c>
      <c r="O171">
        <f>(M171*21)/100</f>
        <v>0</v>
      </c>
      <c r="P171" t="s">
        <v>27</v>
      </c>
    </row>
    <row r="172" spans="1:16" x14ac:dyDescent="0.2">
      <c r="A172" s="37" t="s">
        <v>54</v>
      </c>
      <c r="E172" s="41" t="s">
        <v>55</v>
      </c>
    </row>
    <row r="173" spans="1:16" x14ac:dyDescent="0.2">
      <c r="A173" s="37" t="s">
        <v>56</v>
      </c>
      <c r="E173" s="42" t="s">
        <v>55</v>
      </c>
    </row>
    <row r="174" spans="1:16" ht="89.25" x14ac:dyDescent="0.2">
      <c r="A174" t="s">
        <v>58</v>
      </c>
      <c r="E174" s="41" t="s">
        <v>559</v>
      </c>
    </row>
    <row r="175" spans="1:16" x14ac:dyDescent="0.2">
      <c r="A175" t="s">
        <v>49</v>
      </c>
      <c r="B175" s="36" t="s">
        <v>181</v>
      </c>
      <c r="C175" s="36" t="s">
        <v>560</v>
      </c>
      <c r="D175" s="37" t="s">
        <v>47</v>
      </c>
      <c r="E175" s="13" t="s">
        <v>561</v>
      </c>
      <c r="F175" s="38" t="s">
        <v>62</v>
      </c>
      <c r="G175" s="39">
        <v>1</v>
      </c>
      <c r="H175" s="38">
        <v>0</v>
      </c>
      <c r="I175" s="38">
        <f>ROUND(G175*H175,6)</f>
        <v>0</v>
      </c>
      <c r="L175" s="40">
        <v>0</v>
      </c>
      <c r="M175" s="34">
        <f>ROUND(ROUND(L175,2)*ROUND(G175,3),2)</f>
        <v>0</v>
      </c>
      <c r="N175" s="38" t="s">
        <v>103</v>
      </c>
      <c r="O175">
        <f>(M175*21)/100</f>
        <v>0</v>
      </c>
      <c r="P175" t="s">
        <v>27</v>
      </c>
    </row>
    <row r="176" spans="1:16" x14ac:dyDescent="0.2">
      <c r="A176" s="37" t="s">
        <v>54</v>
      </c>
      <c r="E176" s="41" t="s">
        <v>55</v>
      </c>
    </row>
    <row r="177" spans="1:16" x14ac:dyDescent="0.2">
      <c r="A177" s="37" t="s">
        <v>56</v>
      </c>
      <c r="E177" s="42" t="s">
        <v>55</v>
      </c>
    </row>
    <row r="178" spans="1:16" ht="114.75" x14ac:dyDescent="0.2">
      <c r="A178" t="s">
        <v>58</v>
      </c>
      <c r="E178" s="41" t="s">
        <v>562</v>
      </c>
    </row>
    <row r="179" spans="1:16" x14ac:dyDescent="0.2">
      <c r="A179" t="s">
        <v>49</v>
      </c>
      <c r="B179" s="36" t="s">
        <v>185</v>
      </c>
      <c r="C179" s="36" t="s">
        <v>563</v>
      </c>
      <c r="D179" s="37" t="s">
        <v>47</v>
      </c>
      <c r="E179" s="13" t="s">
        <v>564</v>
      </c>
      <c r="F179" s="38" t="s">
        <v>72</v>
      </c>
      <c r="G179" s="39">
        <v>5</v>
      </c>
      <c r="H179" s="38">
        <v>0</v>
      </c>
      <c r="I179" s="38">
        <f>ROUND(G179*H179,6)</f>
        <v>0</v>
      </c>
      <c r="L179" s="40">
        <v>0</v>
      </c>
      <c r="M179" s="34">
        <f>ROUND(ROUND(L179,2)*ROUND(G179,3),2)</f>
        <v>0</v>
      </c>
      <c r="N179" s="38" t="s">
        <v>53</v>
      </c>
      <c r="O179">
        <f>(M179*21)/100</f>
        <v>0</v>
      </c>
      <c r="P179" t="s">
        <v>27</v>
      </c>
    </row>
    <row r="180" spans="1:16" x14ac:dyDescent="0.2">
      <c r="A180" s="37" t="s">
        <v>54</v>
      </c>
      <c r="E180" s="41" t="s">
        <v>55</v>
      </c>
    </row>
    <row r="181" spans="1:16" x14ac:dyDescent="0.2">
      <c r="A181" s="37" t="s">
        <v>56</v>
      </c>
      <c r="E181" s="42" t="s">
        <v>55</v>
      </c>
    </row>
    <row r="182" spans="1:16" ht="63.75" x14ac:dyDescent="0.2">
      <c r="A182" t="s">
        <v>58</v>
      </c>
      <c r="E182" s="41" t="s">
        <v>565</v>
      </c>
    </row>
    <row r="183" spans="1:16" x14ac:dyDescent="0.2">
      <c r="A183" t="s">
        <v>49</v>
      </c>
      <c r="B183" s="36" t="s">
        <v>188</v>
      </c>
      <c r="C183" s="36" t="s">
        <v>566</v>
      </c>
      <c r="D183" s="37" t="s">
        <v>47</v>
      </c>
      <c r="E183" s="13" t="s">
        <v>567</v>
      </c>
      <c r="F183" s="38" t="s">
        <v>112</v>
      </c>
      <c r="G183" s="39">
        <v>215</v>
      </c>
      <c r="H183" s="38">
        <v>0</v>
      </c>
      <c r="I183" s="38">
        <f>ROUND(G183*H183,6)</f>
        <v>0</v>
      </c>
      <c r="L183" s="40">
        <v>0</v>
      </c>
      <c r="M183" s="34">
        <f>ROUND(ROUND(L183,2)*ROUND(G183,3),2)</f>
        <v>0</v>
      </c>
      <c r="N183" s="38" t="s">
        <v>53</v>
      </c>
      <c r="O183">
        <f>(M183*21)/100</f>
        <v>0</v>
      </c>
      <c r="P183" t="s">
        <v>27</v>
      </c>
    </row>
    <row r="184" spans="1:16" x14ac:dyDescent="0.2">
      <c r="A184" s="37" t="s">
        <v>54</v>
      </c>
      <c r="E184" s="41" t="s">
        <v>55</v>
      </c>
    </row>
    <row r="185" spans="1:16" x14ac:dyDescent="0.2">
      <c r="A185" s="37" t="s">
        <v>56</v>
      </c>
      <c r="E185" s="42" t="s">
        <v>55</v>
      </c>
    </row>
    <row r="186" spans="1:16" x14ac:dyDescent="0.2">
      <c r="A186" t="s">
        <v>58</v>
      </c>
      <c r="E186" s="41" t="s">
        <v>568</v>
      </c>
    </row>
    <row r="187" spans="1:16" x14ac:dyDescent="0.2">
      <c r="A187" t="s">
        <v>49</v>
      </c>
      <c r="B187" s="36" t="s">
        <v>192</v>
      </c>
      <c r="C187" s="36" t="s">
        <v>569</v>
      </c>
      <c r="D187" s="37" t="s">
        <v>47</v>
      </c>
      <c r="E187" s="13" t="s">
        <v>570</v>
      </c>
      <c r="F187" s="38" t="s">
        <v>112</v>
      </c>
      <c r="G187" s="39">
        <v>172</v>
      </c>
      <c r="H187" s="38">
        <v>0</v>
      </c>
      <c r="I187" s="38">
        <f>ROUND(G187*H187,6)</f>
        <v>0</v>
      </c>
      <c r="L187" s="40">
        <v>0</v>
      </c>
      <c r="M187" s="34">
        <f>ROUND(ROUND(L187,2)*ROUND(G187,3),2)</f>
        <v>0</v>
      </c>
      <c r="N187" s="38" t="s">
        <v>53</v>
      </c>
      <c r="O187">
        <f>(M187*21)/100</f>
        <v>0</v>
      </c>
      <c r="P187" t="s">
        <v>27</v>
      </c>
    </row>
    <row r="188" spans="1:16" x14ac:dyDescent="0.2">
      <c r="A188" s="37" t="s">
        <v>54</v>
      </c>
      <c r="E188" s="41" t="s">
        <v>55</v>
      </c>
    </row>
    <row r="189" spans="1:16" x14ac:dyDescent="0.2">
      <c r="A189" s="37" t="s">
        <v>56</v>
      </c>
      <c r="E189" s="42" t="s">
        <v>55</v>
      </c>
    </row>
    <row r="190" spans="1:16" x14ac:dyDescent="0.2">
      <c r="A190" t="s">
        <v>58</v>
      </c>
      <c r="E190" s="41" t="s">
        <v>568</v>
      </c>
    </row>
    <row r="191" spans="1:16" ht="25.5" x14ac:dyDescent="0.2">
      <c r="A191" t="s">
        <v>49</v>
      </c>
      <c r="B191" s="36" t="s">
        <v>195</v>
      </c>
      <c r="C191" s="36" t="s">
        <v>571</v>
      </c>
      <c r="D191" s="37" t="s">
        <v>47</v>
      </c>
      <c r="E191" s="13" t="s">
        <v>572</v>
      </c>
      <c r="F191" s="38" t="s">
        <v>72</v>
      </c>
      <c r="G191" s="39">
        <v>13.28</v>
      </c>
      <c r="H191" s="38">
        <v>0</v>
      </c>
      <c r="I191" s="38">
        <f>ROUND(G191*H191,6)</f>
        <v>0</v>
      </c>
      <c r="L191" s="40">
        <v>0</v>
      </c>
      <c r="M191" s="34">
        <f>ROUND(ROUND(L191,2)*ROUND(G191,3),2)</f>
        <v>0</v>
      </c>
      <c r="N191" s="38" t="s">
        <v>53</v>
      </c>
      <c r="O191">
        <f>(M191*21)/100</f>
        <v>0</v>
      </c>
      <c r="P191" t="s">
        <v>27</v>
      </c>
    </row>
    <row r="192" spans="1:16" x14ac:dyDescent="0.2">
      <c r="A192" s="37" t="s">
        <v>54</v>
      </c>
      <c r="E192" s="41" t="s">
        <v>55</v>
      </c>
    </row>
    <row r="193" spans="1:16" x14ac:dyDescent="0.2">
      <c r="A193" s="37" t="s">
        <v>56</v>
      </c>
      <c r="E193" s="42" t="s">
        <v>55</v>
      </c>
    </row>
    <row r="194" spans="1:16" ht="153" x14ac:dyDescent="0.2">
      <c r="A194" t="s">
        <v>58</v>
      </c>
      <c r="E194" s="41" t="s">
        <v>573</v>
      </c>
    </row>
    <row r="195" spans="1:16" x14ac:dyDescent="0.2">
      <c r="A195" t="s">
        <v>49</v>
      </c>
      <c r="B195" s="36" t="s">
        <v>199</v>
      </c>
      <c r="C195" s="36" t="s">
        <v>574</v>
      </c>
      <c r="D195" s="37" t="s">
        <v>47</v>
      </c>
      <c r="E195" s="13" t="s">
        <v>575</v>
      </c>
      <c r="F195" s="38" t="s">
        <v>112</v>
      </c>
      <c r="G195" s="39">
        <v>85</v>
      </c>
      <c r="H195" s="38">
        <v>0</v>
      </c>
      <c r="I195" s="38">
        <f>ROUND(G195*H195,6)</f>
        <v>0</v>
      </c>
      <c r="L195" s="40">
        <v>0</v>
      </c>
      <c r="M195" s="34">
        <f>ROUND(ROUND(L195,2)*ROUND(G195,3),2)</f>
        <v>0</v>
      </c>
      <c r="N195" s="38" t="s">
        <v>53</v>
      </c>
      <c r="O195">
        <f>(M195*21)/100</f>
        <v>0</v>
      </c>
      <c r="P195" t="s">
        <v>27</v>
      </c>
    </row>
    <row r="196" spans="1:16" x14ac:dyDescent="0.2">
      <c r="A196" s="37" t="s">
        <v>54</v>
      </c>
      <c r="E196" s="41" t="s">
        <v>55</v>
      </c>
    </row>
    <row r="197" spans="1:16" x14ac:dyDescent="0.2">
      <c r="A197" s="37" t="s">
        <v>56</v>
      </c>
      <c r="E197" s="42" t="s">
        <v>55</v>
      </c>
    </row>
    <row r="198" spans="1:16" ht="25.5" x14ac:dyDescent="0.2">
      <c r="A198" t="s">
        <v>58</v>
      </c>
      <c r="E198" s="41" t="s">
        <v>576</v>
      </c>
    </row>
    <row r="199" spans="1:16" x14ac:dyDescent="0.2">
      <c r="A199" t="s">
        <v>49</v>
      </c>
      <c r="B199" s="36" t="s">
        <v>203</v>
      </c>
      <c r="C199" s="36" t="s">
        <v>577</v>
      </c>
      <c r="D199" s="37" t="s">
        <v>47</v>
      </c>
      <c r="E199" s="13" t="s">
        <v>578</v>
      </c>
      <c r="F199" s="38" t="s">
        <v>112</v>
      </c>
      <c r="G199" s="39">
        <v>500</v>
      </c>
      <c r="H199" s="38">
        <v>0</v>
      </c>
      <c r="I199" s="38">
        <f>ROUND(G199*H199,6)</f>
        <v>0</v>
      </c>
      <c r="L199" s="40">
        <v>0</v>
      </c>
      <c r="M199" s="34">
        <f>ROUND(ROUND(L199,2)*ROUND(G199,3),2)</f>
        <v>0</v>
      </c>
      <c r="N199" s="38" t="s">
        <v>103</v>
      </c>
      <c r="O199">
        <f>(M199*21)/100</f>
        <v>0</v>
      </c>
      <c r="P199" t="s">
        <v>27</v>
      </c>
    </row>
    <row r="200" spans="1:16" x14ac:dyDescent="0.2">
      <c r="A200" s="37" t="s">
        <v>54</v>
      </c>
      <c r="E200" s="41" t="s">
        <v>55</v>
      </c>
    </row>
    <row r="201" spans="1:16" x14ac:dyDescent="0.2">
      <c r="A201" s="37" t="s">
        <v>56</v>
      </c>
      <c r="E201" s="42" t="s">
        <v>55</v>
      </c>
    </row>
    <row r="202" spans="1:16" x14ac:dyDescent="0.2">
      <c r="A202" t="s">
        <v>58</v>
      </c>
      <c r="E202" s="41" t="s">
        <v>579</v>
      </c>
    </row>
    <row r="203" spans="1:16" x14ac:dyDescent="0.2">
      <c r="A203" t="s">
        <v>49</v>
      </c>
      <c r="B203" s="36" t="s">
        <v>206</v>
      </c>
      <c r="C203" s="36" t="s">
        <v>580</v>
      </c>
      <c r="D203" s="37" t="s">
        <v>47</v>
      </c>
      <c r="E203" s="13" t="s">
        <v>581</v>
      </c>
      <c r="F203" s="38" t="s">
        <v>112</v>
      </c>
      <c r="G203" s="39">
        <v>500</v>
      </c>
      <c r="H203" s="38">
        <v>0</v>
      </c>
      <c r="I203" s="38">
        <f>ROUND(G203*H203,6)</f>
        <v>0</v>
      </c>
      <c r="L203" s="40">
        <v>0</v>
      </c>
      <c r="M203" s="34">
        <f>ROUND(ROUND(L203,2)*ROUND(G203,3),2)</f>
        <v>0</v>
      </c>
      <c r="N203" s="38" t="s">
        <v>103</v>
      </c>
      <c r="O203">
        <f>(M203*21)/100</f>
        <v>0</v>
      </c>
      <c r="P203" t="s">
        <v>27</v>
      </c>
    </row>
    <row r="204" spans="1:16" x14ac:dyDescent="0.2">
      <c r="A204" s="37" t="s">
        <v>54</v>
      </c>
      <c r="E204" s="41" t="s">
        <v>55</v>
      </c>
    </row>
    <row r="205" spans="1:16" x14ac:dyDescent="0.2">
      <c r="A205" s="37" t="s">
        <v>56</v>
      </c>
      <c r="E205" s="42" t="s">
        <v>55</v>
      </c>
    </row>
    <row r="206" spans="1:16" x14ac:dyDescent="0.2">
      <c r="A206" t="s">
        <v>58</v>
      </c>
      <c r="E206" s="41" t="s">
        <v>95</v>
      </c>
    </row>
    <row r="207" spans="1:16" x14ac:dyDescent="0.2">
      <c r="A207" t="s">
        <v>49</v>
      </c>
      <c r="B207" s="36" t="s">
        <v>209</v>
      </c>
      <c r="C207" s="36" t="s">
        <v>582</v>
      </c>
      <c r="D207" s="37" t="s">
        <v>47</v>
      </c>
      <c r="E207" s="13" t="s">
        <v>583</v>
      </c>
      <c r="F207" s="38" t="s">
        <v>112</v>
      </c>
      <c r="G207" s="39">
        <v>500</v>
      </c>
      <c r="H207" s="38">
        <v>0</v>
      </c>
      <c r="I207" s="38">
        <f>ROUND(G207*H207,6)</f>
        <v>0</v>
      </c>
      <c r="L207" s="40">
        <v>0</v>
      </c>
      <c r="M207" s="34">
        <f>ROUND(ROUND(L207,2)*ROUND(G207,3),2)</f>
        <v>0</v>
      </c>
      <c r="N207" s="38" t="s">
        <v>103</v>
      </c>
      <c r="O207">
        <f>(M207*21)/100</f>
        <v>0</v>
      </c>
      <c r="P207" t="s">
        <v>27</v>
      </c>
    </row>
    <row r="208" spans="1:16" x14ac:dyDescent="0.2">
      <c r="A208" s="37" t="s">
        <v>54</v>
      </c>
      <c r="E208" s="41" t="s">
        <v>55</v>
      </c>
    </row>
    <row r="209" spans="1:16" x14ac:dyDescent="0.2">
      <c r="A209" s="37" t="s">
        <v>56</v>
      </c>
      <c r="E209" s="42" t="s">
        <v>55</v>
      </c>
    </row>
    <row r="210" spans="1:16" x14ac:dyDescent="0.2">
      <c r="A210" t="s">
        <v>58</v>
      </c>
      <c r="E210" s="41" t="s">
        <v>95</v>
      </c>
    </row>
    <row r="211" spans="1:16" x14ac:dyDescent="0.2">
      <c r="A211" t="s">
        <v>46</v>
      </c>
      <c r="C211" s="33" t="s">
        <v>75</v>
      </c>
      <c r="E211" s="35" t="s">
        <v>584</v>
      </c>
      <c r="J211" s="34">
        <f>0</f>
        <v>0</v>
      </c>
      <c r="K211" s="34">
        <f>0</f>
        <v>0</v>
      </c>
      <c r="L211" s="34">
        <f>0+L212+L216+L220+L224</f>
        <v>0</v>
      </c>
      <c r="M211" s="34">
        <f>0+M212+M216+M220+M224</f>
        <v>0</v>
      </c>
    </row>
    <row r="212" spans="1:16" ht="25.5" x14ac:dyDescent="0.2">
      <c r="A212" t="s">
        <v>49</v>
      </c>
      <c r="B212" s="36" t="s">
        <v>212</v>
      </c>
      <c r="C212" s="36" t="s">
        <v>585</v>
      </c>
      <c r="D212" s="37" t="s">
        <v>47</v>
      </c>
      <c r="E212" s="13" t="s">
        <v>586</v>
      </c>
      <c r="F212" s="38" t="s">
        <v>72</v>
      </c>
      <c r="G212" s="39">
        <v>55.2</v>
      </c>
      <c r="H212" s="38">
        <v>0</v>
      </c>
      <c r="I212" s="38">
        <f>ROUND(G212*H212,6)</f>
        <v>0</v>
      </c>
      <c r="L212" s="40">
        <v>0</v>
      </c>
      <c r="M212" s="34">
        <f>ROUND(ROUND(L212,2)*ROUND(G212,3),2)</f>
        <v>0</v>
      </c>
      <c r="N212" s="38" t="s">
        <v>53</v>
      </c>
      <c r="O212">
        <f>(M212*21)/100</f>
        <v>0</v>
      </c>
      <c r="P212" t="s">
        <v>27</v>
      </c>
    </row>
    <row r="213" spans="1:16" x14ac:dyDescent="0.2">
      <c r="A213" s="37" t="s">
        <v>54</v>
      </c>
      <c r="E213" s="41" t="s">
        <v>55</v>
      </c>
    </row>
    <row r="214" spans="1:16" x14ac:dyDescent="0.2">
      <c r="A214" s="37" t="s">
        <v>56</v>
      </c>
      <c r="E214" s="42" t="s">
        <v>55</v>
      </c>
    </row>
    <row r="215" spans="1:16" ht="127.5" x14ac:dyDescent="0.2">
      <c r="A215" t="s">
        <v>58</v>
      </c>
      <c r="E215" s="41" t="s">
        <v>587</v>
      </c>
    </row>
    <row r="216" spans="1:16" ht="25.5" x14ac:dyDescent="0.2">
      <c r="A216" t="s">
        <v>49</v>
      </c>
      <c r="B216" s="36" t="s">
        <v>215</v>
      </c>
      <c r="C216" s="36" t="s">
        <v>588</v>
      </c>
      <c r="D216" s="37" t="s">
        <v>47</v>
      </c>
      <c r="E216" s="13" t="s">
        <v>589</v>
      </c>
      <c r="F216" s="38" t="s">
        <v>523</v>
      </c>
      <c r="G216" s="39">
        <v>1104</v>
      </c>
      <c r="H216" s="38">
        <v>0</v>
      </c>
      <c r="I216" s="38">
        <f>ROUND(G216*H216,6)</f>
        <v>0</v>
      </c>
      <c r="L216" s="40">
        <v>0</v>
      </c>
      <c r="M216" s="34">
        <f>ROUND(ROUND(L216,2)*ROUND(G216,3),2)</f>
        <v>0</v>
      </c>
      <c r="N216" s="38" t="s">
        <v>53</v>
      </c>
      <c r="O216">
        <f>(M216*21)/100</f>
        <v>0</v>
      </c>
      <c r="P216" t="s">
        <v>27</v>
      </c>
    </row>
    <row r="217" spans="1:16" x14ac:dyDescent="0.2">
      <c r="A217" s="37" t="s">
        <v>54</v>
      </c>
      <c r="E217" s="41" t="s">
        <v>55</v>
      </c>
    </row>
    <row r="218" spans="1:16" x14ac:dyDescent="0.2">
      <c r="A218" s="37" t="s">
        <v>56</v>
      </c>
      <c r="E218" s="42" t="s">
        <v>55</v>
      </c>
    </row>
    <row r="219" spans="1:16" ht="114.75" x14ac:dyDescent="0.2">
      <c r="A219" t="s">
        <v>58</v>
      </c>
      <c r="E219" s="41" t="s">
        <v>590</v>
      </c>
    </row>
    <row r="220" spans="1:16" ht="25.5" x14ac:dyDescent="0.2">
      <c r="A220" t="s">
        <v>49</v>
      </c>
      <c r="B220" s="36" t="s">
        <v>218</v>
      </c>
      <c r="C220" s="36" t="s">
        <v>529</v>
      </c>
      <c r="D220" s="37" t="s">
        <v>27</v>
      </c>
      <c r="E220" s="13" t="s">
        <v>530</v>
      </c>
      <c r="F220" s="38" t="s">
        <v>120</v>
      </c>
      <c r="G220" s="39">
        <v>104.88</v>
      </c>
      <c r="H220" s="38">
        <v>0</v>
      </c>
      <c r="I220" s="38">
        <f>ROUND(G220*H220,6)</f>
        <v>0</v>
      </c>
      <c r="L220" s="40">
        <v>0</v>
      </c>
      <c r="M220" s="34">
        <f>ROUND(ROUND(L220,2)*ROUND(G220,3),2)</f>
        <v>0</v>
      </c>
      <c r="N220" s="38" t="s">
        <v>53</v>
      </c>
      <c r="O220">
        <f>(M220*21)/100</f>
        <v>0</v>
      </c>
      <c r="P220" t="s">
        <v>27</v>
      </c>
    </row>
    <row r="221" spans="1:16" x14ac:dyDescent="0.2">
      <c r="A221" s="37" t="s">
        <v>54</v>
      </c>
      <c r="E221" s="41" t="s">
        <v>55</v>
      </c>
    </row>
    <row r="222" spans="1:16" x14ac:dyDescent="0.2">
      <c r="A222" s="37" t="s">
        <v>56</v>
      </c>
      <c r="E222" s="42" t="s">
        <v>55</v>
      </c>
    </row>
    <row r="223" spans="1:16" ht="140.25" x14ac:dyDescent="0.2">
      <c r="A223" t="s">
        <v>58</v>
      </c>
      <c r="E223" s="41" t="s">
        <v>531</v>
      </c>
    </row>
    <row r="224" spans="1:16" ht="25.5" x14ac:dyDescent="0.2">
      <c r="A224" t="s">
        <v>49</v>
      </c>
      <c r="B224" s="36" t="s">
        <v>222</v>
      </c>
      <c r="C224" s="36" t="s">
        <v>591</v>
      </c>
      <c r="D224" s="37" t="s">
        <v>47</v>
      </c>
      <c r="E224" s="13" t="s">
        <v>592</v>
      </c>
      <c r="F224" s="38" t="s">
        <v>120</v>
      </c>
      <c r="G224" s="39">
        <v>2.25</v>
      </c>
      <c r="H224" s="38">
        <v>0</v>
      </c>
      <c r="I224" s="38">
        <f>ROUND(G224*H224,6)</f>
        <v>0</v>
      </c>
      <c r="L224" s="40">
        <v>0</v>
      </c>
      <c r="M224" s="34">
        <f>ROUND(ROUND(L224,2)*ROUND(G224,3),2)</f>
        <v>0</v>
      </c>
      <c r="N224" s="38" t="s">
        <v>53</v>
      </c>
      <c r="O224">
        <f>(M224*21)/100</f>
        <v>0</v>
      </c>
      <c r="P224" t="s">
        <v>27</v>
      </c>
    </row>
    <row r="225" spans="1:16" x14ac:dyDescent="0.2">
      <c r="A225" s="37" t="s">
        <v>54</v>
      </c>
      <c r="E225" s="41" t="s">
        <v>55</v>
      </c>
    </row>
    <row r="226" spans="1:16" x14ac:dyDescent="0.2">
      <c r="A226" s="37" t="s">
        <v>56</v>
      </c>
      <c r="E226" s="42" t="s">
        <v>55</v>
      </c>
    </row>
    <row r="227" spans="1:16" ht="89.25" x14ac:dyDescent="0.2">
      <c r="A227" t="s">
        <v>58</v>
      </c>
      <c r="E227" s="41" t="s">
        <v>121</v>
      </c>
    </row>
    <row r="228" spans="1:16" x14ac:dyDescent="0.2">
      <c r="A228" t="s">
        <v>46</v>
      </c>
      <c r="C228" s="33" t="s">
        <v>79</v>
      </c>
      <c r="E228" s="35" t="s">
        <v>593</v>
      </c>
      <c r="J228" s="34">
        <f>0</f>
        <v>0</v>
      </c>
      <c r="K228" s="34">
        <f>0</f>
        <v>0</v>
      </c>
      <c r="L228" s="34">
        <f>0+L229+L233</f>
        <v>0</v>
      </c>
      <c r="M228" s="34">
        <f>0+M229+M233</f>
        <v>0</v>
      </c>
    </row>
    <row r="229" spans="1:16" x14ac:dyDescent="0.2">
      <c r="A229" t="s">
        <v>49</v>
      </c>
      <c r="B229" s="36" t="s">
        <v>225</v>
      </c>
      <c r="C229" s="36" t="s">
        <v>508</v>
      </c>
      <c r="D229" s="37" t="s">
        <v>47</v>
      </c>
      <c r="E229" s="13" t="s">
        <v>509</v>
      </c>
      <c r="F229" s="38" t="s">
        <v>62</v>
      </c>
      <c r="G229" s="39">
        <v>3</v>
      </c>
      <c r="H229" s="38">
        <v>0</v>
      </c>
      <c r="I229" s="38">
        <f>ROUND(G229*H229,6)</f>
        <v>0</v>
      </c>
      <c r="L229" s="40">
        <v>0</v>
      </c>
      <c r="M229" s="34">
        <f>ROUND(ROUND(L229,2)*ROUND(G229,3),2)</f>
        <v>0</v>
      </c>
      <c r="N229" s="38" t="s">
        <v>53</v>
      </c>
      <c r="O229">
        <f>(M229*21)/100</f>
        <v>0</v>
      </c>
      <c r="P229" t="s">
        <v>27</v>
      </c>
    </row>
    <row r="230" spans="1:16" x14ac:dyDescent="0.2">
      <c r="A230" s="37" t="s">
        <v>54</v>
      </c>
      <c r="E230" s="41" t="s">
        <v>55</v>
      </c>
    </row>
    <row r="231" spans="1:16" x14ac:dyDescent="0.2">
      <c r="A231" s="37" t="s">
        <v>56</v>
      </c>
      <c r="E231" s="42" t="s">
        <v>55</v>
      </c>
    </row>
    <row r="232" spans="1:16" ht="25.5" x14ac:dyDescent="0.2">
      <c r="A232" t="s">
        <v>58</v>
      </c>
      <c r="E232" s="41" t="s">
        <v>510</v>
      </c>
    </row>
    <row r="233" spans="1:16" x14ac:dyDescent="0.2">
      <c r="A233" t="s">
        <v>49</v>
      </c>
      <c r="B233" s="36" t="s">
        <v>228</v>
      </c>
      <c r="C233" s="36" t="s">
        <v>411</v>
      </c>
      <c r="D233" s="37" t="s">
        <v>27</v>
      </c>
      <c r="E233" s="13" t="s">
        <v>412</v>
      </c>
      <c r="F233" s="38" t="s">
        <v>388</v>
      </c>
      <c r="G233" s="39">
        <v>124</v>
      </c>
      <c r="H233" s="38">
        <v>0</v>
      </c>
      <c r="I233" s="38">
        <f>ROUND(G233*H233,6)</f>
        <v>0</v>
      </c>
      <c r="L233" s="40">
        <v>0</v>
      </c>
      <c r="M233" s="34">
        <f>ROUND(ROUND(L233,2)*ROUND(G233,3),2)</f>
        <v>0</v>
      </c>
      <c r="N233" s="38" t="s">
        <v>53</v>
      </c>
      <c r="O233">
        <f>(M233*21)/100</f>
        <v>0</v>
      </c>
      <c r="P233" t="s">
        <v>27</v>
      </c>
    </row>
    <row r="234" spans="1:16" x14ac:dyDescent="0.2">
      <c r="A234" s="37" t="s">
        <v>54</v>
      </c>
      <c r="E234" s="41" t="s">
        <v>55</v>
      </c>
    </row>
    <row r="235" spans="1:16" x14ac:dyDescent="0.2">
      <c r="A235" s="37" t="s">
        <v>56</v>
      </c>
      <c r="E235" s="42" t="s">
        <v>55</v>
      </c>
    </row>
    <row r="236" spans="1:16" ht="76.5" x14ac:dyDescent="0.2">
      <c r="A236" t="s">
        <v>58</v>
      </c>
      <c r="E236" s="41" t="s">
        <v>413</v>
      </c>
    </row>
    <row r="237" spans="1:16" x14ac:dyDescent="0.2">
      <c r="A237" t="s">
        <v>46</v>
      </c>
      <c r="C237" s="33" t="s">
        <v>83</v>
      </c>
      <c r="E237" s="35" t="s">
        <v>594</v>
      </c>
      <c r="J237" s="34">
        <f>0</f>
        <v>0</v>
      </c>
      <c r="K237" s="34">
        <f>0</f>
        <v>0</v>
      </c>
      <c r="L237" s="34">
        <f>0+L238+L242+L246</f>
        <v>0</v>
      </c>
      <c r="M237" s="34">
        <f>0+M238+M242+M246</f>
        <v>0</v>
      </c>
    </row>
    <row r="238" spans="1:16" x14ac:dyDescent="0.2">
      <c r="A238" t="s">
        <v>49</v>
      </c>
      <c r="B238" s="36" t="s">
        <v>231</v>
      </c>
      <c r="C238" s="36" t="s">
        <v>595</v>
      </c>
      <c r="D238" s="37" t="s">
        <v>47</v>
      </c>
      <c r="E238" s="13" t="s">
        <v>596</v>
      </c>
      <c r="F238" s="38" t="s">
        <v>112</v>
      </c>
      <c r="G238" s="39">
        <v>18</v>
      </c>
      <c r="H238" s="38">
        <v>0</v>
      </c>
      <c r="I238" s="38">
        <f>ROUND(G238*H238,6)</f>
        <v>0</v>
      </c>
      <c r="L238" s="40">
        <v>0</v>
      </c>
      <c r="M238" s="34">
        <f>ROUND(ROUND(L238,2)*ROUND(G238,3),2)</f>
        <v>0</v>
      </c>
      <c r="N238" s="38" t="s">
        <v>53</v>
      </c>
      <c r="O238">
        <f>(M238*21)/100</f>
        <v>0</v>
      </c>
      <c r="P238" t="s">
        <v>27</v>
      </c>
    </row>
    <row r="239" spans="1:16" x14ac:dyDescent="0.2">
      <c r="A239" s="37" t="s">
        <v>54</v>
      </c>
      <c r="E239" s="41" t="s">
        <v>55</v>
      </c>
    </row>
    <row r="240" spans="1:16" x14ac:dyDescent="0.2">
      <c r="A240" s="37" t="s">
        <v>56</v>
      </c>
      <c r="E240" s="42" t="s">
        <v>55</v>
      </c>
    </row>
    <row r="241" spans="1:16" ht="165.75" x14ac:dyDescent="0.2">
      <c r="A241" t="s">
        <v>58</v>
      </c>
      <c r="E241" s="41" t="s">
        <v>597</v>
      </c>
    </row>
    <row r="242" spans="1:16" x14ac:dyDescent="0.2">
      <c r="A242" t="s">
        <v>49</v>
      </c>
      <c r="B242" s="36" t="s">
        <v>234</v>
      </c>
      <c r="C242" s="36" t="s">
        <v>598</v>
      </c>
      <c r="D242" s="37" t="s">
        <v>47</v>
      </c>
      <c r="E242" s="13" t="s">
        <v>599</v>
      </c>
      <c r="F242" s="38" t="s">
        <v>94</v>
      </c>
      <c r="G242" s="39">
        <v>12</v>
      </c>
      <c r="H242" s="38">
        <v>0</v>
      </c>
      <c r="I242" s="38">
        <f>ROUND(G242*H242,6)</f>
        <v>0</v>
      </c>
      <c r="L242" s="40">
        <v>0</v>
      </c>
      <c r="M242" s="34">
        <f>ROUND(ROUND(L242,2)*ROUND(G242,3),2)</f>
        <v>0</v>
      </c>
      <c r="N242" s="38" t="s">
        <v>53</v>
      </c>
      <c r="O242">
        <f>(M242*21)/100</f>
        <v>0</v>
      </c>
      <c r="P242" t="s">
        <v>27</v>
      </c>
    </row>
    <row r="243" spans="1:16" x14ac:dyDescent="0.2">
      <c r="A243" s="37" t="s">
        <v>54</v>
      </c>
      <c r="E243" s="41" t="s">
        <v>55</v>
      </c>
    </row>
    <row r="244" spans="1:16" x14ac:dyDescent="0.2">
      <c r="A244" s="37" t="s">
        <v>56</v>
      </c>
      <c r="E244" s="42" t="s">
        <v>55</v>
      </c>
    </row>
    <row r="245" spans="1:16" ht="229.5" x14ac:dyDescent="0.2">
      <c r="A245" t="s">
        <v>58</v>
      </c>
      <c r="E245" s="41" t="s">
        <v>600</v>
      </c>
    </row>
    <row r="246" spans="1:16" x14ac:dyDescent="0.2">
      <c r="A246" t="s">
        <v>49</v>
      </c>
      <c r="B246" s="36" t="s">
        <v>237</v>
      </c>
      <c r="C246" s="36" t="s">
        <v>601</v>
      </c>
      <c r="D246" s="37" t="s">
        <v>47</v>
      </c>
      <c r="E246" s="13" t="s">
        <v>602</v>
      </c>
      <c r="F246" s="38" t="s">
        <v>72</v>
      </c>
      <c r="G246" s="39">
        <v>2.4</v>
      </c>
      <c r="H246" s="38">
        <v>0</v>
      </c>
      <c r="I246" s="38">
        <f>ROUND(G246*H246,6)</f>
        <v>0</v>
      </c>
      <c r="L246" s="40">
        <v>0</v>
      </c>
      <c r="M246" s="34">
        <f>ROUND(ROUND(L246,2)*ROUND(G246,3),2)</f>
        <v>0</v>
      </c>
      <c r="N246" s="38" t="s">
        <v>53</v>
      </c>
      <c r="O246">
        <f>(M246*21)/100</f>
        <v>0</v>
      </c>
      <c r="P246" t="s">
        <v>27</v>
      </c>
    </row>
    <row r="247" spans="1:16" x14ac:dyDescent="0.2">
      <c r="A247" s="37" t="s">
        <v>54</v>
      </c>
      <c r="E247" s="41" t="s">
        <v>55</v>
      </c>
    </row>
    <row r="248" spans="1:16" x14ac:dyDescent="0.2">
      <c r="A248" s="37" t="s">
        <v>56</v>
      </c>
      <c r="E248" s="42" t="s">
        <v>55</v>
      </c>
    </row>
    <row r="249" spans="1:16" ht="204" x14ac:dyDescent="0.2">
      <c r="A249" t="s">
        <v>58</v>
      </c>
      <c r="E249" s="41" t="s">
        <v>603</v>
      </c>
    </row>
    <row r="250" spans="1:16" x14ac:dyDescent="0.2">
      <c r="A250" t="s">
        <v>46</v>
      </c>
      <c r="C250" s="33" t="s">
        <v>87</v>
      </c>
      <c r="E250" s="35" t="s">
        <v>604</v>
      </c>
      <c r="J250" s="34">
        <f>0</f>
        <v>0</v>
      </c>
      <c r="K250" s="34">
        <f>0</f>
        <v>0</v>
      </c>
      <c r="L250" s="34">
        <f>0+L251+L255+L259+L263+L267</f>
        <v>0</v>
      </c>
      <c r="M250" s="34">
        <f>0+M251+M255+M259+M263+M267</f>
        <v>0</v>
      </c>
    </row>
    <row r="251" spans="1:16" x14ac:dyDescent="0.2">
      <c r="A251" t="s">
        <v>49</v>
      </c>
      <c r="B251" s="36" t="s">
        <v>241</v>
      </c>
      <c r="C251" s="36" t="s">
        <v>605</v>
      </c>
      <c r="D251" s="37" t="s">
        <v>47</v>
      </c>
      <c r="E251" s="13" t="s">
        <v>606</v>
      </c>
      <c r="F251" s="38" t="s">
        <v>72</v>
      </c>
      <c r="G251" s="39">
        <v>8.2739999999999991</v>
      </c>
      <c r="H251" s="38">
        <v>0</v>
      </c>
      <c r="I251" s="38">
        <f>ROUND(G251*H251,6)</f>
        <v>0</v>
      </c>
      <c r="L251" s="40">
        <v>0</v>
      </c>
      <c r="M251" s="34">
        <f>ROUND(ROUND(L251,2)*ROUND(G251,3),2)</f>
        <v>0</v>
      </c>
      <c r="N251" s="38" t="s">
        <v>53</v>
      </c>
      <c r="O251">
        <f>(M251*21)/100</f>
        <v>0</v>
      </c>
      <c r="P251" t="s">
        <v>27</v>
      </c>
    </row>
    <row r="252" spans="1:16" x14ac:dyDescent="0.2">
      <c r="A252" s="37" t="s">
        <v>54</v>
      </c>
      <c r="E252" s="41" t="s">
        <v>55</v>
      </c>
    </row>
    <row r="253" spans="1:16" x14ac:dyDescent="0.2">
      <c r="A253" s="37" t="s">
        <v>56</v>
      </c>
      <c r="E253" s="42" t="s">
        <v>55</v>
      </c>
    </row>
    <row r="254" spans="1:16" ht="38.25" x14ac:dyDescent="0.2">
      <c r="A254" t="s">
        <v>58</v>
      </c>
      <c r="E254" s="41" t="s">
        <v>554</v>
      </c>
    </row>
    <row r="255" spans="1:16" x14ac:dyDescent="0.2">
      <c r="A255" t="s">
        <v>49</v>
      </c>
      <c r="B255" s="36" t="s">
        <v>245</v>
      </c>
      <c r="C255" s="36" t="s">
        <v>607</v>
      </c>
      <c r="D255" s="37" t="s">
        <v>47</v>
      </c>
      <c r="E255" s="13" t="s">
        <v>608</v>
      </c>
      <c r="F255" s="38" t="s">
        <v>72</v>
      </c>
      <c r="G255" s="39">
        <v>3.9060000000000001</v>
      </c>
      <c r="H255" s="38">
        <v>0</v>
      </c>
      <c r="I255" s="38">
        <f>ROUND(G255*H255,6)</f>
        <v>0</v>
      </c>
      <c r="L255" s="40">
        <v>0</v>
      </c>
      <c r="M255" s="34">
        <f>ROUND(ROUND(L255,2)*ROUND(G255,3),2)</f>
        <v>0</v>
      </c>
      <c r="N255" s="38" t="s">
        <v>53</v>
      </c>
      <c r="O255">
        <f>(M255*21)/100</f>
        <v>0</v>
      </c>
      <c r="P255" t="s">
        <v>27</v>
      </c>
    </row>
    <row r="256" spans="1:16" x14ac:dyDescent="0.2">
      <c r="A256" s="37" t="s">
        <v>54</v>
      </c>
      <c r="E256" s="41" t="s">
        <v>55</v>
      </c>
    </row>
    <row r="257" spans="1:16" x14ac:dyDescent="0.2">
      <c r="A257" s="37" t="s">
        <v>56</v>
      </c>
      <c r="E257" s="42" t="s">
        <v>55</v>
      </c>
    </row>
    <row r="258" spans="1:16" ht="51" x14ac:dyDescent="0.2">
      <c r="A258" t="s">
        <v>58</v>
      </c>
      <c r="E258" s="41" t="s">
        <v>546</v>
      </c>
    </row>
    <row r="259" spans="1:16" x14ac:dyDescent="0.2">
      <c r="A259" t="s">
        <v>49</v>
      </c>
      <c r="B259" s="36" t="s">
        <v>249</v>
      </c>
      <c r="C259" s="36" t="s">
        <v>544</v>
      </c>
      <c r="D259" s="37" t="s">
        <v>47</v>
      </c>
      <c r="E259" s="13" t="s">
        <v>545</v>
      </c>
      <c r="F259" s="38" t="s">
        <v>72</v>
      </c>
      <c r="G259" s="39">
        <v>9.24</v>
      </c>
      <c r="H259" s="38">
        <v>0</v>
      </c>
      <c r="I259" s="38">
        <f>ROUND(G259*H259,6)</f>
        <v>0</v>
      </c>
      <c r="L259" s="40">
        <v>0</v>
      </c>
      <c r="M259" s="34">
        <f>ROUND(ROUND(L259,2)*ROUND(G259,3),2)</f>
        <v>0</v>
      </c>
      <c r="N259" s="38" t="s">
        <v>53</v>
      </c>
      <c r="O259">
        <f>(M259*21)/100</f>
        <v>0</v>
      </c>
      <c r="P259" t="s">
        <v>27</v>
      </c>
    </row>
    <row r="260" spans="1:16" x14ac:dyDescent="0.2">
      <c r="A260" s="37" t="s">
        <v>54</v>
      </c>
      <c r="E260" s="41" t="s">
        <v>55</v>
      </c>
    </row>
    <row r="261" spans="1:16" x14ac:dyDescent="0.2">
      <c r="A261" s="37" t="s">
        <v>56</v>
      </c>
      <c r="E261" s="42" t="s">
        <v>55</v>
      </c>
    </row>
    <row r="262" spans="1:16" ht="51" x14ac:dyDescent="0.2">
      <c r="A262" t="s">
        <v>58</v>
      </c>
      <c r="E262" s="41" t="s">
        <v>546</v>
      </c>
    </row>
    <row r="263" spans="1:16" x14ac:dyDescent="0.2">
      <c r="A263" t="s">
        <v>49</v>
      </c>
      <c r="B263" s="36" t="s">
        <v>252</v>
      </c>
      <c r="C263" s="36" t="s">
        <v>609</v>
      </c>
      <c r="D263" s="37" t="s">
        <v>47</v>
      </c>
      <c r="E263" s="13" t="s">
        <v>610</v>
      </c>
      <c r="F263" s="38" t="s">
        <v>72</v>
      </c>
      <c r="G263" s="39">
        <v>3.9060000000000001</v>
      </c>
      <c r="H263" s="38">
        <v>0</v>
      </c>
      <c r="I263" s="38">
        <f>ROUND(G263*H263,6)</f>
        <v>0</v>
      </c>
      <c r="L263" s="40">
        <v>0</v>
      </c>
      <c r="M263" s="34">
        <f>ROUND(ROUND(L263,2)*ROUND(G263,3),2)</f>
        <v>0</v>
      </c>
      <c r="N263" s="38" t="s">
        <v>103</v>
      </c>
      <c r="O263">
        <f>(M263*21)/100</f>
        <v>0</v>
      </c>
      <c r="P263" t="s">
        <v>27</v>
      </c>
    </row>
    <row r="264" spans="1:16" x14ac:dyDescent="0.2">
      <c r="A264" s="37" t="s">
        <v>54</v>
      </c>
      <c r="E264" s="41" t="s">
        <v>55</v>
      </c>
    </row>
    <row r="265" spans="1:16" x14ac:dyDescent="0.2">
      <c r="A265" s="37" t="s">
        <v>56</v>
      </c>
      <c r="E265" s="42" t="s">
        <v>55</v>
      </c>
    </row>
    <row r="266" spans="1:16" ht="140.25" x14ac:dyDescent="0.2">
      <c r="A266" t="s">
        <v>58</v>
      </c>
      <c r="E266" s="41" t="s">
        <v>611</v>
      </c>
    </row>
    <row r="267" spans="1:16" x14ac:dyDescent="0.2">
      <c r="A267" t="s">
        <v>49</v>
      </c>
      <c r="B267" s="36" t="s">
        <v>256</v>
      </c>
      <c r="C267" s="36" t="s">
        <v>612</v>
      </c>
      <c r="D267" s="37" t="s">
        <v>47</v>
      </c>
      <c r="E267" s="13" t="s">
        <v>613</v>
      </c>
      <c r="F267" s="38" t="s">
        <v>94</v>
      </c>
      <c r="G267" s="39">
        <v>29</v>
      </c>
      <c r="H267" s="38">
        <v>0</v>
      </c>
      <c r="I267" s="38">
        <f>ROUND(G267*H267,6)</f>
        <v>0</v>
      </c>
      <c r="L267" s="40">
        <v>0</v>
      </c>
      <c r="M267" s="34">
        <f>ROUND(ROUND(L267,2)*ROUND(G267,3),2)</f>
        <v>0</v>
      </c>
      <c r="N267" s="38" t="s">
        <v>53</v>
      </c>
      <c r="O267">
        <f>(M267*21)/100</f>
        <v>0</v>
      </c>
      <c r="P267" t="s">
        <v>27</v>
      </c>
    </row>
    <row r="268" spans="1:16" x14ac:dyDescent="0.2">
      <c r="A268" s="37" t="s">
        <v>54</v>
      </c>
      <c r="E268" s="41" t="s">
        <v>55</v>
      </c>
    </row>
    <row r="269" spans="1:16" x14ac:dyDescent="0.2">
      <c r="A269" s="37" t="s">
        <v>56</v>
      </c>
      <c r="E269" s="42" t="s">
        <v>55</v>
      </c>
    </row>
    <row r="270" spans="1:16" x14ac:dyDescent="0.2">
      <c r="A270" t="s">
        <v>58</v>
      </c>
      <c r="E270" s="41" t="s">
        <v>95</v>
      </c>
    </row>
    <row r="271" spans="1:16" x14ac:dyDescent="0.2">
      <c r="A271" t="s">
        <v>46</v>
      </c>
      <c r="C271" s="33" t="s">
        <v>91</v>
      </c>
      <c r="E271" s="35" t="s">
        <v>614</v>
      </c>
      <c r="J271" s="34">
        <f>0</f>
        <v>0</v>
      </c>
      <c r="K271" s="34">
        <f>0</f>
        <v>0</v>
      </c>
      <c r="L271" s="34">
        <f>0+L272+L276+L280+L284+L288+L292</f>
        <v>0</v>
      </c>
      <c r="M271" s="34">
        <f>0+M272+M276+M280+M284+M288+M292</f>
        <v>0</v>
      </c>
    </row>
    <row r="272" spans="1:16" x14ac:dyDescent="0.2">
      <c r="A272" t="s">
        <v>49</v>
      </c>
      <c r="B272" s="36" t="s">
        <v>259</v>
      </c>
      <c r="C272" s="36" t="s">
        <v>615</v>
      </c>
      <c r="D272" s="37" t="s">
        <v>47</v>
      </c>
      <c r="E272" s="13" t="s">
        <v>616</v>
      </c>
      <c r="F272" s="38" t="s">
        <v>72</v>
      </c>
      <c r="G272" s="39">
        <v>1.2</v>
      </c>
      <c r="H272" s="38">
        <v>0</v>
      </c>
      <c r="I272" s="38">
        <f>ROUND(G272*H272,6)</f>
        <v>0</v>
      </c>
      <c r="L272" s="40">
        <v>0</v>
      </c>
      <c r="M272" s="34">
        <f>ROUND(ROUND(L272,2)*ROUND(G272,3),2)</f>
        <v>0</v>
      </c>
      <c r="N272" s="38" t="s">
        <v>53</v>
      </c>
      <c r="O272">
        <f>(M272*21)/100</f>
        <v>0</v>
      </c>
      <c r="P272" t="s">
        <v>27</v>
      </c>
    </row>
    <row r="273" spans="1:16" x14ac:dyDescent="0.2">
      <c r="A273" s="37" t="s">
        <v>54</v>
      </c>
      <c r="E273" s="41" t="s">
        <v>55</v>
      </c>
    </row>
    <row r="274" spans="1:16" x14ac:dyDescent="0.2">
      <c r="A274" s="37" t="s">
        <v>56</v>
      </c>
      <c r="E274" s="42" t="s">
        <v>55</v>
      </c>
    </row>
    <row r="275" spans="1:16" ht="51" x14ac:dyDescent="0.2">
      <c r="A275" t="s">
        <v>58</v>
      </c>
      <c r="E275" s="41" t="s">
        <v>617</v>
      </c>
    </row>
    <row r="276" spans="1:16" x14ac:dyDescent="0.2">
      <c r="A276" t="s">
        <v>49</v>
      </c>
      <c r="B276" s="36" t="s">
        <v>263</v>
      </c>
      <c r="C276" s="36" t="s">
        <v>618</v>
      </c>
      <c r="D276" s="37" t="s">
        <v>47</v>
      </c>
      <c r="E276" s="13" t="s">
        <v>619</v>
      </c>
      <c r="F276" s="38" t="s">
        <v>72</v>
      </c>
      <c r="G276" s="39">
        <v>1.647</v>
      </c>
      <c r="H276" s="38">
        <v>0</v>
      </c>
      <c r="I276" s="38">
        <f>ROUND(G276*H276,6)</f>
        <v>0</v>
      </c>
      <c r="L276" s="40">
        <v>0</v>
      </c>
      <c r="M276" s="34">
        <f>ROUND(ROUND(L276,2)*ROUND(G276,3),2)</f>
        <v>0</v>
      </c>
      <c r="N276" s="38" t="s">
        <v>53</v>
      </c>
      <c r="O276">
        <f>(M276*21)/100</f>
        <v>0</v>
      </c>
      <c r="P276" t="s">
        <v>27</v>
      </c>
    </row>
    <row r="277" spans="1:16" x14ac:dyDescent="0.2">
      <c r="A277" s="37" t="s">
        <v>54</v>
      </c>
      <c r="E277" s="41" t="s">
        <v>55</v>
      </c>
    </row>
    <row r="278" spans="1:16" x14ac:dyDescent="0.2">
      <c r="A278" s="37" t="s">
        <v>56</v>
      </c>
      <c r="E278" s="42" t="s">
        <v>55</v>
      </c>
    </row>
    <row r="279" spans="1:16" ht="51" x14ac:dyDescent="0.2">
      <c r="A279" t="s">
        <v>58</v>
      </c>
      <c r="E279" s="41" t="s">
        <v>617</v>
      </c>
    </row>
    <row r="280" spans="1:16" x14ac:dyDescent="0.2">
      <c r="A280" t="s">
        <v>49</v>
      </c>
      <c r="B280" s="36" t="s">
        <v>266</v>
      </c>
      <c r="C280" s="36" t="s">
        <v>620</v>
      </c>
      <c r="D280" s="37" t="s">
        <v>47</v>
      </c>
      <c r="E280" s="13" t="s">
        <v>621</v>
      </c>
      <c r="F280" s="38" t="s">
        <v>94</v>
      </c>
      <c r="G280" s="39">
        <v>4</v>
      </c>
      <c r="H280" s="38">
        <v>0</v>
      </c>
      <c r="I280" s="38">
        <f>ROUND(G280*H280,6)</f>
        <v>0</v>
      </c>
      <c r="L280" s="40">
        <v>0</v>
      </c>
      <c r="M280" s="34">
        <f>ROUND(ROUND(L280,2)*ROUND(G280,3),2)</f>
        <v>0</v>
      </c>
      <c r="N280" s="38" t="s">
        <v>53</v>
      </c>
      <c r="O280">
        <f>(M280*21)/100</f>
        <v>0</v>
      </c>
      <c r="P280" t="s">
        <v>27</v>
      </c>
    </row>
    <row r="281" spans="1:16" x14ac:dyDescent="0.2">
      <c r="A281" s="37" t="s">
        <v>54</v>
      </c>
      <c r="E281" s="41" t="s">
        <v>55</v>
      </c>
    </row>
    <row r="282" spans="1:16" x14ac:dyDescent="0.2">
      <c r="A282" s="37" t="s">
        <v>56</v>
      </c>
      <c r="E282" s="42" t="s">
        <v>55</v>
      </c>
    </row>
    <row r="283" spans="1:16" ht="242.25" x14ac:dyDescent="0.2">
      <c r="A283" t="s">
        <v>58</v>
      </c>
      <c r="E283" s="41" t="s">
        <v>622</v>
      </c>
    </row>
    <row r="284" spans="1:16" x14ac:dyDescent="0.2">
      <c r="A284" t="s">
        <v>49</v>
      </c>
      <c r="B284" s="36" t="s">
        <v>269</v>
      </c>
      <c r="C284" s="36" t="s">
        <v>623</v>
      </c>
      <c r="D284" s="37" t="s">
        <v>47</v>
      </c>
      <c r="E284" s="13" t="s">
        <v>624</v>
      </c>
      <c r="F284" s="38" t="s">
        <v>94</v>
      </c>
      <c r="G284" s="39">
        <v>6.32</v>
      </c>
      <c r="H284" s="38">
        <v>0</v>
      </c>
      <c r="I284" s="38">
        <f>ROUND(G284*H284,6)</f>
        <v>0</v>
      </c>
      <c r="L284" s="40">
        <v>0</v>
      </c>
      <c r="M284" s="34">
        <f>ROUND(ROUND(L284,2)*ROUND(G284,3),2)</f>
        <v>0</v>
      </c>
      <c r="N284" s="38" t="s">
        <v>53</v>
      </c>
      <c r="O284">
        <f>(M284*21)/100</f>
        <v>0</v>
      </c>
      <c r="P284" t="s">
        <v>27</v>
      </c>
    </row>
    <row r="285" spans="1:16" x14ac:dyDescent="0.2">
      <c r="A285" s="37" t="s">
        <v>54</v>
      </c>
      <c r="E285" s="41" t="s">
        <v>55</v>
      </c>
    </row>
    <row r="286" spans="1:16" x14ac:dyDescent="0.2">
      <c r="A286" s="37" t="s">
        <v>56</v>
      </c>
      <c r="E286" s="42" t="s">
        <v>55</v>
      </c>
    </row>
    <row r="287" spans="1:16" x14ac:dyDescent="0.2">
      <c r="A287" t="s">
        <v>58</v>
      </c>
      <c r="E287" s="41" t="s">
        <v>624</v>
      </c>
    </row>
    <row r="288" spans="1:16" x14ac:dyDescent="0.2">
      <c r="A288" t="s">
        <v>49</v>
      </c>
      <c r="B288" s="36" t="s">
        <v>272</v>
      </c>
      <c r="C288" s="36" t="s">
        <v>625</v>
      </c>
      <c r="D288" s="37" t="s">
        <v>47</v>
      </c>
      <c r="E288" s="13" t="s">
        <v>626</v>
      </c>
      <c r="F288" s="38" t="s">
        <v>72</v>
      </c>
      <c r="G288" s="39">
        <v>1</v>
      </c>
      <c r="H288" s="38">
        <v>0</v>
      </c>
      <c r="I288" s="38">
        <f>ROUND(G288*H288,6)</f>
        <v>0</v>
      </c>
      <c r="L288" s="40">
        <v>0</v>
      </c>
      <c r="M288" s="34">
        <f>ROUND(ROUND(L288,2)*ROUND(G288,3),2)</f>
        <v>0</v>
      </c>
      <c r="N288" s="38" t="s">
        <v>103</v>
      </c>
      <c r="O288">
        <f>(M288*21)/100</f>
        <v>0</v>
      </c>
      <c r="P288" t="s">
        <v>27</v>
      </c>
    </row>
    <row r="289" spans="1:16" x14ac:dyDescent="0.2">
      <c r="A289" s="37" t="s">
        <v>54</v>
      </c>
      <c r="E289" s="41" t="s">
        <v>55</v>
      </c>
    </row>
    <row r="290" spans="1:16" x14ac:dyDescent="0.2">
      <c r="A290" s="37" t="s">
        <v>56</v>
      </c>
      <c r="E290" s="42" t="s">
        <v>55</v>
      </c>
    </row>
    <row r="291" spans="1:16" x14ac:dyDescent="0.2">
      <c r="A291" t="s">
        <v>58</v>
      </c>
      <c r="E291" s="41" t="s">
        <v>95</v>
      </c>
    </row>
    <row r="292" spans="1:16" ht="25.5" x14ac:dyDescent="0.2">
      <c r="A292" t="s">
        <v>49</v>
      </c>
      <c r="B292" s="36" t="s">
        <v>275</v>
      </c>
      <c r="C292" s="36" t="s">
        <v>627</v>
      </c>
      <c r="D292" s="37" t="s">
        <v>47</v>
      </c>
      <c r="E292" s="13" t="s">
        <v>628</v>
      </c>
      <c r="F292" s="38" t="s">
        <v>67</v>
      </c>
      <c r="G292" s="39">
        <v>1</v>
      </c>
      <c r="H292" s="38">
        <v>0</v>
      </c>
      <c r="I292" s="38">
        <f>ROUND(G292*H292,6)</f>
        <v>0</v>
      </c>
      <c r="L292" s="40">
        <v>0</v>
      </c>
      <c r="M292" s="34">
        <f>ROUND(ROUND(L292,2)*ROUND(G292,3),2)</f>
        <v>0</v>
      </c>
      <c r="N292" s="38" t="s">
        <v>53</v>
      </c>
      <c r="O292">
        <f>(M292*21)/100</f>
        <v>0</v>
      </c>
      <c r="P292" t="s">
        <v>27</v>
      </c>
    </row>
    <row r="293" spans="1:16" x14ac:dyDescent="0.2">
      <c r="A293" s="37" t="s">
        <v>54</v>
      </c>
      <c r="E293" s="41" t="s">
        <v>55</v>
      </c>
    </row>
    <row r="294" spans="1:16" x14ac:dyDescent="0.2">
      <c r="A294" s="37" t="s">
        <v>56</v>
      </c>
      <c r="E294" s="42" t="s">
        <v>55</v>
      </c>
    </row>
    <row r="295" spans="1:16" ht="25.5" x14ac:dyDescent="0.2">
      <c r="A295" t="s">
        <v>58</v>
      </c>
      <c r="E295" s="41" t="s">
        <v>629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5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630</v>
      </c>
      <c r="M3" s="43">
        <f>Rekapitulace!C16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630</v>
      </c>
      <c r="D4" s="9"/>
      <c r="E4" s="3" t="s">
        <v>631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COUNTIFS(L8:L172,"=0",A8:A172,"P")+COUNTIFS(L8:L172,"",A8:A172,"P")+SUM(Q8:Q172)</f>
        <v>41</v>
      </c>
    </row>
    <row r="8" spans="1:20" x14ac:dyDescent="0.2">
      <c r="A8" t="s">
        <v>44</v>
      </c>
      <c r="C8" s="30" t="s">
        <v>634</v>
      </c>
      <c r="E8" s="32" t="s">
        <v>633</v>
      </c>
      <c r="J8" s="31">
        <f>0+J9+J70+J159</f>
        <v>0</v>
      </c>
      <c r="K8" s="31">
        <f>0+K9+K70+K159</f>
        <v>0</v>
      </c>
      <c r="L8" s="31">
        <f>0+L9+L70+L159</f>
        <v>0</v>
      </c>
      <c r="M8" s="31">
        <f>0+M9+M70+M159</f>
        <v>0</v>
      </c>
    </row>
    <row r="9" spans="1:20" x14ac:dyDescent="0.2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0+L10+L14+L18+L22+L26+L30+L34+L38+L42+L46+L50+L54+L58+L62+L66</f>
        <v>0</v>
      </c>
      <c r="M9" s="34">
        <f>0+M10+M14+M18+M22+M26+M30+M34+M38+M42+M46+M50+M54+M58+M62+M66</f>
        <v>0</v>
      </c>
    </row>
    <row r="10" spans="1:20" ht="25.5" x14ac:dyDescent="0.2">
      <c r="A10" t="s">
        <v>49</v>
      </c>
      <c r="B10" s="36" t="s">
        <v>47</v>
      </c>
      <c r="C10" s="36" t="s">
        <v>50</v>
      </c>
      <c r="D10" s="37" t="s">
        <v>47</v>
      </c>
      <c r="E10" s="13" t="s">
        <v>51</v>
      </c>
      <c r="F10" s="38" t="s">
        <v>52</v>
      </c>
      <c r="G10" s="39">
        <v>0.08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53</v>
      </c>
      <c r="O10">
        <f>(M10*21)/100</f>
        <v>0</v>
      </c>
      <c r="P10" t="s">
        <v>27</v>
      </c>
    </row>
    <row r="11" spans="1:20" x14ac:dyDescent="0.2">
      <c r="A11" s="37" t="s">
        <v>54</v>
      </c>
      <c r="E11" s="41" t="s">
        <v>55</v>
      </c>
    </row>
    <row r="12" spans="1:20" x14ac:dyDescent="0.2">
      <c r="A12" s="37" t="s">
        <v>56</v>
      </c>
      <c r="E12" s="42" t="s">
        <v>55</v>
      </c>
    </row>
    <row r="13" spans="1:20" ht="63.75" x14ac:dyDescent="0.2">
      <c r="A13" t="s">
        <v>58</v>
      </c>
      <c r="E13" s="41" t="s">
        <v>59</v>
      </c>
    </row>
    <row r="14" spans="1:20" x14ac:dyDescent="0.2">
      <c r="A14" t="s">
        <v>49</v>
      </c>
      <c r="B14" s="36" t="s">
        <v>27</v>
      </c>
      <c r="C14" s="36" t="s">
        <v>60</v>
      </c>
      <c r="D14" s="37" t="s">
        <v>47</v>
      </c>
      <c r="E14" s="13" t="s">
        <v>61</v>
      </c>
      <c r="F14" s="38" t="s">
        <v>62</v>
      </c>
      <c r="G14" s="39">
        <v>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53</v>
      </c>
      <c r="O14">
        <f>(M14*21)/100</f>
        <v>0</v>
      </c>
      <c r="P14" t="s">
        <v>27</v>
      </c>
    </row>
    <row r="15" spans="1:20" x14ac:dyDescent="0.2">
      <c r="A15" s="37" t="s">
        <v>54</v>
      </c>
      <c r="E15" s="41" t="s">
        <v>55</v>
      </c>
    </row>
    <row r="16" spans="1:20" x14ac:dyDescent="0.2">
      <c r="A16" s="37" t="s">
        <v>56</v>
      </c>
      <c r="E16" s="42" t="s">
        <v>55</v>
      </c>
    </row>
    <row r="17" spans="1:16" x14ac:dyDescent="0.2">
      <c r="A17" t="s">
        <v>58</v>
      </c>
      <c r="E17" s="41" t="s">
        <v>64</v>
      </c>
    </row>
    <row r="18" spans="1:16" x14ac:dyDescent="0.2">
      <c r="A18" t="s">
        <v>49</v>
      </c>
      <c r="B18" s="36" t="s">
        <v>26</v>
      </c>
      <c r="C18" s="36" t="s">
        <v>65</v>
      </c>
      <c r="D18" s="37" t="s">
        <v>47</v>
      </c>
      <c r="E18" s="13" t="s">
        <v>66</v>
      </c>
      <c r="F18" s="38" t="s">
        <v>67</v>
      </c>
      <c r="G18" s="39">
        <v>3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53</v>
      </c>
      <c r="O18">
        <f>(M18*21)/100</f>
        <v>0</v>
      </c>
      <c r="P18" t="s">
        <v>27</v>
      </c>
    </row>
    <row r="19" spans="1:16" x14ac:dyDescent="0.2">
      <c r="A19" s="37" t="s">
        <v>54</v>
      </c>
      <c r="E19" s="41" t="s">
        <v>55</v>
      </c>
    </row>
    <row r="20" spans="1:16" x14ac:dyDescent="0.2">
      <c r="A20" s="37" t="s">
        <v>56</v>
      </c>
      <c r="E20" s="42" t="s">
        <v>55</v>
      </c>
    </row>
    <row r="21" spans="1:16" x14ac:dyDescent="0.2">
      <c r="A21" t="s">
        <v>58</v>
      </c>
      <c r="E21" s="41" t="s">
        <v>68</v>
      </c>
    </row>
    <row r="22" spans="1:16" x14ac:dyDescent="0.2">
      <c r="A22" t="s">
        <v>49</v>
      </c>
      <c r="B22" s="36" t="s">
        <v>69</v>
      </c>
      <c r="C22" s="36" t="s">
        <v>635</v>
      </c>
      <c r="D22" s="37" t="s">
        <v>47</v>
      </c>
      <c r="E22" s="13" t="s">
        <v>636</v>
      </c>
      <c r="F22" s="38" t="s">
        <v>112</v>
      </c>
      <c r="G22" s="39">
        <v>8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103</v>
      </c>
      <c r="O22">
        <f>(M22*21)/100</f>
        <v>0</v>
      </c>
      <c r="P22" t="s">
        <v>27</v>
      </c>
    </row>
    <row r="23" spans="1:16" x14ac:dyDescent="0.2">
      <c r="A23" s="37" t="s">
        <v>54</v>
      </c>
      <c r="E23" s="41" t="s">
        <v>55</v>
      </c>
    </row>
    <row r="24" spans="1:16" x14ac:dyDescent="0.2">
      <c r="A24" s="37" t="s">
        <v>56</v>
      </c>
      <c r="E24" s="42" t="s">
        <v>55</v>
      </c>
    </row>
    <row r="25" spans="1:16" x14ac:dyDescent="0.2">
      <c r="A25" t="s">
        <v>58</v>
      </c>
      <c r="E25" s="41" t="s">
        <v>95</v>
      </c>
    </row>
    <row r="26" spans="1:16" x14ac:dyDescent="0.2">
      <c r="A26" t="s">
        <v>49</v>
      </c>
      <c r="B26" s="36" t="s">
        <v>75</v>
      </c>
      <c r="C26" s="36" t="s">
        <v>70</v>
      </c>
      <c r="D26" s="37" t="s">
        <v>47</v>
      </c>
      <c r="E26" s="13" t="s">
        <v>71</v>
      </c>
      <c r="F26" s="38" t="s">
        <v>72</v>
      </c>
      <c r="G26" s="39">
        <v>16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53</v>
      </c>
      <c r="O26">
        <f>(M26*21)/100</f>
        <v>0</v>
      </c>
      <c r="P26" t="s">
        <v>27</v>
      </c>
    </row>
    <row r="27" spans="1:16" x14ac:dyDescent="0.2">
      <c r="A27" s="37" t="s">
        <v>54</v>
      </c>
      <c r="E27" s="41" t="s">
        <v>55</v>
      </c>
    </row>
    <row r="28" spans="1:16" x14ac:dyDescent="0.2">
      <c r="A28" s="37" t="s">
        <v>56</v>
      </c>
      <c r="E28" s="42" t="s">
        <v>55</v>
      </c>
    </row>
    <row r="29" spans="1:16" ht="229.5" x14ac:dyDescent="0.2">
      <c r="A29" t="s">
        <v>58</v>
      </c>
      <c r="E29" s="41" t="s">
        <v>74</v>
      </c>
    </row>
    <row r="30" spans="1:16" x14ac:dyDescent="0.2">
      <c r="A30" t="s">
        <v>49</v>
      </c>
      <c r="B30" s="36" t="s">
        <v>79</v>
      </c>
      <c r="C30" s="36" t="s">
        <v>76</v>
      </c>
      <c r="D30" s="37" t="s">
        <v>47</v>
      </c>
      <c r="E30" s="13" t="s">
        <v>77</v>
      </c>
      <c r="F30" s="38" t="s">
        <v>72</v>
      </c>
      <c r="G30" s="39">
        <v>1</v>
      </c>
      <c r="H30" s="38">
        <v>0</v>
      </c>
      <c r="I30" s="38">
        <f>ROUND(G30*H30,6)</f>
        <v>0</v>
      </c>
      <c r="L30" s="40">
        <v>0</v>
      </c>
      <c r="M30" s="34">
        <f>ROUND(ROUND(L30,2)*ROUND(G30,3),2)</f>
        <v>0</v>
      </c>
      <c r="N30" s="38" t="s">
        <v>53</v>
      </c>
      <c r="O30">
        <f>(M30*21)/100</f>
        <v>0</v>
      </c>
      <c r="P30" t="s">
        <v>27</v>
      </c>
    </row>
    <row r="31" spans="1:16" x14ac:dyDescent="0.2">
      <c r="A31" s="37" t="s">
        <v>54</v>
      </c>
      <c r="E31" s="41" t="s">
        <v>55</v>
      </c>
    </row>
    <row r="32" spans="1:16" x14ac:dyDescent="0.2">
      <c r="A32" s="37" t="s">
        <v>56</v>
      </c>
      <c r="E32" s="42" t="s">
        <v>55</v>
      </c>
    </row>
    <row r="33" spans="1:16" ht="229.5" x14ac:dyDescent="0.2">
      <c r="A33" t="s">
        <v>58</v>
      </c>
      <c r="E33" s="41" t="s">
        <v>74</v>
      </c>
    </row>
    <row r="34" spans="1:16" x14ac:dyDescent="0.2">
      <c r="A34" t="s">
        <v>49</v>
      </c>
      <c r="B34" s="36" t="s">
        <v>83</v>
      </c>
      <c r="C34" s="36" t="s">
        <v>80</v>
      </c>
      <c r="D34" s="37" t="s">
        <v>47</v>
      </c>
      <c r="E34" s="13" t="s">
        <v>81</v>
      </c>
      <c r="F34" s="38" t="s">
        <v>72</v>
      </c>
      <c r="G34" s="39">
        <v>22.4</v>
      </c>
      <c r="H34" s="38">
        <v>0</v>
      </c>
      <c r="I34" s="38">
        <f>ROUND(G34*H34,6)</f>
        <v>0</v>
      </c>
      <c r="L34" s="40">
        <v>0</v>
      </c>
      <c r="M34" s="34">
        <f>ROUND(ROUND(L34,2)*ROUND(G34,3),2)</f>
        <v>0</v>
      </c>
      <c r="N34" s="38" t="s">
        <v>53</v>
      </c>
      <c r="O34">
        <f>(M34*21)/100</f>
        <v>0</v>
      </c>
      <c r="P34" t="s">
        <v>27</v>
      </c>
    </row>
    <row r="35" spans="1:16" x14ac:dyDescent="0.2">
      <c r="A35" s="37" t="s">
        <v>54</v>
      </c>
      <c r="E35" s="41" t="s">
        <v>55</v>
      </c>
    </row>
    <row r="36" spans="1:16" x14ac:dyDescent="0.2">
      <c r="A36" s="37" t="s">
        <v>56</v>
      </c>
      <c r="E36" s="42" t="s">
        <v>55</v>
      </c>
    </row>
    <row r="37" spans="1:16" ht="229.5" x14ac:dyDescent="0.2">
      <c r="A37" t="s">
        <v>58</v>
      </c>
      <c r="E37" s="41" t="s">
        <v>74</v>
      </c>
    </row>
    <row r="38" spans="1:16" x14ac:dyDescent="0.2">
      <c r="A38" t="s">
        <v>49</v>
      </c>
      <c r="B38" s="36" t="s">
        <v>87</v>
      </c>
      <c r="C38" s="36" t="s">
        <v>92</v>
      </c>
      <c r="D38" s="37" t="s">
        <v>47</v>
      </c>
      <c r="E38" s="13" t="s">
        <v>93</v>
      </c>
      <c r="F38" s="38" t="s">
        <v>94</v>
      </c>
      <c r="G38" s="39">
        <v>7</v>
      </c>
      <c r="H38" s="38">
        <v>0</v>
      </c>
      <c r="I38" s="38">
        <f>ROUND(G38*H38,6)</f>
        <v>0</v>
      </c>
      <c r="L38" s="40">
        <v>0</v>
      </c>
      <c r="M38" s="34">
        <f>ROUND(ROUND(L38,2)*ROUND(G38,3),2)</f>
        <v>0</v>
      </c>
      <c r="N38" s="38" t="s">
        <v>53</v>
      </c>
      <c r="O38">
        <f>(M38*21)/100</f>
        <v>0</v>
      </c>
      <c r="P38" t="s">
        <v>27</v>
      </c>
    </row>
    <row r="39" spans="1:16" x14ac:dyDescent="0.2">
      <c r="A39" s="37" t="s">
        <v>54</v>
      </c>
      <c r="E39" s="41" t="s">
        <v>55</v>
      </c>
    </row>
    <row r="40" spans="1:16" x14ac:dyDescent="0.2">
      <c r="A40" s="37" t="s">
        <v>56</v>
      </c>
      <c r="E40" s="42" t="s">
        <v>55</v>
      </c>
    </row>
    <row r="41" spans="1:16" x14ac:dyDescent="0.2">
      <c r="A41" t="s">
        <v>58</v>
      </c>
      <c r="E41" s="41" t="s">
        <v>95</v>
      </c>
    </row>
    <row r="42" spans="1:16" x14ac:dyDescent="0.2">
      <c r="A42" t="s">
        <v>49</v>
      </c>
      <c r="B42" s="36" t="s">
        <v>91</v>
      </c>
      <c r="C42" s="36" t="s">
        <v>101</v>
      </c>
      <c r="D42" s="37" t="s">
        <v>47</v>
      </c>
      <c r="E42" s="13" t="s">
        <v>102</v>
      </c>
      <c r="F42" s="38" t="s">
        <v>94</v>
      </c>
      <c r="G42" s="39">
        <v>80</v>
      </c>
      <c r="H42" s="38">
        <v>0</v>
      </c>
      <c r="I42" s="38">
        <f>ROUND(G42*H42,6)</f>
        <v>0</v>
      </c>
      <c r="L42" s="40">
        <v>0</v>
      </c>
      <c r="M42" s="34">
        <f>ROUND(ROUND(L42,2)*ROUND(G42,3),2)</f>
        <v>0</v>
      </c>
      <c r="N42" s="38" t="s">
        <v>103</v>
      </c>
      <c r="O42">
        <f>(M42*21)/100</f>
        <v>0</v>
      </c>
      <c r="P42" t="s">
        <v>27</v>
      </c>
    </row>
    <row r="43" spans="1:16" x14ac:dyDescent="0.2">
      <c r="A43" s="37" t="s">
        <v>54</v>
      </c>
      <c r="E43" s="41" t="s">
        <v>55</v>
      </c>
    </row>
    <row r="44" spans="1:16" x14ac:dyDescent="0.2">
      <c r="A44" s="37" t="s">
        <v>56</v>
      </c>
      <c r="E44" s="42" t="s">
        <v>55</v>
      </c>
    </row>
    <row r="45" spans="1:16" x14ac:dyDescent="0.2">
      <c r="A45" t="s">
        <v>58</v>
      </c>
      <c r="E45" s="41" t="s">
        <v>95</v>
      </c>
    </row>
    <row r="46" spans="1:16" x14ac:dyDescent="0.2">
      <c r="A46" t="s">
        <v>49</v>
      </c>
      <c r="B46" s="36" t="s">
        <v>96</v>
      </c>
      <c r="C46" s="36" t="s">
        <v>105</v>
      </c>
      <c r="D46" s="37" t="s">
        <v>47</v>
      </c>
      <c r="E46" s="13" t="s">
        <v>106</v>
      </c>
      <c r="F46" s="38" t="s">
        <v>72</v>
      </c>
      <c r="G46" s="39">
        <v>18.239999999999998</v>
      </c>
      <c r="H46" s="38">
        <v>0</v>
      </c>
      <c r="I46" s="38">
        <f>ROUND(G46*H46,6)</f>
        <v>0</v>
      </c>
      <c r="L46" s="40">
        <v>0</v>
      </c>
      <c r="M46" s="34">
        <f>ROUND(ROUND(L46,2)*ROUND(G46,3),2)</f>
        <v>0</v>
      </c>
      <c r="N46" s="38" t="s">
        <v>53</v>
      </c>
      <c r="O46">
        <f>(M46*21)/100</f>
        <v>0</v>
      </c>
      <c r="P46" t="s">
        <v>27</v>
      </c>
    </row>
    <row r="47" spans="1:16" x14ac:dyDescent="0.2">
      <c r="A47" s="37" t="s">
        <v>54</v>
      </c>
      <c r="E47" s="41" t="s">
        <v>55</v>
      </c>
    </row>
    <row r="48" spans="1:16" x14ac:dyDescent="0.2">
      <c r="A48" s="37" t="s">
        <v>56</v>
      </c>
      <c r="E48" s="42" t="s">
        <v>55</v>
      </c>
    </row>
    <row r="49" spans="1:16" ht="165.75" x14ac:dyDescent="0.2">
      <c r="A49" t="s">
        <v>58</v>
      </c>
      <c r="E49" s="41" t="s">
        <v>108</v>
      </c>
    </row>
    <row r="50" spans="1:16" x14ac:dyDescent="0.2">
      <c r="A50" t="s">
        <v>49</v>
      </c>
      <c r="B50" s="36" t="s">
        <v>100</v>
      </c>
      <c r="C50" s="36" t="s">
        <v>110</v>
      </c>
      <c r="D50" s="37" t="s">
        <v>47</v>
      </c>
      <c r="E50" s="13" t="s">
        <v>111</v>
      </c>
      <c r="F50" s="38" t="s">
        <v>112</v>
      </c>
      <c r="G50" s="39">
        <v>28</v>
      </c>
      <c r="H50" s="38">
        <v>0</v>
      </c>
      <c r="I50" s="38">
        <f>ROUND(G50*H50,6)</f>
        <v>0</v>
      </c>
      <c r="L50" s="40">
        <v>0</v>
      </c>
      <c r="M50" s="34">
        <f>ROUND(ROUND(L50,2)*ROUND(G50,3),2)</f>
        <v>0</v>
      </c>
      <c r="N50" s="38" t="s">
        <v>103</v>
      </c>
      <c r="O50">
        <f>(M50*21)/100</f>
        <v>0</v>
      </c>
      <c r="P50" t="s">
        <v>27</v>
      </c>
    </row>
    <row r="51" spans="1:16" x14ac:dyDescent="0.2">
      <c r="A51" s="37" t="s">
        <v>54</v>
      </c>
      <c r="E51" s="41" t="s">
        <v>55</v>
      </c>
    </row>
    <row r="52" spans="1:16" x14ac:dyDescent="0.2">
      <c r="A52" s="37" t="s">
        <v>56</v>
      </c>
      <c r="E52" s="42" t="s">
        <v>55</v>
      </c>
    </row>
    <row r="53" spans="1:16" x14ac:dyDescent="0.2">
      <c r="A53" t="s">
        <v>58</v>
      </c>
      <c r="E53" s="41" t="s">
        <v>95</v>
      </c>
    </row>
    <row r="54" spans="1:16" ht="25.5" x14ac:dyDescent="0.2">
      <c r="A54" t="s">
        <v>49</v>
      </c>
      <c r="B54" s="36" t="s">
        <v>104</v>
      </c>
      <c r="C54" s="36" t="s">
        <v>637</v>
      </c>
      <c r="D54" s="37" t="s">
        <v>47</v>
      </c>
      <c r="E54" s="13" t="s">
        <v>638</v>
      </c>
      <c r="F54" s="38" t="s">
        <v>94</v>
      </c>
      <c r="G54" s="39">
        <v>80</v>
      </c>
      <c r="H54" s="38">
        <v>0</v>
      </c>
      <c r="I54" s="38">
        <f>ROUND(G54*H54,6)</f>
        <v>0</v>
      </c>
      <c r="L54" s="40">
        <v>0</v>
      </c>
      <c r="M54" s="34">
        <f>ROUND(ROUND(L54,2)*ROUND(G54,3),2)</f>
        <v>0</v>
      </c>
      <c r="N54" s="38" t="s">
        <v>53</v>
      </c>
      <c r="O54">
        <f>(M54*21)/100</f>
        <v>0</v>
      </c>
      <c r="P54" t="s">
        <v>27</v>
      </c>
    </row>
    <row r="55" spans="1:16" x14ac:dyDescent="0.2">
      <c r="A55" s="37" t="s">
        <v>54</v>
      </c>
      <c r="E55" s="41" t="s">
        <v>55</v>
      </c>
    </row>
    <row r="56" spans="1:16" x14ac:dyDescent="0.2">
      <c r="A56" s="37" t="s">
        <v>56</v>
      </c>
      <c r="E56" s="42" t="s">
        <v>55</v>
      </c>
    </row>
    <row r="57" spans="1:16" ht="51" x14ac:dyDescent="0.2">
      <c r="A57" t="s">
        <v>58</v>
      </c>
      <c r="E57" s="41" t="s">
        <v>639</v>
      </c>
    </row>
    <row r="58" spans="1:16" x14ac:dyDescent="0.2">
      <c r="A58" t="s">
        <v>49</v>
      </c>
      <c r="B58" s="36" t="s">
        <v>109</v>
      </c>
      <c r="C58" s="36" t="s">
        <v>115</v>
      </c>
      <c r="D58" s="37" t="s">
        <v>47</v>
      </c>
      <c r="E58" s="13" t="s">
        <v>116</v>
      </c>
      <c r="F58" s="38" t="s">
        <v>62</v>
      </c>
      <c r="G58" s="39">
        <v>2</v>
      </c>
      <c r="H58" s="38">
        <v>0</v>
      </c>
      <c r="I58" s="38">
        <f>ROUND(G58*H58,6)</f>
        <v>0</v>
      </c>
      <c r="L58" s="40">
        <v>0</v>
      </c>
      <c r="M58" s="34">
        <f>ROUND(ROUND(L58,2)*ROUND(G58,3),2)</f>
        <v>0</v>
      </c>
      <c r="N58" s="38" t="s">
        <v>103</v>
      </c>
      <c r="O58">
        <f>(M58*21)/100</f>
        <v>0</v>
      </c>
      <c r="P58" t="s">
        <v>27</v>
      </c>
    </row>
    <row r="59" spans="1:16" x14ac:dyDescent="0.2">
      <c r="A59" s="37" t="s">
        <v>54</v>
      </c>
      <c r="E59" s="41" t="s">
        <v>55</v>
      </c>
    </row>
    <row r="60" spans="1:16" x14ac:dyDescent="0.2">
      <c r="A60" s="37" t="s">
        <v>56</v>
      </c>
      <c r="E60" s="42" t="s">
        <v>55</v>
      </c>
    </row>
    <row r="61" spans="1:16" x14ac:dyDescent="0.2">
      <c r="A61" t="s">
        <v>58</v>
      </c>
      <c r="E61" s="41" t="s">
        <v>95</v>
      </c>
    </row>
    <row r="62" spans="1:16" ht="25.5" x14ac:dyDescent="0.2">
      <c r="A62" t="s">
        <v>49</v>
      </c>
      <c r="B62" s="36" t="s">
        <v>114</v>
      </c>
      <c r="C62" s="36" t="s">
        <v>640</v>
      </c>
      <c r="D62" s="37" t="s">
        <v>47</v>
      </c>
      <c r="E62" s="13" t="s">
        <v>641</v>
      </c>
      <c r="F62" s="38" t="s">
        <v>62</v>
      </c>
      <c r="G62" s="39">
        <v>2</v>
      </c>
      <c r="H62" s="38">
        <v>0</v>
      </c>
      <c r="I62" s="38">
        <f>ROUND(G62*H62,6)</f>
        <v>0</v>
      </c>
      <c r="L62" s="40">
        <v>0</v>
      </c>
      <c r="M62" s="34">
        <f>ROUND(ROUND(L62,2)*ROUND(G62,3),2)</f>
        <v>0</v>
      </c>
      <c r="N62" s="38" t="s">
        <v>103</v>
      </c>
      <c r="O62">
        <f>(M62*21)/100</f>
        <v>0</v>
      </c>
      <c r="P62" t="s">
        <v>27</v>
      </c>
    </row>
    <row r="63" spans="1:16" x14ac:dyDescent="0.2">
      <c r="A63" s="37" t="s">
        <v>54</v>
      </c>
      <c r="E63" s="41" t="s">
        <v>55</v>
      </c>
    </row>
    <row r="64" spans="1:16" x14ac:dyDescent="0.2">
      <c r="A64" s="37" t="s">
        <v>56</v>
      </c>
      <c r="E64" s="42" t="s">
        <v>55</v>
      </c>
    </row>
    <row r="65" spans="1:16" x14ac:dyDescent="0.2">
      <c r="A65" t="s">
        <v>58</v>
      </c>
      <c r="E65" s="41" t="s">
        <v>95</v>
      </c>
    </row>
    <row r="66" spans="1:16" x14ac:dyDescent="0.2">
      <c r="A66" t="s">
        <v>49</v>
      </c>
      <c r="B66" s="36" t="s">
        <v>117</v>
      </c>
      <c r="C66" s="36" t="s">
        <v>642</v>
      </c>
      <c r="D66" s="37" t="s">
        <v>47</v>
      </c>
      <c r="E66" s="13" t="s">
        <v>643</v>
      </c>
      <c r="F66" s="38" t="s">
        <v>62</v>
      </c>
      <c r="G66" s="39">
        <v>4</v>
      </c>
      <c r="H66" s="38">
        <v>0</v>
      </c>
      <c r="I66" s="38">
        <f>ROUND(G66*H66,6)</f>
        <v>0</v>
      </c>
      <c r="L66" s="40">
        <v>0</v>
      </c>
      <c r="M66" s="34">
        <f>ROUND(ROUND(L66,2)*ROUND(G66,3),2)</f>
        <v>0</v>
      </c>
      <c r="N66" s="38" t="s">
        <v>53</v>
      </c>
      <c r="O66">
        <f>(M66*21)/100</f>
        <v>0</v>
      </c>
      <c r="P66" t="s">
        <v>27</v>
      </c>
    </row>
    <row r="67" spans="1:16" x14ac:dyDescent="0.2">
      <c r="A67" s="37" t="s">
        <v>54</v>
      </c>
      <c r="E67" s="41" t="s">
        <v>55</v>
      </c>
    </row>
    <row r="68" spans="1:16" x14ac:dyDescent="0.2">
      <c r="A68" s="37" t="s">
        <v>56</v>
      </c>
      <c r="E68" s="42" t="s">
        <v>55</v>
      </c>
    </row>
    <row r="69" spans="1:16" x14ac:dyDescent="0.2">
      <c r="A69" t="s">
        <v>58</v>
      </c>
      <c r="E69" s="41" t="s">
        <v>644</v>
      </c>
    </row>
    <row r="70" spans="1:16" x14ac:dyDescent="0.2">
      <c r="A70" t="s">
        <v>46</v>
      </c>
      <c r="C70" s="33" t="s">
        <v>27</v>
      </c>
      <c r="E70" s="35" t="s">
        <v>645</v>
      </c>
      <c r="J70" s="34">
        <f>0</f>
        <v>0</v>
      </c>
      <c r="K70" s="34">
        <f>0</f>
        <v>0</v>
      </c>
      <c r="L70" s="34">
        <f>0+L71+L75+L79+L83+L87+L91+L95+L99+L103+L107+L111+L115+L119+L123+L127+L131+L135+L139+L143+L147+L151+L155</f>
        <v>0</v>
      </c>
      <c r="M70" s="34">
        <f>0+M71+M75+M79+M83+M87+M91+M95+M99+M103+M107+M111+M115+M119+M123+M127+M131+M135+M139+M143+M147+M151+M155</f>
        <v>0</v>
      </c>
    </row>
    <row r="71" spans="1:16" ht="25.5" x14ac:dyDescent="0.2">
      <c r="A71" t="s">
        <v>49</v>
      </c>
      <c r="B71" s="36" t="s">
        <v>123</v>
      </c>
      <c r="C71" s="36" t="s">
        <v>646</v>
      </c>
      <c r="D71" s="37" t="s">
        <v>47</v>
      </c>
      <c r="E71" s="13" t="s">
        <v>647</v>
      </c>
      <c r="F71" s="38" t="s">
        <v>62</v>
      </c>
      <c r="G71" s="39">
        <v>1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53</v>
      </c>
      <c r="O71">
        <f>(M71*21)/100</f>
        <v>0</v>
      </c>
      <c r="P71" t="s">
        <v>27</v>
      </c>
    </row>
    <row r="72" spans="1:16" x14ac:dyDescent="0.2">
      <c r="A72" s="37" t="s">
        <v>54</v>
      </c>
      <c r="E72" s="41" t="s">
        <v>55</v>
      </c>
    </row>
    <row r="73" spans="1:16" x14ac:dyDescent="0.2">
      <c r="A73" s="37" t="s">
        <v>56</v>
      </c>
      <c r="E73" s="42" t="s">
        <v>55</v>
      </c>
    </row>
    <row r="74" spans="1:16" ht="51" x14ac:dyDescent="0.2">
      <c r="A74" t="s">
        <v>58</v>
      </c>
      <c r="E74" s="41" t="s">
        <v>648</v>
      </c>
    </row>
    <row r="75" spans="1:16" ht="25.5" x14ac:dyDescent="0.2">
      <c r="A75" t="s">
        <v>49</v>
      </c>
      <c r="B75" s="36" t="s">
        <v>129</v>
      </c>
      <c r="C75" s="36" t="s">
        <v>649</v>
      </c>
      <c r="D75" s="37" t="s">
        <v>47</v>
      </c>
      <c r="E75" s="13" t="s">
        <v>650</v>
      </c>
      <c r="F75" s="38" t="s">
        <v>62</v>
      </c>
      <c r="G75" s="39">
        <v>1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53</v>
      </c>
      <c r="O75">
        <f>(M75*21)/100</f>
        <v>0</v>
      </c>
      <c r="P75" t="s">
        <v>27</v>
      </c>
    </row>
    <row r="76" spans="1:16" x14ac:dyDescent="0.2">
      <c r="A76" s="37" t="s">
        <v>54</v>
      </c>
      <c r="E76" s="41" t="s">
        <v>55</v>
      </c>
    </row>
    <row r="77" spans="1:16" x14ac:dyDescent="0.2">
      <c r="A77" s="37" t="s">
        <v>56</v>
      </c>
      <c r="E77" s="42" t="s">
        <v>55</v>
      </c>
    </row>
    <row r="78" spans="1:16" x14ac:dyDescent="0.2">
      <c r="A78" t="s">
        <v>58</v>
      </c>
      <c r="E78" s="41" t="s">
        <v>95</v>
      </c>
    </row>
    <row r="79" spans="1:16" x14ac:dyDescent="0.2">
      <c r="A79" t="s">
        <v>49</v>
      </c>
      <c r="B79" s="36" t="s">
        <v>132</v>
      </c>
      <c r="C79" s="36" t="s">
        <v>651</v>
      </c>
      <c r="D79" s="37" t="s">
        <v>47</v>
      </c>
      <c r="E79" s="13" t="s">
        <v>652</v>
      </c>
      <c r="F79" s="38" t="s">
        <v>62</v>
      </c>
      <c r="G79" s="39">
        <v>1</v>
      </c>
      <c r="H79" s="38">
        <v>0</v>
      </c>
      <c r="I79" s="38">
        <f>ROUND(G79*H79,6)</f>
        <v>0</v>
      </c>
      <c r="L79" s="40">
        <v>0</v>
      </c>
      <c r="M79" s="34">
        <f>ROUND(ROUND(L79,2)*ROUND(G79,3),2)</f>
        <v>0</v>
      </c>
      <c r="N79" s="38" t="s">
        <v>53</v>
      </c>
      <c r="O79">
        <f>(M79*21)/100</f>
        <v>0</v>
      </c>
      <c r="P79" t="s">
        <v>27</v>
      </c>
    </row>
    <row r="80" spans="1:16" x14ac:dyDescent="0.2">
      <c r="A80" s="37" t="s">
        <v>54</v>
      </c>
      <c r="E80" s="41" t="s">
        <v>55</v>
      </c>
    </row>
    <row r="81" spans="1:16" x14ac:dyDescent="0.2">
      <c r="A81" s="37" t="s">
        <v>56</v>
      </c>
      <c r="E81" s="42" t="s">
        <v>55</v>
      </c>
    </row>
    <row r="82" spans="1:16" x14ac:dyDescent="0.2">
      <c r="A82" t="s">
        <v>58</v>
      </c>
      <c r="E82" s="41" t="s">
        <v>653</v>
      </c>
    </row>
    <row r="83" spans="1:16" x14ac:dyDescent="0.2">
      <c r="A83" t="s">
        <v>49</v>
      </c>
      <c r="B83" s="36" t="s">
        <v>136</v>
      </c>
      <c r="C83" s="36" t="s">
        <v>654</v>
      </c>
      <c r="D83" s="37" t="s">
        <v>47</v>
      </c>
      <c r="E83" s="13" t="s">
        <v>655</v>
      </c>
      <c r="F83" s="38" t="s">
        <v>62</v>
      </c>
      <c r="G83" s="39">
        <v>1</v>
      </c>
      <c r="H83" s="38">
        <v>0</v>
      </c>
      <c r="I83" s="38">
        <f>ROUND(G83*H83,6)</f>
        <v>0</v>
      </c>
      <c r="L83" s="40">
        <v>0</v>
      </c>
      <c r="M83" s="34">
        <f>ROUND(ROUND(L83,2)*ROUND(G83,3),2)</f>
        <v>0</v>
      </c>
      <c r="N83" s="38" t="s">
        <v>53</v>
      </c>
      <c r="O83">
        <f>(M83*21)/100</f>
        <v>0</v>
      </c>
      <c r="P83" t="s">
        <v>27</v>
      </c>
    </row>
    <row r="84" spans="1:16" x14ac:dyDescent="0.2">
      <c r="A84" s="37" t="s">
        <v>54</v>
      </c>
      <c r="E84" s="41" t="s">
        <v>55</v>
      </c>
    </row>
    <row r="85" spans="1:16" x14ac:dyDescent="0.2">
      <c r="A85" s="37" t="s">
        <v>56</v>
      </c>
      <c r="E85" s="42" t="s">
        <v>55</v>
      </c>
    </row>
    <row r="86" spans="1:16" x14ac:dyDescent="0.2">
      <c r="A86" t="s">
        <v>58</v>
      </c>
      <c r="E86" s="41" t="s">
        <v>656</v>
      </c>
    </row>
    <row r="87" spans="1:16" x14ac:dyDescent="0.2">
      <c r="A87" t="s">
        <v>49</v>
      </c>
      <c r="B87" s="36" t="s">
        <v>139</v>
      </c>
      <c r="C87" s="36" t="s">
        <v>657</v>
      </c>
      <c r="D87" s="37" t="s">
        <v>47</v>
      </c>
      <c r="E87" s="13" t="s">
        <v>658</v>
      </c>
      <c r="F87" s="38" t="s">
        <v>94</v>
      </c>
      <c r="G87" s="39">
        <v>85</v>
      </c>
      <c r="H87" s="38">
        <v>0</v>
      </c>
      <c r="I87" s="38">
        <f>ROUND(G87*H87,6)</f>
        <v>0</v>
      </c>
      <c r="L87" s="40">
        <v>0</v>
      </c>
      <c r="M87" s="34">
        <f>ROUND(ROUND(L87,2)*ROUND(G87,3),2)</f>
        <v>0</v>
      </c>
      <c r="N87" s="38" t="s">
        <v>53</v>
      </c>
      <c r="O87">
        <f>(M87*21)/100</f>
        <v>0</v>
      </c>
      <c r="P87" t="s">
        <v>27</v>
      </c>
    </row>
    <row r="88" spans="1:16" x14ac:dyDescent="0.2">
      <c r="A88" s="37" t="s">
        <v>54</v>
      </c>
      <c r="E88" s="41" t="s">
        <v>55</v>
      </c>
    </row>
    <row r="89" spans="1:16" x14ac:dyDescent="0.2">
      <c r="A89" s="37" t="s">
        <v>56</v>
      </c>
      <c r="E89" s="42" t="s">
        <v>55</v>
      </c>
    </row>
    <row r="90" spans="1:16" ht="38.25" x14ac:dyDescent="0.2">
      <c r="A90" t="s">
        <v>58</v>
      </c>
      <c r="E90" s="41" t="s">
        <v>659</v>
      </c>
    </row>
    <row r="91" spans="1:16" ht="25.5" x14ac:dyDescent="0.2">
      <c r="A91" t="s">
        <v>49</v>
      </c>
      <c r="B91" s="36" t="s">
        <v>143</v>
      </c>
      <c r="C91" s="36" t="s">
        <v>182</v>
      </c>
      <c r="D91" s="37" t="s">
        <v>47</v>
      </c>
      <c r="E91" s="13" t="s">
        <v>183</v>
      </c>
      <c r="F91" s="38" t="s">
        <v>94</v>
      </c>
      <c r="G91" s="39">
        <v>10</v>
      </c>
      <c r="H91" s="38">
        <v>0</v>
      </c>
      <c r="I91" s="38">
        <f>ROUND(G91*H91,6)</f>
        <v>0</v>
      </c>
      <c r="L91" s="40">
        <v>0</v>
      </c>
      <c r="M91" s="34">
        <f>ROUND(ROUND(L91,2)*ROUND(G91,3),2)</f>
        <v>0</v>
      </c>
      <c r="N91" s="38" t="s">
        <v>53</v>
      </c>
      <c r="O91">
        <f>(M91*21)/100</f>
        <v>0</v>
      </c>
      <c r="P91" t="s">
        <v>27</v>
      </c>
    </row>
    <row r="92" spans="1:16" x14ac:dyDescent="0.2">
      <c r="A92" s="37" t="s">
        <v>54</v>
      </c>
      <c r="E92" s="41" t="s">
        <v>55</v>
      </c>
    </row>
    <row r="93" spans="1:16" x14ac:dyDescent="0.2">
      <c r="A93" s="37" t="s">
        <v>56</v>
      </c>
      <c r="E93" s="42" t="s">
        <v>55</v>
      </c>
    </row>
    <row r="94" spans="1:16" ht="38.25" x14ac:dyDescent="0.2">
      <c r="A94" t="s">
        <v>58</v>
      </c>
      <c r="E94" s="41" t="s">
        <v>184</v>
      </c>
    </row>
    <row r="95" spans="1:16" ht="25.5" x14ac:dyDescent="0.2">
      <c r="A95" t="s">
        <v>49</v>
      </c>
      <c r="B95" s="36" t="s">
        <v>146</v>
      </c>
      <c r="C95" s="36" t="s">
        <v>186</v>
      </c>
      <c r="D95" s="37" t="s">
        <v>47</v>
      </c>
      <c r="E95" s="13" t="s">
        <v>187</v>
      </c>
      <c r="F95" s="38" t="s">
        <v>62</v>
      </c>
      <c r="G95" s="39">
        <v>4</v>
      </c>
      <c r="H95" s="38">
        <v>0</v>
      </c>
      <c r="I95" s="38">
        <f>ROUND(G95*H95,6)</f>
        <v>0</v>
      </c>
      <c r="L95" s="40">
        <v>0</v>
      </c>
      <c r="M95" s="34">
        <f>ROUND(ROUND(L95,2)*ROUND(G95,3),2)</f>
        <v>0</v>
      </c>
      <c r="N95" s="38" t="s">
        <v>103</v>
      </c>
      <c r="O95">
        <f>(M95*21)/100</f>
        <v>0</v>
      </c>
      <c r="P95" t="s">
        <v>27</v>
      </c>
    </row>
    <row r="96" spans="1:16" x14ac:dyDescent="0.2">
      <c r="A96" s="37" t="s">
        <v>54</v>
      </c>
      <c r="E96" s="41" t="s">
        <v>55</v>
      </c>
    </row>
    <row r="97" spans="1:16" x14ac:dyDescent="0.2">
      <c r="A97" s="37" t="s">
        <v>56</v>
      </c>
      <c r="E97" s="42" t="s">
        <v>55</v>
      </c>
    </row>
    <row r="98" spans="1:16" x14ac:dyDescent="0.2">
      <c r="A98" t="s">
        <v>58</v>
      </c>
      <c r="E98" s="41" t="s">
        <v>95</v>
      </c>
    </row>
    <row r="99" spans="1:16" ht="25.5" x14ac:dyDescent="0.2">
      <c r="A99" t="s">
        <v>49</v>
      </c>
      <c r="B99" s="36" t="s">
        <v>149</v>
      </c>
      <c r="C99" s="36" t="s">
        <v>660</v>
      </c>
      <c r="D99" s="37" t="s">
        <v>47</v>
      </c>
      <c r="E99" s="13" t="s">
        <v>661</v>
      </c>
      <c r="F99" s="38" t="s">
        <v>94</v>
      </c>
      <c r="G99" s="39">
        <v>5</v>
      </c>
      <c r="H99" s="38">
        <v>0</v>
      </c>
      <c r="I99" s="38">
        <f>ROUND(G99*H99,6)</f>
        <v>0</v>
      </c>
      <c r="L99" s="40">
        <v>0</v>
      </c>
      <c r="M99" s="34">
        <f>ROUND(ROUND(L99,2)*ROUND(G99,3),2)</f>
        <v>0</v>
      </c>
      <c r="N99" s="38" t="s">
        <v>103</v>
      </c>
      <c r="O99">
        <f>(M99*21)/100</f>
        <v>0</v>
      </c>
      <c r="P99" t="s">
        <v>27</v>
      </c>
    </row>
    <row r="100" spans="1:16" x14ac:dyDescent="0.2">
      <c r="A100" s="37" t="s">
        <v>54</v>
      </c>
      <c r="E100" s="41" t="s">
        <v>55</v>
      </c>
    </row>
    <row r="101" spans="1:16" x14ac:dyDescent="0.2">
      <c r="A101" s="37" t="s">
        <v>56</v>
      </c>
      <c r="E101" s="42" t="s">
        <v>55</v>
      </c>
    </row>
    <row r="102" spans="1:16" x14ac:dyDescent="0.2">
      <c r="A102" t="s">
        <v>58</v>
      </c>
      <c r="E102" s="41" t="s">
        <v>95</v>
      </c>
    </row>
    <row r="103" spans="1:16" x14ac:dyDescent="0.2">
      <c r="A103" t="s">
        <v>49</v>
      </c>
      <c r="B103" s="36" t="s">
        <v>153</v>
      </c>
      <c r="C103" s="36" t="s">
        <v>662</v>
      </c>
      <c r="D103" s="37" t="s">
        <v>47</v>
      </c>
      <c r="E103" s="13" t="s">
        <v>663</v>
      </c>
      <c r="F103" s="38" t="s">
        <v>94</v>
      </c>
      <c r="G103" s="39">
        <v>5</v>
      </c>
      <c r="H103" s="38">
        <v>0</v>
      </c>
      <c r="I103" s="38">
        <f>ROUND(G103*H103,6)</f>
        <v>0</v>
      </c>
      <c r="L103" s="40">
        <v>0</v>
      </c>
      <c r="M103" s="34">
        <f>ROUND(ROUND(L103,2)*ROUND(G103,3),2)</f>
        <v>0</v>
      </c>
      <c r="N103" s="38" t="s">
        <v>103</v>
      </c>
      <c r="O103">
        <f>(M103*21)/100</f>
        <v>0</v>
      </c>
      <c r="P103" t="s">
        <v>27</v>
      </c>
    </row>
    <row r="104" spans="1:16" x14ac:dyDescent="0.2">
      <c r="A104" s="37" t="s">
        <v>54</v>
      </c>
      <c r="E104" s="41" t="s">
        <v>55</v>
      </c>
    </row>
    <row r="105" spans="1:16" x14ac:dyDescent="0.2">
      <c r="A105" s="37" t="s">
        <v>56</v>
      </c>
      <c r="E105" s="42" t="s">
        <v>55</v>
      </c>
    </row>
    <row r="106" spans="1:16" x14ac:dyDescent="0.2">
      <c r="A106" t="s">
        <v>58</v>
      </c>
      <c r="E106" s="41" t="s">
        <v>95</v>
      </c>
    </row>
    <row r="107" spans="1:16" x14ac:dyDescent="0.2">
      <c r="A107" t="s">
        <v>49</v>
      </c>
      <c r="B107" s="36" t="s">
        <v>159</v>
      </c>
      <c r="C107" s="36" t="s">
        <v>193</v>
      </c>
      <c r="D107" s="37" t="s">
        <v>47</v>
      </c>
      <c r="E107" s="13" t="s">
        <v>194</v>
      </c>
      <c r="F107" s="38" t="s">
        <v>62</v>
      </c>
      <c r="G107" s="39">
        <v>2</v>
      </c>
      <c r="H107" s="38">
        <v>0</v>
      </c>
      <c r="I107" s="38">
        <f>ROUND(G107*H107,6)</f>
        <v>0</v>
      </c>
      <c r="L107" s="40">
        <v>0</v>
      </c>
      <c r="M107" s="34">
        <f>ROUND(ROUND(L107,2)*ROUND(G107,3),2)</f>
        <v>0</v>
      </c>
      <c r="N107" s="38" t="s">
        <v>103</v>
      </c>
      <c r="O107">
        <f>(M107*21)/100</f>
        <v>0</v>
      </c>
      <c r="P107" t="s">
        <v>27</v>
      </c>
    </row>
    <row r="108" spans="1:16" x14ac:dyDescent="0.2">
      <c r="A108" s="37" t="s">
        <v>54</v>
      </c>
      <c r="E108" s="41" t="s">
        <v>55</v>
      </c>
    </row>
    <row r="109" spans="1:16" x14ac:dyDescent="0.2">
      <c r="A109" s="37" t="s">
        <v>56</v>
      </c>
      <c r="E109" s="42" t="s">
        <v>55</v>
      </c>
    </row>
    <row r="110" spans="1:16" x14ac:dyDescent="0.2">
      <c r="A110" t="s">
        <v>58</v>
      </c>
      <c r="E110" s="41" t="s">
        <v>95</v>
      </c>
    </row>
    <row r="111" spans="1:16" x14ac:dyDescent="0.2">
      <c r="A111" t="s">
        <v>49</v>
      </c>
      <c r="B111" s="36" t="s">
        <v>163</v>
      </c>
      <c r="C111" s="36" t="s">
        <v>664</v>
      </c>
      <c r="D111" s="37" t="s">
        <v>47</v>
      </c>
      <c r="E111" s="13" t="s">
        <v>665</v>
      </c>
      <c r="F111" s="38" t="s">
        <v>67</v>
      </c>
      <c r="G111" s="39">
        <v>2</v>
      </c>
      <c r="H111" s="38">
        <v>0</v>
      </c>
      <c r="I111" s="38">
        <f>ROUND(G111*H111,6)</f>
        <v>0</v>
      </c>
      <c r="L111" s="40">
        <v>0</v>
      </c>
      <c r="M111" s="34">
        <f>ROUND(ROUND(L111,2)*ROUND(G111,3),2)</f>
        <v>0</v>
      </c>
      <c r="N111" s="38" t="s">
        <v>53</v>
      </c>
      <c r="O111">
        <f>(M111*21)/100</f>
        <v>0</v>
      </c>
      <c r="P111" t="s">
        <v>27</v>
      </c>
    </row>
    <row r="112" spans="1:16" x14ac:dyDescent="0.2">
      <c r="A112" s="37" t="s">
        <v>54</v>
      </c>
      <c r="E112" s="41" t="s">
        <v>55</v>
      </c>
    </row>
    <row r="113" spans="1:16" x14ac:dyDescent="0.2">
      <c r="A113" s="37" t="s">
        <v>56</v>
      </c>
      <c r="E113" s="42" t="s">
        <v>55</v>
      </c>
    </row>
    <row r="114" spans="1:16" ht="76.5" x14ac:dyDescent="0.2">
      <c r="A114" t="s">
        <v>58</v>
      </c>
      <c r="E114" s="41" t="s">
        <v>666</v>
      </c>
    </row>
    <row r="115" spans="1:16" x14ac:dyDescent="0.2">
      <c r="A115" t="s">
        <v>49</v>
      </c>
      <c r="B115" s="36" t="s">
        <v>166</v>
      </c>
      <c r="C115" s="36" t="s">
        <v>667</v>
      </c>
      <c r="D115" s="37" t="s">
        <v>47</v>
      </c>
      <c r="E115" s="13" t="s">
        <v>668</v>
      </c>
      <c r="F115" s="38" t="s">
        <v>62</v>
      </c>
      <c r="G115" s="39">
        <v>6</v>
      </c>
      <c r="H115" s="38">
        <v>0</v>
      </c>
      <c r="I115" s="38">
        <f>ROUND(G115*H115,6)</f>
        <v>0</v>
      </c>
      <c r="L115" s="40">
        <v>0</v>
      </c>
      <c r="M115" s="34">
        <f>ROUND(ROUND(L115,2)*ROUND(G115,3),2)</f>
        <v>0</v>
      </c>
      <c r="N115" s="38" t="s">
        <v>103</v>
      </c>
      <c r="O115">
        <f>(M115*21)/100</f>
        <v>0</v>
      </c>
      <c r="P115" t="s">
        <v>27</v>
      </c>
    </row>
    <row r="116" spans="1:16" x14ac:dyDescent="0.2">
      <c r="A116" s="37" t="s">
        <v>54</v>
      </c>
      <c r="E116" s="41" t="s">
        <v>55</v>
      </c>
    </row>
    <row r="117" spans="1:16" x14ac:dyDescent="0.2">
      <c r="A117" s="37" t="s">
        <v>56</v>
      </c>
      <c r="E117" s="42" t="s">
        <v>55</v>
      </c>
    </row>
    <row r="118" spans="1:16" x14ac:dyDescent="0.2">
      <c r="A118" t="s">
        <v>58</v>
      </c>
      <c r="E118" s="41" t="s">
        <v>95</v>
      </c>
    </row>
    <row r="119" spans="1:16" x14ac:dyDescent="0.2">
      <c r="A119" t="s">
        <v>49</v>
      </c>
      <c r="B119" s="36" t="s">
        <v>169</v>
      </c>
      <c r="C119" s="36" t="s">
        <v>669</v>
      </c>
      <c r="D119" s="37" t="s">
        <v>47</v>
      </c>
      <c r="E119" s="13" t="s">
        <v>670</v>
      </c>
      <c r="F119" s="38" t="s">
        <v>62</v>
      </c>
      <c r="G119" s="39">
        <v>1</v>
      </c>
      <c r="H119" s="38">
        <v>0</v>
      </c>
      <c r="I119" s="38">
        <f>ROUND(G119*H119,6)</f>
        <v>0</v>
      </c>
      <c r="L119" s="40">
        <v>0</v>
      </c>
      <c r="M119" s="34">
        <f>ROUND(ROUND(L119,2)*ROUND(G119,3),2)</f>
        <v>0</v>
      </c>
      <c r="N119" s="38" t="s">
        <v>103</v>
      </c>
      <c r="O119">
        <f>(M119*21)/100</f>
        <v>0</v>
      </c>
      <c r="P119" t="s">
        <v>27</v>
      </c>
    </row>
    <row r="120" spans="1:16" x14ac:dyDescent="0.2">
      <c r="A120" s="37" t="s">
        <v>54</v>
      </c>
      <c r="E120" s="41" t="s">
        <v>55</v>
      </c>
    </row>
    <row r="121" spans="1:16" x14ac:dyDescent="0.2">
      <c r="A121" s="37" t="s">
        <v>56</v>
      </c>
      <c r="E121" s="42" t="s">
        <v>55</v>
      </c>
    </row>
    <row r="122" spans="1:16" x14ac:dyDescent="0.2">
      <c r="A122" t="s">
        <v>58</v>
      </c>
      <c r="E122" s="41" t="s">
        <v>95</v>
      </c>
    </row>
    <row r="123" spans="1:16" x14ac:dyDescent="0.2">
      <c r="A123" t="s">
        <v>49</v>
      </c>
      <c r="B123" s="36" t="s">
        <v>172</v>
      </c>
      <c r="C123" s="36" t="s">
        <v>671</v>
      </c>
      <c r="D123" s="37" t="s">
        <v>47</v>
      </c>
      <c r="E123" s="13" t="s">
        <v>672</v>
      </c>
      <c r="F123" s="38" t="s">
        <v>62</v>
      </c>
      <c r="G123" s="39">
        <v>1</v>
      </c>
      <c r="H123" s="38">
        <v>0</v>
      </c>
      <c r="I123" s="38">
        <f>ROUND(G123*H123,6)</f>
        <v>0</v>
      </c>
      <c r="L123" s="40">
        <v>0</v>
      </c>
      <c r="M123" s="34">
        <f>ROUND(ROUND(L123,2)*ROUND(G123,3),2)</f>
        <v>0</v>
      </c>
      <c r="N123" s="38" t="s">
        <v>53</v>
      </c>
      <c r="O123">
        <f>(M123*21)/100</f>
        <v>0</v>
      </c>
      <c r="P123" t="s">
        <v>27</v>
      </c>
    </row>
    <row r="124" spans="1:16" x14ac:dyDescent="0.2">
      <c r="A124" s="37" t="s">
        <v>54</v>
      </c>
      <c r="E124" s="41" t="s">
        <v>55</v>
      </c>
    </row>
    <row r="125" spans="1:16" x14ac:dyDescent="0.2">
      <c r="A125" s="37" t="s">
        <v>56</v>
      </c>
      <c r="E125" s="42" t="s">
        <v>55</v>
      </c>
    </row>
    <row r="126" spans="1:16" x14ac:dyDescent="0.2">
      <c r="A126" t="s">
        <v>58</v>
      </c>
      <c r="E126" s="41" t="s">
        <v>95</v>
      </c>
    </row>
    <row r="127" spans="1:16" x14ac:dyDescent="0.2">
      <c r="A127" t="s">
        <v>49</v>
      </c>
      <c r="B127" s="36" t="s">
        <v>177</v>
      </c>
      <c r="C127" s="36" t="s">
        <v>673</v>
      </c>
      <c r="D127" s="37" t="s">
        <v>47</v>
      </c>
      <c r="E127" s="13" t="s">
        <v>674</v>
      </c>
      <c r="F127" s="38" t="s">
        <v>62</v>
      </c>
      <c r="G127" s="39">
        <v>1</v>
      </c>
      <c r="H127" s="38">
        <v>0</v>
      </c>
      <c r="I127" s="38">
        <f>ROUND(G127*H127,6)</f>
        <v>0</v>
      </c>
      <c r="L127" s="40">
        <v>0</v>
      </c>
      <c r="M127" s="34">
        <f>ROUND(ROUND(L127,2)*ROUND(G127,3),2)</f>
        <v>0</v>
      </c>
      <c r="N127" s="38" t="s">
        <v>103</v>
      </c>
      <c r="O127">
        <f>(M127*21)/100</f>
        <v>0</v>
      </c>
      <c r="P127" t="s">
        <v>27</v>
      </c>
    </row>
    <row r="128" spans="1:16" x14ac:dyDescent="0.2">
      <c r="A128" s="37" t="s">
        <v>54</v>
      </c>
      <c r="E128" s="41" t="s">
        <v>55</v>
      </c>
    </row>
    <row r="129" spans="1:16" x14ac:dyDescent="0.2">
      <c r="A129" s="37" t="s">
        <v>56</v>
      </c>
      <c r="E129" s="42" t="s">
        <v>55</v>
      </c>
    </row>
    <row r="130" spans="1:16" x14ac:dyDescent="0.2">
      <c r="A130" t="s">
        <v>58</v>
      </c>
      <c r="E130" s="41" t="s">
        <v>95</v>
      </c>
    </row>
    <row r="131" spans="1:16" x14ac:dyDescent="0.2">
      <c r="A131" t="s">
        <v>49</v>
      </c>
      <c r="B131" s="36" t="s">
        <v>181</v>
      </c>
      <c r="C131" s="36" t="s">
        <v>675</v>
      </c>
      <c r="D131" s="37" t="s">
        <v>47</v>
      </c>
      <c r="E131" s="13" t="s">
        <v>676</v>
      </c>
      <c r="F131" s="38" t="s">
        <v>62</v>
      </c>
      <c r="G131" s="39">
        <v>1</v>
      </c>
      <c r="H131" s="38">
        <v>0</v>
      </c>
      <c r="I131" s="38">
        <f>ROUND(G131*H131,6)</f>
        <v>0</v>
      </c>
      <c r="L131" s="40">
        <v>0</v>
      </c>
      <c r="M131" s="34">
        <f>ROUND(ROUND(L131,2)*ROUND(G131,3),2)</f>
        <v>0</v>
      </c>
      <c r="N131" s="38" t="s">
        <v>103</v>
      </c>
      <c r="O131">
        <f>(M131*21)/100</f>
        <v>0</v>
      </c>
      <c r="P131" t="s">
        <v>27</v>
      </c>
    </row>
    <row r="132" spans="1:16" x14ac:dyDescent="0.2">
      <c r="A132" s="37" t="s">
        <v>54</v>
      </c>
      <c r="E132" s="41" t="s">
        <v>55</v>
      </c>
    </row>
    <row r="133" spans="1:16" x14ac:dyDescent="0.2">
      <c r="A133" s="37" t="s">
        <v>56</v>
      </c>
      <c r="E133" s="42" t="s">
        <v>55</v>
      </c>
    </row>
    <row r="134" spans="1:16" x14ac:dyDescent="0.2">
      <c r="A134" t="s">
        <v>58</v>
      </c>
      <c r="E134" s="41" t="s">
        <v>55</v>
      </c>
    </row>
    <row r="135" spans="1:16" x14ac:dyDescent="0.2">
      <c r="A135" t="s">
        <v>49</v>
      </c>
      <c r="B135" s="36" t="s">
        <v>185</v>
      </c>
      <c r="C135" s="36" t="s">
        <v>677</v>
      </c>
      <c r="D135" s="37" t="s">
        <v>47</v>
      </c>
      <c r="E135" s="13" t="s">
        <v>678</v>
      </c>
      <c r="F135" s="38" t="s">
        <v>62</v>
      </c>
      <c r="G135" s="39">
        <v>1</v>
      </c>
      <c r="H135" s="38">
        <v>0</v>
      </c>
      <c r="I135" s="38">
        <f>ROUND(G135*H135,6)</f>
        <v>0</v>
      </c>
      <c r="L135" s="40">
        <v>0</v>
      </c>
      <c r="M135" s="34">
        <f>ROUND(ROUND(L135,2)*ROUND(G135,3),2)</f>
        <v>0</v>
      </c>
      <c r="N135" s="38" t="s">
        <v>103</v>
      </c>
      <c r="O135">
        <f>(M135*21)/100</f>
        <v>0</v>
      </c>
      <c r="P135" t="s">
        <v>27</v>
      </c>
    </row>
    <row r="136" spans="1:16" x14ac:dyDescent="0.2">
      <c r="A136" s="37" t="s">
        <v>54</v>
      </c>
      <c r="E136" s="41" t="s">
        <v>55</v>
      </c>
    </row>
    <row r="137" spans="1:16" x14ac:dyDescent="0.2">
      <c r="A137" s="37" t="s">
        <v>56</v>
      </c>
      <c r="E137" s="42" t="s">
        <v>55</v>
      </c>
    </row>
    <row r="138" spans="1:16" x14ac:dyDescent="0.2">
      <c r="A138" t="s">
        <v>58</v>
      </c>
      <c r="E138" s="41" t="s">
        <v>95</v>
      </c>
    </row>
    <row r="139" spans="1:16" x14ac:dyDescent="0.2">
      <c r="A139" t="s">
        <v>49</v>
      </c>
      <c r="B139" s="36" t="s">
        <v>188</v>
      </c>
      <c r="C139" s="36" t="s">
        <v>679</v>
      </c>
      <c r="D139" s="37" t="s">
        <v>47</v>
      </c>
      <c r="E139" s="13" t="s">
        <v>680</v>
      </c>
      <c r="F139" s="38" t="s">
        <v>62</v>
      </c>
      <c r="G139" s="39">
        <v>1</v>
      </c>
      <c r="H139" s="38">
        <v>0</v>
      </c>
      <c r="I139" s="38">
        <f>ROUND(G139*H139,6)</f>
        <v>0</v>
      </c>
      <c r="L139" s="40">
        <v>0</v>
      </c>
      <c r="M139" s="34">
        <f>ROUND(ROUND(L139,2)*ROUND(G139,3),2)</f>
        <v>0</v>
      </c>
      <c r="N139" s="38" t="s">
        <v>103</v>
      </c>
      <c r="O139">
        <f>(M139*21)/100</f>
        <v>0</v>
      </c>
      <c r="P139" t="s">
        <v>27</v>
      </c>
    </row>
    <row r="140" spans="1:16" x14ac:dyDescent="0.2">
      <c r="A140" s="37" t="s">
        <v>54</v>
      </c>
      <c r="E140" s="41" t="s">
        <v>55</v>
      </c>
    </row>
    <row r="141" spans="1:16" x14ac:dyDescent="0.2">
      <c r="A141" s="37" t="s">
        <v>56</v>
      </c>
      <c r="E141" s="42" t="s">
        <v>55</v>
      </c>
    </row>
    <row r="142" spans="1:16" x14ac:dyDescent="0.2">
      <c r="A142" t="s">
        <v>58</v>
      </c>
      <c r="E142" s="41" t="s">
        <v>95</v>
      </c>
    </row>
    <row r="143" spans="1:16" x14ac:dyDescent="0.2">
      <c r="A143" t="s">
        <v>49</v>
      </c>
      <c r="B143" s="36" t="s">
        <v>192</v>
      </c>
      <c r="C143" s="36" t="s">
        <v>681</v>
      </c>
      <c r="D143" s="37" t="s">
        <v>47</v>
      </c>
      <c r="E143" s="13" t="s">
        <v>682</v>
      </c>
      <c r="F143" s="38" t="s">
        <v>62</v>
      </c>
      <c r="G143" s="39">
        <v>2</v>
      </c>
      <c r="H143" s="38">
        <v>0</v>
      </c>
      <c r="I143" s="38">
        <f>ROUND(G143*H143,6)</f>
        <v>0</v>
      </c>
      <c r="L143" s="40">
        <v>0</v>
      </c>
      <c r="M143" s="34">
        <f>ROUND(ROUND(L143,2)*ROUND(G143,3),2)</f>
        <v>0</v>
      </c>
      <c r="N143" s="38" t="s">
        <v>103</v>
      </c>
      <c r="O143">
        <f>(M143*21)/100</f>
        <v>0</v>
      </c>
      <c r="P143" t="s">
        <v>27</v>
      </c>
    </row>
    <row r="144" spans="1:16" x14ac:dyDescent="0.2">
      <c r="A144" s="37" t="s">
        <v>54</v>
      </c>
      <c r="E144" s="41" t="s">
        <v>55</v>
      </c>
    </row>
    <row r="145" spans="1:16" x14ac:dyDescent="0.2">
      <c r="A145" s="37" t="s">
        <v>56</v>
      </c>
      <c r="E145" s="42" t="s">
        <v>55</v>
      </c>
    </row>
    <row r="146" spans="1:16" x14ac:dyDescent="0.2">
      <c r="A146" t="s">
        <v>58</v>
      </c>
      <c r="E146" s="41" t="s">
        <v>95</v>
      </c>
    </row>
    <row r="147" spans="1:16" x14ac:dyDescent="0.2">
      <c r="A147" t="s">
        <v>49</v>
      </c>
      <c r="B147" s="36" t="s">
        <v>195</v>
      </c>
      <c r="C147" s="36" t="s">
        <v>683</v>
      </c>
      <c r="D147" s="37" t="s">
        <v>47</v>
      </c>
      <c r="E147" s="13" t="s">
        <v>684</v>
      </c>
      <c r="F147" s="38" t="s">
        <v>388</v>
      </c>
      <c r="G147" s="39">
        <v>48</v>
      </c>
      <c r="H147" s="38">
        <v>0</v>
      </c>
      <c r="I147" s="38">
        <f>ROUND(G147*H147,6)</f>
        <v>0</v>
      </c>
      <c r="L147" s="40">
        <v>0</v>
      </c>
      <c r="M147" s="34">
        <f>ROUND(ROUND(L147,2)*ROUND(G147,3),2)</f>
        <v>0</v>
      </c>
      <c r="N147" s="38" t="s">
        <v>103</v>
      </c>
      <c r="O147">
        <f>(M147*21)/100</f>
        <v>0</v>
      </c>
      <c r="P147" t="s">
        <v>27</v>
      </c>
    </row>
    <row r="148" spans="1:16" x14ac:dyDescent="0.2">
      <c r="A148" s="37" t="s">
        <v>54</v>
      </c>
      <c r="E148" s="41" t="s">
        <v>55</v>
      </c>
    </row>
    <row r="149" spans="1:16" x14ac:dyDescent="0.2">
      <c r="A149" s="37" t="s">
        <v>56</v>
      </c>
      <c r="E149" s="42" t="s">
        <v>55</v>
      </c>
    </row>
    <row r="150" spans="1:16" x14ac:dyDescent="0.2">
      <c r="A150" t="s">
        <v>58</v>
      </c>
      <c r="E150" s="41" t="s">
        <v>95</v>
      </c>
    </row>
    <row r="151" spans="1:16" x14ac:dyDescent="0.2">
      <c r="A151" t="s">
        <v>49</v>
      </c>
      <c r="B151" s="36" t="s">
        <v>199</v>
      </c>
      <c r="C151" s="36" t="s">
        <v>685</v>
      </c>
      <c r="D151" s="37" t="s">
        <v>47</v>
      </c>
      <c r="E151" s="13" t="s">
        <v>239</v>
      </c>
      <c r="F151" s="38" t="s">
        <v>94</v>
      </c>
      <c r="G151" s="39">
        <v>25</v>
      </c>
      <c r="H151" s="38">
        <v>0</v>
      </c>
      <c r="I151" s="38">
        <f>ROUND(G151*H151,6)</f>
        <v>0</v>
      </c>
      <c r="L151" s="40">
        <v>0</v>
      </c>
      <c r="M151" s="34">
        <f>ROUND(ROUND(L151,2)*ROUND(G151,3),2)</f>
        <v>0</v>
      </c>
      <c r="N151" s="38" t="s">
        <v>103</v>
      </c>
      <c r="O151">
        <f>(M151*21)/100</f>
        <v>0</v>
      </c>
      <c r="P151" t="s">
        <v>27</v>
      </c>
    </row>
    <row r="152" spans="1:16" x14ac:dyDescent="0.2">
      <c r="A152" s="37" t="s">
        <v>54</v>
      </c>
      <c r="E152" s="41" t="s">
        <v>55</v>
      </c>
    </row>
    <row r="153" spans="1:16" x14ac:dyDescent="0.2">
      <c r="A153" s="37" t="s">
        <v>56</v>
      </c>
      <c r="E153" s="42" t="s">
        <v>55</v>
      </c>
    </row>
    <row r="154" spans="1:16" ht="51" x14ac:dyDescent="0.2">
      <c r="A154" t="s">
        <v>58</v>
      </c>
      <c r="E154" s="41" t="s">
        <v>240</v>
      </c>
    </row>
    <row r="155" spans="1:16" x14ac:dyDescent="0.2">
      <c r="A155" t="s">
        <v>49</v>
      </c>
      <c r="B155" s="36" t="s">
        <v>203</v>
      </c>
      <c r="C155" s="36" t="s">
        <v>686</v>
      </c>
      <c r="D155" s="37" t="s">
        <v>47</v>
      </c>
      <c r="E155" s="13" t="s">
        <v>687</v>
      </c>
      <c r="F155" s="38" t="s">
        <v>62</v>
      </c>
      <c r="G155" s="39">
        <v>1</v>
      </c>
      <c r="H155" s="38">
        <v>0</v>
      </c>
      <c r="I155" s="38">
        <f>ROUND(G155*H155,6)</f>
        <v>0</v>
      </c>
      <c r="L155" s="40">
        <v>0</v>
      </c>
      <c r="M155" s="34">
        <f>ROUND(ROUND(L155,2)*ROUND(G155,3),2)</f>
        <v>0</v>
      </c>
      <c r="N155" s="38" t="s">
        <v>53</v>
      </c>
      <c r="O155">
        <f>(M155*21)/100</f>
        <v>0</v>
      </c>
      <c r="P155" t="s">
        <v>27</v>
      </c>
    </row>
    <row r="156" spans="1:16" x14ac:dyDescent="0.2">
      <c r="A156" s="37" t="s">
        <v>54</v>
      </c>
      <c r="E156" s="41" t="s">
        <v>55</v>
      </c>
    </row>
    <row r="157" spans="1:16" x14ac:dyDescent="0.2">
      <c r="A157" s="37" t="s">
        <v>56</v>
      </c>
      <c r="E157" s="42" t="s">
        <v>55</v>
      </c>
    </row>
    <row r="158" spans="1:16" x14ac:dyDescent="0.2">
      <c r="A158" t="s">
        <v>58</v>
      </c>
      <c r="E158" s="41" t="s">
        <v>688</v>
      </c>
    </row>
    <row r="159" spans="1:16" x14ac:dyDescent="0.2">
      <c r="A159" t="s">
        <v>46</v>
      </c>
      <c r="C159" s="33" t="s">
        <v>26</v>
      </c>
      <c r="E159" s="35" t="s">
        <v>384</v>
      </c>
      <c r="J159" s="34">
        <f>0</f>
        <v>0</v>
      </c>
      <c r="K159" s="34">
        <f>0</f>
        <v>0</v>
      </c>
      <c r="L159" s="34">
        <f>0+L160+L164+L168+L172</f>
        <v>0</v>
      </c>
      <c r="M159" s="34">
        <f>0+M160+M164+M168+M172</f>
        <v>0</v>
      </c>
    </row>
    <row r="160" spans="1:16" x14ac:dyDescent="0.2">
      <c r="A160" t="s">
        <v>49</v>
      </c>
      <c r="B160" s="36" t="s">
        <v>206</v>
      </c>
      <c r="C160" s="36" t="s">
        <v>689</v>
      </c>
      <c r="D160" s="37" t="s">
        <v>47</v>
      </c>
      <c r="E160" s="13" t="s">
        <v>690</v>
      </c>
      <c r="F160" s="38" t="s">
        <v>62</v>
      </c>
      <c r="G160" s="39">
        <v>1</v>
      </c>
      <c r="H160" s="38">
        <v>0</v>
      </c>
      <c r="I160" s="38">
        <f>ROUND(G160*H160,6)</f>
        <v>0</v>
      </c>
      <c r="L160" s="40">
        <v>0</v>
      </c>
      <c r="M160" s="34">
        <f>ROUND(ROUND(L160,2)*ROUND(G160,3),2)</f>
        <v>0</v>
      </c>
      <c r="N160" s="38" t="s">
        <v>53</v>
      </c>
      <c r="O160">
        <f>(M160*21)/100</f>
        <v>0</v>
      </c>
      <c r="P160" t="s">
        <v>27</v>
      </c>
    </row>
    <row r="161" spans="1:16" x14ac:dyDescent="0.2">
      <c r="A161" s="37" t="s">
        <v>54</v>
      </c>
      <c r="E161" s="41" t="s">
        <v>55</v>
      </c>
    </row>
    <row r="162" spans="1:16" x14ac:dyDescent="0.2">
      <c r="A162" s="37" t="s">
        <v>56</v>
      </c>
      <c r="E162" s="42" t="s">
        <v>55</v>
      </c>
    </row>
    <row r="163" spans="1:16" x14ac:dyDescent="0.2">
      <c r="A163" t="s">
        <v>58</v>
      </c>
      <c r="E163" s="41" t="s">
        <v>55</v>
      </c>
    </row>
    <row r="164" spans="1:16" x14ac:dyDescent="0.2">
      <c r="A164" t="s">
        <v>49</v>
      </c>
      <c r="B164" s="36" t="s">
        <v>209</v>
      </c>
      <c r="C164" s="36" t="s">
        <v>386</v>
      </c>
      <c r="D164" s="37" t="s">
        <v>47</v>
      </c>
      <c r="E164" s="13" t="s">
        <v>387</v>
      </c>
      <c r="F164" s="38" t="s">
        <v>388</v>
      </c>
      <c r="G164" s="39">
        <v>6</v>
      </c>
      <c r="H164" s="38">
        <v>0</v>
      </c>
      <c r="I164" s="38">
        <f>ROUND(G164*H164,6)</f>
        <v>0</v>
      </c>
      <c r="L164" s="40">
        <v>0</v>
      </c>
      <c r="M164" s="34">
        <f>ROUND(ROUND(L164,2)*ROUND(G164,3),2)</f>
        <v>0</v>
      </c>
      <c r="N164" s="38" t="s">
        <v>53</v>
      </c>
      <c r="O164">
        <f>(M164*21)/100</f>
        <v>0</v>
      </c>
      <c r="P164" t="s">
        <v>27</v>
      </c>
    </row>
    <row r="165" spans="1:16" x14ac:dyDescent="0.2">
      <c r="A165" s="37" t="s">
        <v>54</v>
      </c>
      <c r="E165" s="41" t="s">
        <v>55</v>
      </c>
    </row>
    <row r="166" spans="1:16" x14ac:dyDescent="0.2">
      <c r="A166" s="37" t="s">
        <v>56</v>
      </c>
      <c r="E166" s="42" t="s">
        <v>55</v>
      </c>
    </row>
    <row r="167" spans="1:16" x14ac:dyDescent="0.2">
      <c r="A167" t="s">
        <v>58</v>
      </c>
      <c r="E167" s="41" t="s">
        <v>389</v>
      </c>
    </row>
    <row r="168" spans="1:16" x14ac:dyDescent="0.2">
      <c r="A168" t="s">
        <v>49</v>
      </c>
      <c r="B168" s="36" t="s">
        <v>212</v>
      </c>
      <c r="C168" s="36" t="s">
        <v>402</v>
      </c>
      <c r="D168" s="37" t="s">
        <v>47</v>
      </c>
      <c r="E168" s="13" t="s">
        <v>403</v>
      </c>
      <c r="F168" s="38" t="s">
        <v>388</v>
      </c>
      <c r="G168" s="39">
        <v>18</v>
      </c>
      <c r="H168" s="38">
        <v>0</v>
      </c>
      <c r="I168" s="38">
        <f>ROUND(G168*H168,6)</f>
        <v>0</v>
      </c>
      <c r="L168" s="40">
        <v>0</v>
      </c>
      <c r="M168" s="34">
        <f>ROUND(ROUND(L168,2)*ROUND(G168,3),2)</f>
        <v>0</v>
      </c>
      <c r="N168" s="38" t="s">
        <v>103</v>
      </c>
      <c r="O168">
        <f>(M168*21)/100</f>
        <v>0</v>
      </c>
      <c r="P168" t="s">
        <v>27</v>
      </c>
    </row>
    <row r="169" spans="1:16" x14ac:dyDescent="0.2">
      <c r="A169" s="37" t="s">
        <v>54</v>
      </c>
      <c r="E169" s="41" t="s">
        <v>55</v>
      </c>
    </row>
    <row r="170" spans="1:16" x14ac:dyDescent="0.2">
      <c r="A170" s="37" t="s">
        <v>56</v>
      </c>
      <c r="E170" s="42" t="s">
        <v>55</v>
      </c>
    </row>
    <row r="171" spans="1:16" x14ac:dyDescent="0.2">
      <c r="A171" t="s">
        <v>58</v>
      </c>
      <c r="E171" s="41" t="s">
        <v>95</v>
      </c>
    </row>
    <row r="172" spans="1:16" x14ac:dyDescent="0.2">
      <c r="A172" t="s">
        <v>49</v>
      </c>
      <c r="B172" s="36" t="s">
        <v>215</v>
      </c>
      <c r="C172" s="36" t="s">
        <v>411</v>
      </c>
      <c r="D172" s="37" t="s">
        <v>47</v>
      </c>
      <c r="E172" s="13" t="s">
        <v>412</v>
      </c>
      <c r="F172" s="38" t="s">
        <v>388</v>
      </c>
      <c r="G172" s="39">
        <v>32</v>
      </c>
      <c r="H172" s="38">
        <v>0</v>
      </c>
      <c r="I172" s="38">
        <f>ROUND(G172*H172,6)</f>
        <v>0</v>
      </c>
      <c r="L172" s="40">
        <v>0</v>
      </c>
      <c r="M172" s="34">
        <f>ROUND(ROUND(L172,2)*ROUND(G172,3),2)</f>
        <v>0</v>
      </c>
      <c r="N172" s="38" t="s">
        <v>53</v>
      </c>
      <c r="O172">
        <f>(M172*21)/100</f>
        <v>0</v>
      </c>
      <c r="P172" t="s">
        <v>27</v>
      </c>
    </row>
    <row r="173" spans="1:16" x14ac:dyDescent="0.2">
      <c r="A173" s="37" t="s">
        <v>54</v>
      </c>
      <c r="E173" s="41" t="s">
        <v>55</v>
      </c>
    </row>
    <row r="174" spans="1:16" x14ac:dyDescent="0.2">
      <c r="A174" s="37" t="s">
        <v>56</v>
      </c>
      <c r="E174" s="42" t="s">
        <v>55</v>
      </c>
    </row>
    <row r="175" spans="1:16" ht="76.5" x14ac:dyDescent="0.2">
      <c r="A175" t="s">
        <v>58</v>
      </c>
      <c r="E175" s="41" t="s">
        <v>413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Rekapitulace</vt:lpstr>
      <vt:lpstr>PS 3.01.1</vt:lpstr>
      <vt:lpstr>SO 98-98</vt:lpstr>
      <vt:lpstr>SO 3.01.1</vt:lpstr>
      <vt:lpstr>SO 3.02.1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Steiner Petr</dc:creator>
  <cp:keywords/>
  <dc:description/>
  <cp:lastModifiedBy>Steiner Petr</cp:lastModifiedBy>
  <dcterms:created xsi:type="dcterms:W3CDTF">2021-04-22T12:41:45Z</dcterms:created>
  <dcterms:modified xsi:type="dcterms:W3CDTF">2021-04-22T12:41:46Z</dcterms:modified>
  <cp:category/>
  <cp:contentStatus/>
</cp:coreProperties>
</file>