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Stavební část" sheetId="2" r:id="rId2"/>
    <sheet name="PS 02 - Vytápění " sheetId="3" r:id="rId3"/>
    <sheet name="PS 03 - Elektroinstalace" sheetId="4" r:id="rId4"/>
    <sheet name="PS 04 - Slaboproudé rozvody" sheetId="5" r:id="rId5"/>
    <sheet name="PS 05 - VRN" sheetId="6" r:id="rId6"/>
    <sheet name="PS 01 - Stavební část_01" sheetId="7" r:id="rId7"/>
    <sheet name="PS 02 - Vytápění _01" sheetId="8" r:id="rId8"/>
    <sheet name="PS 03 - Elektroinstalace_01" sheetId="9" r:id="rId9"/>
    <sheet name="PS 04 - Slaboproudé rozvody_01" sheetId="10" r:id="rId10"/>
    <sheet name="PS 05 - VRN_01" sheetId="11" r:id="rId11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'PS 01 - Stavební část'!$C$140:$K$589</definedName>
    <definedName name="_xlnm.Print_Area" localSheetId="1">'PS 01 - Stavební část'!$C$4:$J$76,'PS 01 - Stavební část'!$C$82:$J$120,'PS 01 - Stavební část'!$C$126:$J$589</definedName>
    <definedName name="_xlnm.Print_Titles" localSheetId="1">'PS 01 - Stavební část'!$140:$140</definedName>
    <definedName name="_xlnm._FilterDatabase" localSheetId="2" hidden="1">'PS 02 - Vytápění '!$C$126:$K$242</definedName>
    <definedName name="_xlnm.Print_Area" localSheetId="2">'PS 02 - Vytápění '!$C$4:$J$76,'PS 02 - Vytápění '!$C$82:$J$106,'PS 02 - Vytápění '!$C$112:$J$242</definedName>
    <definedName name="_xlnm.Print_Titles" localSheetId="2">'PS 02 - Vytápění '!$126:$126</definedName>
    <definedName name="_xlnm._FilterDatabase" localSheetId="3" hidden="1">'PS 03 - Elektroinstalace'!$C$120:$K$277</definedName>
    <definedName name="_xlnm.Print_Area" localSheetId="3">'PS 03 - Elektroinstalace'!$C$4:$J$76,'PS 03 - Elektroinstalace'!$C$82:$J$100,'PS 03 - Elektroinstalace'!$C$106:$J$277</definedName>
    <definedName name="_xlnm.Print_Titles" localSheetId="3">'PS 03 - Elektroinstalace'!$120:$120</definedName>
    <definedName name="_xlnm._FilterDatabase" localSheetId="4" hidden="1">'PS 04 - Slaboproudé rozvody'!$C$120:$K$153</definedName>
    <definedName name="_xlnm.Print_Area" localSheetId="4">'PS 04 - Slaboproudé rozvody'!$C$4:$J$76,'PS 04 - Slaboproudé rozvody'!$C$82:$J$100,'PS 04 - Slaboproudé rozvody'!$C$106:$J$153</definedName>
    <definedName name="_xlnm.Print_Titles" localSheetId="4">'PS 04 - Slaboproudé rozvody'!$120:$120</definedName>
    <definedName name="_xlnm._FilterDatabase" localSheetId="5" hidden="1">'PS 05 - VRN'!$C$122:$K$131</definedName>
    <definedName name="_xlnm.Print_Area" localSheetId="5">'PS 05 - VRN'!$C$4:$J$76,'PS 05 - VRN'!$C$82:$J$102,'PS 05 - VRN'!$C$108:$J$131</definedName>
    <definedName name="_xlnm.Print_Titles" localSheetId="5">'PS 05 - VRN'!$122:$122</definedName>
    <definedName name="_xlnm._FilterDatabase" localSheetId="6" hidden="1">'PS 01 - Stavební část_01'!$C$145:$K$730</definedName>
    <definedName name="_xlnm.Print_Area" localSheetId="6">'PS 01 - Stavební část_01'!$C$4:$J$76,'PS 01 - Stavební část_01'!$C$82:$J$125,'PS 01 - Stavební část_01'!$C$131:$J$730</definedName>
    <definedName name="_xlnm.Print_Titles" localSheetId="6">'PS 01 - Stavební část_01'!$145:$145</definedName>
    <definedName name="_xlnm._FilterDatabase" localSheetId="7" hidden="1">'PS 02 - Vytápění _01'!$C$126:$K$238</definedName>
    <definedName name="_xlnm.Print_Area" localSheetId="7">'PS 02 - Vytápění _01'!$C$4:$J$76,'PS 02 - Vytápění _01'!$C$82:$J$106,'PS 02 - Vytápění _01'!$C$112:$J$238</definedName>
    <definedName name="_xlnm.Print_Titles" localSheetId="7">'PS 02 - Vytápění _01'!$126:$126</definedName>
    <definedName name="_xlnm._FilterDatabase" localSheetId="8" hidden="1">'PS 03 - Elektroinstalace_01'!$C$120:$K$265</definedName>
    <definedName name="_xlnm.Print_Area" localSheetId="8">'PS 03 - Elektroinstalace_01'!$C$4:$J$76,'PS 03 - Elektroinstalace_01'!$C$82:$J$100,'PS 03 - Elektroinstalace_01'!$C$106:$J$265</definedName>
    <definedName name="_xlnm.Print_Titles" localSheetId="8">'PS 03 - Elektroinstalace_01'!$120:$120</definedName>
    <definedName name="_xlnm._FilterDatabase" localSheetId="9" hidden="1">'PS 04 - Slaboproudé rozvody_01'!$C$120:$K$153</definedName>
    <definedName name="_xlnm.Print_Area" localSheetId="9">'PS 04 - Slaboproudé rozvody_01'!$C$4:$J$76,'PS 04 - Slaboproudé rozvody_01'!$C$82:$J$100,'PS 04 - Slaboproudé rozvody_01'!$C$106:$J$153</definedName>
    <definedName name="_xlnm.Print_Titles" localSheetId="9">'PS 04 - Slaboproudé rozvody_01'!$120:$120</definedName>
    <definedName name="_xlnm._FilterDatabase" localSheetId="10" hidden="1">'PS 05 - VRN_01'!$C$122:$K$131</definedName>
    <definedName name="_xlnm.Print_Area" localSheetId="10">'PS 05 - VRN_01'!$C$4:$J$76,'PS 05 - VRN_01'!$C$82:$J$102,'PS 05 - VRN_01'!$C$108:$J$131</definedName>
    <definedName name="_xlnm.Print_Titles" localSheetId="10">'PS 05 - VRN_01'!$122:$122</definedName>
  </definedNames>
  <calcPr/>
</workbook>
</file>

<file path=xl/calcChain.xml><?xml version="1.0" encoding="utf-8"?>
<calcChain xmlns="http://schemas.openxmlformats.org/spreadsheetml/2006/main">
  <c i="11" l="1" r="P128"/>
  <c r="J39"/>
  <c r="J38"/>
  <c i="1" r="AY106"/>
  <c i="11" r="J37"/>
  <c i="1" r="AX106"/>
  <c i="11" r="BI129"/>
  <c r="BG129"/>
  <c r="BF129"/>
  <c r="BE129"/>
  <c r="T129"/>
  <c r="T128"/>
  <c r="R129"/>
  <c r="R128"/>
  <c r="P129"/>
  <c r="BI126"/>
  <c r="BG126"/>
  <c r="BF126"/>
  <c r="BE126"/>
  <c r="T126"/>
  <c r="T125"/>
  <c r="T124"/>
  <c r="T123"/>
  <c r="R126"/>
  <c r="R125"/>
  <c r="R124"/>
  <c r="R123"/>
  <c r="P126"/>
  <c r="P125"/>
  <c r="P124"/>
  <c r="P123"/>
  <c i="1" r="AU106"/>
  <c i="11" r="F117"/>
  <c r="E115"/>
  <c r="F91"/>
  <c r="E89"/>
  <c r="J26"/>
  <c r="E26"/>
  <c r="J120"/>
  <c r="J25"/>
  <c r="J23"/>
  <c r="E23"/>
  <c r="J93"/>
  <c r="J22"/>
  <c r="J20"/>
  <c r="E20"/>
  <c r="F120"/>
  <c r="J19"/>
  <c r="J17"/>
  <c r="E17"/>
  <c r="F119"/>
  <c r="J16"/>
  <c r="J14"/>
  <c r="J91"/>
  <c r="E7"/>
  <c r="E85"/>
  <c i="10" r="J39"/>
  <c r="J38"/>
  <c i="1" r="AY105"/>
  <c i="10" r="J37"/>
  <c i="1" r="AX105"/>
  <c i="10" r="BI151"/>
  <c r="BG151"/>
  <c r="BF151"/>
  <c r="BE151"/>
  <c r="T151"/>
  <c r="R151"/>
  <c r="P151"/>
  <c r="BI149"/>
  <c r="BG149"/>
  <c r="BF149"/>
  <c r="BE149"/>
  <c r="T149"/>
  <c r="R149"/>
  <c r="P149"/>
  <c r="BI147"/>
  <c r="BG147"/>
  <c r="BF147"/>
  <c r="BE147"/>
  <c r="T147"/>
  <c r="R147"/>
  <c r="P147"/>
  <c r="BI145"/>
  <c r="BG145"/>
  <c r="BF145"/>
  <c r="BE145"/>
  <c r="T145"/>
  <c r="R145"/>
  <c r="P145"/>
  <c r="BI143"/>
  <c r="BG143"/>
  <c r="BF143"/>
  <c r="BE143"/>
  <c r="T143"/>
  <c r="R143"/>
  <c r="P143"/>
  <c r="BI141"/>
  <c r="BG141"/>
  <c r="BF141"/>
  <c r="BE141"/>
  <c r="T141"/>
  <c r="R141"/>
  <c r="P141"/>
  <c r="BI139"/>
  <c r="BG139"/>
  <c r="BF139"/>
  <c r="BE139"/>
  <c r="T139"/>
  <c r="R139"/>
  <c r="P139"/>
  <c r="BI137"/>
  <c r="BG137"/>
  <c r="BF137"/>
  <c r="BE137"/>
  <c r="T137"/>
  <c r="R137"/>
  <c r="P137"/>
  <c r="BI135"/>
  <c r="BG135"/>
  <c r="BF135"/>
  <c r="BE135"/>
  <c r="T135"/>
  <c r="R135"/>
  <c r="P135"/>
  <c r="BI133"/>
  <c r="BG133"/>
  <c r="BF133"/>
  <c r="BE133"/>
  <c r="T133"/>
  <c r="R133"/>
  <c r="P133"/>
  <c r="BI131"/>
  <c r="BG131"/>
  <c r="BF131"/>
  <c r="BE131"/>
  <c r="T131"/>
  <c r="R131"/>
  <c r="P131"/>
  <c r="BI129"/>
  <c r="BG129"/>
  <c r="BF129"/>
  <c r="BE129"/>
  <c r="T129"/>
  <c r="R129"/>
  <c r="P129"/>
  <c r="BI127"/>
  <c r="BG127"/>
  <c r="BF127"/>
  <c r="BE127"/>
  <c r="T127"/>
  <c r="R127"/>
  <c r="P127"/>
  <c r="BI125"/>
  <c r="BG125"/>
  <c r="BF125"/>
  <c r="BE125"/>
  <c r="T125"/>
  <c r="R125"/>
  <c r="P125"/>
  <c r="BI123"/>
  <c r="BG123"/>
  <c r="BF123"/>
  <c r="BE123"/>
  <c r="T123"/>
  <c r="R123"/>
  <c r="P123"/>
  <c r="F115"/>
  <c r="E113"/>
  <c r="F91"/>
  <c r="E89"/>
  <c r="J26"/>
  <c r="E26"/>
  <c r="J118"/>
  <c r="J25"/>
  <c r="J23"/>
  <c r="E23"/>
  <c r="J93"/>
  <c r="J22"/>
  <c r="J20"/>
  <c r="E20"/>
  <c r="F118"/>
  <c r="J19"/>
  <c r="J17"/>
  <c r="E17"/>
  <c r="F93"/>
  <c r="J16"/>
  <c r="J14"/>
  <c r="J115"/>
  <c r="E7"/>
  <c r="E109"/>
  <c i="9" r="J39"/>
  <c r="J38"/>
  <c i="1" r="AY104"/>
  <c i="9" r="J37"/>
  <c i="1" r="AX104"/>
  <c i="9" r="BI263"/>
  <c r="BG263"/>
  <c r="BF263"/>
  <c r="BE263"/>
  <c r="T263"/>
  <c r="R263"/>
  <c r="P263"/>
  <c r="BI260"/>
  <c r="BG260"/>
  <c r="BF260"/>
  <c r="BE260"/>
  <c r="T260"/>
  <c r="R260"/>
  <c r="P260"/>
  <c r="BI258"/>
  <c r="BG258"/>
  <c r="BF258"/>
  <c r="BE258"/>
  <c r="T258"/>
  <c r="R258"/>
  <c r="P258"/>
  <c r="BI256"/>
  <c r="BG256"/>
  <c r="BF256"/>
  <c r="BE256"/>
  <c r="T256"/>
  <c r="R256"/>
  <c r="P256"/>
  <c r="BI253"/>
  <c r="BG253"/>
  <c r="BF253"/>
  <c r="BE253"/>
  <c r="T253"/>
  <c r="R253"/>
  <c r="P253"/>
  <c r="BI251"/>
  <c r="BG251"/>
  <c r="BF251"/>
  <c r="BE251"/>
  <c r="T251"/>
  <c r="R251"/>
  <c r="P251"/>
  <c r="BI249"/>
  <c r="BG249"/>
  <c r="BF249"/>
  <c r="BE249"/>
  <c r="T249"/>
  <c r="R249"/>
  <c r="P249"/>
  <c r="BI247"/>
  <c r="BG247"/>
  <c r="BF247"/>
  <c r="BE247"/>
  <c r="T247"/>
  <c r="R247"/>
  <c r="P247"/>
  <c r="BI245"/>
  <c r="BG245"/>
  <c r="BF245"/>
  <c r="BE245"/>
  <c r="T245"/>
  <c r="R245"/>
  <c r="P245"/>
  <c r="BI243"/>
  <c r="BG243"/>
  <c r="BF243"/>
  <c r="BE243"/>
  <c r="T243"/>
  <c r="R243"/>
  <c r="P243"/>
  <c r="BI241"/>
  <c r="BG241"/>
  <c r="BF241"/>
  <c r="BE241"/>
  <c r="T241"/>
  <c r="R241"/>
  <c r="P241"/>
  <c r="BI239"/>
  <c r="BG239"/>
  <c r="BF239"/>
  <c r="BE239"/>
  <c r="T239"/>
  <c r="R239"/>
  <c r="P239"/>
  <c r="BI237"/>
  <c r="BG237"/>
  <c r="BF237"/>
  <c r="BE237"/>
  <c r="T237"/>
  <c r="R237"/>
  <c r="P237"/>
  <c r="BI235"/>
  <c r="BG235"/>
  <c r="BF235"/>
  <c r="BE235"/>
  <c r="T235"/>
  <c r="R235"/>
  <c r="P235"/>
  <c r="BI233"/>
  <c r="BG233"/>
  <c r="BF233"/>
  <c r="BE233"/>
  <c r="T233"/>
  <c r="R233"/>
  <c r="P233"/>
  <c r="BI231"/>
  <c r="BG231"/>
  <c r="BF231"/>
  <c r="BE231"/>
  <c r="T231"/>
  <c r="R231"/>
  <c r="P231"/>
  <c r="BI229"/>
  <c r="BG229"/>
  <c r="BF229"/>
  <c r="BE229"/>
  <c r="T229"/>
  <c r="R229"/>
  <c r="P229"/>
  <c r="BI227"/>
  <c r="BG227"/>
  <c r="BF227"/>
  <c r="BE227"/>
  <c r="T227"/>
  <c r="R227"/>
  <c r="P227"/>
  <c r="BI225"/>
  <c r="BG225"/>
  <c r="BF225"/>
  <c r="BE225"/>
  <c r="T225"/>
  <c r="R225"/>
  <c r="P225"/>
  <c r="BI223"/>
  <c r="BG223"/>
  <c r="BF223"/>
  <c r="BE223"/>
  <c r="T223"/>
  <c r="R223"/>
  <c r="P223"/>
  <c r="BI220"/>
  <c r="BG220"/>
  <c r="BF220"/>
  <c r="BE220"/>
  <c r="T220"/>
  <c r="R220"/>
  <c r="P220"/>
  <c r="BI218"/>
  <c r="BG218"/>
  <c r="BF218"/>
  <c r="BE218"/>
  <c r="T218"/>
  <c r="R218"/>
  <c r="P218"/>
  <c r="BI216"/>
  <c r="BG216"/>
  <c r="BF216"/>
  <c r="BE216"/>
  <c r="T216"/>
  <c r="R216"/>
  <c r="P216"/>
  <c r="BI214"/>
  <c r="BG214"/>
  <c r="BF214"/>
  <c r="BE214"/>
  <c r="T214"/>
  <c r="R214"/>
  <c r="P214"/>
  <c r="BI212"/>
  <c r="BG212"/>
  <c r="BF212"/>
  <c r="BE212"/>
  <c r="T212"/>
  <c r="R212"/>
  <c r="P212"/>
  <c r="BI210"/>
  <c r="BG210"/>
  <c r="BF210"/>
  <c r="BE210"/>
  <c r="T210"/>
  <c r="R210"/>
  <c r="P210"/>
  <c r="BI208"/>
  <c r="BG208"/>
  <c r="BF208"/>
  <c r="BE208"/>
  <c r="T208"/>
  <c r="R208"/>
  <c r="P208"/>
  <c r="BI206"/>
  <c r="BG206"/>
  <c r="BF206"/>
  <c r="BE206"/>
  <c r="T206"/>
  <c r="R206"/>
  <c r="P206"/>
  <c r="BI204"/>
  <c r="BG204"/>
  <c r="BF204"/>
  <c r="BE204"/>
  <c r="T204"/>
  <c r="R204"/>
  <c r="P204"/>
  <c r="BI202"/>
  <c r="BG202"/>
  <c r="BF202"/>
  <c r="BE202"/>
  <c r="T202"/>
  <c r="R202"/>
  <c r="P202"/>
  <c r="BI200"/>
  <c r="BG200"/>
  <c r="BF200"/>
  <c r="BE200"/>
  <c r="T200"/>
  <c r="R200"/>
  <c r="P200"/>
  <c r="BI198"/>
  <c r="BG198"/>
  <c r="BF198"/>
  <c r="BE198"/>
  <c r="T198"/>
  <c r="R198"/>
  <c r="P198"/>
  <c r="BI196"/>
  <c r="BG196"/>
  <c r="BF196"/>
  <c r="BE196"/>
  <c r="T196"/>
  <c r="R196"/>
  <c r="P196"/>
  <c r="BI194"/>
  <c r="BG194"/>
  <c r="BF194"/>
  <c r="BE194"/>
  <c r="T194"/>
  <c r="R194"/>
  <c r="P194"/>
  <c r="BI192"/>
  <c r="BG192"/>
  <c r="BF192"/>
  <c r="BE192"/>
  <c r="T192"/>
  <c r="R192"/>
  <c r="P192"/>
  <c r="BI190"/>
  <c r="BG190"/>
  <c r="BF190"/>
  <c r="BE190"/>
  <c r="T190"/>
  <c r="R190"/>
  <c r="P190"/>
  <c r="BI187"/>
  <c r="BG187"/>
  <c r="BF187"/>
  <c r="BE187"/>
  <c r="T187"/>
  <c r="R187"/>
  <c r="P187"/>
  <c r="BI185"/>
  <c r="BG185"/>
  <c r="BF185"/>
  <c r="BE185"/>
  <c r="T185"/>
  <c r="R185"/>
  <c r="P185"/>
  <c r="BI183"/>
  <c r="BG183"/>
  <c r="BF183"/>
  <c r="BE183"/>
  <c r="T183"/>
  <c r="R183"/>
  <c r="P183"/>
  <c r="BI181"/>
  <c r="BG181"/>
  <c r="BF181"/>
  <c r="BE181"/>
  <c r="T181"/>
  <c r="R181"/>
  <c r="P181"/>
  <c r="BI179"/>
  <c r="BG179"/>
  <c r="BF179"/>
  <c r="BE179"/>
  <c r="T179"/>
  <c r="R179"/>
  <c r="P179"/>
  <c r="BI177"/>
  <c r="BG177"/>
  <c r="BF177"/>
  <c r="BE177"/>
  <c r="T177"/>
  <c r="R177"/>
  <c r="P177"/>
  <c r="BI175"/>
  <c r="BG175"/>
  <c r="BF175"/>
  <c r="BE175"/>
  <c r="T175"/>
  <c r="R175"/>
  <c r="P175"/>
  <c r="BI172"/>
  <c r="BG172"/>
  <c r="BF172"/>
  <c r="BE172"/>
  <c r="T172"/>
  <c r="R172"/>
  <c r="P172"/>
  <c r="BI170"/>
  <c r="BG170"/>
  <c r="BF170"/>
  <c r="BE170"/>
  <c r="T170"/>
  <c r="R170"/>
  <c r="P170"/>
  <c r="BI168"/>
  <c r="BG168"/>
  <c r="BF168"/>
  <c r="BE168"/>
  <c r="T168"/>
  <c r="R168"/>
  <c r="P168"/>
  <c r="BI166"/>
  <c r="BG166"/>
  <c r="BF166"/>
  <c r="BE166"/>
  <c r="T166"/>
  <c r="R166"/>
  <c r="P166"/>
  <c r="BI164"/>
  <c r="BG164"/>
  <c r="BF164"/>
  <c r="BE164"/>
  <c r="T164"/>
  <c r="R164"/>
  <c r="P164"/>
  <c r="BI162"/>
  <c r="BG162"/>
  <c r="BF162"/>
  <c r="BE162"/>
  <c r="T162"/>
  <c r="R162"/>
  <c r="P162"/>
  <c r="BI160"/>
  <c r="BG160"/>
  <c r="BF160"/>
  <c r="BE160"/>
  <c r="T160"/>
  <c r="R160"/>
  <c r="P160"/>
  <c r="BI158"/>
  <c r="BG158"/>
  <c r="BF158"/>
  <c r="BE158"/>
  <c r="T158"/>
  <c r="R158"/>
  <c r="P158"/>
  <c r="BI156"/>
  <c r="BG156"/>
  <c r="BF156"/>
  <c r="BE156"/>
  <c r="T156"/>
  <c r="R156"/>
  <c r="P156"/>
  <c r="BI154"/>
  <c r="BG154"/>
  <c r="BF154"/>
  <c r="BE154"/>
  <c r="T154"/>
  <c r="R154"/>
  <c r="P154"/>
  <c r="BI152"/>
  <c r="BG152"/>
  <c r="BF152"/>
  <c r="BE152"/>
  <c r="T152"/>
  <c r="R152"/>
  <c r="P152"/>
  <c r="BI150"/>
  <c r="BG150"/>
  <c r="BF150"/>
  <c r="BE150"/>
  <c r="T150"/>
  <c r="R150"/>
  <c r="P150"/>
  <c r="BI147"/>
  <c r="BG147"/>
  <c r="BF147"/>
  <c r="BE147"/>
  <c r="T147"/>
  <c r="R147"/>
  <c r="P147"/>
  <c r="BI145"/>
  <c r="BG145"/>
  <c r="BF145"/>
  <c r="BE145"/>
  <c r="T145"/>
  <c r="R145"/>
  <c r="P145"/>
  <c r="BI143"/>
  <c r="BG143"/>
  <c r="BF143"/>
  <c r="BE143"/>
  <c r="T143"/>
  <c r="R143"/>
  <c r="P143"/>
  <c r="BI141"/>
  <c r="BG141"/>
  <c r="BF141"/>
  <c r="BE141"/>
  <c r="T141"/>
  <c r="R141"/>
  <c r="P141"/>
  <c r="BI139"/>
  <c r="BG139"/>
  <c r="BF139"/>
  <c r="BE139"/>
  <c r="T139"/>
  <c r="R139"/>
  <c r="P139"/>
  <c r="BI137"/>
  <c r="BG137"/>
  <c r="BF137"/>
  <c r="BE137"/>
  <c r="T137"/>
  <c r="R137"/>
  <c r="P137"/>
  <c r="BI135"/>
  <c r="BG135"/>
  <c r="BF135"/>
  <c r="BE135"/>
  <c r="T135"/>
  <c r="R135"/>
  <c r="P135"/>
  <c r="BI133"/>
  <c r="BG133"/>
  <c r="BF133"/>
  <c r="BE133"/>
  <c r="T133"/>
  <c r="R133"/>
  <c r="P133"/>
  <c r="BI131"/>
  <c r="BG131"/>
  <c r="BF131"/>
  <c r="BE131"/>
  <c r="T131"/>
  <c r="R131"/>
  <c r="P131"/>
  <c r="BI129"/>
  <c r="BG129"/>
  <c r="BF129"/>
  <c r="BE129"/>
  <c r="T129"/>
  <c r="R129"/>
  <c r="P129"/>
  <c r="BI127"/>
  <c r="BG127"/>
  <c r="BF127"/>
  <c r="BE127"/>
  <c r="T127"/>
  <c r="R127"/>
  <c r="P127"/>
  <c r="BI125"/>
  <c r="BG125"/>
  <c r="BF125"/>
  <c r="BE125"/>
  <c r="T125"/>
  <c r="R125"/>
  <c r="P125"/>
  <c r="BI123"/>
  <c r="BG123"/>
  <c r="BF123"/>
  <c r="BE123"/>
  <c r="T123"/>
  <c r="R123"/>
  <c r="P123"/>
  <c r="F115"/>
  <c r="E113"/>
  <c r="F91"/>
  <c r="E89"/>
  <c r="J26"/>
  <c r="E26"/>
  <c r="J94"/>
  <c r="J25"/>
  <c r="J23"/>
  <c r="E23"/>
  <c r="J93"/>
  <c r="J22"/>
  <c r="J20"/>
  <c r="E20"/>
  <c r="F118"/>
  <c r="J19"/>
  <c r="J17"/>
  <c r="E17"/>
  <c r="F93"/>
  <c r="J16"/>
  <c r="J14"/>
  <c r="J115"/>
  <c r="E7"/>
  <c r="E109"/>
  <c i="8" r="J39"/>
  <c r="J38"/>
  <c i="1" r="AY103"/>
  <c i="8" r="J37"/>
  <c i="1" r="AX103"/>
  <c i="8" r="BI236"/>
  <c r="BG236"/>
  <c r="BF236"/>
  <c r="BE236"/>
  <c r="T236"/>
  <c r="R236"/>
  <c r="P236"/>
  <c r="BI233"/>
  <c r="BG233"/>
  <c r="BF233"/>
  <c r="BE233"/>
  <c r="T233"/>
  <c r="R233"/>
  <c r="P233"/>
  <c r="BI230"/>
  <c r="BG230"/>
  <c r="BF230"/>
  <c r="BE230"/>
  <c r="T230"/>
  <c r="R230"/>
  <c r="P230"/>
  <c r="BI228"/>
  <c r="BG228"/>
  <c r="BF228"/>
  <c r="BE228"/>
  <c r="T228"/>
  <c r="R228"/>
  <c r="P228"/>
  <c r="BI226"/>
  <c r="BG226"/>
  <c r="BF226"/>
  <c r="BE226"/>
  <c r="T226"/>
  <c r="R226"/>
  <c r="P226"/>
  <c r="BI224"/>
  <c r="BG224"/>
  <c r="BF224"/>
  <c r="BE224"/>
  <c r="T224"/>
  <c r="R224"/>
  <c r="P224"/>
  <c r="BI222"/>
  <c r="BG222"/>
  <c r="BF222"/>
  <c r="BE222"/>
  <c r="T222"/>
  <c r="R222"/>
  <c r="P222"/>
  <c r="BI220"/>
  <c r="BG220"/>
  <c r="BF220"/>
  <c r="BE220"/>
  <c r="T220"/>
  <c r="R220"/>
  <c r="P220"/>
  <c r="BI218"/>
  <c r="BG218"/>
  <c r="BF218"/>
  <c r="BE218"/>
  <c r="T218"/>
  <c r="R218"/>
  <c r="P218"/>
  <c r="BI216"/>
  <c r="BG216"/>
  <c r="BF216"/>
  <c r="BE216"/>
  <c r="T216"/>
  <c r="R216"/>
  <c r="P216"/>
  <c r="BI213"/>
  <c r="BG213"/>
  <c r="BF213"/>
  <c r="BE213"/>
  <c r="T213"/>
  <c r="R213"/>
  <c r="P213"/>
  <c r="BI211"/>
  <c r="BG211"/>
  <c r="BF211"/>
  <c r="BE211"/>
  <c r="T211"/>
  <c r="R211"/>
  <c r="P211"/>
  <c r="BI209"/>
  <c r="BG209"/>
  <c r="BF209"/>
  <c r="BE209"/>
  <c r="T209"/>
  <c r="R209"/>
  <c r="P209"/>
  <c r="BI207"/>
  <c r="BG207"/>
  <c r="BF207"/>
  <c r="BE207"/>
  <c r="T207"/>
  <c r="R207"/>
  <c r="P207"/>
  <c r="BI205"/>
  <c r="BG205"/>
  <c r="BF205"/>
  <c r="BE205"/>
  <c r="T205"/>
  <c r="R205"/>
  <c r="P205"/>
  <c r="BI203"/>
  <c r="BG203"/>
  <c r="BF203"/>
  <c r="BE203"/>
  <c r="T203"/>
  <c r="R203"/>
  <c r="P203"/>
  <c r="BI201"/>
  <c r="BG201"/>
  <c r="BF201"/>
  <c r="BE201"/>
  <c r="T201"/>
  <c r="R201"/>
  <c r="P201"/>
  <c r="BI199"/>
  <c r="BG199"/>
  <c r="BF199"/>
  <c r="BE199"/>
  <c r="T199"/>
  <c r="R199"/>
  <c r="P199"/>
  <c r="BI197"/>
  <c r="BG197"/>
  <c r="BF197"/>
  <c r="BE197"/>
  <c r="T197"/>
  <c r="R197"/>
  <c r="P197"/>
  <c r="BI195"/>
  <c r="BG195"/>
  <c r="BF195"/>
  <c r="BE195"/>
  <c r="T195"/>
  <c r="R195"/>
  <c r="P195"/>
  <c r="BI193"/>
  <c r="BG193"/>
  <c r="BF193"/>
  <c r="BE193"/>
  <c r="T193"/>
  <c r="R193"/>
  <c r="P193"/>
  <c r="BI191"/>
  <c r="BG191"/>
  <c r="BF191"/>
  <c r="BE191"/>
  <c r="T191"/>
  <c r="R191"/>
  <c r="P191"/>
  <c r="BI188"/>
  <c r="BG188"/>
  <c r="BF188"/>
  <c r="BE188"/>
  <c r="T188"/>
  <c r="R188"/>
  <c r="P188"/>
  <c r="BI186"/>
  <c r="BG186"/>
  <c r="BF186"/>
  <c r="BE186"/>
  <c r="T186"/>
  <c r="R186"/>
  <c r="P186"/>
  <c r="BI184"/>
  <c r="BG184"/>
  <c r="BF184"/>
  <c r="BE184"/>
  <c r="T184"/>
  <c r="R184"/>
  <c r="P184"/>
  <c r="BI182"/>
  <c r="BG182"/>
  <c r="BF182"/>
  <c r="BE182"/>
  <c r="T182"/>
  <c r="R182"/>
  <c r="P182"/>
  <c r="BI180"/>
  <c r="BG180"/>
  <c r="BF180"/>
  <c r="BE180"/>
  <c r="T180"/>
  <c r="R180"/>
  <c r="P180"/>
  <c r="BI178"/>
  <c r="BG178"/>
  <c r="BF178"/>
  <c r="BE178"/>
  <c r="T178"/>
  <c r="R178"/>
  <c r="P178"/>
  <c r="BI176"/>
  <c r="BG176"/>
  <c r="BF176"/>
  <c r="BE176"/>
  <c r="T176"/>
  <c r="R176"/>
  <c r="P176"/>
  <c r="BI173"/>
  <c r="BG173"/>
  <c r="BF173"/>
  <c r="BE173"/>
  <c r="T173"/>
  <c r="R173"/>
  <c r="P173"/>
  <c r="BI171"/>
  <c r="BG171"/>
  <c r="BF171"/>
  <c r="BE171"/>
  <c r="T171"/>
  <c r="R171"/>
  <c r="P171"/>
  <c r="BI169"/>
  <c r="BG169"/>
  <c r="BF169"/>
  <c r="BE169"/>
  <c r="T169"/>
  <c r="R169"/>
  <c r="P169"/>
  <c r="BI167"/>
  <c r="BG167"/>
  <c r="BF167"/>
  <c r="BE167"/>
  <c r="T167"/>
  <c r="R167"/>
  <c r="P167"/>
  <c r="BI165"/>
  <c r="BG165"/>
  <c r="BF165"/>
  <c r="BE165"/>
  <c r="T165"/>
  <c r="R165"/>
  <c r="P165"/>
  <c r="BI163"/>
  <c r="BG163"/>
  <c r="BF163"/>
  <c r="BE163"/>
  <c r="T163"/>
  <c r="R163"/>
  <c r="P163"/>
  <c r="BI161"/>
  <c r="BG161"/>
  <c r="BF161"/>
  <c r="BE161"/>
  <c r="T161"/>
  <c r="R161"/>
  <c r="P161"/>
  <c r="BI159"/>
  <c r="BG159"/>
  <c r="BF159"/>
  <c r="BE159"/>
  <c r="T159"/>
  <c r="R159"/>
  <c r="P159"/>
  <c r="BI157"/>
  <c r="BG157"/>
  <c r="BF157"/>
  <c r="BE157"/>
  <c r="T157"/>
  <c r="R157"/>
  <c r="P157"/>
  <c r="BI155"/>
  <c r="BG155"/>
  <c r="BF155"/>
  <c r="BE155"/>
  <c r="T155"/>
  <c r="R155"/>
  <c r="P155"/>
  <c r="BI153"/>
  <c r="BG153"/>
  <c r="BF153"/>
  <c r="BE153"/>
  <c r="T153"/>
  <c r="R153"/>
  <c r="P153"/>
  <c r="BI151"/>
  <c r="BG151"/>
  <c r="BF151"/>
  <c r="BE151"/>
  <c r="T151"/>
  <c r="R151"/>
  <c r="P151"/>
  <c r="BI148"/>
  <c r="BG148"/>
  <c r="BF148"/>
  <c r="BE148"/>
  <c r="T148"/>
  <c r="R148"/>
  <c r="P148"/>
  <c r="BI146"/>
  <c r="BG146"/>
  <c r="BF146"/>
  <c r="BE146"/>
  <c r="T146"/>
  <c r="R146"/>
  <c r="P146"/>
  <c r="BI144"/>
  <c r="BG144"/>
  <c r="BF144"/>
  <c r="BE144"/>
  <c r="T144"/>
  <c r="R144"/>
  <c r="P144"/>
  <c r="BI142"/>
  <c r="BG142"/>
  <c r="BF142"/>
  <c r="BE142"/>
  <c r="T142"/>
  <c r="R142"/>
  <c r="P142"/>
  <c r="BI140"/>
  <c r="BG140"/>
  <c r="BF140"/>
  <c r="BE140"/>
  <c r="T140"/>
  <c r="R140"/>
  <c r="P140"/>
  <c r="BI138"/>
  <c r="BG138"/>
  <c r="BF138"/>
  <c r="BE138"/>
  <c r="T138"/>
  <c r="R138"/>
  <c r="P138"/>
  <c r="BI136"/>
  <c r="BG136"/>
  <c r="BF136"/>
  <c r="BE136"/>
  <c r="T136"/>
  <c r="R136"/>
  <c r="P136"/>
  <c r="BI134"/>
  <c r="BG134"/>
  <c r="BF134"/>
  <c r="BE134"/>
  <c r="T134"/>
  <c r="R134"/>
  <c r="P134"/>
  <c r="BI132"/>
  <c r="BG132"/>
  <c r="BF132"/>
  <c r="BE132"/>
  <c r="T132"/>
  <c r="R132"/>
  <c r="P132"/>
  <c r="BI130"/>
  <c r="BG130"/>
  <c r="BF130"/>
  <c r="BE130"/>
  <c r="T130"/>
  <c r="R130"/>
  <c r="P130"/>
  <c r="F121"/>
  <c r="E119"/>
  <c r="F91"/>
  <c r="E89"/>
  <c r="J26"/>
  <c r="E26"/>
  <c r="J94"/>
  <c r="J25"/>
  <c r="J23"/>
  <c r="E23"/>
  <c r="J123"/>
  <c r="J22"/>
  <c r="J20"/>
  <c r="E20"/>
  <c r="F124"/>
  <c r="J19"/>
  <c r="J17"/>
  <c r="E17"/>
  <c r="F123"/>
  <c r="J16"/>
  <c r="J14"/>
  <c r="J91"/>
  <c r="E7"/>
  <c r="E115"/>
  <c i="7" r="J39"/>
  <c r="J38"/>
  <c i="1" r="AY102"/>
  <c i="7" r="J37"/>
  <c i="1" r="AX102"/>
  <c i="7" r="BI729"/>
  <c r="BG729"/>
  <c r="BF729"/>
  <c r="BE729"/>
  <c r="T729"/>
  <c r="T728"/>
  <c r="R729"/>
  <c r="R728"/>
  <c r="P729"/>
  <c r="P728"/>
  <c r="BI724"/>
  <c r="BG724"/>
  <c r="BF724"/>
  <c r="BE724"/>
  <c r="T724"/>
  <c r="R724"/>
  <c r="P724"/>
  <c r="BI720"/>
  <c r="BG720"/>
  <c r="BF720"/>
  <c r="BE720"/>
  <c r="T720"/>
  <c r="R720"/>
  <c r="P720"/>
  <c r="BI716"/>
  <c r="BG716"/>
  <c r="BF716"/>
  <c r="BE716"/>
  <c r="T716"/>
  <c r="R716"/>
  <c r="P716"/>
  <c r="BI712"/>
  <c r="BG712"/>
  <c r="BF712"/>
  <c r="BE712"/>
  <c r="T712"/>
  <c r="R712"/>
  <c r="P712"/>
  <c r="BI700"/>
  <c r="BG700"/>
  <c r="BF700"/>
  <c r="BE700"/>
  <c r="T700"/>
  <c r="R700"/>
  <c r="P700"/>
  <c r="BI697"/>
  <c r="BG697"/>
  <c r="BF697"/>
  <c r="BE697"/>
  <c r="T697"/>
  <c r="R697"/>
  <c r="P697"/>
  <c r="BI695"/>
  <c r="BG695"/>
  <c r="BF695"/>
  <c r="BE695"/>
  <c r="T695"/>
  <c r="R695"/>
  <c r="P695"/>
  <c r="BI693"/>
  <c r="BG693"/>
  <c r="BF693"/>
  <c r="BE693"/>
  <c r="T693"/>
  <c r="R693"/>
  <c r="P693"/>
  <c r="BI689"/>
  <c r="BG689"/>
  <c r="BF689"/>
  <c r="BE689"/>
  <c r="T689"/>
  <c r="R689"/>
  <c r="P689"/>
  <c r="BI686"/>
  <c r="BG686"/>
  <c r="BF686"/>
  <c r="BE686"/>
  <c r="T686"/>
  <c r="R686"/>
  <c r="P686"/>
  <c r="BI682"/>
  <c r="BG682"/>
  <c r="BF682"/>
  <c r="BE682"/>
  <c r="T682"/>
  <c r="R682"/>
  <c r="P682"/>
  <c r="BI678"/>
  <c r="BG678"/>
  <c r="BF678"/>
  <c r="BE678"/>
  <c r="T678"/>
  <c r="R678"/>
  <c r="P678"/>
  <c r="BI674"/>
  <c r="BG674"/>
  <c r="BF674"/>
  <c r="BE674"/>
  <c r="T674"/>
  <c r="R674"/>
  <c r="P674"/>
  <c r="BI672"/>
  <c r="BG672"/>
  <c r="BF672"/>
  <c r="BE672"/>
  <c r="T672"/>
  <c r="R672"/>
  <c r="P672"/>
  <c r="BI668"/>
  <c r="BG668"/>
  <c r="BF668"/>
  <c r="BE668"/>
  <c r="T668"/>
  <c r="R668"/>
  <c r="P668"/>
  <c r="BI666"/>
  <c r="BG666"/>
  <c r="BF666"/>
  <c r="BE666"/>
  <c r="T666"/>
  <c r="R666"/>
  <c r="P666"/>
  <c r="BI664"/>
  <c r="BG664"/>
  <c r="BF664"/>
  <c r="BE664"/>
  <c r="T664"/>
  <c r="R664"/>
  <c r="P664"/>
  <c r="BI662"/>
  <c r="BG662"/>
  <c r="BF662"/>
  <c r="BE662"/>
  <c r="T662"/>
  <c r="R662"/>
  <c r="P662"/>
  <c r="BI660"/>
  <c r="BG660"/>
  <c r="BF660"/>
  <c r="BE660"/>
  <c r="T660"/>
  <c r="R660"/>
  <c r="P660"/>
  <c r="BI656"/>
  <c r="BG656"/>
  <c r="BF656"/>
  <c r="BE656"/>
  <c r="T656"/>
  <c r="R656"/>
  <c r="P656"/>
  <c r="BI653"/>
  <c r="BG653"/>
  <c r="BF653"/>
  <c r="BE653"/>
  <c r="T653"/>
  <c r="R653"/>
  <c r="P653"/>
  <c r="BI650"/>
  <c r="BG650"/>
  <c r="BF650"/>
  <c r="BE650"/>
  <c r="T650"/>
  <c r="R650"/>
  <c r="P650"/>
  <c r="BI642"/>
  <c r="BG642"/>
  <c r="BF642"/>
  <c r="BE642"/>
  <c r="T642"/>
  <c r="R642"/>
  <c r="P642"/>
  <c r="BI640"/>
  <c r="BG640"/>
  <c r="BF640"/>
  <c r="BE640"/>
  <c r="T640"/>
  <c r="R640"/>
  <c r="P640"/>
  <c r="BI636"/>
  <c r="BG636"/>
  <c r="BF636"/>
  <c r="BE636"/>
  <c r="T636"/>
  <c r="R636"/>
  <c r="P636"/>
  <c r="BI631"/>
  <c r="BG631"/>
  <c r="BF631"/>
  <c r="BE631"/>
  <c r="T631"/>
  <c r="R631"/>
  <c r="P631"/>
  <c r="BI627"/>
  <c r="BG627"/>
  <c r="BF627"/>
  <c r="BE627"/>
  <c r="T627"/>
  <c r="R627"/>
  <c r="P627"/>
  <c r="BI622"/>
  <c r="BG622"/>
  <c r="BF622"/>
  <c r="BE622"/>
  <c r="T622"/>
  <c r="R622"/>
  <c r="P622"/>
  <c r="BI619"/>
  <c r="BG619"/>
  <c r="BF619"/>
  <c r="BE619"/>
  <c r="T619"/>
  <c r="R619"/>
  <c r="P619"/>
  <c r="BI615"/>
  <c r="BG615"/>
  <c r="BF615"/>
  <c r="BE615"/>
  <c r="T615"/>
  <c r="R615"/>
  <c r="P615"/>
  <c r="BI611"/>
  <c r="BG611"/>
  <c r="BF611"/>
  <c r="BE611"/>
  <c r="T611"/>
  <c r="R611"/>
  <c r="P611"/>
  <c r="BI609"/>
  <c r="BG609"/>
  <c r="BF609"/>
  <c r="BE609"/>
  <c r="T609"/>
  <c r="R609"/>
  <c r="P609"/>
  <c r="BI603"/>
  <c r="BG603"/>
  <c r="BF603"/>
  <c r="BE603"/>
  <c r="T603"/>
  <c r="R603"/>
  <c r="P603"/>
  <c r="BI599"/>
  <c r="BG599"/>
  <c r="BF599"/>
  <c r="BE599"/>
  <c r="T599"/>
  <c r="R599"/>
  <c r="P599"/>
  <c r="BI594"/>
  <c r="BG594"/>
  <c r="BF594"/>
  <c r="BE594"/>
  <c r="T594"/>
  <c r="R594"/>
  <c r="P594"/>
  <c r="BI592"/>
  <c r="BG592"/>
  <c r="BF592"/>
  <c r="BE592"/>
  <c r="T592"/>
  <c r="R592"/>
  <c r="P592"/>
  <c r="BI586"/>
  <c r="BG586"/>
  <c r="BF586"/>
  <c r="BE586"/>
  <c r="T586"/>
  <c r="R586"/>
  <c r="P586"/>
  <c r="BI582"/>
  <c r="BG582"/>
  <c r="BF582"/>
  <c r="BE582"/>
  <c r="T582"/>
  <c r="R582"/>
  <c r="P582"/>
  <c r="BI576"/>
  <c r="BG576"/>
  <c r="BF576"/>
  <c r="BE576"/>
  <c r="T576"/>
  <c r="R576"/>
  <c r="P576"/>
  <c r="BI570"/>
  <c r="BG570"/>
  <c r="BF570"/>
  <c r="BE570"/>
  <c r="T570"/>
  <c r="R570"/>
  <c r="P570"/>
  <c r="BI568"/>
  <c r="BG568"/>
  <c r="BF568"/>
  <c r="BE568"/>
  <c r="T568"/>
  <c r="R568"/>
  <c r="P568"/>
  <c r="BI565"/>
  <c r="BG565"/>
  <c r="BF565"/>
  <c r="BE565"/>
  <c r="T565"/>
  <c r="R565"/>
  <c r="P565"/>
  <c r="BI562"/>
  <c r="BG562"/>
  <c r="BF562"/>
  <c r="BE562"/>
  <c r="T562"/>
  <c r="R562"/>
  <c r="P562"/>
  <c r="BI560"/>
  <c r="BG560"/>
  <c r="BF560"/>
  <c r="BE560"/>
  <c r="T560"/>
  <c r="R560"/>
  <c r="P560"/>
  <c r="BI556"/>
  <c r="BG556"/>
  <c r="BF556"/>
  <c r="BE556"/>
  <c r="T556"/>
  <c r="R556"/>
  <c r="P556"/>
  <c r="BI554"/>
  <c r="BG554"/>
  <c r="BF554"/>
  <c r="BE554"/>
  <c r="T554"/>
  <c r="R554"/>
  <c r="P554"/>
  <c r="BI550"/>
  <c r="BG550"/>
  <c r="BF550"/>
  <c r="BE550"/>
  <c r="T550"/>
  <c r="R550"/>
  <c r="P550"/>
  <c r="BI548"/>
  <c r="BG548"/>
  <c r="BF548"/>
  <c r="BE548"/>
  <c r="T548"/>
  <c r="R548"/>
  <c r="P548"/>
  <c r="BI546"/>
  <c r="BG546"/>
  <c r="BF546"/>
  <c r="BE546"/>
  <c r="T546"/>
  <c r="R546"/>
  <c r="P546"/>
  <c r="BI544"/>
  <c r="BG544"/>
  <c r="BF544"/>
  <c r="BE544"/>
  <c r="T544"/>
  <c r="R544"/>
  <c r="P544"/>
  <c r="BI539"/>
  <c r="BG539"/>
  <c r="BF539"/>
  <c r="BE539"/>
  <c r="T539"/>
  <c r="R539"/>
  <c r="P539"/>
  <c r="BI534"/>
  <c r="BG534"/>
  <c r="BF534"/>
  <c r="BE534"/>
  <c r="T534"/>
  <c r="R534"/>
  <c r="P534"/>
  <c r="BI531"/>
  <c r="BG531"/>
  <c r="BF531"/>
  <c r="BE531"/>
  <c r="T531"/>
  <c r="R531"/>
  <c r="P531"/>
  <c r="BI527"/>
  <c r="BG527"/>
  <c r="BF527"/>
  <c r="BE527"/>
  <c r="T527"/>
  <c r="R527"/>
  <c r="P527"/>
  <c r="BI525"/>
  <c r="BG525"/>
  <c r="BF525"/>
  <c r="BE525"/>
  <c r="T525"/>
  <c r="R525"/>
  <c r="P525"/>
  <c r="BI521"/>
  <c r="BG521"/>
  <c r="BF521"/>
  <c r="BE521"/>
  <c r="T521"/>
  <c r="R521"/>
  <c r="P521"/>
  <c r="BI516"/>
  <c r="BG516"/>
  <c r="BF516"/>
  <c r="BE516"/>
  <c r="T516"/>
  <c r="R516"/>
  <c r="P516"/>
  <c r="BI511"/>
  <c r="BG511"/>
  <c r="BF511"/>
  <c r="BE511"/>
  <c r="T511"/>
  <c r="R511"/>
  <c r="P511"/>
  <c r="BI508"/>
  <c r="BG508"/>
  <c r="BF508"/>
  <c r="BE508"/>
  <c r="T508"/>
  <c r="R508"/>
  <c r="P508"/>
  <c r="BI504"/>
  <c r="BG504"/>
  <c r="BF504"/>
  <c r="BE504"/>
  <c r="T504"/>
  <c r="R504"/>
  <c r="P504"/>
  <c r="BI500"/>
  <c r="BG500"/>
  <c r="BF500"/>
  <c r="BE500"/>
  <c r="T500"/>
  <c r="R500"/>
  <c r="P500"/>
  <c r="BI497"/>
  <c r="BG497"/>
  <c r="BF497"/>
  <c r="BE497"/>
  <c r="T497"/>
  <c r="R497"/>
  <c r="P497"/>
  <c r="BI495"/>
  <c r="BG495"/>
  <c r="BF495"/>
  <c r="BE495"/>
  <c r="T495"/>
  <c r="R495"/>
  <c r="P495"/>
  <c r="BI491"/>
  <c r="BG491"/>
  <c r="BF491"/>
  <c r="BE491"/>
  <c r="T491"/>
  <c r="R491"/>
  <c r="P491"/>
  <c r="BI488"/>
  <c r="BG488"/>
  <c r="BF488"/>
  <c r="BE488"/>
  <c r="T488"/>
  <c r="R488"/>
  <c r="P488"/>
  <c r="BI484"/>
  <c r="BG484"/>
  <c r="BF484"/>
  <c r="BE484"/>
  <c r="T484"/>
  <c r="R484"/>
  <c r="P484"/>
  <c r="BI481"/>
  <c r="BG481"/>
  <c r="BF481"/>
  <c r="BE481"/>
  <c r="T481"/>
  <c r="T480"/>
  <c r="R481"/>
  <c r="R480"/>
  <c r="P481"/>
  <c r="P480"/>
  <c r="BI476"/>
  <c r="BG476"/>
  <c r="BF476"/>
  <c r="BE476"/>
  <c r="T476"/>
  <c r="T475"/>
  <c r="R476"/>
  <c r="R475"/>
  <c r="P476"/>
  <c r="P475"/>
  <c r="BI473"/>
  <c r="BG473"/>
  <c r="BF473"/>
  <c r="BE473"/>
  <c r="T473"/>
  <c r="T472"/>
  <c r="R473"/>
  <c r="R472"/>
  <c r="P473"/>
  <c r="P472"/>
  <c r="BI470"/>
  <c r="BG470"/>
  <c r="BF470"/>
  <c r="BE470"/>
  <c r="T470"/>
  <c r="R470"/>
  <c r="P470"/>
  <c r="BI468"/>
  <c r="BG468"/>
  <c r="BF468"/>
  <c r="BE468"/>
  <c r="T468"/>
  <c r="R468"/>
  <c r="P468"/>
  <c r="BI466"/>
  <c r="BG466"/>
  <c r="BF466"/>
  <c r="BE466"/>
  <c r="T466"/>
  <c r="R466"/>
  <c r="P466"/>
  <c r="BI464"/>
  <c r="BG464"/>
  <c r="BF464"/>
  <c r="BE464"/>
  <c r="T464"/>
  <c r="R464"/>
  <c r="P464"/>
  <c r="BI462"/>
  <c r="BG462"/>
  <c r="BF462"/>
  <c r="BE462"/>
  <c r="T462"/>
  <c r="R462"/>
  <c r="P462"/>
  <c r="BI458"/>
  <c r="BG458"/>
  <c r="BF458"/>
  <c r="BE458"/>
  <c r="T458"/>
  <c r="R458"/>
  <c r="P458"/>
  <c r="BI456"/>
  <c r="BG456"/>
  <c r="BF456"/>
  <c r="BE456"/>
  <c r="T456"/>
  <c r="R456"/>
  <c r="P456"/>
  <c r="BI454"/>
  <c r="BG454"/>
  <c r="BF454"/>
  <c r="BE454"/>
  <c r="T454"/>
  <c r="R454"/>
  <c r="P454"/>
  <c r="BI452"/>
  <c r="BG452"/>
  <c r="BF452"/>
  <c r="BE452"/>
  <c r="T452"/>
  <c r="R452"/>
  <c r="P452"/>
  <c r="BI449"/>
  <c r="BG449"/>
  <c r="BF449"/>
  <c r="BE449"/>
  <c r="T449"/>
  <c r="R449"/>
  <c r="P449"/>
  <c r="BI445"/>
  <c r="BG445"/>
  <c r="BF445"/>
  <c r="BE445"/>
  <c r="T445"/>
  <c r="R445"/>
  <c r="P445"/>
  <c r="BI441"/>
  <c r="BG441"/>
  <c r="BF441"/>
  <c r="BE441"/>
  <c r="T441"/>
  <c r="R441"/>
  <c r="P441"/>
  <c r="BI437"/>
  <c r="BG437"/>
  <c r="BF437"/>
  <c r="BE437"/>
  <c r="T437"/>
  <c r="R437"/>
  <c r="P437"/>
  <c r="BI433"/>
  <c r="BG433"/>
  <c r="BF433"/>
  <c r="BE433"/>
  <c r="T433"/>
  <c r="R433"/>
  <c r="P433"/>
  <c r="BI429"/>
  <c r="BG429"/>
  <c r="BF429"/>
  <c r="BE429"/>
  <c r="T429"/>
  <c r="R429"/>
  <c r="P429"/>
  <c r="BI425"/>
  <c r="BG425"/>
  <c r="BF425"/>
  <c r="BE425"/>
  <c r="T425"/>
  <c r="R425"/>
  <c r="P425"/>
  <c r="BI421"/>
  <c r="BG421"/>
  <c r="BF421"/>
  <c r="BE421"/>
  <c r="T421"/>
  <c r="R421"/>
  <c r="P421"/>
  <c r="BI417"/>
  <c r="BG417"/>
  <c r="BF417"/>
  <c r="BE417"/>
  <c r="T417"/>
  <c r="R417"/>
  <c r="P417"/>
  <c r="BI413"/>
  <c r="BG413"/>
  <c r="BF413"/>
  <c r="BE413"/>
  <c r="T413"/>
  <c r="R413"/>
  <c r="P413"/>
  <c r="BI410"/>
  <c r="BG410"/>
  <c r="BF410"/>
  <c r="BE410"/>
  <c r="T410"/>
  <c r="R410"/>
  <c r="P410"/>
  <c r="BI406"/>
  <c r="BG406"/>
  <c r="BF406"/>
  <c r="BE406"/>
  <c r="T406"/>
  <c r="R406"/>
  <c r="P406"/>
  <c r="BI402"/>
  <c r="BG402"/>
  <c r="BF402"/>
  <c r="BE402"/>
  <c r="T402"/>
  <c r="R402"/>
  <c r="P402"/>
  <c r="BI398"/>
  <c r="BG398"/>
  <c r="BF398"/>
  <c r="BE398"/>
  <c r="T398"/>
  <c r="R398"/>
  <c r="P398"/>
  <c r="BI394"/>
  <c r="BG394"/>
  <c r="BF394"/>
  <c r="BE394"/>
  <c r="T394"/>
  <c r="R394"/>
  <c r="P394"/>
  <c r="BI392"/>
  <c r="BG392"/>
  <c r="BF392"/>
  <c r="BE392"/>
  <c r="T392"/>
  <c r="R392"/>
  <c r="P392"/>
  <c r="BI388"/>
  <c r="BG388"/>
  <c r="BF388"/>
  <c r="BE388"/>
  <c r="T388"/>
  <c r="R388"/>
  <c r="P388"/>
  <c r="BI384"/>
  <c r="BG384"/>
  <c r="BF384"/>
  <c r="BE384"/>
  <c r="T384"/>
  <c r="R384"/>
  <c r="P384"/>
  <c r="BI381"/>
  <c r="BG381"/>
  <c r="BF381"/>
  <c r="BE381"/>
  <c r="T381"/>
  <c r="R381"/>
  <c r="P381"/>
  <c r="BI377"/>
  <c r="BG377"/>
  <c r="BF377"/>
  <c r="BE377"/>
  <c r="T377"/>
  <c r="R377"/>
  <c r="P377"/>
  <c r="BI367"/>
  <c r="BG367"/>
  <c r="BF367"/>
  <c r="BE367"/>
  <c r="T367"/>
  <c r="R367"/>
  <c r="P367"/>
  <c r="BI365"/>
  <c r="BG365"/>
  <c r="BF365"/>
  <c r="BE365"/>
  <c r="T365"/>
  <c r="R365"/>
  <c r="P365"/>
  <c r="BI360"/>
  <c r="BG360"/>
  <c r="BF360"/>
  <c r="BE360"/>
  <c r="T360"/>
  <c r="R360"/>
  <c r="P360"/>
  <c r="BI358"/>
  <c r="BG358"/>
  <c r="BF358"/>
  <c r="BE358"/>
  <c r="T358"/>
  <c r="R358"/>
  <c r="P358"/>
  <c r="BI354"/>
  <c r="BG354"/>
  <c r="BF354"/>
  <c r="BE354"/>
  <c r="T354"/>
  <c r="T353"/>
  <c r="R354"/>
  <c r="R353"/>
  <c r="P354"/>
  <c r="P353"/>
  <c r="BI351"/>
  <c r="BG351"/>
  <c r="BF351"/>
  <c r="BE351"/>
  <c r="T351"/>
  <c r="R351"/>
  <c r="P351"/>
  <c r="BI347"/>
  <c r="BG347"/>
  <c r="BF347"/>
  <c r="BE347"/>
  <c r="T347"/>
  <c r="R347"/>
  <c r="P347"/>
  <c r="BI345"/>
  <c r="BG345"/>
  <c r="BF345"/>
  <c r="BE345"/>
  <c r="T345"/>
  <c r="R345"/>
  <c r="P345"/>
  <c r="BI343"/>
  <c r="BG343"/>
  <c r="BF343"/>
  <c r="BE343"/>
  <c r="T343"/>
  <c r="R343"/>
  <c r="P343"/>
  <c r="BI341"/>
  <c r="BG341"/>
  <c r="BF341"/>
  <c r="BE341"/>
  <c r="T341"/>
  <c r="R341"/>
  <c r="P341"/>
  <c r="BI338"/>
  <c r="BG338"/>
  <c r="BF338"/>
  <c r="BE338"/>
  <c r="T338"/>
  <c r="R338"/>
  <c r="P338"/>
  <c r="BI336"/>
  <c r="BG336"/>
  <c r="BF336"/>
  <c r="BE336"/>
  <c r="T336"/>
  <c r="R336"/>
  <c r="P336"/>
  <c r="BI324"/>
  <c r="BG324"/>
  <c r="BF324"/>
  <c r="BE324"/>
  <c r="T324"/>
  <c r="R324"/>
  <c r="P324"/>
  <c r="BI319"/>
  <c r="BG319"/>
  <c r="BF319"/>
  <c r="BE319"/>
  <c r="T319"/>
  <c r="R319"/>
  <c r="P319"/>
  <c r="BI317"/>
  <c r="BG317"/>
  <c r="BF317"/>
  <c r="BE317"/>
  <c r="T317"/>
  <c r="R317"/>
  <c r="P317"/>
  <c r="BI315"/>
  <c r="BG315"/>
  <c r="BF315"/>
  <c r="BE315"/>
  <c r="T315"/>
  <c r="R315"/>
  <c r="P315"/>
  <c r="BI313"/>
  <c r="BG313"/>
  <c r="BF313"/>
  <c r="BE313"/>
  <c r="T313"/>
  <c r="R313"/>
  <c r="P313"/>
  <c r="BI309"/>
  <c r="BG309"/>
  <c r="BF309"/>
  <c r="BE309"/>
  <c r="T309"/>
  <c r="R309"/>
  <c r="P309"/>
  <c r="BI307"/>
  <c r="BG307"/>
  <c r="BF307"/>
  <c r="BE307"/>
  <c r="T307"/>
  <c r="R307"/>
  <c r="P307"/>
  <c r="BI305"/>
  <c r="BG305"/>
  <c r="BF305"/>
  <c r="BE305"/>
  <c r="T305"/>
  <c r="R305"/>
  <c r="P305"/>
  <c r="BI303"/>
  <c r="BG303"/>
  <c r="BF303"/>
  <c r="BE303"/>
  <c r="T303"/>
  <c r="R303"/>
  <c r="P303"/>
  <c r="BI299"/>
  <c r="BG299"/>
  <c r="BF299"/>
  <c r="BE299"/>
  <c r="T299"/>
  <c r="R299"/>
  <c r="P299"/>
  <c r="BI297"/>
  <c r="BG297"/>
  <c r="BF297"/>
  <c r="BE297"/>
  <c r="T297"/>
  <c r="R297"/>
  <c r="P297"/>
  <c r="BI295"/>
  <c r="BG295"/>
  <c r="BF295"/>
  <c r="BE295"/>
  <c r="T295"/>
  <c r="R295"/>
  <c r="P295"/>
  <c r="BI293"/>
  <c r="BG293"/>
  <c r="BF293"/>
  <c r="BE293"/>
  <c r="T293"/>
  <c r="R293"/>
  <c r="P293"/>
  <c r="BI291"/>
  <c r="BG291"/>
  <c r="BF291"/>
  <c r="BE291"/>
  <c r="T291"/>
  <c r="R291"/>
  <c r="P291"/>
  <c r="BI289"/>
  <c r="BG289"/>
  <c r="BF289"/>
  <c r="BE289"/>
  <c r="T289"/>
  <c r="R289"/>
  <c r="P289"/>
  <c r="BI284"/>
  <c r="BG284"/>
  <c r="BF284"/>
  <c r="BE284"/>
  <c r="T284"/>
  <c r="R284"/>
  <c r="P284"/>
  <c r="BI280"/>
  <c r="BG280"/>
  <c r="BF280"/>
  <c r="BE280"/>
  <c r="T280"/>
  <c r="R280"/>
  <c r="P280"/>
  <c r="BI278"/>
  <c r="BG278"/>
  <c r="BF278"/>
  <c r="BE278"/>
  <c r="T278"/>
  <c r="R278"/>
  <c r="P278"/>
  <c r="BI276"/>
  <c r="BG276"/>
  <c r="BF276"/>
  <c r="BE276"/>
  <c r="T276"/>
  <c r="R276"/>
  <c r="P276"/>
  <c r="BI271"/>
  <c r="BG271"/>
  <c r="BF271"/>
  <c r="BE271"/>
  <c r="T271"/>
  <c r="R271"/>
  <c r="P271"/>
  <c r="BI267"/>
  <c r="BG267"/>
  <c r="BF267"/>
  <c r="BE267"/>
  <c r="T267"/>
  <c r="R267"/>
  <c r="P267"/>
  <c r="BI263"/>
  <c r="BG263"/>
  <c r="BF263"/>
  <c r="BE263"/>
  <c r="T263"/>
  <c r="R263"/>
  <c r="P263"/>
  <c r="BI260"/>
  <c r="BG260"/>
  <c r="BF260"/>
  <c r="BE260"/>
  <c r="T260"/>
  <c r="R260"/>
  <c r="P260"/>
  <c r="BI256"/>
  <c r="BG256"/>
  <c r="BF256"/>
  <c r="BE256"/>
  <c r="T256"/>
  <c r="R256"/>
  <c r="P256"/>
  <c r="BI252"/>
  <c r="BG252"/>
  <c r="BF252"/>
  <c r="BE252"/>
  <c r="T252"/>
  <c r="R252"/>
  <c r="P252"/>
  <c r="BI250"/>
  <c r="BG250"/>
  <c r="BF250"/>
  <c r="BE250"/>
  <c r="T250"/>
  <c r="R250"/>
  <c r="P250"/>
  <c r="BI246"/>
  <c r="BG246"/>
  <c r="BF246"/>
  <c r="BE246"/>
  <c r="T246"/>
  <c r="R246"/>
  <c r="P246"/>
  <c r="BI242"/>
  <c r="BG242"/>
  <c r="BF242"/>
  <c r="BE242"/>
  <c r="T242"/>
  <c r="R242"/>
  <c r="P242"/>
  <c r="BI240"/>
  <c r="BG240"/>
  <c r="BF240"/>
  <c r="BE240"/>
  <c r="T240"/>
  <c r="R240"/>
  <c r="P240"/>
  <c r="BI236"/>
  <c r="BG236"/>
  <c r="BF236"/>
  <c r="BE236"/>
  <c r="T236"/>
  <c r="R236"/>
  <c r="P236"/>
  <c r="BI230"/>
  <c r="BG230"/>
  <c r="BF230"/>
  <c r="BE230"/>
  <c r="T230"/>
  <c r="R230"/>
  <c r="P230"/>
  <c r="BI218"/>
  <c r="BG218"/>
  <c r="BF218"/>
  <c r="BE218"/>
  <c r="T218"/>
  <c r="R218"/>
  <c r="P218"/>
  <c r="BI214"/>
  <c r="BG214"/>
  <c r="BF214"/>
  <c r="BE214"/>
  <c r="T214"/>
  <c r="R214"/>
  <c r="P214"/>
  <c r="BI212"/>
  <c r="BG212"/>
  <c r="BF212"/>
  <c r="BE212"/>
  <c r="T212"/>
  <c r="R212"/>
  <c r="P212"/>
  <c r="BI207"/>
  <c r="BG207"/>
  <c r="BF207"/>
  <c r="BE207"/>
  <c r="T207"/>
  <c r="R207"/>
  <c r="P207"/>
  <c r="BI196"/>
  <c r="BG196"/>
  <c r="BF196"/>
  <c r="BE196"/>
  <c r="T196"/>
  <c r="R196"/>
  <c r="P196"/>
  <c r="BI194"/>
  <c r="BG194"/>
  <c r="BF194"/>
  <c r="BE194"/>
  <c r="T194"/>
  <c r="R194"/>
  <c r="P194"/>
  <c r="BI188"/>
  <c r="BG188"/>
  <c r="BF188"/>
  <c r="BE188"/>
  <c r="T188"/>
  <c r="T187"/>
  <c r="R188"/>
  <c r="R187"/>
  <c r="P188"/>
  <c r="P187"/>
  <c r="BI185"/>
  <c r="BG185"/>
  <c r="BF185"/>
  <c r="BE185"/>
  <c r="T185"/>
  <c r="R185"/>
  <c r="P185"/>
  <c r="BI180"/>
  <c r="BG180"/>
  <c r="BF180"/>
  <c r="BE180"/>
  <c r="T180"/>
  <c r="R180"/>
  <c r="P180"/>
  <c r="BI175"/>
  <c r="BG175"/>
  <c r="BF175"/>
  <c r="BE175"/>
  <c r="T175"/>
  <c r="R175"/>
  <c r="P175"/>
  <c r="BI171"/>
  <c r="BG171"/>
  <c r="BF171"/>
  <c r="BE171"/>
  <c r="T171"/>
  <c r="R171"/>
  <c r="P171"/>
  <c r="BI169"/>
  <c r="BG169"/>
  <c r="BF169"/>
  <c r="BE169"/>
  <c r="T169"/>
  <c r="R169"/>
  <c r="P169"/>
  <c r="BI167"/>
  <c r="BG167"/>
  <c r="BF167"/>
  <c r="BE167"/>
  <c r="T167"/>
  <c r="R167"/>
  <c r="P167"/>
  <c r="BI163"/>
  <c r="BG163"/>
  <c r="BF163"/>
  <c r="BE163"/>
  <c r="T163"/>
  <c r="R163"/>
  <c r="P163"/>
  <c r="BI161"/>
  <c r="BG161"/>
  <c r="BF161"/>
  <c r="BE161"/>
  <c r="T161"/>
  <c r="R161"/>
  <c r="P161"/>
  <c r="BI159"/>
  <c r="BG159"/>
  <c r="BF159"/>
  <c r="BE159"/>
  <c r="T159"/>
  <c r="R159"/>
  <c r="P159"/>
  <c r="BI155"/>
  <c r="BG155"/>
  <c r="BF155"/>
  <c r="BE155"/>
  <c r="T155"/>
  <c r="R155"/>
  <c r="P155"/>
  <c r="BI151"/>
  <c r="BG151"/>
  <c r="BF151"/>
  <c r="BE151"/>
  <c r="T151"/>
  <c r="R151"/>
  <c r="P151"/>
  <c r="BI149"/>
  <c r="BG149"/>
  <c r="BF149"/>
  <c r="BE149"/>
  <c r="T149"/>
  <c r="R149"/>
  <c r="P149"/>
  <c r="F140"/>
  <c r="E138"/>
  <c r="F91"/>
  <c r="E89"/>
  <c r="J26"/>
  <c r="E26"/>
  <c r="J143"/>
  <c r="J25"/>
  <c r="J23"/>
  <c r="E23"/>
  <c r="J93"/>
  <c r="J22"/>
  <c r="J20"/>
  <c r="E20"/>
  <c r="F94"/>
  <c r="J19"/>
  <c r="J17"/>
  <c r="E17"/>
  <c r="F142"/>
  <c r="J16"/>
  <c r="J14"/>
  <c r="J140"/>
  <c r="E7"/>
  <c r="E134"/>
  <c i="6" r="J39"/>
  <c r="J38"/>
  <c i="1" r="AY100"/>
  <c i="6" r="J37"/>
  <c i="1" r="AX100"/>
  <c i="6" r="BI129"/>
  <c r="BG129"/>
  <c r="BF129"/>
  <c r="BE129"/>
  <c r="T129"/>
  <c r="T128"/>
  <c r="R129"/>
  <c r="R128"/>
  <c r="P129"/>
  <c r="P128"/>
  <c r="BI126"/>
  <c r="BG126"/>
  <c r="BF126"/>
  <c r="BE126"/>
  <c r="T126"/>
  <c r="T125"/>
  <c r="T124"/>
  <c r="T123"/>
  <c r="R126"/>
  <c r="R125"/>
  <c r="R124"/>
  <c r="R123"/>
  <c r="P126"/>
  <c r="P125"/>
  <c r="P124"/>
  <c r="P123"/>
  <c i="1" r="AU100"/>
  <c i="6" r="F117"/>
  <c r="E115"/>
  <c r="F91"/>
  <c r="E89"/>
  <c r="J26"/>
  <c r="E26"/>
  <c r="J120"/>
  <c r="J25"/>
  <c r="J23"/>
  <c r="E23"/>
  <c r="J119"/>
  <c r="J22"/>
  <c r="J20"/>
  <c r="E20"/>
  <c r="F94"/>
  <c r="J19"/>
  <c r="J17"/>
  <c r="E17"/>
  <c r="F119"/>
  <c r="J16"/>
  <c r="J14"/>
  <c r="J91"/>
  <c r="E7"/>
  <c r="E111"/>
  <c i="5" r="J39"/>
  <c r="J38"/>
  <c i="1" r="AY99"/>
  <c i="5" r="J37"/>
  <c i="1" r="AX99"/>
  <c i="5" r="BI151"/>
  <c r="BG151"/>
  <c r="BF151"/>
  <c r="BE151"/>
  <c r="T151"/>
  <c r="R151"/>
  <c r="P151"/>
  <c r="BI149"/>
  <c r="BG149"/>
  <c r="BF149"/>
  <c r="BE149"/>
  <c r="T149"/>
  <c r="R149"/>
  <c r="P149"/>
  <c r="BI147"/>
  <c r="BG147"/>
  <c r="BF147"/>
  <c r="BE147"/>
  <c r="T147"/>
  <c r="R147"/>
  <c r="P147"/>
  <c r="BI145"/>
  <c r="BG145"/>
  <c r="BF145"/>
  <c r="BE145"/>
  <c r="T145"/>
  <c r="R145"/>
  <c r="P145"/>
  <c r="BI143"/>
  <c r="BG143"/>
  <c r="BF143"/>
  <c r="BE143"/>
  <c r="T143"/>
  <c r="R143"/>
  <c r="P143"/>
  <c r="BI141"/>
  <c r="BG141"/>
  <c r="BF141"/>
  <c r="BE141"/>
  <c r="T141"/>
  <c r="R141"/>
  <c r="P141"/>
  <c r="BI139"/>
  <c r="BG139"/>
  <c r="BF139"/>
  <c r="BE139"/>
  <c r="T139"/>
  <c r="R139"/>
  <c r="P139"/>
  <c r="BI137"/>
  <c r="BG137"/>
  <c r="BF137"/>
  <c r="BE137"/>
  <c r="T137"/>
  <c r="R137"/>
  <c r="P137"/>
  <c r="BI135"/>
  <c r="BG135"/>
  <c r="BF135"/>
  <c r="BE135"/>
  <c r="T135"/>
  <c r="R135"/>
  <c r="P135"/>
  <c r="BI133"/>
  <c r="BG133"/>
  <c r="BF133"/>
  <c r="BE133"/>
  <c r="T133"/>
  <c r="R133"/>
  <c r="P133"/>
  <c r="BI131"/>
  <c r="BG131"/>
  <c r="BF131"/>
  <c r="BE131"/>
  <c r="T131"/>
  <c r="R131"/>
  <c r="P131"/>
  <c r="BI129"/>
  <c r="BG129"/>
  <c r="BF129"/>
  <c r="BE129"/>
  <c r="T129"/>
  <c r="R129"/>
  <c r="P129"/>
  <c r="BI127"/>
  <c r="BG127"/>
  <c r="BF127"/>
  <c r="BE127"/>
  <c r="T127"/>
  <c r="R127"/>
  <c r="P127"/>
  <c r="BI125"/>
  <c r="BG125"/>
  <c r="BF125"/>
  <c r="BE125"/>
  <c r="T125"/>
  <c r="R125"/>
  <c r="P125"/>
  <c r="BI123"/>
  <c r="BG123"/>
  <c r="BF123"/>
  <c r="BE123"/>
  <c r="T123"/>
  <c r="R123"/>
  <c r="P123"/>
  <c r="F115"/>
  <c r="E113"/>
  <c r="F91"/>
  <c r="E89"/>
  <c r="J26"/>
  <c r="E26"/>
  <c r="J94"/>
  <c r="J25"/>
  <c r="J23"/>
  <c r="E23"/>
  <c r="J117"/>
  <c r="J22"/>
  <c r="J20"/>
  <c r="E20"/>
  <c r="F94"/>
  <c r="J19"/>
  <c r="J17"/>
  <c r="E17"/>
  <c r="F93"/>
  <c r="J16"/>
  <c r="J14"/>
  <c r="J91"/>
  <c r="E7"/>
  <c r="E85"/>
  <c i="4" r="J39"/>
  <c r="J38"/>
  <c i="1" r="AY98"/>
  <c i="4" r="J37"/>
  <c i="1" r="AX98"/>
  <c i="4" r="BI275"/>
  <c r="BG275"/>
  <c r="BF275"/>
  <c r="BE275"/>
  <c r="T275"/>
  <c r="R275"/>
  <c r="P275"/>
  <c r="BI272"/>
  <c r="BG272"/>
  <c r="BF272"/>
  <c r="BE272"/>
  <c r="T272"/>
  <c r="R272"/>
  <c r="P272"/>
  <c r="BI270"/>
  <c r="BG270"/>
  <c r="BF270"/>
  <c r="BE270"/>
  <c r="T270"/>
  <c r="R270"/>
  <c r="P270"/>
  <c r="BI268"/>
  <c r="BG268"/>
  <c r="BF268"/>
  <c r="BE268"/>
  <c r="T268"/>
  <c r="R268"/>
  <c r="P268"/>
  <c r="BI265"/>
  <c r="BG265"/>
  <c r="BF265"/>
  <c r="BE265"/>
  <c r="T265"/>
  <c r="R265"/>
  <c r="P265"/>
  <c r="BI263"/>
  <c r="BG263"/>
  <c r="BF263"/>
  <c r="BE263"/>
  <c r="T263"/>
  <c r="R263"/>
  <c r="P263"/>
  <c r="BI261"/>
  <c r="BG261"/>
  <c r="BF261"/>
  <c r="BE261"/>
  <c r="T261"/>
  <c r="R261"/>
  <c r="P261"/>
  <c r="BI259"/>
  <c r="BG259"/>
  <c r="BF259"/>
  <c r="BE259"/>
  <c r="T259"/>
  <c r="R259"/>
  <c r="P259"/>
  <c r="BI257"/>
  <c r="BG257"/>
  <c r="BF257"/>
  <c r="BE257"/>
  <c r="T257"/>
  <c r="R257"/>
  <c r="P257"/>
  <c r="BI255"/>
  <c r="BG255"/>
  <c r="BF255"/>
  <c r="BE255"/>
  <c r="T255"/>
  <c r="R255"/>
  <c r="P255"/>
  <c r="BI253"/>
  <c r="BG253"/>
  <c r="BF253"/>
  <c r="BE253"/>
  <c r="T253"/>
  <c r="R253"/>
  <c r="P253"/>
  <c r="BI251"/>
  <c r="BG251"/>
  <c r="BF251"/>
  <c r="BE251"/>
  <c r="T251"/>
  <c r="R251"/>
  <c r="P251"/>
  <c r="BI249"/>
  <c r="BG249"/>
  <c r="BF249"/>
  <c r="BE249"/>
  <c r="T249"/>
  <c r="R249"/>
  <c r="P249"/>
  <c r="BI247"/>
  <c r="BG247"/>
  <c r="BF247"/>
  <c r="BE247"/>
  <c r="T247"/>
  <c r="R247"/>
  <c r="P247"/>
  <c r="BI245"/>
  <c r="BG245"/>
  <c r="BF245"/>
  <c r="BE245"/>
  <c r="T245"/>
  <c r="R245"/>
  <c r="P245"/>
  <c r="BI243"/>
  <c r="BG243"/>
  <c r="BF243"/>
  <c r="BE243"/>
  <c r="T243"/>
  <c r="R243"/>
  <c r="P243"/>
  <c r="BI241"/>
  <c r="BG241"/>
  <c r="BF241"/>
  <c r="BE241"/>
  <c r="T241"/>
  <c r="R241"/>
  <c r="P241"/>
  <c r="BI239"/>
  <c r="BG239"/>
  <c r="BF239"/>
  <c r="BE239"/>
  <c r="T239"/>
  <c r="R239"/>
  <c r="P239"/>
  <c r="BI236"/>
  <c r="BG236"/>
  <c r="BF236"/>
  <c r="BE236"/>
  <c r="T236"/>
  <c r="R236"/>
  <c r="P236"/>
  <c r="BI234"/>
  <c r="BG234"/>
  <c r="BF234"/>
  <c r="BE234"/>
  <c r="T234"/>
  <c r="R234"/>
  <c r="P234"/>
  <c r="BI232"/>
  <c r="BG232"/>
  <c r="BF232"/>
  <c r="BE232"/>
  <c r="T232"/>
  <c r="R232"/>
  <c r="P232"/>
  <c r="BI230"/>
  <c r="BG230"/>
  <c r="BF230"/>
  <c r="BE230"/>
  <c r="T230"/>
  <c r="R230"/>
  <c r="P230"/>
  <c r="BI228"/>
  <c r="BG228"/>
  <c r="BF228"/>
  <c r="BE228"/>
  <c r="T228"/>
  <c r="R228"/>
  <c r="P228"/>
  <c r="BI226"/>
  <c r="BG226"/>
  <c r="BF226"/>
  <c r="BE226"/>
  <c r="T226"/>
  <c r="R226"/>
  <c r="P226"/>
  <c r="BI224"/>
  <c r="BG224"/>
  <c r="BF224"/>
  <c r="BE224"/>
  <c r="T224"/>
  <c r="R224"/>
  <c r="P224"/>
  <c r="BI222"/>
  <c r="BG222"/>
  <c r="BF222"/>
  <c r="BE222"/>
  <c r="T222"/>
  <c r="R222"/>
  <c r="P222"/>
  <c r="BI220"/>
  <c r="BG220"/>
  <c r="BF220"/>
  <c r="BE220"/>
  <c r="T220"/>
  <c r="R220"/>
  <c r="P220"/>
  <c r="BI218"/>
  <c r="BG218"/>
  <c r="BF218"/>
  <c r="BE218"/>
  <c r="T218"/>
  <c r="R218"/>
  <c r="P218"/>
  <c r="BI216"/>
  <c r="BG216"/>
  <c r="BF216"/>
  <c r="BE216"/>
  <c r="T216"/>
  <c r="R216"/>
  <c r="P216"/>
  <c r="BI214"/>
  <c r="BG214"/>
  <c r="BF214"/>
  <c r="BE214"/>
  <c r="T214"/>
  <c r="R214"/>
  <c r="P214"/>
  <c r="BI212"/>
  <c r="BG212"/>
  <c r="BF212"/>
  <c r="BE212"/>
  <c r="T212"/>
  <c r="R212"/>
  <c r="P212"/>
  <c r="BI210"/>
  <c r="BG210"/>
  <c r="BF210"/>
  <c r="BE210"/>
  <c r="T210"/>
  <c r="R210"/>
  <c r="P210"/>
  <c r="BI208"/>
  <c r="BG208"/>
  <c r="BF208"/>
  <c r="BE208"/>
  <c r="T208"/>
  <c r="R208"/>
  <c r="P208"/>
  <c r="BI206"/>
  <c r="BG206"/>
  <c r="BF206"/>
  <c r="BE206"/>
  <c r="T206"/>
  <c r="R206"/>
  <c r="P206"/>
  <c r="BI204"/>
  <c r="BG204"/>
  <c r="BF204"/>
  <c r="BE204"/>
  <c r="T204"/>
  <c r="R204"/>
  <c r="P204"/>
  <c r="BI202"/>
  <c r="BG202"/>
  <c r="BF202"/>
  <c r="BE202"/>
  <c r="T202"/>
  <c r="R202"/>
  <c r="P202"/>
  <c r="BI200"/>
  <c r="BG200"/>
  <c r="BF200"/>
  <c r="BE200"/>
  <c r="T200"/>
  <c r="R200"/>
  <c r="P200"/>
  <c r="BI198"/>
  <c r="BG198"/>
  <c r="BF198"/>
  <c r="BE198"/>
  <c r="T198"/>
  <c r="R198"/>
  <c r="P198"/>
  <c r="BI196"/>
  <c r="BG196"/>
  <c r="BF196"/>
  <c r="BE196"/>
  <c r="T196"/>
  <c r="R196"/>
  <c r="P196"/>
  <c r="BI194"/>
  <c r="BG194"/>
  <c r="BF194"/>
  <c r="BE194"/>
  <c r="T194"/>
  <c r="R194"/>
  <c r="P194"/>
  <c r="BI192"/>
  <c r="BG192"/>
  <c r="BF192"/>
  <c r="BE192"/>
  <c r="T192"/>
  <c r="R192"/>
  <c r="P192"/>
  <c r="BI190"/>
  <c r="BG190"/>
  <c r="BF190"/>
  <c r="BE190"/>
  <c r="T190"/>
  <c r="R190"/>
  <c r="P190"/>
  <c r="BI188"/>
  <c r="BG188"/>
  <c r="BF188"/>
  <c r="BE188"/>
  <c r="T188"/>
  <c r="R188"/>
  <c r="P188"/>
  <c r="BI186"/>
  <c r="BG186"/>
  <c r="BF186"/>
  <c r="BE186"/>
  <c r="T186"/>
  <c r="R186"/>
  <c r="P186"/>
  <c r="BI184"/>
  <c r="BG184"/>
  <c r="BF184"/>
  <c r="BE184"/>
  <c r="T184"/>
  <c r="R184"/>
  <c r="P184"/>
  <c r="BI181"/>
  <c r="BG181"/>
  <c r="BF181"/>
  <c r="BE181"/>
  <c r="T181"/>
  <c r="R181"/>
  <c r="P181"/>
  <c r="BI179"/>
  <c r="BG179"/>
  <c r="BF179"/>
  <c r="BE179"/>
  <c r="T179"/>
  <c r="R179"/>
  <c r="P179"/>
  <c r="BI177"/>
  <c r="BG177"/>
  <c r="BF177"/>
  <c r="BE177"/>
  <c r="T177"/>
  <c r="R177"/>
  <c r="P177"/>
  <c r="BI175"/>
  <c r="BG175"/>
  <c r="BF175"/>
  <c r="BE175"/>
  <c r="T175"/>
  <c r="R175"/>
  <c r="P175"/>
  <c r="BI173"/>
  <c r="BG173"/>
  <c r="BF173"/>
  <c r="BE173"/>
  <c r="T173"/>
  <c r="R173"/>
  <c r="P173"/>
  <c r="BI171"/>
  <c r="BG171"/>
  <c r="BF171"/>
  <c r="BE171"/>
  <c r="T171"/>
  <c r="R171"/>
  <c r="P171"/>
  <c r="BI169"/>
  <c r="BG169"/>
  <c r="BF169"/>
  <c r="BE169"/>
  <c r="T169"/>
  <c r="R169"/>
  <c r="P169"/>
  <c r="BI167"/>
  <c r="BG167"/>
  <c r="BF167"/>
  <c r="BE167"/>
  <c r="T167"/>
  <c r="R167"/>
  <c r="P167"/>
  <c r="BI165"/>
  <c r="BG165"/>
  <c r="BF165"/>
  <c r="BE165"/>
  <c r="T165"/>
  <c r="R165"/>
  <c r="P165"/>
  <c r="BI163"/>
  <c r="BG163"/>
  <c r="BF163"/>
  <c r="BE163"/>
  <c r="T163"/>
  <c r="R163"/>
  <c r="P163"/>
  <c r="BI161"/>
  <c r="BG161"/>
  <c r="BF161"/>
  <c r="BE161"/>
  <c r="T161"/>
  <c r="R161"/>
  <c r="P161"/>
  <c r="BI159"/>
  <c r="BG159"/>
  <c r="BF159"/>
  <c r="BE159"/>
  <c r="T159"/>
  <c r="R159"/>
  <c r="P159"/>
  <c r="BI156"/>
  <c r="BG156"/>
  <c r="BF156"/>
  <c r="BE156"/>
  <c r="T156"/>
  <c r="R156"/>
  <c r="P156"/>
  <c r="BI154"/>
  <c r="BG154"/>
  <c r="BF154"/>
  <c r="BE154"/>
  <c r="T154"/>
  <c r="R154"/>
  <c r="P154"/>
  <c r="BI152"/>
  <c r="BG152"/>
  <c r="BF152"/>
  <c r="BE152"/>
  <c r="T152"/>
  <c r="R152"/>
  <c r="P152"/>
  <c r="BI150"/>
  <c r="BG150"/>
  <c r="BF150"/>
  <c r="BE150"/>
  <c r="T150"/>
  <c r="R150"/>
  <c r="P150"/>
  <c r="BI147"/>
  <c r="BG147"/>
  <c r="BF147"/>
  <c r="BE147"/>
  <c r="T147"/>
  <c r="R147"/>
  <c r="P147"/>
  <c r="BI145"/>
  <c r="BG145"/>
  <c r="BF145"/>
  <c r="BE145"/>
  <c r="T145"/>
  <c r="R145"/>
  <c r="P145"/>
  <c r="BI143"/>
  <c r="BG143"/>
  <c r="BF143"/>
  <c r="BE143"/>
  <c r="T143"/>
  <c r="R143"/>
  <c r="P143"/>
  <c r="BI141"/>
  <c r="BG141"/>
  <c r="BF141"/>
  <c r="BE141"/>
  <c r="T141"/>
  <c r="R141"/>
  <c r="P141"/>
  <c r="BI139"/>
  <c r="BG139"/>
  <c r="BF139"/>
  <c r="BE139"/>
  <c r="T139"/>
  <c r="R139"/>
  <c r="P139"/>
  <c r="BI137"/>
  <c r="BG137"/>
  <c r="BF137"/>
  <c r="BE137"/>
  <c r="T137"/>
  <c r="R137"/>
  <c r="P137"/>
  <c r="BI135"/>
  <c r="BG135"/>
  <c r="BF135"/>
  <c r="BE135"/>
  <c r="T135"/>
  <c r="R135"/>
  <c r="P135"/>
  <c r="BI133"/>
  <c r="BG133"/>
  <c r="BF133"/>
  <c r="BE133"/>
  <c r="T133"/>
  <c r="R133"/>
  <c r="P133"/>
  <c r="BI131"/>
  <c r="BG131"/>
  <c r="BF131"/>
  <c r="BE131"/>
  <c r="T131"/>
  <c r="R131"/>
  <c r="P131"/>
  <c r="BI129"/>
  <c r="BG129"/>
  <c r="BF129"/>
  <c r="BE129"/>
  <c r="T129"/>
  <c r="R129"/>
  <c r="P129"/>
  <c r="BI127"/>
  <c r="BG127"/>
  <c r="BF127"/>
  <c r="BE127"/>
  <c r="T127"/>
  <c r="R127"/>
  <c r="P127"/>
  <c r="BI125"/>
  <c r="BG125"/>
  <c r="BF125"/>
  <c r="BE125"/>
  <c r="T125"/>
  <c r="R125"/>
  <c r="P125"/>
  <c r="BI123"/>
  <c r="BG123"/>
  <c r="BF123"/>
  <c r="BE123"/>
  <c r="T123"/>
  <c r="R123"/>
  <c r="P123"/>
  <c r="F115"/>
  <c r="E113"/>
  <c r="F91"/>
  <c r="E89"/>
  <c r="J26"/>
  <c r="E26"/>
  <c r="J118"/>
  <c r="J25"/>
  <c r="J23"/>
  <c r="E23"/>
  <c r="J93"/>
  <c r="J22"/>
  <c r="J20"/>
  <c r="E20"/>
  <c r="F94"/>
  <c r="J19"/>
  <c r="J17"/>
  <c r="E17"/>
  <c r="F117"/>
  <c r="J16"/>
  <c r="J14"/>
  <c r="J91"/>
  <c r="E7"/>
  <c r="E85"/>
  <c i="3" r="J39"/>
  <c r="J38"/>
  <c i="1" r="AY97"/>
  <c i="3" r="J37"/>
  <c i="1" r="AX97"/>
  <c i="3" r="BI240"/>
  <c r="BG240"/>
  <c r="BF240"/>
  <c r="BE240"/>
  <c r="T240"/>
  <c r="R240"/>
  <c r="P240"/>
  <c r="BI237"/>
  <c r="BG237"/>
  <c r="BF237"/>
  <c r="BE237"/>
  <c r="T237"/>
  <c r="R237"/>
  <c r="P237"/>
  <c r="BI234"/>
  <c r="BG234"/>
  <c r="BF234"/>
  <c r="BE234"/>
  <c r="T234"/>
  <c r="R234"/>
  <c r="P234"/>
  <c r="BI232"/>
  <c r="BG232"/>
  <c r="BF232"/>
  <c r="BE232"/>
  <c r="T232"/>
  <c r="R232"/>
  <c r="P232"/>
  <c r="BI230"/>
  <c r="BG230"/>
  <c r="BF230"/>
  <c r="BE230"/>
  <c r="T230"/>
  <c r="R230"/>
  <c r="P230"/>
  <c r="BI228"/>
  <c r="BG228"/>
  <c r="BF228"/>
  <c r="BE228"/>
  <c r="T228"/>
  <c r="R228"/>
  <c r="P228"/>
  <c r="BI226"/>
  <c r="BG226"/>
  <c r="BF226"/>
  <c r="BE226"/>
  <c r="T226"/>
  <c r="R226"/>
  <c r="P226"/>
  <c r="BI224"/>
  <c r="BG224"/>
  <c r="BF224"/>
  <c r="BE224"/>
  <c r="T224"/>
  <c r="R224"/>
  <c r="P224"/>
  <c r="BI222"/>
  <c r="BG222"/>
  <c r="BF222"/>
  <c r="BE222"/>
  <c r="T222"/>
  <c r="R222"/>
  <c r="P222"/>
  <c r="BI220"/>
  <c r="BG220"/>
  <c r="BF220"/>
  <c r="BE220"/>
  <c r="T220"/>
  <c r="R220"/>
  <c r="P220"/>
  <c r="BI218"/>
  <c r="BG218"/>
  <c r="BF218"/>
  <c r="BE218"/>
  <c r="T218"/>
  <c r="R218"/>
  <c r="P218"/>
  <c r="BI216"/>
  <c r="BG216"/>
  <c r="BF216"/>
  <c r="BE216"/>
  <c r="T216"/>
  <c r="R216"/>
  <c r="P216"/>
  <c r="BI213"/>
  <c r="BG213"/>
  <c r="BF213"/>
  <c r="BE213"/>
  <c r="T213"/>
  <c r="R213"/>
  <c r="P213"/>
  <c r="BI211"/>
  <c r="BG211"/>
  <c r="BF211"/>
  <c r="BE211"/>
  <c r="T211"/>
  <c r="R211"/>
  <c r="P211"/>
  <c r="BI209"/>
  <c r="BG209"/>
  <c r="BF209"/>
  <c r="BE209"/>
  <c r="T209"/>
  <c r="R209"/>
  <c r="P209"/>
  <c r="BI207"/>
  <c r="BG207"/>
  <c r="BF207"/>
  <c r="BE207"/>
  <c r="T207"/>
  <c r="R207"/>
  <c r="P207"/>
  <c r="BI205"/>
  <c r="BG205"/>
  <c r="BF205"/>
  <c r="BE205"/>
  <c r="T205"/>
  <c r="R205"/>
  <c r="P205"/>
  <c r="BI203"/>
  <c r="BG203"/>
  <c r="BF203"/>
  <c r="BE203"/>
  <c r="T203"/>
  <c r="R203"/>
  <c r="P203"/>
  <c r="BI201"/>
  <c r="BG201"/>
  <c r="BF201"/>
  <c r="BE201"/>
  <c r="T201"/>
  <c r="R201"/>
  <c r="P201"/>
  <c r="BI199"/>
  <c r="BG199"/>
  <c r="BF199"/>
  <c r="BE199"/>
  <c r="T199"/>
  <c r="R199"/>
  <c r="P199"/>
  <c r="BI197"/>
  <c r="BG197"/>
  <c r="BF197"/>
  <c r="BE197"/>
  <c r="T197"/>
  <c r="R197"/>
  <c r="P197"/>
  <c r="BI195"/>
  <c r="BG195"/>
  <c r="BF195"/>
  <c r="BE195"/>
  <c r="T195"/>
  <c r="R195"/>
  <c r="P195"/>
  <c r="BI193"/>
  <c r="BG193"/>
  <c r="BF193"/>
  <c r="BE193"/>
  <c r="T193"/>
  <c r="R193"/>
  <c r="P193"/>
  <c r="BI191"/>
  <c r="BG191"/>
  <c r="BF191"/>
  <c r="BE191"/>
  <c r="T191"/>
  <c r="R191"/>
  <c r="P191"/>
  <c r="BI188"/>
  <c r="BG188"/>
  <c r="BF188"/>
  <c r="BE188"/>
  <c r="T188"/>
  <c r="R188"/>
  <c r="P188"/>
  <c r="BI186"/>
  <c r="BG186"/>
  <c r="BF186"/>
  <c r="BE186"/>
  <c r="T186"/>
  <c r="R186"/>
  <c r="P186"/>
  <c r="BI184"/>
  <c r="BG184"/>
  <c r="BF184"/>
  <c r="BE184"/>
  <c r="T184"/>
  <c r="R184"/>
  <c r="P184"/>
  <c r="BI182"/>
  <c r="BG182"/>
  <c r="BF182"/>
  <c r="BE182"/>
  <c r="T182"/>
  <c r="R182"/>
  <c r="P182"/>
  <c r="BI180"/>
  <c r="BG180"/>
  <c r="BF180"/>
  <c r="BE180"/>
  <c r="T180"/>
  <c r="R180"/>
  <c r="P180"/>
  <c r="BI178"/>
  <c r="BG178"/>
  <c r="BF178"/>
  <c r="BE178"/>
  <c r="T178"/>
  <c r="R178"/>
  <c r="P178"/>
  <c r="BI176"/>
  <c r="BG176"/>
  <c r="BF176"/>
  <c r="BE176"/>
  <c r="T176"/>
  <c r="R176"/>
  <c r="P176"/>
  <c r="BI173"/>
  <c r="BG173"/>
  <c r="BF173"/>
  <c r="BE173"/>
  <c r="T173"/>
  <c r="R173"/>
  <c r="P173"/>
  <c r="BI171"/>
  <c r="BG171"/>
  <c r="BF171"/>
  <c r="BE171"/>
  <c r="T171"/>
  <c r="R171"/>
  <c r="P171"/>
  <c r="BI169"/>
  <c r="BG169"/>
  <c r="BF169"/>
  <c r="BE169"/>
  <c r="T169"/>
  <c r="R169"/>
  <c r="P169"/>
  <c r="BI167"/>
  <c r="BG167"/>
  <c r="BF167"/>
  <c r="BE167"/>
  <c r="T167"/>
  <c r="R167"/>
  <c r="P167"/>
  <c r="BI165"/>
  <c r="BG165"/>
  <c r="BF165"/>
  <c r="BE165"/>
  <c r="T165"/>
  <c r="R165"/>
  <c r="P165"/>
  <c r="BI163"/>
  <c r="BG163"/>
  <c r="BF163"/>
  <c r="BE163"/>
  <c r="T163"/>
  <c r="R163"/>
  <c r="P163"/>
  <c r="BI161"/>
  <c r="BG161"/>
  <c r="BF161"/>
  <c r="BE161"/>
  <c r="T161"/>
  <c r="R161"/>
  <c r="P161"/>
  <c r="BI159"/>
  <c r="BG159"/>
  <c r="BF159"/>
  <c r="BE159"/>
  <c r="T159"/>
  <c r="R159"/>
  <c r="P159"/>
  <c r="BI157"/>
  <c r="BG157"/>
  <c r="BF157"/>
  <c r="BE157"/>
  <c r="T157"/>
  <c r="R157"/>
  <c r="P157"/>
  <c r="BI155"/>
  <c r="BG155"/>
  <c r="BF155"/>
  <c r="BE155"/>
  <c r="T155"/>
  <c r="R155"/>
  <c r="P155"/>
  <c r="BI153"/>
  <c r="BG153"/>
  <c r="BF153"/>
  <c r="BE153"/>
  <c r="T153"/>
  <c r="R153"/>
  <c r="P153"/>
  <c r="BI151"/>
  <c r="BG151"/>
  <c r="BF151"/>
  <c r="BE151"/>
  <c r="T151"/>
  <c r="R151"/>
  <c r="P151"/>
  <c r="BI148"/>
  <c r="BG148"/>
  <c r="BF148"/>
  <c r="BE148"/>
  <c r="T148"/>
  <c r="R148"/>
  <c r="P148"/>
  <c r="BI146"/>
  <c r="BG146"/>
  <c r="BF146"/>
  <c r="BE146"/>
  <c r="T146"/>
  <c r="R146"/>
  <c r="P146"/>
  <c r="BI144"/>
  <c r="BG144"/>
  <c r="BF144"/>
  <c r="BE144"/>
  <c r="T144"/>
  <c r="R144"/>
  <c r="P144"/>
  <c r="BI142"/>
  <c r="BG142"/>
  <c r="BF142"/>
  <c r="BE142"/>
  <c r="T142"/>
  <c r="R142"/>
  <c r="P142"/>
  <c r="BI140"/>
  <c r="BG140"/>
  <c r="BF140"/>
  <c r="BE140"/>
  <c r="T140"/>
  <c r="R140"/>
  <c r="P140"/>
  <c r="BI138"/>
  <c r="BG138"/>
  <c r="BF138"/>
  <c r="BE138"/>
  <c r="T138"/>
  <c r="R138"/>
  <c r="P138"/>
  <c r="BI136"/>
  <c r="BG136"/>
  <c r="BF136"/>
  <c r="BE136"/>
  <c r="T136"/>
  <c r="R136"/>
  <c r="P136"/>
  <c r="BI134"/>
  <c r="BG134"/>
  <c r="BF134"/>
  <c r="BE134"/>
  <c r="T134"/>
  <c r="R134"/>
  <c r="P134"/>
  <c r="BI132"/>
  <c r="BG132"/>
  <c r="BF132"/>
  <c r="BE132"/>
  <c r="T132"/>
  <c r="R132"/>
  <c r="P132"/>
  <c r="BI130"/>
  <c r="BG130"/>
  <c r="BF130"/>
  <c r="BE130"/>
  <c r="T130"/>
  <c r="R130"/>
  <c r="P130"/>
  <c r="F121"/>
  <c r="E119"/>
  <c r="F91"/>
  <c r="E89"/>
  <c r="J26"/>
  <c r="E26"/>
  <c r="J124"/>
  <c r="J25"/>
  <c r="J23"/>
  <c r="E23"/>
  <c r="J93"/>
  <c r="J22"/>
  <c r="J20"/>
  <c r="E20"/>
  <c r="F124"/>
  <c r="J19"/>
  <c r="J17"/>
  <c r="E17"/>
  <c r="F93"/>
  <c r="J16"/>
  <c r="J14"/>
  <c r="J121"/>
  <c r="E7"/>
  <c r="E115"/>
  <c i="2" r="J39"/>
  <c r="J38"/>
  <c i="1" r="AY96"/>
  <c i="2" r="J37"/>
  <c i="1" r="AX96"/>
  <c i="2" r="BI588"/>
  <c r="BG588"/>
  <c r="BF588"/>
  <c r="BE588"/>
  <c r="T588"/>
  <c r="T587"/>
  <c r="R588"/>
  <c r="R587"/>
  <c r="P588"/>
  <c r="P587"/>
  <c r="BI585"/>
  <c r="BG585"/>
  <c r="BF585"/>
  <c r="BE585"/>
  <c r="T585"/>
  <c r="R585"/>
  <c r="P585"/>
  <c r="BI581"/>
  <c r="BG581"/>
  <c r="BF581"/>
  <c r="BE581"/>
  <c r="T581"/>
  <c r="R581"/>
  <c r="P581"/>
  <c r="BI577"/>
  <c r="BG577"/>
  <c r="BF577"/>
  <c r="BE577"/>
  <c r="T577"/>
  <c r="R577"/>
  <c r="P577"/>
  <c r="BI573"/>
  <c r="BG573"/>
  <c r="BF573"/>
  <c r="BE573"/>
  <c r="T573"/>
  <c r="R573"/>
  <c r="P573"/>
  <c r="BI569"/>
  <c r="BG569"/>
  <c r="BF569"/>
  <c r="BE569"/>
  <c r="T569"/>
  <c r="R569"/>
  <c r="P569"/>
  <c r="BI566"/>
  <c r="BG566"/>
  <c r="BF566"/>
  <c r="BE566"/>
  <c r="T566"/>
  <c r="R566"/>
  <c r="P566"/>
  <c r="BI564"/>
  <c r="BG564"/>
  <c r="BF564"/>
  <c r="BE564"/>
  <c r="T564"/>
  <c r="R564"/>
  <c r="P564"/>
  <c r="BI562"/>
  <c r="BG562"/>
  <c r="BF562"/>
  <c r="BE562"/>
  <c r="T562"/>
  <c r="R562"/>
  <c r="P562"/>
  <c r="BI558"/>
  <c r="BG558"/>
  <c r="BF558"/>
  <c r="BE558"/>
  <c r="T558"/>
  <c r="R558"/>
  <c r="P558"/>
  <c r="BI555"/>
  <c r="BG555"/>
  <c r="BF555"/>
  <c r="BE555"/>
  <c r="T555"/>
  <c r="R555"/>
  <c r="P555"/>
  <c r="BI553"/>
  <c r="BG553"/>
  <c r="BF553"/>
  <c r="BE553"/>
  <c r="T553"/>
  <c r="R553"/>
  <c r="P553"/>
  <c r="BI549"/>
  <c r="BG549"/>
  <c r="BF549"/>
  <c r="BE549"/>
  <c r="T549"/>
  <c r="R549"/>
  <c r="P549"/>
  <c r="BI545"/>
  <c r="BG545"/>
  <c r="BF545"/>
  <c r="BE545"/>
  <c r="T545"/>
  <c r="R545"/>
  <c r="P545"/>
  <c r="BI543"/>
  <c r="BG543"/>
  <c r="BF543"/>
  <c r="BE543"/>
  <c r="T543"/>
  <c r="R543"/>
  <c r="P543"/>
  <c r="BI541"/>
  <c r="BG541"/>
  <c r="BF541"/>
  <c r="BE541"/>
  <c r="T541"/>
  <c r="R541"/>
  <c r="P541"/>
  <c r="BI536"/>
  <c r="BG536"/>
  <c r="BF536"/>
  <c r="BE536"/>
  <c r="T536"/>
  <c r="R536"/>
  <c r="P536"/>
  <c r="BI534"/>
  <c r="BG534"/>
  <c r="BF534"/>
  <c r="BE534"/>
  <c r="T534"/>
  <c r="R534"/>
  <c r="P534"/>
  <c r="BI528"/>
  <c r="BG528"/>
  <c r="BF528"/>
  <c r="BE528"/>
  <c r="T528"/>
  <c r="R528"/>
  <c r="P528"/>
  <c r="BI524"/>
  <c r="BG524"/>
  <c r="BF524"/>
  <c r="BE524"/>
  <c r="T524"/>
  <c r="R524"/>
  <c r="P524"/>
  <c r="BI520"/>
  <c r="BG520"/>
  <c r="BF520"/>
  <c r="BE520"/>
  <c r="T520"/>
  <c r="R520"/>
  <c r="P520"/>
  <c r="BI517"/>
  <c r="BG517"/>
  <c r="BF517"/>
  <c r="BE517"/>
  <c r="T517"/>
  <c r="R517"/>
  <c r="P517"/>
  <c r="BI514"/>
  <c r="BG514"/>
  <c r="BF514"/>
  <c r="BE514"/>
  <c r="T514"/>
  <c r="R514"/>
  <c r="P514"/>
  <c r="BI507"/>
  <c r="BG507"/>
  <c r="BF507"/>
  <c r="BE507"/>
  <c r="T507"/>
  <c r="R507"/>
  <c r="P507"/>
  <c r="BI505"/>
  <c r="BG505"/>
  <c r="BF505"/>
  <c r="BE505"/>
  <c r="T505"/>
  <c r="R505"/>
  <c r="P505"/>
  <c r="BI501"/>
  <c r="BG501"/>
  <c r="BF501"/>
  <c r="BE501"/>
  <c r="T501"/>
  <c r="R501"/>
  <c r="P501"/>
  <c r="BI499"/>
  <c r="BG499"/>
  <c r="BF499"/>
  <c r="BE499"/>
  <c r="T499"/>
  <c r="R499"/>
  <c r="P499"/>
  <c r="BI495"/>
  <c r="BG495"/>
  <c r="BF495"/>
  <c r="BE495"/>
  <c r="T495"/>
  <c r="R495"/>
  <c r="P495"/>
  <c r="BI490"/>
  <c r="BG490"/>
  <c r="BF490"/>
  <c r="BE490"/>
  <c r="T490"/>
  <c r="R490"/>
  <c r="P490"/>
  <c r="BI487"/>
  <c r="BG487"/>
  <c r="BF487"/>
  <c r="BE487"/>
  <c r="T487"/>
  <c r="R487"/>
  <c r="P487"/>
  <c r="BI485"/>
  <c r="BG485"/>
  <c r="BF485"/>
  <c r="BE485"/>
  <c r="T485"/>
  <c r="R485"/>
  <c r="P485"/>
  <c r="BI481"/>
  <c r="BG481"/>
  <c r="BF481"/>
  <c r="BE481"/>
  <c r="T481"/>
  <c r="R481"/>
  <c r="P481"/>
  <c r="BI477"/>
  <c r="BG477"/>
  <c r="BF477"/>
  <c r="BE477"/>
  <c r="T477"/>
  <c r="R477"/>
  <c r="P477"/>
  <c r="BI473"/>
  <c r="BG473"/>
  <c r="BF473"/>
  <c r="BE473"/>
  <c r="T473"/>
  <c r="R473"/>
  <c r="P473"/>
  <c r="BI469"/>
  <c r="BG469"/>
  <c r="BF469"/>
  <c r="BE469"/>
  <c r="T469"/>
  <c r="R469"/>
  <c r="P469"/>
  <c r="BI467"/>
  <c r="BG467"/>
  <c r="BF467"/>
  <c r="BE467"/>
  <c r="T467"/>
  <c r="R467"/>
  <c r="P467"/>
  <c r="BI462"/>
  <c r="BG462"/>
  <c r="BF462"/>
  <c r="BE462"/>
  <c r="T462"/>
  <c r="R462"/>
  <c r="P462"/>
  <c r="BI458"/>
  <c r="BG458"/>
  <c r="BF458"/>
  <c r="BE458"/>
  <c r="T458"/>
  <c r="R458"/>
  <c r="P458"/>
  <c r="BI454"/>
  <c r="BG454"/>
  <c r="BF454"/>
  <c r="BE454"/>
  <c r="T454"/>
  <c r="R454"/>
  <c r="P454"/>
  <c r="BI449"/>
  <c r="BG449"/>
  <c r="BF449"/>
  <c r="BE449"/>
  <c r="T449"/>
  <c r="R449"/>
  <c r="P449"/>
  <c r="BI446"/>
  <c r="BG446"/>
  <c r="BF446"/>
  <c r="BE446"/>
  <c r="T446"/>
  <c r="R446"/>
  <c r="P446"/>
  <c r="BI443"/>
  <c r="BG443"/>
  <c r="BF443"/>
  <c r="BE443"/>
  <c r="T443"/>
  <c r="R443"/>
  <c r="P443"/>
  <c r="BI441"/>
  <c r="BG441"/>
  <c r="BF441"/>
  <c r="BE441"/>
  <c r="T441"/>
  <c r="R441"/>
  <c r="P441"/>
  <c r="BI439"/>
  <c r="BG439"/>
  <c r="BF439"/>
  <c r="BE439"/>
  <c r="T439"/>
  <c r="R439"/>
  <c r="P439"/>
  <c r="BI437"/>
  <c r="BG437"/>
  <c r="BF437"/>
  <c r="BE437"/>
  <c r="T437"/>
  <c r="R437"/>
  <c r="P437"/>
  <c r="BI435"/>
  <c r="BG435"/>
  <c r="BF435"/>
  <c r="BE435"/>
  <c r="T435"/>
  <c r="R435"/>
  <c r="P435"/>
  <c r="BI432"/>
  <c r="BG432"/>
  <c r="BF432"/>
  <c r="BE432"/>
  <c r="T432"/>
  <c r="R432"/>
  <c r="P432"/>
  <c r="BI430"/>
  <c r="BG430"/>
  <c r="BF430"/>
  <c r="BE430"/>
  <c r="T430"/>
  <c r="R430"/>
  <c r="P430"/>
  <c r="BI426"/>
  <c r="BG426"/>
  <c r="BF426"/>
  <c r="BE426"/>
  <c r="T426"/>
  <c r="R426"/>
  <c r="P426"/>
  <c r="BI424"/>
  <c r="BG424"/>
  <c r="BF424"/>
  <c r="BE424"/>
  <c r="T424"/>
  <c r="R424"/>
  <c r="P424"/>
  <c r="BI422"/>
  <c r="BG422"/>
  <c r="BF422"/>
  <c r="BE422"/>
  <c r="T422"/>
  <c r="R422"/>
  <c r="P422"/>
  <c r="BI418"/>
  <c r="BG418"/>
  <c r="BF418"/>
  <c r="BE418"/>
  <c r="T418"/>
  <c r="R418"/>
  <c r="P418"/>
  <c r="BI415"/>
  <c r="BG415"/>
  <c r="BF415"/>
  <c r="BE415"/>
  <c r="T415"/>
  <c r="R415"/>
  <c r="P415"/>
  <c r="BI411"/>
  <c r="BG411"/>
  <c r="BF411"/>
  <c r="BE411"/>
  <c r="T411"/>
  <c r="R411"/>
  <c r="P411"/>
  <c r="BI407"/>
  <c r="BG407"/>
  <c r="BF407"/>
  <c r="BE407"/>
  <c r="T407"/>
  <c r="R407"/>
  <c r="P407"/>
  <c r="BI403"/>
  <c r="BG403"/>
  <c r="BF403"/>
  <c r="BE403"/>
  <c r="T403"/>
  <c r="R403"/>
  <c r="P403"/>
  <c r="BI399"/>
  <c r="BG399"/>
  <c r="BF399"/>
  <c r="BE399"/>
  <c r="T399"/>
  <c r="R399"/>
  <c r="P399"/>
  <c r="BI395"/>
  <c r="BG395"/>
  <c r="BF395"/>
  <c r="BE395"/>
  <c r="T395"/>
  <c r="R395"/>
  <c r="P395"/>
  <c r="BI391"/>
  <c r="BG391"/>
  <c r="BF391"/>
  <c r="BE391"/>
  <c r="T391"/>
  <c r="R391"/>
  <c r="P391"/>
  <c r="BI388"/>
  <c r="BG388"/>
  <c r="BF388"/>
  <c r="BE388"/>
  <c r="T388"/>
  <c r="R388"/>
  <c r="P388"/>
  <c r="BI386"/>
  <c r="BG386"/>
  <c r="BF386"/>
  <c r="BE386"/>
  <c r="T386"/>
  <c r="R386"/>
  <c r="P386"/>
  <c r="BI384"/>
  <c r="BG384"/>
  <c r="BF384"/>
  <c r="BE384"/>
  <c r="T384"/>
  <c r="R384"/>
  <c r="P384"/>
  <c r="BI380"/>
  <c r="BG380"/>
  <c r="BF380"/>
  <c r="BE380"/>
  <c r="T380"/>
  <c r="R380"/>
  <c r="P380"/>
  <c r="BI376"/>
  <c r="BG376"/>
  <c r="BF376"/>
  <c r="BE376"/>
  <c r="T376"/>
  <c r="R376"/>
  <c r="P376"/>
  <c r="BI373"/>
  <c r="BG373"/>
  <c r="BF373"/>
  <c r="BE373"/>
  <c r="T373"/>
  <c r="R373"/>
  <c r="P373"/>
  <c r="BI371"/>
  <c r="BG371"/>
  <c r="BF371"/>
  <c r="BE371"/>
  <c r="T371"/>
  <c r="R371"/>
  <c r="P371"/>
  <c r="BI369"/>
  <c r="BG369"/>
  <c r="BF369"/>
  <c r="BE369"/>
  <c r="T369"/>
  <c r="R369"/>
  <c r="P369"/>
  <c r="BI366"/>
  <c r="BG366"/>
  <c r="BF366"/>
  <c r="BE366"/>
  <c r="T366"/>
  <c r="R366"/>
  <c r="P366"/>
  <c r="BI364"/>
  <c r="BG364"/>
  <c r="BF364"/>
  <c r="BE364"/>
  <c r="T364"/>
  <c r="R364"/>
  <c r="P364"/>
  <c r="BI362"/>
  <c r="BG362"/>
  <c r="BF362"/>
  <c r="BE362"/>
  <c r="T362"/>
  <c r="R362"/>
  <c r="P362"/>
  <c r="BI360"/>
  <c r="BG360"/>
  <c r="BF360"/>
  <c r="BE360"/>
  <c r="T360"/>
  <c r="R360"/>
  <c r="P360"/>
  <c r="BI358"/>
  <c r="BG358"/>
  <c r="BF358"/>
  <c r="BE358"/>
  <c r="T358"/>
  <c r="R358"/>
  <c r="P358"/>
  <c r="BI356"/>
  <c r="BG356"/>
  <c r="BF356"/>
  <c r="BE356"/>
  <c r="T356"/>
  <c r="R356"/>
  <c r="P356"/>
  <c r="BI354"/>
  <c r="BG354"/>
  <c r="BF354"/>
  <c r="BE354"/>
  <c r="T354"/>
  <c r="R354"/>
  <c r="P354"/>
  <c r="BI352"/>
  <c r="BG352"/>
  <c r="BF352"/>
  <c r="BE352"/>
  <c r="T352"/>
  <c r="R352"/>
  <c r="P352"/>
  <c r="BI350"/>
  <c r="BG350"/>
  <c r="BF350"/>
  <c r="BE350"/>
  <c r="T350"/>
  <c r="R350"/>
  <c r="P350"/>
  <c r="BI348"/>
  <c r="BG348"/>
  <c r="BF348"/>
  <c r="BE348"/>
  <c r="T348"/>
  <c r="R348"/>
  <c r="P348"/>
  <c r="BI345"/>
  <c r="BG345"/>
  <c r="BF345"/>
  <c r="BE345"/>
  <c r="T345"/>
  <c r="R345"/>
  <c r="P345"/>
  <c r="BI343"/>
  <c r="BG343"/>
  <c r="BF343"/>
  <c r="BE343"/>
  <c r="T343"/>
  <c r="R343"/>
  <c r="P343"/>
  <c r="BI341"/>
  <c r="BG341"/>
  <c r="BF341"/>
  <c r="BE341"/>
  <c r="T341"/>
  <c r="R341"/>
  <c r="P341"/>
  <c r="BI339"/>
  <c r="BG339"/>
  <c r="BF339"/>
  <c r="BE339"/>
  <c r="T339"/>
  <c r="R339"/>
  <c r="P339"/>
  <c r="BI335"/>
  <c r="BG335"/>
  <c r="BF335"/>
  <c r="BE335"/>
  <c r="T335"/>
  <c r="R335"/>
  <c r="P335"/>
  <c r="BI333"/>
  <c r="BG333"/>
  <c r="BF333"/>
  <c r="BE333"/>
  <c r="T333"/>
  <c r="R333"/>
  <c r="P333"/>
  <c r="BI329"/>
  <c r="BG329"/>
  <c r="BF329"/>
  <c r="BE329"/>
  <c r="T329"/>
  <c r="R329"/>
  <c r="P329"/>
  <c r="BI326"/>
  <c r="BG326"/>
  <c r="BF326"/>
  <c r="BE326"/>
  <c r="T326"/>
  <c r="R326"/>
  <c r="P326"/>
  <c r="BI324"/>
  <c r="BG324"/>
  <c r="BF324"/>
  <c r="BE324"/>
  <c r="T324"/>
  <c r="R324"/>
  <c r="P324"/>
  <c r="BI322"/>
  <c r="BG322"/>
  <c r="BF322"/>
  <c r="BE322"/>
  <c r="T322"/>
  <c r="R322"/>
  <c r="P322"/>
  <c r="BI320"/>
  <c r="BG320"/>
  <c r="BF320"/>
  <c r="BE320"/>
  <c r="T320"/>
  <c r="R320"/>
  <c r="P320"/>
  <c r="BI318"/>
  <c r="BG318"/>
  <c r="BF318"/>
  <c r="BE318"/>
  <c r="T318"/>
  <c r="R318"/>
  <c r="P318"/>
  <c r="BI314"/>
  <c r="BG314"/>
  <c r="BF314"/>
  <c r="BE314"/>
  <c r="T314"/>
  <c r="R314"/>
  <c r="P314"/>
  <c r="BI310"/>
  <c r="BG310"/>
  <c r="BF310"/>
  <c r="BE310"/>
  <c r="T310"/>
  <c r="R310"/>
  <c r="P310"/>
  <c r="BI306"/>
  <c r="BG306"/>
  <c r="BF306"/>
  <c r="BE306"/>
  <c r="T306"/>
  <c r="R306"/>
  <c r="P306"/>
  <c r="BI303"/>
  <c r="BG303"/>
  <c r="BF303"/>
  <c r="BE303"/>
  <c r="T303"/>
  <c r="R303"/>
  <c r="P303"/>
  <c r="BI301"/>
  <c r="BG301"/>
  <c r="BF301"/>
  <c r="BE301"/>
  <c r="T301"/>
  <c r="R301"/>
  <c r="P301"/>
  <c r="BI295"/>
  <c r="BG295"/>
  <c r="BF295"/>
  <c r="BE295"/>
  <c r="T295"/>
  <c r="R295"/>
  <c r="P295"/>
  <c r="BI293"/>
  <c r="BG293"/>
  <c r="BF293"/>
  <c r="BE293"/>
  <c r="T293"/>
  <c r="R293"/>
  <c r="P293"/>
  <c r="BI288"/>
  <c r="BG288"/>
  <c r="BF288"/>
  <c r="BE288"/>
  <c r="T288"/>
  <c r="R288"/>
  <c r="P288"/>
  <c r="BI286"/>
  <c r="BG286"/>
  <c r="BF286"/>
  <c r="BE286"/>
  <c r="T286"/>
  <c r="R286"/>
  <c r="P286"/>
  <c r="BI282"/>
  <c r="BG282"/>
  <c r="BF282"/>
  <c r="BE282"/>
  <c r="T282"/>
  <c r="T281"/>
  <c r="R282"/>
  <c r="R281"/>
  <c r="P282"/>
  <c r="P281"/>
  <c r="BI279"/>
  <c r="BG279"/>
  <c r="BF279"/>
  <c r="BE279"/>
  <c r="T279"/>
  <c r="R279"/>
  <c r="P279"/>
  <c r="BI275"/>
  <c r="BG275"/>
  <c r="BF275"/>
  <c r="BE275"/>
  <c r="T275"/>
  <c r="R275"/>
  <c r="P275"/>
  <c r="BI273"/>
  <c r="BG273"/>
  <c r="BF273"/>
  <c r="BE273"/>
  <c r="T273"/>
  <c r="R273"/>
  <c r="P273"/>
  <c r="BI271"/>
  <c r="BG271"/>
  <c r="BF271"/>
  <c r="BE271"/>
  <c r="T271"/>
  <c r="R271"/>
  <c r="P271"/>
  <c r="BI269"/>
  <c r="BG269"/>
  <c r="BF269"/>
  <c r="BE269"/>
  <c r="T269"/>
  <c r="R269"/>
  <c r="P269"/>
  <c r="BI266"/>
  <c r="BG266"/>
  <c r="BF266"/>
  <c r="BE266"/>
  <c r="T266"/>
  <c r="R266"/>
  <c r="P266"/>
  <c r="BI264"/>
  <c r="BG264"/>
  <c r="BF264"/>
  <c r="BE264"/>
  <c r="T264"/>
  <c r="R264"/>
  <c r="P264"/>
  <c r="BI262"/>
  <c r="BG262"/>
  <c r="BF262"/>
  <c r="BE262"/>
  <c r="T262"/>
  <c r="R262"/>
  <c r="P262"/>
  <c r="BI258"/>
  <c r="BG258"/>
  <c r="BF258"/>
  <c r="BE258"/>
  <c r="T258"/>
  <c r="R258"/>
  <c r="P258"/>
  <c r="BI254"/>
  <c r="BG254"/>
  <c r="BF254"/>
  <c r="BE254"/>
  <c r="T254"/>
  <c r="R254"/>
  <c r="P254"/>
  <c r="BI250"/>
  <c r="BG250"/>
  <c r="BF250"/>
  <c r="BE250"/>
  <c r="T250"/>
  <c r="R250"/>
  <c r="P250"/>
  <c r="BI246"/>
  <c r="BG246"/>
  <c r="BF246"/>
  <c r="BE246"/>
  <c r="T246"/>
  <c r="R246"/>
  <c r="P246"/>
  <c r="BI241"/>
  <c r="BG241"/>
  <c r="BF241"/>
  <c r="BE241"/>
  <c r="T241"/>
  <c r="R241"/>
  <c r="P241"/>
  <c r="BI237"/>
  <c r="BG237"/>
  <c r="BF237"/>
  <c r="BE237"/>
  <c r="T237"/>
  <c r="R237"/>
  <c r="P237"/>
  <c r="BI233"/>
  <c r="BG233"/>
  <c r="BF233"/>
  <c r="BE233"/>
  <c r="T233"/>
  <c r="R233"/>
  <c r="P233"/>
  <c r="BI227"/>
  <c r="BG227"/>
  <c r="BF227"/>
  <c r="BE227"/>
  <c r="T227"/>
  <c r="R227"/>
  <c r="P227"/>
  <c r="BI223"/>
  <c r="BG223"/>
  <c r="BF223"/>
  <c r="BE223"/>
  <c r="T223"/>
  <c r="R223"/>
  <c r="P223"/>
  <c r="BI219"/>
  <c r="BG219"/>
  <c r="BF219"/>
  <c r="BE219"/>
  <c r="T219"/>
  <c r="R219"/>
  <c r="P219"/>
  <c r="BI215"/>
  <c r="BG215"/>
  <c r="BF215"/>
  <c r="BE215"/>
  <c r="T215"/>
  <c r="R215"/>
  <c r="P215"/>
  <c r="BI210"/>
  <c r="BG210"/>
  <c r="BF210"/>
  <c r="BE210"/>
  <c r="T210"/>
  <c r="R210"/>
  <c r="P210"/>
  <c r="BI206"/>
  <c r="BG206"/>
  <c r="BF206"/>
  <c r="BE206"/>
  <c r="T206"/>
  <c r="R206"/>
  <c r="P206"/>
  <c r="BI202"/>
  <c r="BG202"/>
  <c r="BF202"/>
  <c r="BE202"/>
  <c r="T202"/>
  <c r="R202"/>
  <c r="P202"/>
  <c r="BI199"/>
  <c r="BG199"/>
  <c r="BF199"/>
  <c r="BE199"/>
  <c r="T199"/>
  <c r="R199"/>
  <c r="P199"/>
  <c r="BI197"/>
  <c r="BG197"/>
  <c r="BF197"/>
  <c r="BE197"/>
  <c r="T197"/>
  <c r="R197"/>
  <c r="P197"/>
  <c r="BI193"/>
  <c r="BG193"/>
  <c r="BF193"/>
  <c r="BE193"/>
  <c r="T193"/>
  <c r="R193"/>
  <c r="P193"/>
  <c r="BI191"/>
  <c r="BG191"/>
  <c r="BF191"/>
  <c r="BE191"/>
  <c r="T191"/>
  <c r="R191"/>
  <c r="P191"/>
  <c r="BI189"/>
  <c r="BG189"/>
  <c r="BF189"/>
  <c r="BE189"/>
  <c r="T189"/>
  <c r="R189"/>
  <c r="P189"/>
  <c r="BI185"/>
  <c r="BG185"/>
  <c r="BF185"/>
  <c r="BE185"/>
  <c r="T185"/>
  <c r="R185"/>
  <c r="P185"/>
  <c r="BI181"/>
  <c r="BG181"/>
  <c r="BF181"/>
  <c r="BE181"/>
  <c r="T181"/>
  <c r="R181"/>
  <c r="P181"/>
  <c r="BI179"/>
  <c r="BG179"/>
  <c r="BF179"/>
  <c r="BE179"/>
  <c r="T179"/>
  <c r="R179"/>
  <c r="P179"/>
  <c r="BI173"/>
  <c r="BG173"/>
  <c r="BF173"/>
  <c r="BE173"/>
  <c r="T173"/>
  <c r="R173"/>
  <c r="P173"/>
  <c r="BI171"/>
  <c r="BG171"/>
  <c r="BF171"/>
  <c r="BE171"/>
  <c r="T171"/>
  <c r="R171"/>
  <c r="P171"/>
  <c r="BI169"/>
  <c r="BG169"/>
  <c r="BF169"/>
  <c r="BE169"/>
  <c r="T169"/>
  <c r="R169"/>
  <c r="P169"/>
  <c r="BI165"/>
  <c r="BG165"/>
  <c r="BF165"/>
  <c r="BE165"/>
  <c r="T165"/>
  <c r="R165"/>
  <c r="P165"/>
  <c r="BI163"/>
  <c r="BG163"/>
  <c r="BF163"/>
  <c r="BE163"/>
  <c r="T163"/>
  <c r="R163"/>
  <c r="P163"/>
  <c r="BI161"/>
  <c r="BG161"/>
  <c r="BF161"/>
  <c r="BE161"/>
  <c r="T161"/>
  <c r="R161"/>
  <c r="P161"/>
  <c r="BI156"/>
  <c r="BG156"/>
  <c r="BF156"/>
  <c r="BE156"/>
  <c r="T156"/>
  <c r="R156"/>
  <c r="P156"/>
  <c r="BI152"/>
  <c r="BG152"/>
  <c r="BF152"/>
  <c r="BE152"/>
  <c r="T152"/>
  <c r="R152"/>
  <c r="P152"/>
  <c r="BI148"/>
  <c r="BG148"/>
  <c r="BF148"/>
  <c r="BE148"/>
  <c r="T148"/>
  <c r="R148"/>
  <c r="P148"/>
  <c r="BI146"/>
  <c r="BG146"/>
  <c r="BF146"/>
  <c r="BE146"/>
  <c r="T146"/>
  <c r="R146"/>
  <c r="P146"/>
  <c r="BI144"/>
  <c r="BG144"/>
  <c r="BF144"/>
  <c r="BE144"/>
  <c r="T144"/>
  <c r="R144"/>
  <c r="P144"/>
  <c r="F135"/>
  <c r="E133"/>
  <c r="F91"/>
  <c r="E89"/>
  <c r="J26"/>
  <c r="E26"/>
  <c r="J138"/>
  <c r="J25"/>
  <c r="J23"/>
  <c r="E23"/>
  <c r="J93"/>
  <c r="J22"/>
  <c r="J20"/>
  <c r="E20"/>
  <c r="F138"/>
  <c r="J19"/>
  <c r="J17"/>
  <c r="E17"/>
  <c r="F137"/>
  <c r="J16"/>
  <c r="J14"/>
  <c r="J135"/>
  <c r="E7"/>
  <c r="E129"/>
  <c i="1" r="L90"/>
  <c r="AM90"/>
  <c r="AM89"/>
  <c r="L89"/>
  <c r="AM87"/>
  <c r="L87"/>
  <c r="L85"/>
  <c r="L84"/>
  <c i="11" r="BK129"/>
  <c i="10" r="BK151"/>
  <c r="BK149"/>
  <c r="BK147"/>
  <c r="BK145"/>
  <c r="BK143"/>
  <c r="J139"/>
  <c r="BK137"/>
  <c r="BK135"/>
  <c r="BK131"/>
  <c r="J129"/>
  <c r="J127"/>
  <c r="BK125"/>
  <c r="BK123"/>
  <c i="9" r="BK256"/>
  <c r="J253"/>
  <c r="J251"/>
  <c r="J249"/>
  <c r="J247"/>
  <c r="BK243"/>
  <c r="J241"/>
  <c r="J239"/>
  <c r="BK237"/>
  <c r="BK235"/>
  <c r="J233"/>
  <c r="J231"/>
  <c r="BK227"/>
  <c r="J223"/>
  <c r="BK220"/>
  <c r="J216"/>
  <c r="BK212"/>
  <c r="BK206"/>
  <c r="J200"/>
  <c r="BK198"/>
  <c r="J196"/>
  <c r="BK194"/>
  <c r="BK190"/>
  <c r="BK183"/>
  <c r="BK179"/>
  <c r="BK175"/>
  <c r="J170"/>
  <c r="J168"/>
  <c r="BK158"/>
  <c r="BK156"/>
  <c r="BK152"/>
  <c r="J150"/>
  <c r="J145"/>
  <c r="J141"/>
  <c r="J137"/>
  <c r="J133"/>
  <c r="BK125"/>
  <c i="8" r="J224"/>
  <c r="BK222"/>
  <c r="J213"/>
  <c r="J209"/>
  <c r="J205"/>
  <c r="BK203"/>
  <c r="J201"/>
  <c r="BK193"/>
  <c r="BK188"/>
  <c r="BK184"/>
  <c r="BK182"/>
  <c r="BK180"/>
  <c r="BK176"/>
  <c r="J173"/>
  <c r="J171"/>
  <c r="BK169"/>
  <c r="J148"/>
  <c r="BK138"/>
  <c r="BK136"/>
  <c r="J130"/>
  <c i="7" r="BK712"/>
  <c r="BK700"/>
  <c r="J697"/>
  <c r="J689"/>
  <c r="BK686"/>
  <c r="BK682"/>
  <c r="BK678"/>
  <c r="BK668"/>
  <c r="BK666"/>
  <c r="J660"/>
  <c r="BK656"/>
  <c r="BK653"/>
  <c r="BK650"/>
  <c r="J642"/>
  <c r="BK619"/>
  <c r="BK611"/>
  <c r="J603"/>
  <c r="J586"/>
  <c r="BK570"/>
  <c r="J568"/>
  <c r="J565"/>
  <c r="BK562"/>
  <c r="BK554"/>
  <c r="J546"/>
  <c r="BK544"/>
  <c r="BK525"/>
  <c r="BK516"/>
  <c r="J511"/>
  <c r="BK500"/>
  <c r="J497"/>
  <c r="BK495"/>
  <c r="J484"/>
  <c r="BK470"/>
  <c r="J468"/>
  <c r="J454"/>
  <c r="BK445"/>
  <c r="BK437"/>
  <c r="BK433"/>
  <c r="J425"/>
  <c r="BK421"/>
  <c r="J417"/>
  <c r="BK402"/>
  <c r="J394"/>
  <c r="J392"/>
  <c r="J384"/>
  <c r="J381"/>
  <c r="BK367"/>
  <c r="J365"/>
  <c r="BK354"/>
  <c r="BK347"/>
  <c r="J343"/>
  <c r="BK341"/>
  <c r="J336"/>
  <c r="J324"/>
  <c r="BK315"/>
  <c r="BK309"/>
  <c r="J303"/>
  <c r="BK299"/>
  <c r="J297"/>
  <c r="J295"/>
  <c r="J293"/>
  <c r="J278"/>
  <c r="BK276"/>
  <c r="BK271"/>
  <c r="J267"/>
  <c r="J250"/>
  <c r="J242"/>
  <c r="BK230"/>
  <c r="J218"/>
  <c r="BK214"/>
  <c r="BK194"/>
  <c r="J185"/>
  <c r="BK167"/>
  <c r="J163"/>
  <c r="J159"/>
  <c r="J151"/>
  <c r="J149"/>
  <c i="6" r="J129"/>
  <c r="J126"/>
  <c i="5" r="BK149"/>
  <c r="BK147"/>
  <c r="BK145"/>
  <c r="J143"/>
  <c r="BK135"/>
  <c r="J133"/>
  <c r="J127"/>
  <c r="J125"/>
  <c r="BK123"/>
  <c i="4" r="BK275"/>
  <c r="J275"/>
  <c r="J272"/>
  <c r="J270"/>
  <c r="BK261"/>
  <c r="BK255"/>
  <c r="J253"/>
  <c r="BK249"/>
  <c r="J247"/>
  <c r="J245"/>
  <c r="J243"/>
  <c r="BK241"/>
  <c r="J239"/>
  <c r="J236"/>
  <c r="BK232"/>
  <c r="J224"/>
  <c r="J218"/>
  <c r="BK212"/>
  <c r="J196"/>
  <c r="BK190"/>
  <c r="J186"/>
  <c r="BK184"/>
  <c r="BK175"/>
  <c r="J167"/>
  <c r="BK165"/>
  <c r="J163"/>
  <c r="BK161"/>
  <c r="J159"/>
  <c r="BK150"/>
  <c r="J147"/>
  <c r="BK143"/>
  <c r="BK127"/>
  <c i="3" r="BK234"/>
  <c r="BK230"/>
  <c r="J228"/>
  <c r="BK218"/>
  <c r="BK209"/>
  <c r="J203"/>
  <c r="BK201"/>
  <c r="J199"/>
  <c r="J188"/>
  <c r="BK186"/>
  <c r="BK178"/>
  <c r="BK173"/>
  <c r="J171"/>
  <c r="J167"/>
  <c r="J165"/>
  <c r="BK161"/>
  <c r="BK157"/>
  <c r="BK155"/>
  <c r="BK151"/>
  <c r="J142"/>
  <c r="J130"/>
  <c i="2" r="J564"/>
  <c r="BK558"/>
  <c r="BK553"/>
  <c r="BK536"/>
  <c r="J520"/>
  <c r="BK517"/>
  <c r="BK514"/>
  <c r="BK501"/>
  <c r="BK499"/>
  <c r="BK487"/>
  <c r="J481"/>
  <c r="J473"/>
  <c r="J458"/>
  <c r="BK454"/>
  <c r="BK441"/>
  <c r="BK435"/>
  <c r="J432"/>
  <c r="J430"/>
  <c r="J424"/>
  <c r="J418"/>
  <c r="J411"/>
  <c r="J403"/>
  <c r="J388"/>
  <c r="J386"/>
  <c r="J384"/>
  <c r="BK376"/>
  <c r="BK373"/>
  <c r="BK362"/>
  <c r="J360"/>
  <c r="BK358"/>
  <c r="J354"/>
  <c r="BK350"/>
  <c r="J345"/>
  <c r="J343"/>
  <c r="BK341"/>
  <c r="BK339"/>
  <c r="BK306"/>
  <c r="J303"/>
  <c r="BK301"/>
  <c r="J293"/>
  <c r="BK288"/>
  <c r="BK286"/>
  <c r="BK279"/>
  <c r="J275"/>
  <c r="J271"/>
  <c r="BK264"/>
  <c r="J262"/>
  <c r="BK254"/>
  <c r="BK219"/>
  <c r="J215"/>
  <c r="BK199"/>
  <c r="J193"/>
  <c r="J185"/>
  <c r="J181"/>
  <c r="BK179"/>
  <c r="BK161"/>
  <c r="BK148"/>
  <c r="BK144"/>
  <c i="1" r="AS95"/>
  <c i="11" r="J129"/>
  <c r="BK126"/>
  <c i="10" r="J151"/>
  <c r="J147"/>
  <c r="J145"/>
  <c r="J143"/>
  <c r="BK141"/>
  <c r="J133"/>
  <c r="J123"/>
  <c i="9" r="BK263"/>
  <c r="J260"/>
  <c r="J258"/>
  <c r="BK251"/>
  <c r="BK245"/>
  <c r="BK241"/>
  <c r="BK231"/>
  <c r="J227"/>
  <c r="J218"/>
  <c r="BK216"/>
  <c r="BK214"/>
  <c r="J210"/>
  <c r="BK208"/>
  <c r="J206"/>
  <c r="J202"/>
  <c r="BK200"/>
  <c r="J198"/>
  <c r="J190"/>
  <c r="J187"/>
  <c r="J181"/>
  <c r="BK172"/>
  <c r="BK168"/>
  <c r="BK166"/>
  <c r="BK164"/>
  <c r="J160"/>
  <c r="J156"/>
  <c r="J154"/>
  <c r="J152"/>
  <c r="BK150"/>
  <c r="BK143"/>
  <c r="BK141"/>
  <c r="BK127"/>
  <c r="J123"/>
  <c i="8" r="BK236"/>
  <c r="J236"/>
  <c r="BK233"/>
  <c r="BK230"/>
  <c r="BK226"/>
  <c r="J220"/>
  <c r="BK216"/>
  <c r="BK211"/>
  <c r="BK207"/>
  <c r="BK201"/>
  <c r="BK197"/>
  <c r="BK195"/>
  <c r="BK191"/>
  <c r="J186"/>
  <c r="J182"/>
  <c r="J178"/>
  <c r="BK173"/>
  <c r="BK165"/>
  <c r="BK163"/>
  <c r="BK161"/>
  <c r="J159"/>
  <c r="J153"/>
  <c r="BK151"/>
  <c r="BK140"/>
  <c r="J138"/>
  <c r="BK134"/>
  <c r="BK132"/>
  <c i="7" r="BK697"/>
  <c r="BK695"/>
  <c r="BK693"/>
  <c r="J674"/>
  <c r="J664"/>
  <c r="BK660"/>
  <c r="BK640"/>
  <c r="J636"/>
  <c r="J631"/>
  <c r="BK622"/>
  <c r="J609"/>
  <c r="BK599"/>
  <c r="BK594"/>
  <c r="J592"/>
  <c r="BK582"/>
  <c r="J576"/>
  <c r="J570"/>
  <c r="BK565"/>
  <c r="J562"/>
  <c r="BK560"/>
  <c r="J550"/>
  <c r="BK548"/>
  <c r="BK539"/>
  <c r="BK534"/>
  <c r="J531"/>
  <c r="BK527"/>
  <c r="J521"/>
  <c r="BK511"/>
  <c r="BK508"/>
  <c r="J488"/>
  <c r="BK481"/>
  <c r="J476"/>
  <c r="BK468"/>
  <c r="BK464"/>
  <c r="BK462"/>
  <c r="BK456"/>
  <c r="BK454"/>
  <c r="BK449"/>
  <c r="J441"/>
  <c r="J437"/>
  <c r="BK429"/>
  <c r="BK425"/>
  <c r="J421"/>
  <c r="BK413"/>
  <c r="BK406"/>
  <c r="J402"/>
  <c r="BK394"/>
  <c r="BK392"/>
  <c r="BK388"/>
  <c r="J367"/>
  <c r="BK351"/>
  <c r="BK345"/>
  <c r="BK338"/>
  <c r="J319"/>
  <c r="J315"/>
  <c r="BK313"/>
  <c r="BK305"/>
  <c r="J289"/>
  <c r="J284"/>
  <c r="J280"/>
  <c r="BK278"/>
  <c r="J276"/>
  <c r="J271"/>
  <c r="BK267"/>
  <c r="BK260"/>
  <c r="J256"/>
  <c r="BK246"/>
  <c r="J240"/>
  <c r="J236"/>
  <c r="J230"/>
  <c r="BK218"/>
  <c r="J214"/>
  <c r="J207"/>
  <c r="BK196"/>
  <c r="BK188"/>
  <c r="J169"/>
  <c r="J167"/>
  <c r="BK159"/>
  <c r="BK149"/>
  <c i="5" r="J149"/>
  <c r="J145"/>
  <c r="BK143"/>
  <c r="J137"/>
  <c r="BK133"/>
  <c r="J129"/>
  <c r="BK125"/>
  <c i="4" r="BK270"/>
  <c r="J268"/>
  <c r="J263"/>
  <c r="J259"/>
  <c r="BK257"/>
  <c r="J251"/>
  <c r="J249"/>
  <c r="BK239"/>
  <c r="BK234"/>
  <c r="J230"/>
  <c r="J228"/>
  <c r="BK224"/>
  <c r="J222"/>
  <c r="BK220"/>
  <c r="J208"/>
  <c r="J206"/>
  <c r="J204"/>
  <c r="J200"/>
  <c r="J198"/>
  <c r="BK196"/>
  <c r="BK194"/>
  <c r="J192"/>
  <c r="J190"/>
  <c r="BK188"/>
  <c r="BK186"/>
  <c r="BK179"/>
  <c r="BK177"/>
  <c r="BK173"/>
  <c r="BK171"/>
  <c r="J165"/>
  <c r="BK159"/>
  <c r="BK156"/>
  <c r="BK154"/>
  <c r="J152"/>
  <c r="J145"/>
  <c r="J141"/>
  <c r="J125"/>
  <c i="3" r="J237"/>
  <c r="BK226"/>
  <c r="BK222"/>
  <c r="BK220"/>
  <c r="BK207"/>
  <c r="BK205"/>
  <c r="BK197"/>
  <c r="BK195"/>
  <c r="J186"/>
  <c r="J182"/>
  <c r="J178"/>
  <c r="BK171"/>
  <c r="J159"/>
  <c r="BK148"/>
  <c r="J146"/>
  <c i="2" r="BK588"/>
  <c r="J588"/>
  <c r="BK585"/>
  <c r="J585"/>
  <c r="BK581"/>
  <c r="J581"/>
  <c r="BK577"/>
  <c r="BK569"/>
  <c r="J549"/>
  <c r="J545"/>
  <c r="BK543"/>
  <c r="J534"/>
  <c r="J524"/>
  <c r="J517"/>
  <c r="J514"/>
  <c r="BK505"/>
  <c r="J499"/>
  <c r="J495"/>
  <c r="J490"/>
  <c r="J485"/>
  <c r="BK469"/>
  <c r="BK462"/>
  <c r="J454"/>
  <c r="BK449"/>
  <c r="J446"/>
  <c r="BK426"/>
  <c r="BK418"/>
  <c r="BK407"/>
  <c r="BK399"/>
  <c r="BK384"/>
  <c r="J380"/>
  <c r="J366"/>
  <c r="BK364"/>
  <c r="BK354"/>
  <c r="BK352"/>
  <c r="J348"/>
  <c r="BK345"/>
  <c r="J341"/>
  <c r="J339"/>
  <c r="BK329"/>
  <c r="BK326"/>
  <c r="J324"/>
  <c r="J320"/>
  <c r="J318"/>
  <c r="BK314"/>
  <c r="BK282"/>
  <c r="BK275"/>
  <c r="BK273"/>
  <c r="BK269"/>
  <c r="J264"/>
  <c r="BK258"/>
  <c r="BK250"/>
  <c r="J246"/>
  <c r="BK241"/>
  <c r="J237"/>
  <c r="BK233"/>
  <c r="J210"/>
  <c r="J206"/>
  <c r="BK197"/>
  <c r="J189"/>
  <c r="BK185"/>
  <c r="BK181"/>
  <c r="BK173"/>
  <c r="BK169"/>
  <c r="BK152"/>
  <c r="J148"/>
  <c r="BK146"/>
  <c r="J144"/>
  <c i="9" r="BK233"/>
  <c r="BK229"/>
  <c r="J225"/>
  <c r="BK223"/>
  <c r="BK218"/>
  <c r="J214"/>
  <c r="J212"/>
  <c r="J208"/>
  <c r="BK204"/>
  <c r="BK202"/>
  <c r="J194"/>
  <c r="BK192"/>
  <c r="BK187"/>
  <c r="J185"/>
  <c r="J183"/>
  <c r="BK181"/>
  <c r="J179"/>
  <c r="J177"/>
  <c r="J172"/>
  <c r="BK170"/>
  <c r="J166"/>
  <c r="J162"/>
  <c r="BK154"/>
  <c r="J147"/>
  <c r="BK145"/>
  <c r="J143"/>
  <c r="J139"/>
  <c r="BK137"/>
  <c r="J135"/>
  <c r="BK133"/>
  <c r="J131"/>
  <c r="BK129"/>
  <c r="J125"/>
  <c r="BK123"/>
  <c i="8" r="BK228"/>
  <c r="J226"/>
  <c r="BK224"/>
  <c r="J222"/>
  <c r="J218"/>
  <c r="BK209"/>
  <c r="J199"/>
  <c r="J193"/>
  <c r="BK186"/>
  <c r="BK178"/>
  <c r="BK171"/>
  <c r="J169"/>
  <c r="J167"/>
  <c r="J163"/>
  <c r="BK157"/>
  <c r="BK155"/>
  <c r="BK148"/>
  <c r="BK146"/>
  <c r="J144"/>
  <c r="BK142"/>
  <c r="J132"/>
  <c i="7" r="BK729"/>
  <c r="J729"/>
  <c r="BK724"/>
  <c r="J724"/>
  <c r="BK720"/>
  <c r="J720"/>
  <c r="BK716"/>
  <c r="J716"/>
  <c r="J700"/>
  <c r="J695"/>
  <c r="J678"/>
  <c r="BK672"/>
  <c r="J668"/>
  <c r="BK662"/>
  <c r="J662"/>
  <c r="J650"/>
  <c r="BK636"/>
  <c r="BK631"/>
  <c r="BK627"/>
  <c r="J622"/>
  <c r="J619"/>
  <c r="BK615"/>
  <c r="BK609"/>
  <c r="J599"/>
  <c r="J594"/>
  <c r="BK592"/>
  <c r="BK576"/>
  <c r="BK568"/>
  <c r="J560"/>
  <c r="BK556"/>
  <c r="J554"/>
  <c r="BK550"/>
  <c r="J548"/>
  <c r="BK546"/>
  <c r="J539"/>
  <c r="BK531"/>
  <c r="J527"/>
  <c r="BK521"/>
  <c r="J516"/>
  <c r="BK504"/>
  <c r="BK497"/>
  <c r="BK491"/>
  <c r="BK488"/>
  <c r="J481"/>
  <c r="BK473"/>
  <c r="J470"/>
  <c r="J466"/>
  <c r="J464"/>
  <c r="J462"/>
  <c r="J458"/>
  <c r="J456"/>
  <c r="BK452"/>
  <c r="BK441"/>
  <c r="J429"/>
  <c r="BK410"/>
  <c r="J406"/>
  <c r="BK398"/>
  <c r="J388"/>
  <c r="BK381"/>
  <c r="J377"/>
  <c r="BK360"/>
  <c r="BK358"/>
  <c r="J351"/>
  <c r="J347"/>
  <c r="J345"/>
  <c r="J338"/>
  <c r="BK319"/>
  <c r="BK317"/>
  <c r="J307"/>
  <c r="J305"/>
  <c r="BK295"/>
  <c r="BK293"/>
  <c r="J291"/>
  <c r="BK284"/>
  <c r="J263"/>
  <c r="BK252"/>
  <c r="BK250"/>
  <c r="BK240"/>
  <c r="J212"/>
  <c r="BK185"/>
  <c r="J180"/>
  <c r="BK175"/>
  <c r="BK171"/>
  <c r="J161"/>
  <c r="BK155"/>
  <c i="6" r="BK129"/>
  <c r="BK126"/>
  <c i="5" r="J151"/>
  <c r="J141"/>
  <c r="BK139"/>
  <c r="J131"/>
  <c r="J123"/>
  <c i="4" r="BK265"/>
  <c r="J257"/>
  <c r="BK253"/>
  <c r="BK251"/>
  <c r="BK243"/>
  <c r="J241"/>
  <c r="J234"/>
  <c r="J232"/>
  <c r="BK230"/>
  <c r="J226"/>
  <c r="BK222"/>
  <c r="BK218"/>
  <c r="J216"/>
  <c r="BK214"/>
  <c r="J210"/>
  <c r="BK208"/>
  <c r="BK206"/>
  <c r="BK202"/>
  <c r="BK200"/>
  <c r="BK198"/>
  <c r="J184"/>
  <c r="J181"/>
  <c r="J179"/>
  <c r="J177"/>
  <c r="J175"/>
  <c r="J171"/>
  <c r="BK169"/>
  <c r="BK163"/>
  <c r="J156"/>
  <c r="J154"/>
  <c r="J150"/>
  <c r="BK147"/>
  <c r="BK145"/>
  <c r="J143"/>
  <c r="BK141"/>
  <c r="BK139"/>
  <c r="J139"/>
  <c r="BK137"/>
  <c r="J137"/>
  <c r="BK135"/>
  <c r="J135"/>
  <c r="BK133"/>
  <c r="J133"/>
  <c r="BK131"/>
  <c r="J131"/>
  <c r="J129"/>
  <c r="J127"/>
  <c r="BK125"/>
  <c r="BK123"/>
  <c i="3" r="BK240"/>
  <c r="J240"/>
  <c r="BK237"/>
  <c r="J234"/>
  <c r="J232"/>
  <c r="BK228"/>
  <c r="BK224"/>
  <c r="J222"/>
  <c r="BK216"/>
  <c r="BK213"/>
  <c r="J211"/>
  <c r="J209"/>
  <c r="J201"/>
  <c r="BK199"/>
  <c r="J197"/>
  <c r="J195"/>
  <c r="J193"/>
  <c r="BK191"/>
  <c r="BK188"/>
  <c r="J184"/>
  <c r="BK182"/>
  <c r="BK180"/>
  <c r="J176"/>
  <c r="J173"/>
  <c r="BK169"/>
  <c r="BK165"/>
  <c r="BK163"/>
  <c r="J161"/>
  <c r="BK159"/>
  <c r="J157"/>
  <c r="BK153"/>
  <c r="J151"/>
  <c r="J144"/>
  <c r="BK140"/>
  <c r="BK138"/>
  <c r="J136"/>
  <c r="BK134"/>
  <c r="J132"/>
  <c r="BK130"/>
  <c i="2" r="J573"/>
  <c r="J569"/>
  <c r="BK566"/>
  <c r="J562"/>
  <c r="J555"/>
  <c r="J553"/>
  <c r="J543"/>
  <c r="BK541"/>
  <c r="J536"/>
  <c r="J528"/>
  <c r="BK524"/>
  <c r="BK520"/>
  <c r="BK507"/>
  <c r="BK490"/>
  <c r="J487"/>
  <c r="BK485"/>
  <c r="BK481"/>
  <c r="J477"/>
  <c r="BK473"/>
  <c r="J469"/>
  <c r="BK467"/>
  <c r="J462"/>
  <c r="BK458"/>
  <c r="J449"/>
  <c r="J443"/>
  <c r="J439"/>
  <c r="BK437"/>
  <c r="J435"/>
  <c r="BK432"/>
  <c r="BK430"/>
  <c r="J426"/>
  <c r="J422"/>
  <c r="J415"/>
  <c r="BK411"/>
  <c r="J407"/>
  <c r="J399"/>
  <c r="BK395"/>
  <c r="BK391"/>
  <c r="BK388"/>
  <c r="BK386"/>
  <c r="J376"/>
  <c r="BK371"/>
  <c r="J369"/>
  <c r="J362"/>
  <c r="J358"/>
  <c r="J356"/>
  <c r="J352"/>
  <c r="BK348"/>
  <c r="BK343"/>
  <c r="J335"/>
  <c r="J333"/>
  <c r="BK322"/>
  <c r="BK320"/>
  <c r="BK318"/>
  <c r="J314"/>
  <c r="BK310"/>
  <c r="J306"/>
  <c r="BK303"/>
  <c r="J301"/>
  <c r="BK295"/>
  <c r="BK293"/>
  <c r="J288"/>
  <c r="J282"/>
  <c r="J273"/>
  <c r="J269"/>
  <c r="BK266"/>
  <c r="J254"/>
  <c r="J250"/>
  <c r="J241"/>
  <c r="J233"/>
  <c r="J227"/>
  <c r="J223"/>
  <c r="J219"/>
  <c r="BK215"/>
  <c r="BK206"/>
  <c r="J202"/>
  <c r="J199"/>
  <c r="J197"/>
  <c r="J191"/>
  <c r="J179"/>
  <c r="J173"/>
  <c r="J171"/>
  <c r="J169"/>
  <c r="BK165"/>
  <c r="J163"/>
  <c r="J161"/>
  <c r="BK156"/>
  <c r="J152"/>
  <c i="11" r="J126"/>
  <c i="10" r="J149"/>
  <c r="J141"/>
  <c r="BK139"/>
  <c r="J137"/>
  <c r="J135"/>
  <c r="BK133"/>
  <c r="J131"/>
  <c r="BK129"/>
  <c r="BK127"/>
  <c r="J125"/>
  <c i="9" r="J263"/>
  <c r="BK260"/>
  <c r="BK258"/>
  <c r="J256"/>
  <c r="BK253"/>
  <c r="BK249"/>
  <c r="BK247"/>
  <c r="J245"/>
  <c r="J243"/>
  <c r="BK239"/>
  <c r="J237"/>
  <c r="J235"/>
  <c r="J229"/>
  <c r="BK225"/>
  <c r="J220"/>
  <c r="BK210"/>
  <c r="J204"/>
  <c r="BK196"/>
  <c r="J192"/>
  <c r="BK185"/>
  <c r="BK177"/>
  <c r="J175"/>
  <c r="J164"/>
  <c r="BK162"/>
  <c r="BK160"/>
  <c r="J158"/>
  <c r="BK147"/>
  <c r="BK139"/>
  <c r="BK135"/>
  <c r="BK131"/>
  <c r="J129"/>
  <c r="J127"/>
  <c i="8" r="J233"/>
  <c r="J230"/>
  <c r="J228"/>
  <c r="BK220"/>
  <c r="BK218"/>
  <c r="J216"/>
  <c r="BK213"/>
  <c r="J211"/>
  <c r="J207"/>
  <c r="BK205"/>
  <c r="J203"/>
  <c r="BK199"/>
  <c r="J197"/>
  <c r="J195"/>
  <c r="J191"/>
  <c r="J188"/>
  <c r="J184"/>
  <c r="J180"/>
  <c r="J176"/>
  <c r="BK167"/>
  <c r="J165"/>
  <c r="J161"/>
  <c r="BK159"/>
  <c r="J157"/>
  <c r="J155"/>
  <c r="BK153"/>
  <c r="J151"/>
  <c r="J146"/>
  <c r="BK144"/>
  <c r="J142"/>
  <c r="J140"/>
  <c r="J136"/>
  <c r="J134"/>
  <c r="BK130"/>
  <c i="7" r="J712"/>
  <c r="J693"/>
  <c r="BK689"/>
  <c r="J686"/>
  <c r="J682"/>
  <c r="BK674"/>
  <c r="J672"/>
  <c r="J666"/>
  <c r="BK664"/>
  <c r="J656"/>
  <c r="J653"/>
  <c r="BK642"/>
  <c r="J640"/>
  <c r="J627"/>
  <c r="J615"/>
  <c r="J611"/>
  <c r="BK603"/>
  <c r="BK586"/>
  <c r="J582"/>
  <c r="J556"/>
  <c r="J544"/>
  <c r="J534"/>
  <c r="J525"/>
  <c r="J508"/>
  <c r="J504"/>
  <c r="J500"/>
  <c r="J495"/>
  <c r="J491"/>
  <c r="BK484"/>
  <c r="BK476"/>
  <c r="J473"/>
  <c r="BK466"/>
  <c r="BK458"/>
  <c r="J452"/>
  <c r="J449"/>
  <c r="J445"/>
  <c r="J433"/>
  <c r="BK417"/>
  <c r="J413"/>
  <c r="J410"/>
  <c r="J398"/>
  <c r="BK384"/>
  <c r="BK377"/>
  <c r="BK365"/>
  <c r="J360"/>
  <c r="J358"/>
  <c r="J354"/>
  <c r="BK343"/>
  <c r="J341"/>
  <c r="BK336"/>
  <c r="BK324"/>
  <c r="J317"/>
  <c r="J313"/>
  <c r="J309"/>
  <c r="BK307"/>
  <c r="BK303"/>
  <c r="J299"/>
  <c r="BK297"/>
  <c r="BK291"/>
  <c r="BK289"/>
  <c r="BK280"/>
  <c r="BK263"/>
  <c r="J260"/>
  <c r="BK256"/>
  <c r="J252"/>
  <c r="J246"/>
  <c r="BK242"/>
  <c r="BK236"/>
  <c r="BK212"/>
  <c r="BK207"/>
  <c r="J196"/>
  <c r="J194"/>
  <c r="J188"/>
  <c r="BK180"/>
  <c r="J175"/>
  <c r="J171"/>
  <c r="BK169"/>
  <c r="BK163"/>
  <c r="BK161"/>
  <c r="J155"/>
  <c r="BK151"/>
  <c i="5" r="BK151"/>
  <c r="J147"/>
  <c r="BK141"/>
  <c r="J139"/>
  <c r="BK137"/>
  <c r="J135"/>
  <c r="BK131"/>
  <c r="BK129"/>
  <c r="BK127"/>
  <c i="4" r="BK272"/>
  <c r="BK268"/>
  <c r="J265"/>
  <c r="BK263"/>
  <c r="J261"/>
  <c r="BK259"/>
  <c r="J255"/>
  <c r="BK247"/>
  <c r="BK245"/>
  <c r="BK236"/>
  <c r="BK228"/>
  <c r="BK226"/>
  <c r="J220"/>
  <c r="BK216"/>
  <c r="J214"/>
  <c r="J212"/>
  <c r="BK210"/>
  <c r="BK204"/>
  <c r="J202"/>
  <c r="J194"/>
  <c r="BK192"/>
  <c r="J188"/>
  <c r="BK181"/>
  <c r="J173"/>
  <c r="J169"/>
  <c r="BK167"/>
  <c r="J161"/>
  <c r="BK152"/>
  <c r="BK129"/>
  <c r="J123"/>
  <c i="3" r="BK232"/>
  <c r="J230"/>
  <c r="J226"/>
  <c r="J224"/>
  <c r="J220"/>
  <c r="J218"/>
  <c r="J216"/>
  <c r="J213"/>
  <c r="BK211"/>
  <c r="J207"/>
  <c r="J205"/>
  <c r="BK203"/>
  <c r="BK193"/>
  <c r="J191"/>
  <c r="BK184"/>
  <c r="J180"/>
  <c r="BK176"/>
  <c r="J169"/>
  <c r="BK167"/>
  <c r="J163"/>
  <c r="J155"/>
  <c r="J153"/>
  <c r="J148"/>
  <c r="BK146"/>
  <c r="BK144"/>
  <c r="BK142"/>
  <c r="J140"/>
  <c r="J138"/>
  <c r="BK136"/>
  <c r="J134"/>
  <c r="BK132"/>
  <c i="2" r="J577"/>
  <c r="BK573"/>
  <c r="J566"/>
  <c r="BK564"/>
  <c r="BK562"/>
  <c r="J558"/>
  <c r="BK555"/>
  <c r="BK549"/>
  <c r="BK545"/>
  <c r="J541"/>
  <c r="BK534"/>
  <c r="BK528"/>
  <c r="J507"/>
  <c r="J505"/>
  <c r="J501"/>
  <c r="BK495"/>
  <c r="BK477"/>
  <c r="J467"/>
  <c r="BK446"/>
  <c r="BK443"/>
  <c r="J441"/>
  <c r="BK439"/>
  <c r="J437"/>
  <c r="BK424"/>
  <c r="BK422"/>
  <c r="BK415"/>
  <c r="BK403"/>
  <c r="J395"/>
  <c r="J391"/>
  <c r="BK380"/>
  <c r="J373"/>
  <c r="J371"/>
  <c r="BK369"/>
  <c r="BK366"/>
  <c r="J364"/>
  <c r="BK360"/>
  <c r="BK356"/>
  <c r="J350"/>
  <c r="BK335"/>
  <c r="BK333"/>
  <c r="J329"/>
  <c r="J326"/>
  <c r="BK324"/>
  <c r="J322"/>
  <c r="J310"/>
  <c r="J295"/>
  <c r="J286"/>
  <c r="J279"/>
  <c r="BK271"/>
  <c r="J266"/>
  <c r="BK262"/>
  <c r="J258"/>
  <c r="BK246"/>
  <c r="BK237"/>
  <c r="BK227"/>
  <c r="BK223"/>
  <c r="BK210"/>
  <c r="BK202"/>
  <c r="BK193"/>
  <c r="BK191"/>
  <c r="BK189"/>
  <c r="BK171"/>
  <c r="J165"/>
  <c r="BK163"/>
  <c r="J156"/>
  <c r="J146"/>
  <c i="1" r="AS101"/>
  <c i="2" l="1" r="P143"/>
  <c r="P160"/>
  <c r="R201"/>
  <c r="P268"/>
  <c r="P285"/>
  <c r="T285"/>
  <c r="R305"/>
  <c r="P328"/>
  <c r="BK347"/>
  <c r="J347"/>
  <c r="J109"/>
  <c r="T347"/>
  <c r="R368"/>
  <c r="T368"/>
  <c r="BK390"/>
  <c r="J390"/>
  <c r="J112"/>
  <c r="T390"/>
  <c r="BK448"/>
  <c r="J448"/>
  <c r="J114"/>
  <c r="T448"/>
  <c r="BK519"/>
  <c r="J519"/>
  <c r="J116"/>
  <c r="T519"/>
  <c r="BK568"/>
  <c r="J568"/>
  <c r="J118"/>
  <c r="R568"/>
  <c i="3" r="R129"/>
  <c r="P150"/>
  <c r="P175"/>
  <c r="P190"/>
  <c r="P215"/>
  <c r="R236"/>
  <c i="4" r="P122"/>
  <c r="P121"/>
  <c i="1" r="AU98"/>
  <c i="7" r="T148"/>
  <c r="BK193"/>
  <c r="J193"/>
  <c r="J102"/>
  <c r="BK262"/>
  <c r="J262"/>
  <c r="J103"/>
  <c r="BK340"/>
  <c r="J340"/>
  <c r="J104"/>
  <c r="BK357"/>
  <c r="BK383"/>
  <c r="J383"/>
  <c r="J108"/>
  <c r="BK412"/>
  <c r="J412"/>
  <c r="J109"/>
  <c r="BK451"/>
  <c r="J451"/>
  <c r="J110"/>
  <c r="BK490"/>
  <c r="J490"/>
  <c r="J115"/>
  <c r="BK499"/>
  <c r="J499"/>
  <c r="J116"/>
  <c r="BK510"/>
  <c r="J510"/>
  <c r="J117"/>
  <c r="BK533"/>
  <c r="J533"/>
  <c r="J118"/>
  <c r="BK567"/>
  <c r="J567"/>
  <c r="J119"/>
  <c r="BK621"/>
  <c r="J621"/>
  <c r="J120"/>
  <c r="BK655"/>
  <c r="J655"/>
  <c r="J121"/>
  <c r="BK688"/>
  <c r="J688"/>
  <c r="J122"/>
  <c r="BK699"/>
  <c r="J699"/>
  <c r="J123"/>
  <c i="8" r="T129"/>
  <c r="R150"/>
  <c r="R175"/>
  <c r="R190"/>
  <c r="P215"/>
  <c r="P232"/>
  <c i="9" r="P122"/>
  <c r="P121"/>
  <c i="1" r="AU104"/>
  <c i="10" r="P122"/>
  <c r="P121"/>
  <c i="1" r="AU105"/>
  <c i="2" r="BK143"/>
  <c r="J143"/>
  <c r="J100"/>
  <c r="T143"/>
  <c r="T160"/>
  <c r="T201"/>
  <c r="T268"/>
  <c r="R285"/>
  <c r="P305"/>
  <c r="T305"/>
  <c r="R328"/>
  <c r="P347"/>
  <c r="BK368"/>
  <c r="J368"/>
  <c r="J110"/>
  <c r="P368"/>
  <c r="P375"/>
  <c r="T375"/>
  <c r="R390"/>
  <c r="P417"/>
  <c r="T417"/>
  <c r="R448"/>
  <c r="P489"/>
  <c r="T489"/>
  <c r="R519"/>
  <c r="P557"/>
  <c r="T568"/>
  <c i="3" r="BK129"/>
  <c r="J129"/>
  <c r="J100"/>
  <c r="BK150"/>
  <c r="J150"/>
  <c r="J101"/>
  <c r="BK175"/>
  <c r="J175"/>
  <c r="J102"/>
  <c r="BK190"/>
  <c r="J190"/>
  <c r="J103"/>
  <c r="T215"/>
  <c r="T236"/>
  <c i="4" r="T122"/>
  <c r="T121"/>
  <c i="5" r="T122"/>
  <c r="T121"/>
  <c i="7" r="R148"/>
  <c r="R193"/>
  <c r="P262"/>
  <c r="T340"/>
  <c r="T357"/>
  <c r="R383"/>
  <c r="R412"/>
  <c r="R451"/>
  <c r="BK483"/>
  <c r="J483"/>
  <c r="J114"/>
  <c r="T483"/>
  <c r="P490"/>
  <c r="P499"/>
  <c r="T510"/>
  <c r="T533"/>
  <c r="R567"/>
  <c r="P621"/>
  <c r="R655"/>
  <c r="P688"/>
  <c r="R699"/>
  <c i="8" r="P129"/>
  <c r="P150"/>
  <c r="T175"/>
  <c r="T190"/>
  <c r="T215"/>
  <c r="R232"/>
  <c i="2" r="R143"/>
  <c r="R160"/>
  <c r="P201"/>
  <c r="R268"/>
  <c i="3" r="P129"/>
  <c r="P128"/>
  <c r="T150"/>
  <c r="T175"/>
  <c r="R190"/>
  <c r="R215"/>
  <c r="P236"/>
  <c i="4" r="BK122"/>
  <c r="J122"/>
  <c r="J99"/>
  <c i="5" r="P122"/>
  <c r="P121"/>
  <c i="1" r="AU99"/>
  <c i="7" r="BK148"/>
  <c r="J148"/>
  <c r="J100"/>
  <c r="T193"/>
  <c r="T262"/>
  <c r="R340"/>
  <c r="P357"/>
  <c r="T383"/>
  <c r="T412"/>
  <c r="P451"/>
  <c r="R483"/>
  <c r="R490"/>
  <c r="T499"/>
  <c r="P510"/>
  <c r="P533"/>
  <c r="P567"/>
  <c r="T621"/>
  <c r="T655"/>
  <c r="T688"/>
  <c r="P699"/>
  <c i="8" r="BK129"/>
  <c r="J129"/>
  <c r="J100"/>
  <c r="BK150"/>
  <c r="J150"/>
  <c r="J101"/>
  <c r="BK175"/>
  <c r="J175"/>
  <c r="J102"/>
  <c r="P175"/>
  <c r="P190"/>
  <c r="R215"/>
  <c r="T232"/>
  <c i="9" r="BK122"/>
  <c r="J122"/>
  <c r="J99"/>
  <c r="T122"/>
  <c r="T121"/>
  <c i="10" r="BK122"/>
  <c r="J122"/>
  <c r="J99"/>
  <c r="T122"/>
  <c r="T121"/>
  <c i="2" r="BK160"/>
  <c r="J160"/>
  <c r="J101"/>
  <c r="BK201"/>
  <c r="J201"/>
  <c r="J102"/>
  <c r="BK268"/>
  <c r="J268"/>
  <c r="J103"/>
  <c r="BK285"/>
  <c r="J285"/>
  <c r="J106"/>
  <c r="BK305"/>
  <c r="J305"/>
  <c r="J107"/>
  <c r="BK328"/>
  <c r="J328"/>
  <c r="J108"/>
  <c r="T328"/>
  <c r="R347"/>
  <c r="BK375"/>
  <c r="J375"/>
  <c r="J111"/>
  <c r="R375"/>
  <c r="P390"/>
  <c r="BK417"/>
  <c r="J417"/>
  <c r="J113"/>
  <c r="R417"/>
  <c r="P448"/>
  <c r="BK489"/>
  <c r="J489"/>
  <c r="J115"/>
  <c r="R489"/>
  <c r="P519"/>
  <c r="BK557"/>
  <c r="J557"/>
  <c r="J117"/>
  <c r="R557"/>
  <c r="T557"/>
  <c r="P568"/>
  <c i="3" r="T129"/>
  <c r="R150"/>
  <c r="R175"/>
  <c r="T190"/>
  <c r="BK215"/>
  <c r="J215"/>
  <c r="J104"/>
  <c r="BK236"/>
  <c r="J236"/>
  <c r="J105"/>
  <c i="4" r="R122"/>
  <c r="R121"/>
  <c i="5" r="BK122"/>
  <c r="J122"/>
  <c r="J99"/>
  <c r="R122"/>
  <c r="R121"/>
  <c i="7" r="P148"/>
  <c r="P193"/>
  <c r="R262"/>
  <c r="P340"/>
  <c r="R357"/>
  <c r="P383"/>
  <c r="P412"/>
  <c r="T451"/>
  <c r="P483"/>
  <c r="T490"/>
  <c r="R499"/>
  <c r="R510"/>
  <c r="R533"/>
  <c r="T567"/>
  <c r="R621"/>
  <c r="P655"/>
  <c r="R688"/>
  <c r="T699"/>
  <c i="8" r="R129"/>
  <c r="R128"/>
  <c r="R127"/>
  <c r="T150"/>
  <c r="BK190"/>
  <c r="J190"/>
  <c r="J103"/>
  <c r="BK215"/>
  <c r="J215"/>
  <c r="J104"/>
  <c r="BK232"/>
  <c r="J232"/>
  <c r="J105"/>
  <c i="9" r="R122"/>
  <c r="R121"/>
  <c i="10" r="R122"/>
  <c r="R121"/>
  <c i="2" r="E85"/>
  <c r="J91"/>
  <c r="J137"/>
  <c r="BH193"/>
  <c r="BH199"/>
  <c r="BH210"/>
  <c r="BH215"/>
  <c r="BH227"/>
  <c r="BH237"/>
  <c r="BH250"/>
  <c r="BH262"/>
  <c r="BH273"/>
  <c r="BH286"/>
  <c r="BH295"/>
  <c r="BH301"/>
  <c r="BH345"/>
  <c r="BH350"/>
  <c r="BH352"/>
  <c r="BH373"/>
  <c r="BH380"/>
  <c r="BH384"/>
  <c r="BH403"/>
  <c r="BH407"/>
  <c r="BH415"/>
  <c r="BH424"/>
  <c r="BH454"/>
  <c r="BH467"/>
  <c r="BH469"/>
  <c r="BH477"/>
  <c r="BH495"/>
  <c r="BH514"/>
  <c r="BH520"/>
  <c r="BH541"/>
  <c r="BH549"/>
  <c r="BH553"/>
  <c i="3" r="J91"/>
  <c r="F94"/>
  <c r="F123"/>
  <c r="BH134"/>
  <c r="BH136"/>
  <c r="BH140"/>
  <c r="BH155"/>
  <c r="BH157"/>
  <c r="BH159"/>
  <c r="BH184"/>
  <c r="BH188"/>
  <c r="BH195"/>
  <c r="BH199"/>
  <c r="BH232"/>
  <c i="4" r="E109"/>
  <c r="J117"/>
  <c r="BH125"/>
  <c r="BH141"/>
  <c r="BH154"/>
  <c r="BH156"/>
  <c r="BH163"/>
  <c r="BH177"/>
  <c r="BH181"/>
  <c r="BH194"/>
  <c r="BH198"/>
  <c r="BH216"/>
  <c r="BH220"/>
  <c r="BH228"/>
  <c r="BH230"/>
  <c r="BH232"/>
  <c r="BH236"/>
  <c r="BH239"/>
  <c r="BH241"/>
  <c r="BH249"/>
  <c r="BH255"/>
  <c i="5" r="J93"/>
  <c r="F117"/>
  <c r="J118"/>
  <c r="BH123"/>
  <c r="BH131"/>
  <c r="BH147"/>
  <c i="6" r="BK128"/>
  <c r="J128"/>
  <c r="J101"/>
  <c i="7" r="E85"/>
  <c r="J91"/>
  <c r="J94"/>
  <c r="F143"/>
  <c r="BH161"/>
  <c r="BH212"/>
  <c r="BH214"/>
  <c r="BH236"/>
  <c r="BH246"/>
  <c r="BH252"/>
  <c r="BH260"/>
  <c r="BH263"/>
  <c r="BH271"/>
  <c r="BH276"/>
  <c r="BH280"/>
  <c r="BH293"/>
  <c r="BH305"/>
  <c r="BH313"/>
  <c r="BH319"/>
  <c r="BH345"/>
  <c r="BH347"/>
  <c r="BH351"/>
  <c r="BH398"/>
  <c r="BH417"/>
  <c r="BH421"/>
  <c r="BH441"/>
  <c r="BH452"/>
  <c r="BH458"/>
  <c r="BH464"/>
  <c r="BH466"/>
  <c r="BH468"/>
  <c r="BH473"/>
  <c r="BH481"/>
  <c r="BH508"/>
  <c r="BH544"/>
  <c r="BH565"/>
  <c r="BH570"/>
  <c r="BH586"/>
  <c r="BH619"/>
  <c r="BH642"/>
  <c r="BH666"/>
  <c r="BH672"/>
  <c r="BH695"/>
  <c r="BH712"/>
  <c r="BK353"/>
  <c r="J353"/>
  <c r="J105"/>
  <c r="BK472"/>
  <c r="J472"/>
  <c r="J111"/>
  <c r="BK475"/>
  <c r="J475"/>
  <c r="J112"/>
  <c r="BK728"/>
  <c r="J728"/>
  <c r="J124"/>
  <c i="8" r="E85"/>
  <c r="F94"/>
  <c r="J121"/>
  <c r="J124"/>
  <c r="BH130"/>
  <c r="BH136"/>
  <c r="BH161"/>
  <c r="BH171"/>
  <c r="BH176"/>
  <c r="BH180"/>
  <c r="BH184"/>
  <c r="BH191"/>
  <c r="BH199"/>
  <c r="BH233"/>
  <c i="9" r="F94"/>
  <c r="J117"/>
  <c r="J118"/>
  <c r="BH123"/>
  <c r="BH131"/>
  <c r="BH141"/>
  <c r="BH143"/>
  <c r="BH150"/>
  <c r="BH154"/>
  <c r="BH164"/>
  <c r="BH166"/>
  <c r="BH179"/>
  <c r="BH181"/>
  <c r="BH185"/>
  <c r="BH187"/>
  <c r="BH198"/>
  <c r="BH204"/>
  <c r="BH206"/>
  <c r="BH212"/>
  <c r="BH214"/>
  <c r="BH225"/>
  <c r="BH229"/>
  <c r="BH235"/>
  <c r="BH237"/>
  <c r="BH247"/>
  <c r="BH251"/>
  <c r="BH253"/>
  <c r="BH256"/>
  <c r="BH260"/>
  <c i="10" r="J91"/>
  <c r="F117"/>
  <c r="BH137"/>
  <c i="11" r="F93"/>
  <c r="F94"/>
  <c r="E111"/>
  <c r="J117"/>
  <c r="BH126"/>
  <c i="2" r="F93"/>
  <c r="J94"/>
  <c r="BH146"/>
  <c r="BH179"/>
  <c r="BH181"/>
  <c r="BH191"/>
  <c r="BH254"/>
  <c r="BH269"/>
  <c r="BH282"/>
  <c r="BH324"/>
  <c r="BH335"/>
  <c r="BH339"/>
  <c r="BH343"/>
  <c r="BH362"/>
  <c r="BH399"/>
  <c r="BH422"/>
  <c r="BH439"/>
  <c r="BH443"/>
  <c r="BH449"/>
  <c r="BH499"/>
  <c r="BH501"/>
  <c r="BH507"/>
  <c r="BH517"/>
  <c r="BH543"/>
  <c r="BH545"/>
  <c r="BH555"/>
  <c r="BH562"/>
  <c r="BH566"/>
  <c i="3" r="E85"/>
  <c r="J94"/>
  <c r="J123"/>
  <c r="BH138"/>
  <c r="BH144"/>
  <c r="BH169"/>
  <c r="BH176"/>
  <c r="BH203"/>
  <c r="BH205"/>
  <c r="BH216"/>
  <c r="BH228"/>
  <c r="BH234"/>
  <c r="BH240"/>
  <c i="4" r="F118"/>
  <c r="BH127"/>
  <c r="BH129"/>
  <c r="BH131"/>
  <c r="BH133"/>
  <c r="BH135"/>
  <c r="BH137"/>
  <c r="BH150"/>
  <c r="BH159"/>
  <c r="BH165"/>
  <c r="BH184"/>
  <c r="BH186"/>
  <c r="BH188"/>
  <c r="BH190"/>
  <c r="BH210"/>
  <c r="BH222"/>
  <c r="BH226"/>
  <c r="BH243"/>
  <c r="BH245"/>
  <c r="BH247"/>
  <c r="BH253"/>
  <c r="BH261"/>
  <c r="BH265"/>
  <c r="BH268"/>
  <c r="BH270"/>
  <c i="5" r="E109"/>
  <c r="BH125"/>
  <c r="BH133"/>
  <c r="BH135"/>
  <c r="BH141"/>
  <c r="BH143"/>
  <c r="BH145"/>
  <c i="6" r="E85"/>
  <c r="J93"/>
  <c r="J94"/>
  <c r="J117"/>
  <c i="7" r="J142"/>
  <c r="BH163"/>
  <c r="BH180"/>
  <c r="BH218"/>
  <c r="BH240"/>
  <c r="BH297"/>
  <c r="BH315"/>
  <c r="BH324"/>
  <c r="BH341"/>
  <c r="BH354"/>
  <c r="BH360"/>
  <c r="BH365"/>
  <c r="BH381"/>
  <c r="BH388"/>
  <c r="BH392"/>
  <c r="BH394"/>
  <c r="BH406"/>
  <c r="BH413"/>
  <c r="BH429"/>
  <c r="BH437"/>
  <c r="BH454"/>
  <c r="BH470"/>
  <c r="BH488"/>
  <c r="BH516"/>
  <c r="BH539"/>
  <c r="BH562"/>
  <c r="BH582"/>
  <c r="BH599"/>
  <c r="BH603"/>
  <c r="BH627"/>
  <c r="BH653"/>
  <c r="BH656"/>
  <c r="BH660"/>
  <c r="BH662"/>
  <c r="BH686"/>
  <c r="BH697"/>
  <c r="BH716"/>
  <c r="BH720"/>
  <c r="BH724"/>
  <c r="BH729"/>
  <c i="8" r="J93"/>
  <c r="BH138"/>
  <c r="BH151"/>
  <c r="BH163"/>
  <c r="BH173"/>
  <c r="BH178"/>
  <c r="BH182"/>
  <c r="BH193"/>
  <c r="BH195"/>
  <c r="BH211"/>
  <c r="BH213"/>
  <c r="BH218"/>
  <c r="BH230"/>
  <c i="9" r="J91"/>
  <c r="BH125"/>
  <c r="BH139"/>
  <c r="BH147"/>
  <c r="BH152"/>
  <c r="BH158"/>
  <c r="BH162"/>
  <c r="BH172"/>
  <c r="BH194"/>
  <c r="BH196"/>
  <c r="BH208"/>
  <c i="2" r="F94"/>
  <c r="BH152"/>
  <c r="BH156"/>
  <c r="BH163"/>
  <c r="BH173"/>
  <c r="BH197"/>
  <c r="BH219"/>
  <c r="BH223"/>
  <c r="BH258"/>
  <c r="BH264"/>
  <c r="BH266"/>
  <c r="BH271"/>
  <c r="BH275"/>
  <c r="BH288"/>
  <c r="BH293"/>
  <c r="BH303"/>
  <c r="BH326"/>
  <c r="BH341"/>
  <c r="BH348"/>
  <c r="BH356"/>
  <c r="BH358"/>
  <c r="BH360"/>
  <c r="BH386"/>
  <c r="BH391"/>
  <c r="BH411"/>
  <c r="BH418"/>
  <c r="BH426"/>
  <c r="BH430"/>
  <c r="BH432"/>
  <c r="BH435"/>
  <c r="BH437"/>
  <c r="BH441"/>
  <c r="BH446"/>
  <c r="BH473"/>
  <c r="BH485"/>
  <c r="BH534"/>
  <c r="BH536"/>
  <c r="BH558"/>
  <c r="BH573"/>
  <c r="BH577"/>
  <c r="BH581"/>
  <c r="BH585"/>
  <c r="BH588"/>
  <c i="3" r="BH153"/>
  <c r="BH163"/>
  <c r="BH165"/>
  <c r="BH167"/>
  <c r="BH171"/>
  <c r="BH173"/>
  <c r="BH178"/>
  <c r="BH182"/>
  <c r="BH186"/>
  <c r="BH197"/>
  <c r="BH201"/>
  <c r="BH207"/>
  <c r="BH209"/>
  <c r="BH226"/>
  <c r="BH230"/>
  <c r="BH237"/>
  <c i="4" r="F93"/>
  <c r="J94"/>
  <c r="J115"/>
  <c r="BH145"/>
  <c r="BH147"/>
  <c r="BH161"/>
  <c r="BH167"/>
  <c r="BH173"/>
  <c r="BH175"/>
  <c r="BH179"/>
  <c r="BH200"/>
  <c r="BH208"/>
  <c r="BH224"/>
  <c r="BH234"/>
  <c r="BH251"/>
  <c r="BH259"/>
  <c r="BH263"/>
  <c i="5" r="J115"/>
  <c r="F118"/>
  <c r="BH149"/>
  <c r="BH151"/>
  <c i="6" r="F93"/>
  <c r="F120"/>
  <c r="BH129"/>
  <c i="7" r="F93"/>
  <c r="BH149"/>
  <c r="BH151"/>
  <c r="BH155"/>
  <c r="BH159"/>
  <c r="BH169"/>
  <c r="BH175"/>
  <c r="BH185"/>
  <c r="BH188"/>
  <c r="BH207"/>
  <c r="BH250"/>
  <c r="BH289"/>
  <c r="BH291"/>
  <c r="BH295"/>
  <c r="BH303"/>
  <c r="BH307"/>
  <c r="BH358"/>
  <c r="BH367"/>
  <c r="BH377"/>
  <c r="BH384"/>
  <c r="BH445"/>
  <c r="BH449"/>
  <c r="BH484"/>
  <c r="BH491"/>
  <c r="BH495"/>
  <c r="BH497"/>
  <c r="BH511"/>
  <c r="BH525"/>
  <c r="BH527"/>
  <c r="BH534"/>
  <c r="BH546"/>
  <c r="BH550"/>
  <c r="BH554"/>
  <c r="BH568"/>
  <c r="BH611"/>
  <c r="BH615"/>
  <c r="BH640"/>
  <c r="BH650"/>
  <c r="BH668"/>
  <c r="BH674"/>
  <c r="BH693"/>
  <c r="BK187"/>
  <c r="J187"/>
  <c r="J101"/>
  <c i="8" r="F93"/>
  <c r="BH134"/>
  <c r="BH144"/>
  <c r="BH146"/>
  <c r="BH148"/>
  <c r="BH153"/>
  <c r="BH167"/>
  <c r="BH169"/>
  <c r="BH186"/>
  <c r="BH201"/>
  <c r="BH203"/>
  <c r="BH207"/>
  <c r="BH220"/>
  <c r="BH222"/>
  <c r="BH236"/>
  <c i="9" r="E85"/>
  <c r="F117"/>
  <c r="BH129"/>
  <c r="BH135"/>
  <c r="BH156"/>
  <c r="BH168"/>
  <c r="BH170"/>
  <c r="BH177"/>
  <c r="BH183"/>
  <c r="BH190"/>
  <c r="BH192"/>
  <c r="BH202"/>
  <c r="BH210"/>
  <c r="BH218"/>
  <c r="BH220"/>
  <c r="BH227"/>
  <c r="BH231"/>
  <c r="BH233"/>
  <c r="BH243"/>
  <c r="BH258"/>
  <c r="BH263"/>
  <c i="10" r="E85"/>
  <c r="F94"/>
  <c r="J117"/>
  <c r="BH131"/>
  <c r="BH141"/>
  <c r="BH151"/>
  <c i="11" r="J119"/>
  <c r="BK125"/>
  <c r="J125"/>
  <c r="J100"/>
  <c i="2" r="BH144"/>
  <c r="BH148"/>
  <c r="BH161"/>
  <c r="BH165"/>
  <c r="BH169"/>
  <c r="BH171"/>
  <c r="BH185"/>
  <c r="BH189"/>
  <c r="BH202"/>
  <c r="BH206"/>
  <c r="BH233"/>
  <c r="BH241"/>
  <c r="BH246"/>
  <c r="BH279"/>
  <c r="BH306"/>
  <c r="BH310"/>
  <c r="BH314"/>
  <c r="BH318"/>
  <c r="BH320"/>
  <c r="BH322"/>
  <c r="BH329"/>
  <c r="BH333"/>
  <c r="BH354"/>
  <c r="BH364"/>
  <c r="BH366"/>
  <c r="BH369"/>
  <c r="BH371"/>
  <c r="BH376"/>
  <c r="BH388"/>
  <c r="BH395"/>
  <c r="BH458"/>
  <c r="BH462"/>
  <c r="BH481"/>
  <c r="BH487"/>
  <c r="BH490"/>
  <c r="BH505"/>
  <c r="BH524"/>
  <c r="BH528"/>
  <c r="BH564"/>
  <c r="BH569"/>
  <c r="BK281"/>
  <c r="J281"/>
  <c r="J104"/>
  <c r="BK587"/>
  <c r="J587"/>
  <c r="J119"/>
  <c i="3" r="BH130"/>
  <c r="BH132"/>
  <c r="BH142"/>
  <c r="BH146"/>
  <c r="BH148"/>
  <c r="BH151"/>
  <c r="BH161"/>
  <c r="BH180"/>
  <c r="BH191"/>
  <c r="BH193"/>
  <c r="BH211"/>
  <c r="BH213"/>
  <c r="BH218"/>
  <c r="BH220"/>
  <c r="BH222"/>
  <c r="BH224"/>
  <c i="4" r="BH123"/>
  <c r="BH139"/>
  <c r="BH143"/>
  <c r="BH152"/>
  <c r="BH169"/>
  <c r="BH171"/>
  <c r="BH192"/>
  <c r="BH196"/>
  <c r="BH202"/>
  <c r="BH204"/>
  <c r="BH206"/>
  <c r="BH212"/>
  <c r="BH214"/>
  <c r="BH218"/>
  <c r="BH257"/>
  <c r="BH272"/>
  <c r="BH275"/>
  <c i="5" r="BH127"/>
  <c r="BH129"/>
  <c r="BH137"/>
  <c r="BH139"/>
  <c i="6" r="BH126"/>
  <c r="BK125"/>
  <c r="J125"/>
  <c r="J100"/>
  <c i="7" r="BH167"/>
  <c r="BH171"/>
  <c r="BH194"/>
  <c r="BH196"/>
  <c r="BH230"/>
  <c r="BH242"/>
  <c r="BH256"/>
  <c r="BH267"/>
  <c r="BH278"/>
  <c r="BH284"/>
  <c r="BH299"/>
  <c r="BH309"/>
  <c r="BH317"/>
  <c r="BH336"/>
  <c r="BH338"/>
  <c r="BH343"/>
  <c r="BH402"/>
  <c r="BH410"/>
  <c r="BH425"/>
  <c r="BH433"/>
  <c r="BH456"/>
  <c r="BH462"/>
  <c r="BH476"/>
  <c r="BH500"/>
  <c r="BH504"/>
  <c r="BH521"/>
  <c r="BH531"/>
  <c r="BH548"/>
  <c r="BH556"/>
  <c r="BH560"/>
  <c r="BH576"/>
  <c r="BH592"/>
  <c r="BH594"/>
  <c r="BH609"/>
  <c r="BH622"/>
  <c r="BH631"/>
  <c r="BH636"/>
  <c r="BH664"/>
  <c r="BH678"/>
  <c r="BH682"/>
  <c r="BH689"/>
  <c r="BH700"/>
  <c r="BK480"/>
  <c r="J480"/>
  <c r="J113"/>
  <c i="8" r="BH132"/>
  <c r="BH140"/>
  <c r="BH142"/>
  <c r="BH155"/>
  <c r="BH157"/>
  <c r="BH159"/>
  <c r="BH165"/>
  <c r="BH188"/>
  <c r="BH197"/>
  <c r="BH205"/>
  <c r="BH209"/>
  <c r="BH216"/>
  <c r="BH224"/>
  <c r="BH226"/>
  <c r="BH228"/>
  <c i="9" r="BH127"/>
  <c r="BH133"/>
  <c r="BH137"/>
  <c r="BH145"/>
  <c r="BH160"/>
  <c r="BH175"/>
  <c r="BH200"/>
  <c r="BH216"/>
  <c r="BH223"/>
  <c r="BH239"/>
  <c r="BH241"/>
  <c r="BH245"/>
  <c r="BH249"/>
  <c i="10" r="J94"/>
  <c r="BH123"/>
  <c r="BH125"/>
  <c r="BH127"/>
  <c r="BH129"/>
  <c r="BH133"/>
  <c r="BH135"/>
  <c r="BH139"/>
  <c r="BH143"/>
  <c r="BH145"/>
  <c r="BH147"/>
  <c r="BH149"/>
  <c i="11" r="J94"/>
  <c r="BH129"/>
  <c r="BK128"/>
  <c r="J128"/>
  <c r="J101"/>
  <c i="2" r="F39"/>
  <c i="1" r="BD96"/>
  <c i="4" r="J35"/>
  <c i="1" r="AV98"/>
  <c i="7" r="F35"/>
  <c i="1" r="AZ102"/>
  <c i="4" r="J36"/>
  <c i="1" r="AW98"/>
  <c i="8" r="F39"/>
  <c i="1" r="BD103"/>
  <c i="3" r="F35"/>
  <c i="1" r="AZ97"/>
  <c i="7" r="F37"/>
  <c i="1" r="BB102"/>
  <c i="3" r="F37"/>
  <c i="1" r="BB97"/>
  <c i="9" r="F39"/>
  <c i="1" r="BD104"/>
  <c r="AS94"/>
  <c i="2" r="F36"/>
  <c i="1" r="BA96"/>
  <c i="3" r="J36"/>
  <c i="1" r="AW97"/>
  <c i="8" r="J36"/>
  <c i="1" r="AW103"/>
  <c i="10" r="J35"/>
  <c i="1" r="AV105"/>
  <c i="11" r="F35"/>
  <c i="1" r="AZ106"/>
  <c i="11" r="J36"/>
  <c i="1" r="AW106"/>
  <c i="11" r="F39"/>
  <c i="1" r="BD106"/>
  <c i="2" r="J35"/>
  <c i="1" r="AV96"/>
  <c i="4" r="F36"/>
  <c i="1" r="BA98"/>
  <c i="8" r="J35"/>
  <c i="1" r="AV103"/>
  <c i="4" r="F35"/>
  <c i="1" r="AZ98"/>
  <c i="6" r="F36"/>
  <c i="1" r="BA100"/>
  <c i="7" r="J35"/>
  <c i="1" r="AV102"/>
  <c i="8" r="F37"/>
  <c i="1" r="BB103"/>
  <c i="9" r="F36"/>
  <c i="1" r="BA104"/>
  <c i="3" r="J35"/>
  <c i="1" r="AV97"/>
  <c i="4" r="F37"/>
  <c i="1" r="BB98"/>
  <c i="8" r="F36"/>
  <c i="1" r="BA103"/>
  <c i="10" r="F37"/>
  <c i="1" r="BB105"/>
  <c i="2" r="F37"/>
  <c i="1" r="BB96"/>
  <c i="4" r="F39"/>
  <c i="1" r="BD98"/>
  <c i="9" r="F37"/>
  <c i="1" r="BB104"/>
  <c i="10" r="J36"/>
  <c i="1" r="AW105"/>
  <c i="5" r="F37"/>
  <c i="1" r="BB99"/>
  <c i="6" r="J35"/>
  <c i="1" r="AV100"/>
  <c i="7" r="F36"/>
  <c i="1" r="BA102"/>
  <c i="8" r="F35"/>
  <c i="1" r="AZ103"/>
  <c i="9" r="J36"/>
  <c i="1" r="AW104"/>
  <c i="10" r="F36"/>
  <c i="1" r="BA105"/>
  <c i="11" r="F37"/>
  <c i="1" r="BB106"/>
  <c i="3" r="F36"/>
  <c i="1" r="BA97"/>
  <c i="5" r="J35"/>
  <c i="1" r="AV99"/>
  <c i="5" r="J36"/>
  <c i="1" r="AW99"/>
  <c i="6" r="F35"/>
  <c i="1" r="AZ100"/>
  <c i="6" r="F39"/>
  <c i="1" r="BD100"/>
  <c i="7" r="J36"/>
  <c i="1" r="AW102"/>
  <c i="9" r="J35"/>
  <c i="1" r="AV104"/>
  <c i="3" r="F39"/>
  <c i="1" r="BD97"/>
  <c i="5" r="F36"/>
  <c i="1" r="BA99"/>
  <c i="5" r="F39"/>
  <c i="1" r="BD99"/>
  <c i="6" r="F37"/>
  <c i="1" r="BB100"/>
  <c i="7" r="F39"/>
  <c i="1" r="BD102"/>
  <c i="2" r="J36"/>
  <c i="1" r="AW96"/>
  <c i="11" r="F36"/>
  <c i="1" r="BA106"/>
  <c i="2" r="F35"/>
  <c i="1" r="AZ96"/>
  <c i="5" r="F35"/>
  <c i="1" r="AZ99"/>
  <c i="6" r="J36"/>
  <c i="1" r="AW100"/>
  <c i="9" r="F35"/>
  <c i="1" r="AZ104"/>
  <c i="10" r="F35"/>
  <c i="1" r="AZ105"/>
  <c i="10" r="F39"/>
  <c i="1" r="BD105"/>
  <c i="11" r="J35"/>
  <c i="1" r="AV106"/>
  <c i="7" l="1" r="P147"/>
  <c i="3" r="T128"/>
  <c r="T127"/>
  <c i="7" r="P356"/>
  <c i="3" r="P127"/>
  <c i="1" r="AU97"/>
  <c i="2" r="P284"/>
  <c r="R142"/>
  <c i="8" r="P128"/>
  <c r="P127"/>
  <c i="1" r="AU103"/>
  <c i="7" r="T356"/>
  <c r="R147"/>
  <c r="BK356"/>
  <c r="J356"/>
  <c r="J106"/>
  <c r="T147"/>
  <c r="T146"/>
  <c i="3" r="R128"/>
  <c r="R127"/>
  <c i="2" r="T284"/>
  <c r="P142"/>
  <c r="P141"/>
  <c i="1" r="AU96"/>
  <c i="7" r="R356"/>
  <c i="2" r="R284"/>
  <c r="T142"/>
  <c r="T141"/>
  <c i="8" r="T128"/>
  <c r="T127"/>
  <c i="3" r="BK128"/>
  <c r="J128"/>
  <c r="J99"/>
  <c i="6" r="BK124"/>
  <c r="BK123"/>
  <c r="J123"/>
  <c r="J98"/>
  <c i="7" r="BK147"/>
  <c r="J147"/>
  <c r="J99"/>
  <c r="J357"/>
  <c r="J107"/>
  <c i="10" r="BK121"/>
  <c r="J121"/>
  <c r="J98"/>
  <c i="11" r="BK124"/>
  <c r="J124"/>
  <c r="J99"/>
  <c i="2" r="BK284"/>
  <c r="J284"/>
  <c r="J105"/>
  <c i="4" r="BK121"/>
  <c r="J121"/>
  <c r="J98"/>
  <c i="5" r="BK121"/>
  <c r="J121"/>
  <c i="8" r="BK128"/>
  <c r="J128"/>
  <c r="J99"/>
  <c i="2" r="BK142"/>
  <c r="J142"/>
  <c r="J99"/>
  <c i="9" r="BK121"/>
  <c r="J121"/>
  <c r="J98"/>
  <c i="1" r="AT105"/>
  <c r="AT97"/>
  <c r="AT104"/>
  <c r="BA95"/>
  <c r="AW95"/>
  <c r="AT96"/>
  <c r="AZ95"/>
  <c r="AV95"/>
  <c i="3" r="F38"/>
  <c i="1" r="BC97"/>
  <c i="8" r="F38"/>
  <c i="1" r="BC103"/>
  <c i="5" r="J32"/>
  <c i="1" r="AG99"/>
  <c r="AT103"/>
  <c i="9" r="F38"/>
  <c i="1" r="BC104"/>
  <c i="7" r="F38"/>
  <c i="1" r="BC102"/>
  <c r="BB95"/>
  <c r="AX95"/>
  <c r="AT102"/>
  <c r="AT106"/>
  <c r="BD101"/>
  <c r="AT100"/>
  <c i="5" r="F38"/>
  <c i="1" r="BC99"/>
  <c i="11" r="F38"/>
  <c i="1" r="BC106"/>
  <c i="2" r="F38"/>
  <c i="1" r="BC96"/>
  <c r="BB101"/>
  <c r="AX101"/>
  <c r="AT99"/>
  <c r="AZ101"/>
  <c r="AV101"/>
  <c r="AT98"/>
  <c r="BA101"/>
  <c r="AW101"/>
  <c i="6" r="F38"/>
  <c i="1" r="BC100"/>
  <c i="10" r="F38"/>
  <c i="1" r="BC105"/>
  <c r="BD95"/>
  <c r="BD94"/>
  <c r="W33"/>
  <c i="4" r="F38"/>
  <c i="1" r="BC98"/>
  <c i="7" l="1" r="P146"/>
  <c i="1" r="AU102"/>
  <c i="7" r="R146"/>
  <c i="2" r="R141"/>
  <c r="BK141"/>
  <c r="J141"/>
  <c i="3" r="BK127"/>
  <c r="J127"/>
  <c r="J98"/>
  <c i="5" r="J41"/>
  <c r="J98"/>
  <c i="7" r="BK146"/>
  <c r="J146"/>
  <c i="11" r="BK123"/>
  <c r="J123"/>
  <c i="8" r="BK127"/>
  <c r="J127"/>
  <c i="6" r="J124"/>
  <c r="J99"/>
  <c i="1" r="AN99"/>
  <c r="AU101"/>
  <c r="AT95"/>
  <c r="BC101"/>
  <c r="AY101"/>
  <c i="7" r="J32"/>
  <c i="1" r="AG102"/>
  <c r="AN102"/>
  <c i="8" r="J32"/>
  <c i="1" r="AG103"/>
  <c r="AN103"/>
  <c r="AU95"/>
  <c r="AU94"/>
  <c r="BC95"/>
  <c r="BC94"/>
  <c r="W32"/>
  <c r="BA94"/>
  <c r="AW94"/>
  <c r="AK30"/>
  <c i="2" r="J32"/>
  <c i="1" r="AG96"/>
  <c r="AN96"/>
  <c i="11" r="J32"/>
  <c i="1" r="AG106"/>
  <c r="AN106"/>
  <c r="AT101"/>
  <c i="4" r="J32"/>
  <c i="1" r="AG98"/>
  <c r="AN98"/>
  <c i="9" r="J32"/>
  <c i="1" r="AG104"/>
  <c r="AN104"/>
  <c i="6" r="J32"/>
  <c i="1" r="AG100"/>
  <c r="AN100"/>
  <c i="10" r="J32"/>
  <c i="1" r="AG105"/>
  <c r="AN105"/>
  <c r="AZ94"/>
  <c r="W29"/>
  <c r="BB94"/>
  <c r="AX94"/>
  <c i="10" l="1" r="J41"/>
  <c i="2" r="J41"/>
  <c r="J98"/>
  <c i="8" r="J98"/>
  <c i="9" r="J41"/>
  <c i="7" r="J98"/>
  <c i="11" r="J98"/>
  <c i="4" r="J41"/>
  <c i="6" r="J41"/>
  <c i="7" r="J41"/>
  <c i="8" r="J41"/>
  <c i="11" r="J41"/>
  <c i="1" r="AV94"/>
  <c r="AK29"/>
  <c r="AY95"/>
  <c r="AY94"/>
  <c r="W30"/>
  <c r="W31"/>
  <c i="3" r="J32"/>
  <c i="1" r="AG97"/>
  <c r="AN97"/>
  <c r="AG101"/>
  <c r="AN101"/>
  <c i="3" l="1" r="J41"/>
  <c i="1" r="AG95"/>
  <c r="AN95"/>
  <c r="AT94"/>
  <c l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<sst xmlns="http://schemas.openxmlformats.org/spreadsheetml/2006/main">
  <si>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</si>
  <si>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</si>
  <si>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</si>
  <si>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</si>
  <si>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</si>
  <si>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{1b5cdb00-2c10-40c7-b24f-78ec4d4edb27}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</si>
  <si>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</si>
  <si>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</si>
  <si>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</si>
  <si>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</si>
  <si>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</si>
  <si>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</si>
  <si>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</si>
  <si>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</si>
  <si>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65421039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</si>
  <si>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</si>
  <si>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</si>
  <si>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Nýrsko ON - oprava bytových jednotek</t>
  </si>
  <si>
    <t>KSO:</t>
  </si>
  <si>
    <t>CC-CZ:</t>
  </si>
  <si>
    <t>Místo:</t>
  </si>
  <si>
    <t xml:space="preserve"> </t>
  </si>
  <si>
    <t>Datum:</t>
  </si>
  <si>
    <t>2. 4. 2021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</si>
  <si>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</si>
  <si>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</si>
  <si>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</si>
  <si>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</si>
  <si>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</si>
  <si>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</si>
  <si>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</si>
  <si>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</si>
  <si>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</si>
  <si>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</si>
  <si>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</si>
  <si>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</si>
  <si>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</si>
  <si>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</si>
  <si>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</si>
  <si>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</si>
  <si>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</si>
  <si>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</si>
  <si>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</si>
  <si>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</si>
  <si>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</si>
  <si>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</si>
  <si>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</si>
  <si>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</si>
  <si>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</si>
  <si>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</si>
  <si>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</si>
  <si>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</si>
  <si>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</si>
  <si>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</si>
  <si>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</si>
  <si>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</si>
  <si>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</si>
  <si>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</si>
  <si>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</si>
  <si>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</si>
  <si>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</si>
  <si>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</si>
  <si>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</si>
  <si>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</si>
  <si>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</si>
  <si>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</si>
  <si>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</si>
  <si>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</si>
  <si>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</si>
  <si>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</si>
  <si>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</si>
  <si>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</si>
  <si>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</si>
  <si>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</si>
  <si>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</si>
  <si>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</si>
  <si>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</si>
  <si>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</si>
  <si>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</si>
  <si>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Oprava bytové jednotky č. 2</t>
  </si>
  <si>
    <t>STA</t>
  </si>
  <si>
    <t>1</t>
  </si>
  <si>
    <t>{bd2e4dbe-b70c-4fd0-ae80-fbcf3429045b}</t>
  </si>
  <si>
    <t>/</t>
  </si>
  <si>
    <t>PS 01</t>
  </si>
  <si>
    <t>Stavební část</t>
  </si>
  <si>
    <t>Soupis</t>
  </si>
  <si>
    <t>2</t>
  </si>
  <si>
    <t>{6f2c778b-d4a9-4a3d-8471-b4cf10635850}</t>
  </si>
  <si>
    <t>PS 02</t>
  </si>
  <si>
    <t xml:space="preserve">Vytápění </t>
  </si>
  <si>
    <t>{edeb1c30-7ad6-4abb-b216-01eba1981d0e}</t>
  </si>
  <si>
    <t>PS 03</t>
  </si>
  <si>
    <t>Elektroinstalace</t>
  </si>
  <si>
    <t>{2de562ba-6685-4598-8420-b0f202f80cc9}</t>
  </si>
  <si>
    <t>PS 04</t>
  </si>
  <si>
    <t>Slaboproudé rozvody</t>
  </si>
  <si>
    <t>{5cb114ab-c1f8-49f6-81d5-cf74b6703445}</t>
  </si>
  <si>
    <t>PS 05</t>
  </si>
  <si>
    <t>VRN</t>
  </si>
  <si>
    <t>{215a1acc-317d-4fde-ad29-9782bf2ffdff}</t>
  </si>
  <si>
    <t>SO 02</t>
  </si>
  <si>
    <t>Oprava bytové jednotky č. 3</t>
  </si>
  <si>
    <t>{9b66dd03-ffa9-4001-89c7-98d671fbfa26}</t>
  </si>
  <si>
    <t>{33842e14-4b63-41eb-8de1-b9ede481ddee}</t>
  </si>
  <si>
    <t>{4bb8ce0a-9f4f-4767-8315-2eee1e3d85de}</t>
  </si>
  <si>
    <t>{0b9957ca-4fc6-44bb-bf5f-2680bf6a1eb9}</t>
  </si>
  <si>
    <t>{59ac4431-f0a3-4f2f-bbd1-f4357dc8dfdd}</t>
  </si>
  <si>
    <t>{0e950a59-f8a5-4603-b4e6-b7536657eb69}</t>
  </si>
  <si>
    <t>KRYCÍ LIST SOUPISU PRACÍ</t>
  </si>
  <si>
    <t>Objekt:</t>
  </si>
  <si>
    <t>SO 01 - Oprava bytové jednotky č. 2</t>
  </si>
  <si>
    <t>Soupis:</t>
  </si>
  <si>
    <t>PS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</si>
  <si>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</si>
  <si>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</si>
  <si>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</si>
  <si>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</si>
  <si>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</si>
  <si>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</si>
  <si>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</si>
  <si>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</si>
  <si>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</si>
  <si>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</si>
  <si>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</si>
  <si>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</si>
  <si>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</si>
  <si>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</si>
  <si>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</si>
  <si>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</si>
  <si>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</si>
  <si>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</si>
  <si>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</si>
  <si>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</si>
  <si>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</si>
  <si>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</si>
  <si>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</si>
  <si>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</si>
  <si>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</si>
  <si>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</si>
  <si>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</si>
  <si>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</si>
  <si>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</si>
  <si>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</si>
  <si>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</si>
  <si>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</si>
  <si>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</si>
  <si>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</si>
  <si>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</si>
  <si>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</si>
  <si>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</si>
  <si>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</si>
  <si>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</si>
  <si>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</si>
  <si>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</si>
  <si>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</si>
  <si>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</si>
  <si>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</si>
  <si>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</si>
  <si>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317142442</t>
  </si>
  <si>
    <t>Překlady nenosné z pórobetonu osazené do tenkého maltového lože, výšky do 250 mm, šířky překladu 150 mm, délky překladu přes 1000 do 1250 mm</t>
  </si>
  <si>
    <t>kus</t>
  </si>
  <si>
    <t>4</t>
  </si>
  <si>
    <t>5</t>
  </si>
  <si>
    <t>PP</t>
  </si>
  <si>
    <t>342272245</t>
  </si>
  <si>
    <t>Příčky z pórobetonových tvárnic hladkých na tenké maltové lože objemová hmotnost do 500 kg/m3, tloušťka příčky 150 mm</t>
  </si>
  <si>
    <t>m2</t>
  </si>
  <si>
    <t>342291112</t>
  </si>
  <si>
    <t xml:space="preserve">Ukotvení příček  polyuretanovou pěnou, tl. příčky přes 100 mm</t>
  </si>
  <si>
    <t>m</t>
  </si>
  <si>
    <t>6</t>
  </si>
  <si>
    <t>VV</t>
  </si>
  <si>
    <t>(3,20+3,37+1,72)</t>
  </si>
  <si>
    <t>Součet</t>
  </si>
  <si>
    <t>342291121</t>
  </si>
  <si>
    <t xml:space="preserve">Ukotvení příček  plochými kotvami, do konstrukce cihelné</t>
  </si>
  <si>
    <t>8</t>
  </si>
  <si>
    <t>3,74*4</t>
  </si>
  <si>
    <t>349231821</t>
  </si>
  <si>
    <t xml:space="preserve">Přizdívka z cihel ostění s ozubem  ve vybouraných otvorech, s vysekáním kapes pro zavázaní přes 150 do 300 mm</t>
  </si>
  <si>
    <t>10</t>
  </si>
  <si>
    <t>0,30*2,10*2</t>
  </si>
  <si>
    <t>Úpravy povrchů, podlahy a osazování výplní</t>
  </si>
  <si>
    <t>612142001</t>
  </si>
  <si>
    <t xml:space="preserve">Potažení vnitřních ploch pletivem  v ploše nebo pruzích, na plném podkladu sklovláknitým vtlačením do tmelu stěn</t>
  </si>
  <si>
    <t>12</t>
  </si>
  <si>
    <t>7</t>
  </si>
  <si>
    <t>612311131</t>
  </si>
  <si>
    <t>Potažení vnitřních ploch štukem tloušťky do 3 mm svislých konstrukcí stěn</t>
  </si>
  <si>
    <t>14</t>
  </si>
  <si>
    <t>612315111</t>
  </si>
  <si>
    <t>Vápenná omítka rýh hladká ve stěnách, šířky rýhy do 150 mm</t>
  </si>
  <si>
    <t>16</t>
  </si>
  <si>
    <t>"elektro"(0,80+12,00)*0,10</t>
  </si>
  <si>
    <t>9</t>
  </si>
  <si>
    <t>612321141</t>
  </si>
  <si>
    <t xml:space="preserve">Omítka vápenocementová vnitřních ploch  nanášená ručně dvouvrstvá, tloušťky jádrové omítky do 10 mm a tloušťky štuku do 3 mm štuková svislých konstrukcí stěn</t>
  </si>
  <si>
    <t>18</t>
  </si>
  <si>
    <t>612325423</t>
  </si>
  <si>
    <t>Oprava vápenocementové omítky vnitřních ploch štukové dvouvrstvé, tloušťky do 20 mm a tloušťky štuku do 3 mm stěn, v rozsahu opravované plochy přes 30 do 50%</t>
  </si>
  <si>
    <t>20</t>
  </si>
  <si>
    <t>11</t>
  </si>
  <si>
    <t>619995001</t>
  </si>
  <si>
    <t xml:space="preserve">Začištění omítek (s dodáním hmot)  kolem oken, dveří, podlah, obkladů apod.</t>
  </si>
  <si>
    <t>22</t>
  </si>
  <si>
    <t>"WC"(1,00+1,72)*2</t>
  </si>
  <si>
    <t>"koupelna"(2,025+1,72)*2</t>
  </si>
  <si>
    <t>"za linkou"1,70+0,80</t>
  </si>
  <si>
    <t>631311116</t>
  </si>
  <si>
    <t xml:space="preserve">Mazanina z betonu  prostého bez zvýšených nároků na prostředí tl. přes 50 do 80 mm tř. C 25/30</t>
  </si>
  <si>
    <t>m3</t>
  </si>
  <si>
    <t>24</t>
  </si>
  <si>
    <t>13</t>
  </si>
  <si>
    <t>631312131</t>
  </si>
  <si>
    <t xml:space="preserve">Doplnění dosavadních mazanin prostým betonem  s dodáním hmot, bez potěru, plochy jednotlivě přes 1 m2 do 4 m2 a tl. přes 80 mm</t>
  </si>
  <si>
    <t>26</t>
  </si>
  <si>
    <t>"1P23"4,50*0,10</t>
  </si>
  <si>
    <t>631319171</t>
  </si>
  <si>
    <t xml:space="preserve">Příplatek k cenám mazanin  za stržení povrchu spodní vrstvy mazaniny latí před vložením výztuže nebo pletiva pro tl. obou vrstev mazaniny přes 50 do 80 mm</t>
  </si>
  <si>
    <t>28</t>
  </si>
  <si>
    <t>"výztuž Kari síť"26,00*0,05</t>
  </si>
  <si>
    <t>631319195</t>
  </si>
  <si>
    <t xml:space="preserve">Příplatek k cenám mazanin  za malou plochu do 5 m2 jednotlivě mazanina tl. přes 50 do 80 mm</t>
  </si>
  <si>
    <t>30</t>
  </si>
  <si>
    <t>631362021</t>
  </si>
  <si>
    <t xml:space="preserve">Výztuž mazanin  ze svařovaných sítí z drátů typu KARI</t>
  </si>
  <si>
    <t>t</t>
  </si>
  <si>
    <t>34</t>
  </si>
  <si>
    <t>17</t>
  </si>
  <si>
    <t>632481213</t>
  </si>
  <si>
    <t xml:space="preserve">Separační vrstva k oddělení podlahových vrstev  z polyetylénové fólie</t>
  </si>
  <si>
    <t>36</t>
  </si>
  <si>
    <t>(12,07+1,75+3,50+5,41+19,55+20,95)</t>
  </si>
  <si>
    <t>642945111</t>
  </si>
  <si>
    <t xml:space="preserve">Osazování ocelových zárubní protipožárních nebo protiplynových dveří  do vynechaného otvoru, s obetonováním, dveří jednokřídlových do 2,5 m2</t>
  </si>
  <si>
    <t>38</t>
  </si>
  <si>
    <t>19</t>
  </si>
  <si>
    <t>M</t>
  </si>
  <si>
    <t>55331562</t>
  </si>
  <si>
    <t>zárubeň jednokřídlá ocelová pro zdění s protipožární úpravou tl stěny 110-150mm rozměru 800/1970, 2100mm</t>
  </si>
  <si>
    <t>40</t>
  </si>
  <si>
    <t>Ostatní konstrukce a práce, bourání</t>
  </si>
  <si>
    <t>949101111</t>
  </si>
  <si>
    <t xml:space="preserve">Lešení pomocné pracovní pro objekty pozemních staveb  pro zatížení do 150 kg/m2, o výšce lešeňové podlahy do 1,9 m</t>
  </si>
  <si>
    <t>42</t>
  </si>
  <si>
    <t>5,41+12,07+19,55+20,95+1,75+3,50</t>
  </si>
  <si>
    <t>952901111</t>
  </si>
  <si>
    <t xml:space="preserve">Vyčištění budov nebo objektů před předáním do užívání  budov bytové nebo občanské výstavby, světlé výšky podlaží do 4 m</t>
  </si>
  <si>
    <t>44</t>
  </si>
  <si>
    <t>953735115</t>
  </si>
  <si>
    <t xml:space="preserve">Odvětrání vodorovné  z plastových trub ukládaných na sraz, na maltové terče se zakrytím volných konců síťkami na střechách, do izolačních násypů apod. vnitřní průměr přes 140 do 160 mm</t>
  </si>
  <si>
    <t>46</t>
  </si>
  <si>
    <t>"ventilátor"0,50</t>
  </si>
  <si>
    <t>"digestoř"0,50</t>
  </si>
  <si>
    <t>23</t>
  </si>
  <si>
    <t>953991111</t>
  </si>
  <si>
    <t xml:space="preserve">Dodání a osazení hmoždinek  včetně vyvrtání otvorů (s dodáním hmot) ve stěnách do zdiva z cihel nebo měkkého kamene, vnější profil hmoždinky 6 až 8 mm</t>
  </si>
  <si>
    <t>48</t>
  </si>
  <si>
    <t>"elektro"16</t>
  </si>
  <si>
    <t>965042131</t>
  </si>
  <si>
    <t>Bourání mazanin betonových nebo z litého asfaltu tl. do 100 mm, plochy do 4 m2</t>
  </si>
  <si>
    <t>50</t>
  </si>
  <si>
    <t>25</t>
  </si>
  <si>
    <t>968062456</t>
  </si>
  <si>
    <t xml:space="preserve">Vybourání dřevěných rámů oken s křídly, dveřních zárubní, vrat, stěn, ostění nebo obkladů  dveřních zárubní, plochy přes 2 m2</t>
  </si>
  <si>
    <t>52</t>
  </si>
  <si>
    <t>1,25*2,10*2</t>
  </si>
  <si>
    <t>971033231</t>
  </si>
  <si>
    <t xml:space="preserve">Vybourání otvorů ve zdivu základovém nebo nadzákladovém z cihel, tvárnic, příčkovek  z cihel pálených na maltu vápennou nebo vápenocementovou plochy do 0,0225 m2, tl. do 150 mm</t>
  </si>
  <si>
    <t>54</t>
  </si>
  <si>
    <t>"elektro"6</t>
  </si>
  <si>
    <t>"digestoř"1</t>
  </si>
  <si>
    <t>"ventilátor"1</t>
  </si>
  <si>
    <t>27</t>
  </si>
  <si>
    <t>971033241</t>
  </si>
  <si>
    <t xml:space="preserve">Vybourání otvorů ve zdivu základovém nebo nadzákladovém z cihel, tvárnic, příčkovek  z cihel pálených na maltu vápennou nebo vápenocementovou plochy do 0,0225 m2, tl. do 300 mm</t>
  </si>
  <si>
    <t>56</t>
  </si>
  <si>
    <t>"elektro"4</t>
  </si>
  <si>
    <t>971033251</t>
  </si>
  <si>
    <t xml:space="preserve">Vybourání otvorů ve zdivu základovém nebo nadzákladovém z cihel, tvárnic, příčkovek  z cihel pálených na maltu vápennou nebo vápenocementovou plochy do 0,0225 m2, tl. do 450 mm</t>
  </si>
  <si>
    <t>58</t>
  </si>
  <si>
    <t>"elektro"3</t>
  </si>
  <si>
    <t>29</t>
  </si>
  <si>
    <t>972044231</t>
  </si>
  <si>
    <t xml:space="preserve">Vybourání otvorů ve stropech nebo klenbách z dutých tvárnic  bez odstranění podlahy a násypu, plochy do 0,09 m2, tl. do 100 mm</t>
  </si>
  <si>
    <t>60</t>
  </si>
  <si>
    <t>"elektro"8</t>
  </si>
  <si>
    <t>"kanalizace"1</t>
  </si>
  <si>
    <t>973031344</t>
  </si>
  <si>
    <t xml:space="preserve">Vysekání výklenků nebo kapes ve zdivu z cihel  na maltu vápennou nebo vápenocementovou kapes, plochy do 0,25 m2, hl. do 150 mm</t>
  </si>
  <si>
    <t>62</t>
  </si>
  <si>
    <t>"rozvaděč"1</t>
  </si>
  <si>
    <t>31</t>
  </si>
  <si>
    <t>973032616</t>
  </si>
  <si>
    <t xml:space="preserve">Vysekání kapes ve zdivu z dutých cihel nebo tvárnic  pro špalíky a krabice, velikosti do 100x100x50 mm</t>
  </si>
  <si>
    <t>64</t>
  </si>
  <si>
    <t>"elektro krabice"40</t>
  </si>
  <si>
    <t>32</t>
  </si>
  <si>
    <t>974031121</t>
  </si>
  <si>
    <t xml:space="preserve">Vysekání rýh ve zdivu cihelném na maltu vápennou nebo vápenocementovou  do hl. 30 mm a šířky do 30 mm</t>
  </si>
  <si>
    <t>66</t>
  </si>
  <si>
    <t>"elektro"80</t>
  </si>
  <si>
    <t>33</t>
  </si>
  <si>
    <t>974031133</t>
  </si>
  <si>
    <t xml:space="preserve">Vysekání rýh ve zdivu cihelném na maltu vápennou nebo vápenocementovou  do hl. 50 mm a šířky do 100 mm</t>
  </si>
  <si>
    <t>68</t>
  </si>
  <si>
    <t>"elektro"12</t>
  </si>
  <si>
    <t>978013161</t>
  </si>
  <si>
    <t>Otlučení vápenných nebo vápenocementových omítek vnitřních ploch stěn s vyškrabáním spar, s očištěním zdiva, v rozsahu přes 30 do 50 %</t>
  </si>
  <si>
    <t>70</t>
  </si>
  <si>
    <t>35</t>
  </si>
  <si>
    <t>742210121</t>
  </si>
  <si>
    <t>Montáž hlásiče automatického bodového</t>
  </si>
  <si>
    <t>72</t>
  </si>
  <si>
    <t>1173220</t>
  </si>
  <si>
    <t>hlásič kouře autonomní</t>
  </si>
  <si>
    <t>74</t>
  </si>
  <si>
    <t>HLASIC KOURE AUTONOMNI</t>
  </si>
  <si>
    <t>997</t>
  </si>
  <si>
    <t>Přesun sutě</t>
  </si>
  <si>
    <t>37</t>
  </si>
  <si>
    <t>997002611</t>
  </si>
  <si>
    <t xml:space="preserve">Nakládání suti a vybouraných hmot na dopravní prostředek  pro vodorovné přemístění</t>
  </si>
  <si>
    <t>76</t>
  </si>
  <si>
    <t>997013212</t>
  </si>
  <si>
    <t xml:space="preserve">Vnitrostaveništní doprava suti a vybouraných hmot  vodorovně do 50 m svisle ručně pro budovy a haly výšky přes 6 do 9 m</t>
  </si>
  <si>
    <t>78</t>
  </si>
  <si>
    <t>39</t>
  </si>
  <si>
    <t>997013501</t>
  </si>
  <si>
    <t xml:space="preserve">Odvoz suti a vybouraných hmot na skládku nebo meziskládku  se složením, na vzdálenost do 1 km</t>
  </si>
  <si>
    <t>80</t>
  </si>
  <si>
    <t>997013509</t>
  </si>
  <si>
    <t xml:space="preserve">Odvoz suti a vybouraných hmot na skládku nebo meziskládku  se složením, na vzdálenost Příplatek k ceně za každý další i započatý 1 km přes 1 km</t>
  </si>
  <si>
    <t>82</t>
  </si>
  <si>
    <t>6,83*22</t>
  </si>
  <si>
    <t>41</t>
  </si>
  <si>
    <t>997013631</t>
  </si>
  <si>
    <t>Poplatek za uložení stavebního odpadu na skládce (skládkovné) směsného stavebního a demoličního zatříděného do Katalogu odpadů pod kódem 17 09 04</t>
  </si>
  <si>
    <t>84</t>
  </si>
  <si>
    <t>998</t>
  </si>
  <si>
    <t>Přesun hmot</t>
  </si>
  <si>
    <t>998018002</t>
  </si>
  <si>
    <t xml:space="preserve">Přesun hmot pro budovy občanské výstavby, bydlení, výrobu a služby  ruční - bez užití mechanizace vodorovná dopravní vzdálenost do 100 m pro budovy s jakoukoliv nosnou konstrukcí výšky přes 6 do 12 m</t>
  </si>
  <si>
    <t>86</t>
  </si>
  <si>
    <t>PSV</t>
  </si>
  <si>
    <t>Práce a dodávky PSV</t>
  </si>
  <si>
    <t>713</t>
  </si>
  <si>
    <t>Izolace tepelné</t>
  </si>
  <si>
    <t>43</t>
  </si>
  <si>
    <t>713110811</t>
  </si>
  <si>
    <t>Odstranění tepelné izolace stropů volně kladené z vláknitých materiálů suchých tl do 100 mm</t>
  </si>
  <si>
    <t>958521706</t>
  </si>
  <si>
    <t>Odstranění tepelné izolace stropů nebo podhledů z rohoží, pásů, dílců, desek, bloků volně kladených z vláknitých materiálů suchých, tloušťka izolace do 100 mm</t>
  </si>
  <si>
    <t>713111121</t>
  </si>
  <si>
    <t>Montáž tepelné izolace stropů rohožemi, pásy, dílci, deskami, bloky (izolační materiál ve specifikaci) rovných spodem s uchycením (drátem, páskou apod.)</t>
  </si>
  <si>
    <t>88</t>
  </si>
  <si>
    <t>63,23</t>
  </si>
  <si>
    <t>45</t>
  </si>
  <si>
    <t>63152100</t>
  </si>
  <si>
    <t>pás tepelně izolační univerzální λ=0,033-0,035 tl 120mm</t>
  </si>
  <si>
    <t>90</t>
  </si>
  <si>
    <t>713121211</t>
  </si>
  <si>
    <t>Montáž tepelné izolace podlah okrajovými pásky kladenými volně</t>
  </si>
  <si>
    <t>92</t>
  </si>
  <si>
    <t>"chodba"(3,20+1,80)*2</t>
  </si>
  <si>
    <t>"pokoj"(5,35+3,70)*2</t>
  </si>
  <si>
    <t>"pokoj"(4,17+4,80)*2</t>
  </si>
  <si>
    <t>47</t>
  </si>
  <si>
    <t>63152004</t>
  </si>
  <si>
    <t>pásek izolační minerální podlahový λ=0,036 15x100x1000mm</t>
  </si>
  <si>
    <t>94</t>
  </si>
  <si>
    <t>998713102</t>
  </si>
  <si>
    <t>Přesun hmot tonážní pro izolace tepelné v objektech v do 12 m</t>
  </si>
  <si>
    <t>561509483</t>
  </si>
  <si>
    <t>Přesun hmot pro izolace tepelné stanovený z hmotnosti přesunovaného materiálu vodorovná dopravní vzdálenost do 50 m v objektech výšky přes 6 m do 12 m</t>
  </si>
  <si>
    <t>721</t>
  </si>
  <si>
    <t>Zdravotechnika - vnitřní kanalizace</t>
  </si>
  <si>
    <t>49</t>
  </si>
  <si>
    <t>721174043</t>
  </si>
  <si>
    <t>Potrubí z trub polypropylenových připojovací DN 50</t>
  </si>
  <si>
    <t>98</t>
  </si>
  <si>
    <t>1,50+4,00+1,00+2,00</t>
  </si>
  <si>
    <t>721174045</t>
  </si>
  <si>
    <t>Potrubí z trub polypropylenových připojovací DN 110</t>
  </si>
  <si>
    <t>100</t>
  </si>
  <si>
    <t>3,00</t>
  </si>
  <si>
    <t>51</t>
  </si>
  <si>
    <t>721174063</t>
  </si>
  <si>
    <t>Potrubí z trub polypropylenových větrací DN 110</t>
  </si>
  <si>
    <t>102</t>
  </si>
  <si>
    <t>8,00</t>
  </si>
  <si>
    <t>721194105</t>
  </si>
  <si>
    <t>Vyměření přípojek na potrubí vyvedení a upevnění odpadních výpustek DN 50</t>
  </si>
  <si>
    <t>104</t>
  </si>
  <si>
    <t>53</t>
  </si>
  <si>
    <t>721194109</t>
  </si>
  <si>
    <t>Vyměření přípojek na potrubí vyvedení a upevnění odpadních výpustek DN 110</t>
  </si>
  <si>
    <t>106</t>
  </si>
  <si>
    <t>721273153</t>
  </si>
  <si>
    <t>Ventilační hlavice z polypropylenu (PP) DN 110</t>
  </si>
  <si>
    <t>108</t>
  </si>
  <si>
    <t>55</t>
  </si>
  <si>
    <t>721290111</t>
  </si>
  <si>
    <t xml:space="preserve">Zkouška těsnosti kanalizace  v objektech vodou do DN 125</t>
  </si>
  <si>
    <t>110</t>
  </si>
  <si>
    <t>998721102</t>
  </si>
  <si>
    <t>Přesun hmot tonážní pro vnitřní kanalizace v objektech v do 12 m</t>
  </si>
  <si>
    <t>-1296044073</t>
  </si>
  <si>
    <t xml:space="preserve">Přesun hmot pro vnitřní kanalizace  stanovený z hmotnosti přesunovaného materiálu vodorovná dopravní vzdálenost do 50 m v objektech výšky přes 6 do 12 m</t>
  </si>
  <si>
    <t>722</t>
  </si>
  <si>
    <t>Zdravotechnika - vnitřní vodovod</t>
  </si>
  <si>
    <t>57</t>
  </si>
  <si>
    <t>722174002</t>
  </si>
  <si>
    <t>Potrubí z plastových trubek z polypropylenu PPR svařovaných polyfúzně PN 16 (SDR 7,4) D 20 x 2,8</t>
  </si>
  <si>
    <t>114</t>
  </si>
  <si>
    <t>6,00+1,00+3,00+2,00+2,00</t>
  </si>
  <si>
    <t>722181221</t>
  </si>
  <si>
    <t xml:space="preserve">Ochrana potrubí  termoizolačními trubicemi z pěnového polyetylenu PE přilepenými v příčných a podélných spojích, tloušťky izolace přes 6 do 9 mm, vnitřního průměru izolace DN do 22 mm</t>
  </si>
  <si>
    <t>116</t>
  </si>
  <si>
    <t>59</t>
  </si>
  <si>
    <t>722190401</t>
  </si>
  <si>
    <t xml:space="preserve">Zřízení přípojek na potrubí  vyvedení a upevnění výpustek do DN 25</t>
  </si>
  <si>
    <t>118</t>
  </si>
  <si>
    <t>1+2+2+2</t>
  </si>
  <si>
    <t>722232062</t>
  </si>
  <si>
    <t>Armatury se dvěma závity kulové kohouty PN 42 do 185 °C přímé vnitřní závit s vypouštěním G 3/4"</t>
  </si>
  <si>
    <t>120</t>
  </si>
  <si>
    <t>61</t>
  </si>
  <si>
    <t>722262227</t>
  </si>
  <si>
    <t>Vodoměry pro vodu do 40°C závitové horizontální jednovtokové suchoběžné pro dálkový odečet G 3/4" x 130 mm Qn 4,0 R100</t>
  </si>
  <si>
    <t>122</t>
  </si>
  <si>
    <t>722290226</t>
  </si>
  <si>
    <t xml:space="preserve">Zkoušky, proplach a desinfekce vodovodního potrubí  zkoušky těsnosti vodovodního potrubí závitového do DN 50</t>
  </si>
  <si>
    <t>124</t>
  </si>
  <si>
    <t>63</t>
  </si>
  <si>
    <t>998722102</t>
  </si>
  <si>
    <t>Přesun hmot tonážní pro vnitřní vodovod v objektech v do 12 m</t>
  </si>
  <si>
    <t>124893181</t>
  </si>
  <si>
    <t xml:space="preserve">Přesun hmot pro vnitřní vodovod  stanovený z hmotnosti přesunovaného materiálu vodorovná dopravní vzdálenost do 50 m v objektech výšky přes 6 do 12 m</t>
  </si>
  <si>
    <t>725</t>
  </si>
  <si>
    <t>Zdravotechnika - zařizovací předměty</t>
  </si>
  <si>
    <t>725112171</t>
  </si>
  <si>
    <t>Zařízení záchodů kombi klozety s hlubokým splachováním odpad vodorovný</t>
  </si>
  <si>
    <t>soubor</t>
  </si>
  <si>
    <t>130</t>
  </si>
  <si>
    <t>65</t>
  </si>
  <si>
    <t>725211602</t>
  </si>
  <si>
    <t>Umyvadla keramická bílá bez výtokových armatur připevněná na stěnu šrouby bez sloupu nebo krytu na sifon, šířka umyvadla 550 mm</t>
  </si>
  <si>
    <t>132</t>
  </si>
  <si>
    <t>725241142</t>
  </si>
  <si>
    <t>Sprchové vaničky akrylátové čtvrtkruhové 900x900 mm</t>
  </si>
  <si>
    <t>134</t>
  </si>
  <si>
    <t>67</t>
  </si>
  <si>
    <t>725244813</t>
  </si>
  <si>
    <t>Sprchové dveře a zástěny zástěny sprchové rohové čtvrtkruhové rámové se skleněnou výplní tl. 4 a 5 mm dveře posuvné dvoudílné, vstup z oblouku, na vaničku 900x900 mm</t>
  </si>
  <si>
    <t>136</t>
  </si>
  <si>
    <t>725813111</t>
  </si>
  <si>
    <t>Ventily rohové bez připojovací trubičky nebo flexi hadičky G 1/2"</t>
  </si>
  <si>
    <t>138</t>
  </si>
  <si>
    <t>69</t>
  </si>
  <si>
    <t>725821325</t>
  </si>
  <si>
    <t>Baterie dřezové stojánkové pákové s otáčivým ústím a délkou ramínka 220 mm</t>
  </si>
  <si>
    <t>140</t>
  </si>
  <si>
    <t>725822613</t>
  </si>
  <si>
    <t>Baterie umyvadlové stojánkové pákové s výpustí</t>
  </si>
  <si>
    <t>142</t>
  </si>
  <si>
    <t>71</t>
  </si>
  <si>
    <t>725849411</t>
  </si>
  <si>
    <t>Baterie sprchové montáž nástěnných baterií s nastavitelnou výškou sprchy</t>
  </si>
  <si>
    <t>144</t>
  </si>
  <si>
    <t>55145590</t>
  </si>
  <si>
    <t>baterie sprchová páková včetně sprchové soupravy 150mm chrom</t>
  </si>
  <si>
    <t>146</t>
  </si>
  <si>
    <t>73</t>
  </si>
  <si>
    <t>998725102</t>
  </si>
  <si>
    <t>Přesun hmot tonážní pro zařizovací předměty v objektech v do 12 m</t>
  </si>
  <si>
    <t>-416986253</t>
  </si>
  <si>
    <t xml:space="preserve">Přesun hmot pro zařizovací předměty  stanovený z hmotnosti přesunovaného materiálu vodorovná dopravní vzdálenost do 50 m v objektech výšky přes 6 do 12 m</t>
  </si>
  <si>
    <t>751</t>
  </si>
  <si>
    <t>Vzduchotechnika</t>
  </si>
  <si>
    <t>751398021</t>
  </si>
  <si>
    <t>Montáž ostatních zařízení větrací mřížky stěnové, průřezu do 0,040 m2</t>
  </si>
  <si>
    <t>150</t>
  </si>
  <si>
    <t>75</t>
  </si>
  <si>
    <t>42972835</t>
  </si>
  <si>
    <t>mřížka větrací kruhová nerezová se síťkou D 100mm</t>
  </si>
  <si>
    <t>152</t>
  </si>
  <si>
    <t>998751101</t>
  </si>
  <si>
    <t>Přesun hmot tonážní pro vzduchotechniku v objektech v do 12 m</t>
  </si>
  <si>
    <t>1073028601</t>
  </si>
  <si>
    <t>Přesun hmot pro vzduchotechniku stanovený z hmotnosti přesunovaného materiálu vodorovná dopravní vzdálenost do 100 m v objektech výšky do 12 m</t>
  </si>
  <si>
    <t>762</t>
  </si>
  <si>
    <t>Konstrukce tesařské</t>
  </si>
  <si>
    <t>77</t>
  </si>
  <si>
    <t>762522811</t>
  </si>
  <si>
    <t xml:space="preserve">Demontáž podlah  s polštáři z prken tl. do 32 mm</t>
  </si>
  <si>
    <t>156</t>
  </si>
  <si>
    <t>26,00</t>
  </si>
  <si>
    <t>762822120</t>
  </si>
  <si>
    <t xml:space="preserve">Montáž stropních trámů  z hraněného a polohraněného řeziva s trámovými výměnami, průřezové plochy přes 144 do 288 cm2</t>
  </si>
  <si>
    <t>158</t>
  </si>
  <si>
    <t>79</t>
  </si>
  <si>
    <t>60512135</t>
  </si>
  <si>
    <t>hranol stavební řezivo průřezu do 288cm2 do dl 6m</t>
  </si>
  <si>
    <t>160</t>
  </si>
  <si>
    <t>762895000</t>
  </si>
  <si>
    <t xml:space="preserve">Spojovací prostředky záklopu stropů, stropnic, podbíjení  hřebíky, svory</t>
  </si>
  <si>
    <t>162</t>
  </si>
  <si>
    <t>81</t>
  </si>
  <si>
    <t>998762102</t>
  </si>
  <si>
    <t>Přesun hmot tonážní pro kce tesařské v objektech v do 12 m</t>
  </si>
  <si>
    <t>1633475154</t>
  </si>
  <si>
    <t xml:space="preserve">Přesun hmot pro konstrukce tesařské  stanovený z hmotnosti přesunovaného materiálu vodorovná dopravní vzdálenost do 50 m v objektech výšky přes 6 do 12 m</t>
  </si>
  <si>
    <t>763</t>
  </si>
  <si>
    <t>Konstrukce suché výstavby</t>
  </si>
  <si>
    <t>763131411</t>
  </si>
  <si>
    <t xml:space="preserve">Podhled ze sádrokartonových desek  dvouvrstvá zavěšená spodní konstrukce z ocelových profilů CD, UD jednoduše opláštěná deskou standardní A, tl. 12,5 mm, bez izolace</t>
  </si>
  <si>
    <t>166</t>
  </si>
  <si>
    <t>12,07+1,75+5,41+19,55+20,95</t>
  </si>
  <si>
    <t>83</t>
  </si>
  <si>
    <t>763131451</t>
  </si>
  <si>
    <t xml:space="preserve">Podhled ze sádrokartonových desek  dvouvrstvá zavěšená spodní konstrukce z ocelových profilů CD, UD jednoduše opláštěná deskou impregnovanou H2, tl. 12,5 mm, bez izolace</t>
  </si>
  <si>
    <t>168</t>
  </si>
  <si>
    <t>"koupelna"3,50</t>
  </si>
  <si>
    <t>763131751</t>
  </si>
  <si>
    <t xml:space="preserve">Podhled ze sádrokartonových desek  ostatní práce a konstrukce na podhledech ze sádrokartonových desek montáž parotěsné zábrany</t>
  </si>
  <si>
    <t>170</t>
  </si>
  <si>
    <t>12,07+1,75+3,50+5,41+19,55+20,95</t>
  </si>
  <si>
    <t>85</t>
  </si>
  <si>
    <t>28329276</t>
  </si>
  <si>
    <t>fólie PE vyztužená pro parotěsnou vrstvu (reakce na oheň - třída E) 140g/m2</t>
  </si>
  <si>
    <t>172</t>
  </si>
  <si>
    <t>63,23*1,1235 "Přepočtené koeficientem množství</t>
  </si>
  <si>
    <t>763131761</t>
  </si>
  <si>
    <t xml:space="preserve">Podhled ze sádrokartonových desek  Příplatek k cenám za plochu do 3 m2 jednotlivě</t>
  </si>
  <si>
    <t>174</t>
  </si>
  <si>
    <t>1,75+3,50</t>
  </si>
  <si>
    <t>87</t>
  </si>
  <si>
    <t>763164531</t>
  </si>
  <si>
    <t>Obklad konstrukcí sádrokartonovými deskami včetně ochranných úhelníků ve tvaru L rozvinuté šíře přes 0,4 do 0,8 m, opláštěný deskou standardní A, tl. 12,5 mm</t>
  </si>
  <si>
    <t>176</t>
  </si>
  <si>
    <t>"zakrytí kanalizace"2,35</t>
  </si>
  <si>
    <t>998763302</t>
  </si>
  <si>
    <t>Přesun hmot tonážní pro sádrokartonové konstrukce v objektech v do 12 m</t>
  </si>
  <si>
    <t>355792738</t>
  </si>
  <si>
    <t xml:space="preserve">Přesun hmot pro konstrukce montované z desek  sádrokartonových, sádrovláknitých, cementovláknitých nebo cementových stanovený z hmotnosti přesunovaného materiálu vodorovná dopravní vzdálenost do 50 m v objektech výšky přes 6 do 12 m</t>
  </si>
  <si>
    <t>766</t>
  </si>
  <si>
    <t>Konstrukce truhlářské</t>
  </si>
  <si>
    <t>89</t>
  </si>
  <si>
    <t>766660171</t>
  </si>
  <si>
    <t>Montáž dveřních křídel dřevěných nebo plastových otevíravých do obložkové zárubně povrchově upravených jednokřídlových, šířky do 800 mm</t>
  </si>
  <si>
    <t>182</t>
  </si>
  <si>
    <t>3+2</t>
  </si>
  <si>
    <t>61110000</t>
  </si>
  <si>
    <t>Dveře kazetové dýhované,plné 800x1970 pol. 8 včezně obložkové zárubně a kování specifikace dle PD</t>
  </si>
  <si>
    <t>184</t>
  </si>
  <si>
    <t>91</t>
  </si>
  <si>
    <t>61120000</t>
  </si>
  <si>
    <t>Dveře kazetové dýhované,plné 700x1970 pol. 11 včezně obložkové zárubně a kování specifikace dle PD</t>
  </si>
  <si>
    <t>186</t>
  </si>
  <si>
    <t>766660181</t>
  </si>
  <si>
    <t>Montáž dveřních křídel dřevěných nebo plastových otevíravých do obložkové zárubně protipožárních jednokřídlových, šířky do 800 mm</t>
  </si>
  <si>
    <t>188</t>
  </si>
  <si>
    <t>93</t>
  </si>
  <si>
    <t>61130000</t>
  </si>
  <si>
    <t xml:space="preserve">Dveře kazetové dýhované,plné 800x1970 pol. 15 protipožární EI 30 EW 30 DP 3 bezpečnostní  kování,  specifikace dle PD</t>
  </si>
  <si>
    <t>190</t>
  </si>
  <si>
    <t>766660720</t>
  </si>
  <si>
    <t>Montáž dveřních doplňků větrací mřížky s vyříznutím otvoru</t>
  </si>
  <si>
    <t>192</t>
  </si>
  <si>
    <t>P</t>
  </si>
  <si>
    <t>Poznámka k položce:_x000d_
Poznámka k položce: ve dveřích 1P25</t>
  </si>
  <si>
    <t>95</t>
  </si>
  <si>
    <t>55341431</t>
  </si>
  <si>
    <t>mřížka větrací nerezová kruhová se síťovinou 100mm</t>
  </si>
  <si>
    <t>194</t>
  </si>
  <si>
    <t>96</t>
  </si>
  <si>
    <t>766682111</t>
  </si>
  <si>
    <t xml:space="preserve">Montáž zárubní dřevěných, plastových nebo z lamina  obložkových, pro dveře jednokřídlové, tloušťky stěny do 170 mm</t>
  </si>
  <si>
    <t>196</t>
  </si>
  <si>
    <t>97</t>
  </si>
  <si>
    <t>198</t>
  </si>
  <si>
    <t>766811112</t>
  </si>
  <si>
    <t>Montáž korpusu kuchyňských skříněk spodních na stěnu šířky do 1200 mm</t>
  </si>
  <si>
    <t>-1842534426</t>
  </si>
  <si>
    <t>Montáž kuchyňských linek korpusu spodních skříněk šroubovaných na stěnu, šířky jednoho dílu přes 600 do 1200 mm</t>
  </si>
  <si>
    <t>99</t>
  </si>
  <si>
    <t>61510110</t>
  </si>
  <si>
    <t>kuchyňská linka dl.1700 mm komplet</t>
  </si>
  <si>
    <t>1700804712</t>
  </si>
  <si>
    <t>Dodávka a montáž kuchyňské linky dl.1700 mm komplet</t>
  </si>
  <si>
    <t>Poznámka k položce:_x000d_
Poznámka k položce: Včetně pracovní desky, dřezu, digestoře a sporáku se sklokeramickou deskou</t>
  </si>
  <si>
    <t>998766102</t>
  </si>
  <si>
    <t>Přesun hmot tonážní pro konstrukce truhlářské v objektech v do 12 m</t>
  </si>
  <si>
    <t>-664455807</t>
  </si>
  <si>
    <t>Přesun hmot pro konstrukce truhlářské stanovený z hmotnosti přesunovaného materiálu vodorovná dopravní vzdálenost do 50 m v objektech výšky přes 6 do 12 m</t>
  </si>
  <si>
    <t>771</t>
  </si>
  <si>
    <t>Podlahy z dlaždic</t>
  </si>
  <si>
    <t>101</t>
  </si>
  <si>
    <t>771111011</t>
  </si>
  <si>
    <t>Příprava podkladu před provedením dlažby vysátí podlah</t>
  </si>
  <si>
    <t>202</t>
  </si>
  <si>
    <t>"před nivelační stěrkou"1,75+3,50</t>
  </si>
  <si>
    <t>"před pokládkou"5,25</t>
  </si>
  <si>
    <t>771121011</t>
  </si>
  <si>
    <t>Příprava podkladu před provedením dlažby nátěr penetrační na podlahu</t>
  </si>
  <si>
    <t>204</t>
  </si>
  <si>
    <t>5,25</t>
  </si>
  <si>
    <t>103</t>
  </si>
  <si>
    <t>771151011</t>
  </si>
  <si>
    <t>Příprava podkladu před provedením dlažby samonivelační stěrka min.pevnosti 20 MPa, tloušťky do 3 mm</t>
  </si>
  <si>
    <t>206</t>
  </si>
  <si>
    <t>771574112</t>
  </si>
  <si>
    <t>Montáž podlah z dlaždic keramických lepených flexibilním lepidlem maloformátových hladkých přes 9 do 12 ks/m2</t>
  </si>
  <si>
    <t>208</t>
  </si>
  <si>
    <t>"WC"1,75</t>
  </si>
  <si>
    <t>105</t>
  </si>
  <si>
    <t>59761003</t>
  </si>
  <si>
    <t>dlažba keramická hutná hladká do interiéru přes 9 do 12ks/m2</t>
  </si>
  <si>
    <t>210</t>
  </si>
  <si>
    <t>771577131</t>
  </si>
  <si>
    <t>Montáž podlah z dlaždic keramických lepených standardním lepidlem Příplatek k cenám za plochu do 5 m2 jednotlivě</t>
  </si>
  <si>
    <t>212</t>
  </si>
  <si>
    <t>107</t>
  </si>
  <si>
    <t>771591112</t>
  </si>
  <si>
    <t>Izolace podlahy pod dlažbu nátěrem nebo stěrkou ve dvou vrstvách</t>
  </si>
  <si>
    <t>214</t>
  </si>
  <si>
    <t>"koupeůna"3,50</t>
  </si>
  <si>
    <t>771591115</t>
  </si>
  <si>
    <t>Podlahy - dokončovací práce spárování silikonem</t>
  </si>
  <si>
    <t>216</t>
  </si>
  <si>
    <t>(1,72+1,00)*2+(2,00+1,72)*2</t>
  </si>
  <si>
    <t>109</t>
  </si>
  <si>
    <t>771591264</t>
  </si>
  <si>
    <t>Izolace podlahy pod dlažbu těsnícími izolačními pásy mezi podlahou a stěnu</t>
  </si>
  <si>
    <t>218</t>
  </si>
  <si>
    <t>771592011</t>
  </si>
  <si>
    <t>Čištění vnitřních ploch po položení dlažby podlah nebo schodišť chemickými prostředky</t>
  </si>
  <si>
    <t>220</t>
  </si>
  <si>
    <t>111</t>
  </si>
  <si>
    <t>998771102</t>
  </si>
  <si>
    <t>Přesun hmot tonážní pro podlahy z dlaždic v objektech v do 12 m</t>
  </si>
  <si>
    <t>-606007501</t>
  </si>
  <si>
    <t>Přesun hmot pro podlahy z dlaždic stanovený z hmotnosti přesunovaného materiálu vodorovná dopravní vzdálenost do 50 m v objektech výšky přes 6 do 12 m</t>
  </si>
  <si>
    <t>776</t>
  </si>
  <si>
    <t>Podlahy povlakové</t>
  </si>
  <si>
    <t>112</t>
  </si>
  <si>
    <t>776111311</t>
  </si>
  <si>
    <t>Příprava podkladu vysátí podlah</t>
  </si>
  <si>
    <t>224</t>
  </si>
  <si>
    <t>"před nivelační stěrkou"57,93</t>
  </si>
  <si>
    <t>"před pokládkou"57,93</t>
  </si>
  <si>
    <t>113</t>
  </si>
  <si>
    <t>776141121</t>
  </si>
  <si>
    <t>Příprava podkladu vyrovnání samonivelační stěrkou podlah min.pevnosti 30 MPa, tloušťky do 3 mm</t>
  </si>
  <si>
    <t>226</t>
  </si>
  <si>
    <t>57,93</t>
  </si>
  <si>
    <t>776201812</t>
  </si>
  <si>
    <t>Demontáž povlakových podlahovin lepených ručně s podložkou</t>
  </si>
  <si>
    <t>228</t>
  </si>
  <si>
    <t>115</t>
  </si>
  <si>
    <t>776221111</t>
  </si>
  <si>
    <t>Montáž podlahovin z PVC lepením standardním lepidlem z pásů standardních</t>
  </si>
  <si>
    <t>230</t>
  </si>
  <si>
    <t>5,41+12,07+19,50+20,95</t>
  </si>
  <si>
    <t>28412285</t>
  </si>
  <si>
    <t>krytina podlahová heterogenní tl 2mm</t>
  </si>
  <si>
    <t>232</t>
  </si>
  <si>
    <t>117</t>
  </si>
  <si>
    <t>776411111</t>
  </si>
  <si>
    <t>Montáž soklíků lepením obvodových, výšky do 80 mm</t>
  </si>
  <si>
    <t>234</t>
  </si>
  <si>
    <t>"chodba"(3,20+1,50)*2-(0,80*3+0,70*2)</t>
  </si>
  <si>
    <t>"pokoj"(5,35+3,70)*2-0,80*2</t>
  </si>
  <si>
    <t>"pokoj"(4,17+4,80)*2-0,80</t>
  </si>
  <si>
    <t>"pokoj"(3,01+3,85)*2-0,80+0,35*2</t>
  </si>
  <si>
    <t>-1829541070</t>
  </si>
  <si>
    <t>52,860*0,10</t>
  </si>
  <si>
    <t>119</t>
  </si>
  <si>
    <t>998776102</t>
  </si>
  <si>
    <t>Přesun hmot tonážní pro podlahy povlakové v objektech v do 12 m</t>
  </si>
  <si>
    <t>1378446867</t>
  </si>
  <si>
    <t xml:space="preserve">Přesun hmot pro podlahy povlakové  stanovený z hmotnosti přesunovaného materiálu vodorovná dopravní vzdálenost do 50 m v objektech výšky přes 6 do 12 m</t>
  </si>
  <si>
    <t>781</t>
  </si>
  <si>
    <t>Dokončovací práce - obklady</t>
  </si>
  <si>
    <t>781121011</t>
  </si>
  <si>
    <t>Příprava podkladu před provedením obkladu nátěr penetrační na stěnu</t>
  </si>
  <si>
    <t>240</t>
  </si>
  <si>
    <t>26,81</t>
  </si>
  <si>
    <t>121</t>
  </si>
  <si>
    <t>781131112</t>
  </si>
  <si>
    <t>Izolace stěny pod obklad izolace nátěrem nebo stěrkou ve dvou vrstvách</t>
  </si>
  <si>
    <t>242</t>
  </si>
  <si>
    <t>"koupelna"(2,025+1,72)*2*2,00-0,70*2,00</t>
  </si>
  <si>
    <t>781474112</t>
  </si>
  <si>
    <t>Montáž obkladů vnitřních stěn z dlaždic keramických lepených flexibilním lepidlem maloformátových hladkých přes 9 do 12 ks/m2</t>
  </si>
  <si>
    <t>244</t>
  </si>
  <si>
    <t>"WC"(1,00+1,72)*2*2,00-0,70*2,00</t>
  </si>
  <si>
    <t>"za linkou"(1,70+0,80)*1,50</t>
  </si>
  <si>
    <t>123</t>
  </si>
  <si>
    <t>59761026</t>
  </si>
  <si>
    <t>obklad keramický hladký do 12ks/m2</t>
  </si>
  <si>
    <t>246</t>
  </si>
  <si>
    <t>781477111</t>
  </si>
  <si>
    <t>Montáž obkladů vnitřních stěn z dlaždic keramických Příplatek k cenám za plochu do 10 m2 jednotlivě</t>
  </si>
  <si>
    <t>248</t>
  </si>
  <si>
    <t>125</t>
  </si>
  <si>
    <t>781493610</t>
  </si>
  <si>
    <t>Obklad - dokončující práce montáž vanových dvířek plastových lepených uchycených na magnet</t>
  </si>
  <si>
    <t>250</t>
  </si>
  <si>
    <t>126</t>
  </si>
  <si>
    <t>56245725</t>
  </si>
  <si>
    <t>dvířka vanová bílá 150x200mm</t>
  </si>
  <si>
    <t>252</t>
  </si>
  <si>
    <t>127</t>
  </si>
  <si>
    <t>781494111</t>
  </si>
  <si>
    <t>Obklad - dokončující práce profily ukončovací lepené flexibilním lepidlem rohové</t>
  </si>
  <si>
    <t>254</t>
  </si>
  <si>
    <t>2,00*4*2+1,50*3+0,40+2,00</t>
  </si>
  <si>
    <t>128</t>
  </si>
  <si>
    <t>781495115</t>
  </si>
  <si>
    <t>Obklad - dokončující práce ostatní práce spárování silikonem</t>
  </si>
  <si>
    <t>256</t>
  </si>
  <si>
    <t>2,00*4+2,00*4+1,50</t>
  </si>
  <si>
    <t>129</t>
  </si>
  <si>
    <t>781495211</t>
  </si>
  <si>
    <t>Čištění vnitřních ploch po provedení obkladu stěn chemickými prostředky</t>
  </si>
  <si>
    <t>258</t>
  </si>
  <si>
    <t>998781102</t>
  </si>
  <si>
    <t>Přesun hmot tonážní pro obklady keramické v objektech v do 12 m</t>
  </si>
  <si>
    <t>-154940632</t>
  </si>
  <si>
    <t xml:space="preserve">Přesun hmot pro obklady keramické  stanovený z hmotnosti přesunovaného materiálu vodorovná dopravní vzdálenost do 50 m v objektech výšky přes 6 do 12 m</t>
  </si>
  <si>
    <t>783</t>
  </si>
  <si>
    <t>Dokončovací práce - nátěry</t>
  </si>
  <si>
    <t>131</t>
  </si>
  <si>
    <t>783314101</t>
  </si>
  <si>
    <t>Základní nátěr zámečnických konstrukcí jednonásobný syntetický</t>
  </si>
  <si>
    <t>262</t>
  </si>
  <si>
    <t>"zárubeň"(0,80+2,00*2)*0,30</t>
  </si>
  <si>
    <t>783314201</t>
  </si>
  <si>
    <t>Základní antikorozní nátěr zámečnických konstrukcí jednonásobný syntetický standardní</t>
  </si>
  <si>
    <t>264</t>
  </si>
  <si>
    <t>133</t>
  </si>
  <si>
    <t>783315101</t>
  </si>
  <si>
    <t>Mezinátěr zámečnických konstrukcí jednonásobný syntetický standardní</t>
  </si>
  <si>
    <t>266</t>
  </si>
  <si>
    <t>783317101</t>
  </si>
  <si>
    <t>Krycí nátěr (email) zámečnických konstrukcí jednonásobný syntetický standardní</t>
  </si>
  <si>
    <t>268</t>
  </si>
  <si>
    <t>784</t>
  </si>
  <si>
    <t>Dokončovací práce - malby a tapety</t>
  </si>
  <si>
    <t>135</t>
  </si>
  <si>
    <t>784121001</t>
  </si>
  <si>
    <t>Oškrabání malby v místnostech výšky do 3,80 m</t>
  </si>
  <si>
    <t>270</t>
  </si>
  <si>
    <t>207,18</t>
  </si>
  <si>
    <t>784181101</t>
  </si>
  <si>
    <t>Penetrace podkladu jednonásobná základní akrylátová bezbarvá v místnostech výšky do 3,80 m</t>
  </si>
  <si>
    <t>272</t>
  </si>
  <si>
    <t>264,86</t>
  </si>
  <si>
    <t>137</t>
  </si>
  <si>
    <t>784181111</t>
  </si>
  <si>
    <t>Penetrace podkladu jednonásobná základní silikátová bezbarvá v místnostech výšky do 3,80 m</t>
  </si>
  <si>
    <t>274</t>
  </si>
  <si>
    <t>784221101</t>
  </si>
  <si>
    <t>Malby z malířských směsí otěruvzdorných za sucha dvojnásobné, bílé za sucha otěruvzdorné dobře v místnostech výšky do 3,80 m</t>
  </si>
  <si>
    <t>278</t>
  </si>
  <si>
    <t>139</t>
  </si>
  <si>
    <t>784321031</t>
  </si>
  <si>
    <t>Malby silikátové dvojnásobné, bílé v místnostech výšky do 3,80 m</t>
  </si>
  <si>
    <t>282</t>
  </si>
  <si>
    <t>HZS</t>
  </si>
  <si>
    <t>Hodinové zúčtovací sazby</t>
  </si>
  <si>
    <t>HZS2491</t>
  </si>
  <si>
    <t xml:space="preserve">Hodinové zúčtovací sazby profesí PSV  zednické výpomoci a pomocné práce PSV dělník zednických výpomocí</t>
  </si>
  <si>
    <t>hod</t>
  </si>
  <si>
    <t>262144</t>
  </si>
  <si>
    <t>284</t>
  </si>
  <si>
    <t xml:space="preserve">PS 02 - Vytápění </t>
  </si>
  <si>
    <t xml:space="preserve">PSV - Práce a dodávky PSV   </t>
  </si>
  <si>
    <t xml:space="preserve">    723 - Zdravotechnika - vnitřní plynovod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</si>
  <si>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</si>
  <si>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</si>
  <si>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</si>
  <si>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</si>
  <si>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Práce a dodávky PSV   </t>
  </si>
  <si>
    <t>723</t>
  </si>
  <si>
    <t>Zdravotechnika - vnitřní plynovod</t>
  </si>
  <si>
    <t>723150365</t>
  </si>
  <si>
    <t>Chránička DN 25 mm</t>
  </si>
  <si>
    <t>723181014</t>
  </si>
  <si>
    <t>Potrubí měděné polotvrdé spojované lisováním 22x1</t>
  </si>
  <si>
    <t>55261603</t>
  </si>
  <si>
    <t xml:space="preserve">propojovací tvarovky Cu Press pro rozvod  plynu</t>
  </si>
  <si>
    <t>kpl</t>
  </si>
  <si>
    <t>727111412</t>
  </si>
  <si>
    <t>Protipožární trubní ucpávky kovové potrubí včetně dodatečné izolace, požární odolnost EI 90-120 D 25</t>
  </si>
  <si>
    <t>723190252</t>
  </si>
  <si>
    <t xml:space="preserve">Přípojky plynovodní ke strojům a zařízením z trubek  vyvedení a upevnění plynovodních výpustek na potrubí DN 20</t>
  </si>
  <si>
    <t>95299125</t>
  </si>
  <si>
    <t>Comap kohout kulový na plyn G2T, přímý, protipožární FF 1/2"</t>
  </si>
  <si>
    <t>687892747</t>
  </si>
  <si>
    <t>723190907</t>
  </si>
  <si>
    <t>Napuštění plynovodního potrubí</t>
  </si>
  <si>
    <t>723239101</t>
  </si>
  <si>
    <t>Montáž armatur plynovodních se dvěma závity G 1/2</t>
  </si>
  <si>
    <t>55189996</t>
  </si>
  <si>
    <t>hadice flexibilní kovová pro připojení spotřebičů (kotel )</t>
  </si>
  <si>
    <t>998723102</t>
  </si>
  <si>
    <t>Přesun hmot tonážní pro vnitřní plynovod v objektech v do 12 m</t>
  </si>
  <si>
    <t>-579902463</t>
  </si>
  <si>
    <t xml:space="preserve">Přesun hmot pro vnitřní plynovod  stanovený z hmotnosti přesunovaného materiálu vodorovná dopravní vzdálenost do 50 m v objektech výšky přes 6 do 12 m</t>
  </si>
  <si>
    <t>731</t>
  </si>
  <si>
    <t>Ústřední vytápění - kotelny</t>
  </si>
  <si>
    <t>48411633</t>
  </si>
  <si>
    <t>trubka souosá O 60/100 mm, 1 m</t>
  </si>
  <si>
    <t>48411630</t>
  </si>
  <si>
    <t>připojovací vertikální adaptér</t>
  </si>
  <si>
    <t>48411634</t>
  </si>
  <si>
    <t>sestava komínová O 60/100 mm, 1 m černá</t>
  </si>
  <si>
    <t>48411632</t>
  </si>
  <si>
    <t>průchodka střechou šikmá</t>
  </si>
  <si>
    <t>48411635</t>
  </si>
  <si>
    <t>koleno 60/100 - 87° s kontrolním otvorem</t>
  </si>
  <si>
    <t>48411636</t>
  </si>
  <si>
    <t>koleno 60/100 - 87°</t>
  </si>
  <si>
    <t>731244493</t>
  </si>
  <si>
    <t>Kotle ocelové teplovodní plynové závěsné kondenzační montáž kotlů kondenzačních ostatních typů o výkonu přes 20 do 28 kW</t>
  </si>
  <si>
    <t>48411610</t>
  </si>
  <si>
    <t>Protherm Condens o výkonu 6,6 – 26,7 kW s průtokovým ohřevem vody</t>
  </si>
  <si>
    <t>735511287</t>
  </si>
  <si>
    <t>Montáž regulace Protherm - pro 1 topný okruh bez el. propojení</t>
  </si>
  <si>
    <t>28618190</t>
  </si>
  <si>
    <t>Protherm Thermolink RC/2</t>
  </si>
  <si>
    <t>28618191</t>
  </si>
  <si>
    <t>Protherm ekvitermní čidlo bezdrátové pro regulace Thermolink RC/2</t>
  </si>
  <si>
    <t>998731102</t>
  </si>
  <si>
    <t>Přesun hmot tonážní pro kotelny v objektech v do 12 m</t>
  </si>
  <si>
    <t>1020480038</t>
  </si>
  <si>
    <t xml:space="preserve">Přesun hmot pro kotelny  stanovený z hmotnosti přesunovaného materiálu vodorovná dopravní vzdálenost do 50 m v objektech výšky přes 6 do 12 m</t>
  </si>
  <si>
    <t>733</t>
  </si>
  <si>
    <t>Ústřední vytápění - rozvodné potrubí</t>
  </si>
  <si>
    <t>733223301</t>
  </si>
  <si>
    <t>Potrubí z trubek měděných tvrdých spojovaných lisováním PN 16, T= +110°C Ø 15/1</t>
  </si>
  <si>
    <t>733223302</t>
  </si>
  <si>
    <t>Potrubí z trubek měděných tvrdých spojovaných lisováním PN 16, T= +110°C Ø 18/1</t>
  </si>
  <si>
    <t>733223303</t>
  </si>
  <si>
    <t>Potrubí z trubek měděných tvrdých spojovaných lisováním PN 16, T= +110°C Ø 22/1</t>
  </si>
  <si>
    <t>55261554</t>
  </si>
  <si>
    <t>nutný dopojovací materiál měděných tvarovek press</t>
  </si>
  <si>
    <t>55261551</t>
  </si>
  <si>
    <t>kompenzátor trubkový měděný press</t>
  </si>
  <si>
    <t>733291101</t>
  </si>
  <si>
    <t>Zkouška těsnosti potrubí měděné</t>
  </si>
  <si>
    <t>998733102</t>
  </si>
  <si>
    <t>Přesun hmot tonážní pro rozvody potrubí v objektech v do 12 m</t>
  </si>
  <si>
    <t>1387894228</t>
  </si>
  <si>
    <t xml:space="preserve">Přesun hmot pro rozvody potrubí  stanovený z hmotnosti přesunovaného materiálu vodorovná dopravní vzdálenost do 50 m v objektech výšky přes 6 do 12 m</t>
  </si>
  <si>
    <t>734</t>
  </si>
  <si>
    <t>Ústřední vytápění - armatury</t>
  </si>
  <si>
    <t>722232044</t>
  </si>
  <si>
    <t>Kohout kulový přímý G 3/4 PN 42 do 185°C vnitřní závit</t>
  </si>
  <si>
    <t>734291123</t>
  </si>
  <si>
    <t>Kohout plnící a vypouštěcí G 1/2 PN 10 do 110°C závitový</t>
  </si>
  <si>
    <t>722234267</t>
  </si>
  <si>
    <t>Filtr magnetický G 34 PN 16 do 120°C s 2x vnitřním závitem</t>
  </si>
  <si>
    <t>734242417</t>
  </si>
  <si>
    <t>Klapka zpětná 3/4" EURA typ GCK, mosazné sedlo, PN 16</t>
  </si>
  <si>
    <t>722220233</t>
  </si>
  <si>
    <t>Přechodka D 22 x G 3/4 s kovovým vnitřním závitem</t>
  </si>
  <si>
    <t>723230143</t>
  </si>
  <si>
    <t>Vsuvka 3/4" mosaz</t>
  </si>
  <si>
    <t>734209113</t>
  </si>
  <si>
    <t>Montáž radiátorového šroubení</t>
  </si>
  <si>
    <t>55127446</t>
  </si>
  <si>
    <t>VEKOLUX uzavírací šroubení VK rohové</t>
  </si>
  <si>
    <t>55121052</t>
  </si>
  <si>
    <t>svěrné šroubení hummel SpeedFix 15 mm x 3/4"</t>
  </si>
  <si>
    <t>734222634</t>
  </si>
  <si>
    <t>Montáž termostatické hlavice</t>
  </si>
  <si>
    <t>55121013</t>
  </si>
  <si>
    <t>hlavice termostatická RVC</t>
  </si>
  <si>
    <t>998734102</t>
  </si>
  <si>
    <t>Přesun hmot tonážní pro armatury v objektech v do 12 m</t>
  </si>
  <si>
    <t>-957905476</t>
  </si>
  <si>
    <t xml:space="preserve">Přesun hmot pro armatury  stanovený z hmotnosti přesunovaného materiálu vodorovná dopravní vzdálenost do 50 m v objektech výšky přes 6 do 12 m</t>
  </si>
  <si>
    <t>735</t>
  </si>
  <si>
    <t>Ústřední vytápění - otopná tělesa</t>
  </si>
  <si>
    <t>735159110</t>
  </si>
  <si>
    <t>Montáž otopných těles panelových</t>
  </si>
  <si>
    <t>48452995</t>
  </si>
  <si>
    <t>těleso otopné deskové RADIK typ 10VK V500 mm L500 mm</t>
  </si>
  <si>
    <t>48457508</t>
  </si>
  <si>
    <t>těleso otopné deskové RADIK typ21VK V500 L500 mm</t>
  </si>
  <si>
    <t>48457401</t>
  </si>
  <si>
    <t>těleso otopné deskové RADIK typ22VK V500L1000 mm</t>
  </si>
  <si>
    <t>48457403</t>
  </si>
  <si>
    <t>těleso otopné deskové RADIK typ22VK V500L1200 mm</t>
  </si>
  <si>
    <t>48457477</t>
  </si>
  <si>
    <t>těleso otopné deskové RADIK typ33VK V500L1000 mm</t>
  </si>
  <si>
    <t>48453001</t>
  </si>
  <si>
    <t>konsole univerzální</t>
  </si>
  <si>
    <t>pár</t>
  </si>
  <si>
    <t>735191905</t>
  </si>
  <si>
    <t>Odvzdušnění otopných těles</t>
  </si>
  <si>
    <t>735221411</t>
  </si>
  <si>
    <t>Napuštění a vyregulování topného systému</t>
  </si>
  <si>
    <t>998735102</t>
  </si>
  <si>
    <t>Přesun hmot tonážní pro otopná tělesa v objektech v do 12 m</t>
  </si>
  <si>
    <t>-1610517621</t>
  </si>
  <si>
    <t xml:space="preserve">Přesun hmot pro otopná tělesa  stanovený z hmotnosti přesunovaného materiálu vodorovná dopravní vzdálenost do 50 m v objektech výšky přes 6 do 12 m</t>
  </si>
  <si>
    <t>HZS1301</t>
  </si>
  <si>
    <t>Hodinová zúčtovací sazba zedník</t>
  </si>
  <si>
    <t>512</t>
  </si>
  <si>
    <t>-275456761</t>
  </si>
  <si>
    <t xml:space="preserve">Hodinové zúčtovací sazby profesí HSV  provádění konstrukcí zedník</t>
  </si>
  <si>
    <t>Poznámka k položce:_x000d_
- přípomocné práce - průrazy, sekání drážek ve zdivu, hrubé zaomítnutí, atd_x000d_
- přípomocné práce - průrazy,drážky ve zdivu, úchyty, atd</t>
  </si>
  <si>
    <t>HZS2232</t>
  </si>
  <si>
    <t>Hodinová zúčtovací sazba topenář odborný</t>
  </si>
  <si>
    <t>-472298543</t>
  </si>
  <si>
    <t xml:space="preserve">Hodinové zúčtovací sazby profesí PSV  provádění stavebních instalací elektrikář odborný</t>
  </si>
  <si>
    <t>Poznámka k položce:_x000d_
- montáž odkouření - upřesní se po osazení kotle_x000d_
- uvedení kotle do provozu_x000d_
- topná zkouška</t>
  </si>
  <si>
    <t>PS 03 - Elektroinstalace</t>
  </si>
  <si>
    <t>741 - Elektroinstalace - silnoproud</t>
  </si>
  <si>
    <t>741</t>
  </si>
  <si>
    <t>Elektroinstalace - silnoproud</t>
  </si>
  <si>
    <t>741110061</t>
  </si>
  <si>
    <t>Montáž trubek elektroinstalačních s nasunutím nebo našroubováním do krabic plastových ohebných, uložených pod omítku, vnější Ø přes 11 do 23 mm</t>
  </si>
  <si>
    <t>34571071</t>
  </si>
  <si>
    <t>trubka elektroinstalační ohebná z PVC (EN) 2316E</t>
  </si>
  <si>
    <t>83395061</t>
  </si>
  <si>
    <t>KOPOS Příchytka 5320 FB PVC černá</t>
  </si>
  <si>
    <t>741112061</t>
  </si>
  <si>
    <t>Montáž krabice přístrojová zapuštěná plastová kruhová</t>
  </si>
  <si>
    <t>34571450</t>
  </si>
  <si>
    <t>krabice pod omítku PVC přístrojová kruhová D 70mm</t>
  </si>
  <si>
    <t>34571451</t>
  </si>
  <si>
    <t>krabice pod omítku PVC přístrojová kruhová D 70mm hluboká</t>
  </si>
  <si>
    <t>34571452</t>
  </si>
  <si>
    <t>krabice pod omítku PVC přístrojová kruhová D 70mm dvojnásobná</t>
  </si>
  <si>
    <t>34571454</t>
  </si>
  <si>
    <t>krabice pod omítku PVC přístrojová kruhová D 70mm čtyřnásobná</t>
  </si>
  <si>
    <t>741112101</t>
  </si>
  <si>
    <t>Montáž rozvodka zapuštěná plastová kruhová</t>
  </si>
  <si>
    <t>34571521</t>
  </si>
  <si>
    <t>krabice pod omítku PVC odbočná kruhová D 70mm s víčkem a svorkovnicí</t>
  </si>
  <si>
    <t>741112111</t>
  </si>
  <si>
    <t>Montáž rozvodka nástěnná plastová čtyřhranná vodič D do 4mm2</t>
  </si>
  <si>
    <t>34571459</t>
  </si>
  <si>
    <t>krabice pod omítku PVC odbočná čtvercová 100x100mm s víčkem</t>
  </si>
  <si>
    <t>83595161</t>
  </si>
  <si>
    <t>ELEKTRO BEČOV Svorkovnice EPS 1 ekvipotencionální bez krytu</t>
  </si>
  <si>
    <t>Poznámka k položce:_x000d_
Poznámka k položce: POČET MINIMALIZUJTE, SPOJUJTE V KRABICÍCH POD SPÍNAČI NEBO ZÁSUVKAMI</t>
  </si>
  <si>
    <t>741112353</t>
  </si>
  <si>
    <t>Otevření nebo uzavření krabice pancéřové víčkem na 4 šrouby</t>
  </si>
  <si>
    <t>741120301</t>
  </si>
  <si>
    <t>Montáž vodič Cu izolovaný plný a laněný s PVC pláštěm žíla 0,55-16 mm2 pevně (např. CY, CHAH-V)</t>
  </si>
  <si>
    <t>34140825</t>
  </si>
  <si>
    <t>vodič propojovací jádro Cu plné izolace PVC 450/750V (H07V-U) 1x4mm2</t>
  </si>
  <si>
    <t>34140826</t>
  </si>
  <si>
    <t>vodič propojovací jádro Cu plné izolace PVC 450/750V (H07V-U) 1x6mm2</t>
  </si>
  <si>
    <t xml:space="preserve">Poznámka k položce:_x000d_
Poznámka k položce: Kabeláž – metráž  - Přepočteno koeficientem 1,05 - prořez</t>
  </si>
  <si>
    <t>741122015</t>
  </si>
  <si>
    <t>Montáž kabel Cu bez ukončení uložený pod omítku plný kulatý 3x1,5 mm2 (např. CYKY)</t>
  </si>
  <si>
    <t>34111030</t>
  </si>
  <si>
    <t>kabel instalační jádro Cu plné izolace PVC plášť PVC 450/750V (CYKY) 3x1,5mm2</t>
  </si>
  <si>
    <t>741122016</t>
  </si>
  <si>
    <t>Montáž kabel Cu bez ukončení uložený pod omítku plný kulatý 3x2,5 až 6 mm2 (např. CYKY)</t>
  </si>
  <si>
    <t>34111036</t>
  </si>
  <si>
    <t>kabel instalační jádro Cu plné izolace PVC plášť PVC 450/750V (CYKY) 3x2,5mm2</t>
  </si>
  <si>
    <t>741122031</t>
  </si>
  <si>
    <t>Montáž kabel Cu bez ukončení uložený pod omítku plný kulatý 5x1,5 až 2,5 mm2 (např. CYKY)</t>
  </si>
  <si>
    <t>34111090</t>
  </si>
  <si>
    <t>kabel instalační jádro Cu plné izolace PVC plášť PVC 450/750V (CYKY) 5x1,5mm2</t>
  </si>
  <si>
    <t>34111094</t>
  </si>
  <si>
    <t>kabel instalační jádro Cu plné izolace PVC plášť PVC 450/750V (CYKY) 5x2,5mm2</t>
  </si>
  <si>
    <t>741122032</t>
  </si>
  <si>
    <t>Montáž kabel Cu bez ukončení uložený pod omítku plný kulatý 5x4 až 6 mm2 (např. CYKY)</t>
  </si>
  <si>
    <t>34111100</t>
  </si>
  <si>
    <t>kabel instalační jádro Cu plné izolace PVC plášť PVC 450/750V (CYKY) 5x6mm2</t>
  </si>
  <si>
    <t>741128005</t>
  </si>
  <si>
    <t>Ostatní práce při montáži vodičů a kabelů - trasování vedení na omítce</t>
  </si>
  <si>
    <t>741130001</t>
  </si>
  <si>
    <t>Ukončení vodičů izolovaných s označením a zapojením v rozváděči nebo na přístroji, průřezu žíly do 2,5 mm2</t>
  </si>
  <si>
    <t>83585021</t>
  </si>
  <si>
    <t>Ventilátor do koupelny s aut. žaluzií + časové relé</t>
  </si>
  <si>
    <t>Poznámka k položce:_x000d_
Poznámka k položce: Připojení ventilátorů, kotle apod.</t>
  </si>
  <si>
    <t>741132103</t>
  </si>
  <si>
    <t>Ukončení kabelů 3x1,5 až 4 mm2 smršťovací záklopkou nebo páskem bez letování</t>
  </si>
  <si>
    <t>741132145</t>
  </si>
  <si>
    <t>Ukončení kabelů 5x1,5 až 4 mm2 smršťovací záklopkou nebo páskem bez letování</t>
  </si>
  <si>
    <t>741132146</t>
  </si>
  <si>
    <t>Ukončení kabelů 5x6 mm2 smršťovací záklopkou nebo páskem bez letování</t>
  </si>
  <si>
    <t>741210002</t>
  </si>
  <si>
    <t>Montáž rozvodnice oceloplechová nebo plastová běžná do 50 kg</t>
  </si>
  <si>
    <t>34168600</t>
  </si>
  <si>
    <t xml:space="preserve">Dodávka rozvaděče bytu -  3 x 12  modulů- schema zapojení a specifikace přístrojů – viz výkres</t>
  </si>
  <si>
    <t>741310201</t>
  </si>
  <si>
    <t>Montáž vypínač (polo)zapuštěný šroubové připojení 1-jednopólový</t>
  </si>
  <si>
    <t>34535000</t>
  </si>
  <si>
    <t>spínač jednopólový, řazení 1</t>
  </si>
  <si>
    <t>34539000</t>
  </si>
  <si>
    <t>přístroj spínače jednopólového, řazení 1, 1So šroubové svorky</t>
  </si>
  <si>
    <t>741310214</t>
  </si>
  <si>
    <t>Montáž ovladač (polo)zapuštěný šroubové připojení 1/0So-zapínací s orientační doutnavkou</t>
  </si>
  <si>
    <t>34535005</t>
  </si>
  <si>
    <t>spínač jednopólový, se signalizační doutnavkou, řazení 1S</t>
  </si>
  <si>
    <t>34539005</t>
  </si>
  <si>
    <t>přístroj spínače jednopólového se svorkou N, řazení 1, 1So, 1S šroubové svorky</t>
  </si>
  <si>
    <t>34539031</t>
  </si>
  <si>
    <t>doutnavka signalizační</t>
  </si>
  <si>
    <t>741310233</t>
  </si>
  <si>
    <t>Montáž přepínač (polo)zapuštěný šroubové připojení 6-střídavý</t>
  </si>
  <si>
    <t>34539068</t>
  </si>
  <si>
    <t>přepínač střídavý, řazení 6, s krytem, bez rámečku</t>
  </si>
  <si>
    <t>34539003</t>
  </si>
  <si>
    <t>přístroj přepínače střídavého, řazení 6, 6So šroubové svorky</t>
  </si>
  <si>
    <t>741310239</t>
  </si>
  <si>
    <t>Montáž přepínač (polo)zapuštěný šroubové připojení 7-křížový</t>
  </si>
  <si>
    <t>34539070</t>
  </si>
  <si>
    <t>přepínač křížový, s krytem, řazení 7, bez rámečku</t>
  </si>
  <si>
    <t>34539004</t>
  </si>
  <si>
    <t>přístroj přepínače křížového, řazení 7, 7So šroubové svorky</t>
  </si>
  <si>
    <t>741311021</t>
  </si>
  <si>
    <t>Montáž přípojka sporáková s doutnavkou se zapojením vodičů</t>
  </si>
  <si>
    <t>34536398</t>
  </si>
  <si>
    <t>spínač zapuštěný trojpólový páčkový se signalizační doutnavkou, řazení 3S, 25A, 400V, IP55, šroubové svorky</t>
  </si>
  <si>
    <t>741313042</t>
  </si>
  <si>
    <t>Montáž zásuvka (polo)zapuštěná šroubové připojení 2P+PE dvojí zapojení - průběžná</t>
  </si>
  <si>
    <t>34555239</t>
  </si>
  <si>
    <t>přístroj zásuvky zápustné jednonásobné, krytka, šroubové svorky</t>
  </si>
  <si>
    <t>34555238</t>
  </si>
  <si>
    <t>zásuvka zápustná dvojnásobná, šroubové svorky</t>
  </si>
  <si>
    <t>34539059</t>
  </si>
  <si>
    <t>rámeček jednonásobný</t>
  </si>
  <si>
    <t>34539060</t>
  </si>
  <si>
    <t>rámeček dvojnásobný, pro vodorovnou i svislou montáž</t>
  </si>
  <si>
    <t>34539061</t>
  </si>
  <si>
    <t>rámeček trojnásobný, pro vodorovnou i svislou montáž</t>
  </si>
  <si>
    <t>34539062</t>
  </si>
  <si>
    <t>rámeček čtyřnásobný, pro vodorovnou i svislou montáž</t>
  </si>
  <si>
    <t>Poznámka k položce:_x000d_
Poznámka k položce: Počet rámečků je jen odhadnutý, upraví se až při montáži</t>
  </si>
  <si>
    <t>741370021</t>
  </si>
  <si>
    <t>Montáž svítidlo žárovkové bytové stropní vestavné 1 zdroj</t>
  </si>
  <si>
    <t>85950737</t>
  </si>
  <si>
    <t>Svítidlo SPMI1500KO4VDB/ND LED 1500lm 4000K V2 nestmív.</t>
  </si>
  <si>
    <t>85950738</t>
  </si>
  <si>
    <t>Svítidlo SPMI2000KO4V2DB/ND LED 2100lm 4000K V2 nestmív.</t>
  </si>
  <si>
    <t>741371002</t>
  </si>
  <si>
    <t>Montáž svítidlo zářivkové bytové stropní přisazené 1 zdroj s krytem</t>
  </si>
  <si>
    <t>83596112</t>
  </si>
  <si>
    <t>Svítidlo Modus LED SOL1000S4KO/ND 11W 1250lm 600mm</t>
  </si>
  <si>
    <t>741420022</t>
  </si>
  <si>
    <t>Montáž svorka hromosvodná se 3 a více šrouby</t>
  </si>
  <si>
    <t>10996640</t>
  </si>
  <si>
    <t>Svorka ZSA 16 zemnící -ELEKTRO BEČOV – BERNARD</t>
  </si>
  <si>
    <t>10903911</t>
  </si>
  <si>
    <t>Cu pásek pro svorku ZSA 16 zemnící – 0,5 m</t>
  </si>
  <si>
    <t>741810001</t>
  </si>
  <si>
    <t>Celková prohlídka elektrického rozvodu a zařízení do 100 000,- Kč</t>
  </si>
  <si>
    <t>-792010559</t>
  </si>
  <si>
    <t>Zkoušky a prohlídky elektrických rozvodů a zařízení celková prohlídka a vyhotovení revizní zprávy pro objem montážních prací do 100 tis. Kč</t>
  </si>
  <si>
    <t>741910412</t>
  </si>
  <si>
    <t>Montáž žlab kovový šířky do 100 mm bez víka</t>
  </si>
  <si>
    <t>85955689</t>
  </si>
  <si>
    <t>Žlab DZI 60x100 drátěný ZNCR</t>
  </si>
  <si>
    <t>85955688</t>
  </si>
  <si>
    <t>Rychlospojka DZRS/B pozink - KOPOS KOLÍN</t>
  </si>
  <si>
    <t>85950576</t>
  </si>
  <si>
    <t>Deska DZMD/B montážní F-žár.zinek</t>
  </si>
  <si>
    <t>741910511</t>
  </si>
  <si>
    <t>Montáž se zhotovením konstrukce pro upevnění přístrojů do 5 kg</t>
  </si>
  <si>
    <t>Poznámka k položce:_x000d_
Poznámka k položce: nosné konstrukce na konzolky pro drátěné žlaby</t>
  </si>
  <si>
    <t>85950577</t>
  </si>
  <si>
    <t>Podpěra DZDS 100/B - na stěnu</t>
  </si>
  <si>
    <t>998741102</t>
  </si>
  <si>
    <t>Přesun hmot tonážní pro silnoproud v objektech v do 12 m</t>
  </si>
  <si>
    <t>72521545</t>
  </si>
  <si>
    <t>Přesun hmot pro silnoproud stanovený z hmotnosti přesunovaného materiálu vodorovná dopravní vzdálenost do 50 m v objektech výšky přes 6 do 12 m</t>
  </si>
  <si>
    <t>HZS2221</t>
  </si>
  <si>
    <t xml:space="preserve">Hodinové zúčtovací sazby profesí PSV  provádění stavebních instalací elektrikář</t>
  </si>
  <si>
    <t>Poznámka k položce:_x000d_
Poznámka k položce: Demontáže staré instalace</t>
  </si>
  <si>
    <t>HZS2222</t>
  </si>
  <si>
    <t xml:space="preserve">Poznámka k položce:_x000d_
Poznámka k položce: použito na připojení  v RE, ventilátorů, čidel a ostatních přístrojů, neuvedených v 800-741</t>
  </si>
  <si>
    <t>PS 04 - Slaboproudé rozvody</t>
  </si>
  <si>
    <t>742 - Elektroinstalace - slaboproud</t>
  </si>
  <si>
    <t>742</t>
  </si>
  <si>
    <t>Elektroinstalace - slaboproud</t>
  </si>
  <si>
    <t>742110001</t>
  </si>
  <si>
    <t>Montáž trubek pro slaboproud plastových ohebných uložených pod omítku se zasekáním</t>
  </si>
  <si>
    <t>742110041</t>
  </si>
  <si>
    <t>Montáž lišt vkládacích pro slaboproud</t>
  </si>
  <si>
    <t>34571011</t>
  </si>
  <si>
    <t>lišta elektroinstalační vkládací 24x22mm</t>
  </si>
  <si>
    <t>742110501</t>
  </si>
  <si>
    <t>Montáž krabic pro slaboproud zapuštěných plastových odbočných kruhových s víčkem a se zasekáním</t>
  </si>
  <si>
    <t>742121001</t>
  </si>
  <si>
    <t>Montáž kabelů sdělovacích pro vnitřní rozvody do 15 žil</t>
  </si>
  <si>
    <t>2.05E12</t>
  </si>
  <si>
    <t>Kabel H 121 AL PVC koaxiální bal.300m</t>
  </si>
  <si>
    <t>742420121</t>
  </si>
  <si>
    <t>Montáž televizní zásuvky koncové nebo průběžné</t>
  </si>
  <si>
    <t>37451008</t>
  </si>
  <si>
    <t>přístroj zásuvky TV+R, průběžný, 8 dB (typ EU 3607)</t>
  </si>
  <si>
    <t>37451015</t>
  </si>
  <si>
    <t>kryt zásuvky televizní, rozhlasové (a satelitní)</t>
  </si>
  <si>
    <t>742420111</t>
  </si>
  <si>
    <t>Montáž F konektoru</t>
  </si>
  <si>
    <t>40561075</t>
  </si>
  <si>
    <t>konektor F</t>
  </si>
  <si>
    <t>998742102</t>
  </si>
  <si>
    <t>Přesun hmot tonážní pro slaboproud v objektech v do 12 m</t>
  </si>
  <si>
    <t>-1895210925</t>
  </si>
  <si>
    <t>Přesun hmot pro slaboproud stanovený z hmotnosti přesunovaného materiálu vodorovná dopravní vzdálenost do 50 m v objektech výšky přes 6 do 12 m</t>
  </si>
  <si>
    <t xml:space="preserve">Poznámka k položce:_x000d_
Poznámka k položce: zapojení  do rozvaděče STA</t>
  </si>
  <si>
    <t>PS 05 - VRN</t>
  </si>
  <si>
    <t>VRN - Vedlejší rozpočtové náklady</t>
  </si>
  <si>
    <t xml:space="preserve">    VRN1 - Průzkumné, geodetické a projektové práce</t>
  </si>
  <si>
    <t xml:space="preserve">    VRN4 - Inženýrská činnost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</si>
  <si>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</si>
  <si>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</si>
  <si>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</si>
  <si>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</si>
  <si>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</si>
  <si>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</si>
  <si>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-1954085686</t>
  </si>
  <si>
    <t>VRN4</t>
  </si>
  <si>
    <t>Inženýrská činnost</t>
  </si>
  <si>
    <t>044002000</t>
  </si>
  <si>
    <t>Revize</t>
  </si>
  <si>
    <t>-1223265350</t>
  </si>
  <si>
    <t>Poznámka k položce:_x000d_
- revize elektroinstalace _x000d_
- prohlídka zařízení právnickou osobou elektroinstalace_x000d_
- vydání průkazu způsobilosti elektroinstalace_x000d_
- revize plyn_x000d_
- prohlídka zařízení právnickou osobou plyn_x000d_
- vydání průkazu způsobilosti plyn</t>
  </si>
  <si>
    <t>SO 02 - Oprava bytové jednotky č. 3</t>
  </si>
  <si>
    <t xml:space="preserve">    4 - Vodorovné konstrukce</t>
  </si>
  <si>
    <t xml:space="preserve">    731 - Ústřední vytápění </t>
  </si>
  <si>
    <t>310239211</t>
  </si>
  <si>
    <t xml:space="preserve">Zazdívka otvorů ve zdivu nadzákladovém cihlami pálenými  plochy přes 1 m2 do 4 m2 na maltu vápenocementovou</t>
  </si>
  <si>
    <t>317142422</t>
  </si>
  <si>
    <t>Překlady nenosné z pórobetonu osazené do tenkého maltového lože, výšky do 250 mm, šířky překladu 100 mm, délky překladu přes 1000 do 1250 mm</t>
  </si>
  <si>
    <t>1+1+1+1</t>
  </si>
  <si>
    <t>317234410</t>
  </si>
  <si>
    <t xml:space="preserve">Vyzdívka mezi nosníky cihlami pálenými  na maltu cementovou</t>
  </si>
  <si>
    <t>317944323</t>
  </si>
  <si>
    <t xml:space="preserve">Válcované nosníky dodatečně osazované do připravených otvorů  bez zazdění hlav č. 14 až 22</t>
  </si>
  <si>
    <t>340271041</t>
  </si>
  <si>
    <t>Zazdívka otvorů v příčkách nebo stěnách pórobetonovými tvárnicemi plochy přes 0,025 m2 do 1 m2, objemová hmotnost 500 kg/m3, tloušťka příčky 150 mm</t>
  </si>
  <si>
    <t>"dozdívky u fveří"(0,80+0,40)*2,20</t>
  </si>
  <si>
    <t>342272225</t>
  </si>
  <si>
    <t>Příčky z pórobetonových tvárnic hladkých na tenké maltové lože objemová hmotnost do 500 kg/m3, tloušťka příčky 100 mm</t>
  </si>
  <si>
    <t>342291111</t>
  </si>
  <si>
    <t xml:space="preserve">Ukotvení příček  polyuretanovou pěnou, tl. příčky do 100 mm</t>
  </si>
  <si>
    <t>1,10+2,00</t>
  </si>
  <si>
    <t>4,02+3,18+1,70</t>
  </si>
  <si>
    <t>"do bytu č.1"1,20</t>
  </si>
  <si>
    <t>3,74*7</t>
  </si>
  <si>
    <t>"o bytu č.1"3,74*2</t>
  </si>
  <si>
    <t>346244381</t>
  </si>
  <si>
    <t xml:space="preserve">Plentování ocelových válcovaných nosníků jednostranné cihlami  na maltu, výška stojiny do 200 mm</t>
  </si>
  <si>
    <t>Vodorovné konstrukce</t>
  </si>
  <si>
    <t>413232211</t>
  </si>
  <si>
    <t xml:space="preserve">Zazdívka zhlaví stropních trámů nebo válcovaných nosníků pálenými cihlami  válcovaných nosníků, výšky do 150 mm</t>
  </si>
  <si>
    <t>"překlad"2*2</t>
  </si>
  <si>
    <t>"do bytu č.1"2*2</t>
  </si>
  <si>
    <t>"1P35"(4,30+3,93)*2*3,74</t>
  </si>
  <si>
    <t>"1P34"(4,30+4,87)*2*3,74</t>
  </si>
  <si>
    <t>"1P33"(4,02+1,55*2)*3,74</t>
  </si>
  <si>
    <t>"1P32"(4,02+3,35*2)*3,74+(3,18+2,00*2)*3,74</t>
  </si>
  <si>
    <t>"1P31"(6,40+1,40)*2*3,74</t>
  </si>
  <si>
    <t>"1.37"(2,08+1,70)*3,74</t>
  </si>
  <si>
    <t>"1P36"(1,00+1,70)*3,74</t>
  </si>
  <si>
    <t>"chodba schodiště"(3,20+1,20)*2*3,74-0,80*1,97*3</t>
  </si>
  <si>
    <t>7,4*0,15</t>
  </si>
  <si>
    <t>8*0,15</t>
  </si>
  <si>
    <t>612325215</t>
  </si>
  <si>
    <t>Vápenocementová omítka jednotlivých malých ploch hladká na stěnách, plochy jednotlivě přes 1,0 do 4 m2</t>
  </si>
  <si>
    <t>"chodba schodiště"1</t>
  </si>
  <si>
    <t>Mezisoučet</t>
  </si>
  <si>
    <t>"WC"(1,00+1,70)*2</t>
  </si>
  <si>
    <t>"koupelna"(2,08+1,70)*2</t>
  </si>
  <si>
    <t>"za linkou"(2,00+0,80*2)</t>
  </si>
  <si>
    <t>622143003</t>
  </si>
  <si>
    <t xml:space="preserve">Montáž omítkových profilů  plastových, pozinkovaných nebo dřevěných upevněných vtlačením do podkladní vrstvy nebo přibitím rohových s tkaninou</t>
  </si>
  <si>
    <t>3,74+(1,30+2,20*2)*2+1,69+2,20*2+(1,10+2,20*2)*2+1,00+2,20*2</t>
  </si>
  <si>
    <t>55343021</t>
  </si>
  <si>
    <t>profil rohový Pz s kulatou hlavou pro vnitřní omítky tl 12mm</t>
  </si>
  <si>
    <t>"výztuž Kari síť"(15,90+12,33+13,92+20,95+16,90)*0,065</t>
  </si>
  <si>
    <t>9,13+20,55+8,90+18,65+17,00+1,70+8,60</t>
  </si>
  <si>
    <t>1+1</t>
  </si>
  <si>
    <t>953735113</t>
  </si>
  <si>
    <t xml:space="preserve">Odvětrání vodorovné  z plastových trub ukládaných na sraz, na maltové terče se zakrytím volných konců síťkami na střechách, do izolačních násypů apod. vnitřní průměr přes 80 do 110 mm</t>
  </si>
  <si>
    <t>"koupelna"3,00</t>
  </si>
  <si>
    <t>"WC"3,00</t>
  </si>
  <si>
    <t>962031132</t>
  </si>
  <si>
    <t xml:space="preserve">Bourání příček z cihel, tvárnic nebo příčkovek  z cihel pálených, plných nebo dutých na maltu vápennou nebo vápenocementovou, tl. do 100 mm</t>
  </si>
  <si>
    <t>965081213</t>
  </si>
  <si>
    <t>Bourání podlah z dlaždic bez podkladního lože nebo mazaniny, s jakoukoliv výplní spár keramických nebo xylolitových tl. do 10 mm, plochy přes 1 m2</t>
  </si>
  <si>
    <t>"chodba u schodiště"3,20*1,20</t>
  </si>
  <si>
    <t>967031132</t>
  </si>
  <si>
    <t xml:space="preserve">Přisekání (špicování) plošné nebo rovných ostění zdiva z cihel pálených  rovných ostění, bez odstupu, po hrubém vybourání otvorů, na maltu vápennou nebo vápenocementovou</t>
  </si>
  <si>
    <t>"po vybouraném otvoru"0,30*2,20*2</t>
  </si>
  <si>
    <t>"byt č.1"2,20*0,35*2</t>
  </si>
  <si>
    <t>968062455</t>
  </si>
  <si>
    <t xml:space="preserve">Vybourání dřevěných rámů oken s křídly, dveřních zárubní, vrat, stěn, ostění nebo obkladů  dveřních zárubní, plochy do 2 m2</t>
  </si>
  <si>
    <t>971033631</t>
  </si>
  <si>
    <t xml:space="preserve">Vybourání otvorů ve zdivu základovém nebo nadzákladovém z cihel, tvárnic, příčkovek  z cihel pálených na maltu vápennou nebo vápenocementovou plochy do 4 m2, tl. do 150 mm</t>
  </si>
  <si>
    <t>"pro dveře"0,80*2,35</t>
  </si>
  <si>
    <t>971033641</t>
  </si>
  <si>
    <t xml:space="preserve">Vybourání otvorů ve zdivu základovém nebo nadzákladovém z cihel, tvárnic, příčkovek  z cihel pálených na maltu vápennou nebo vápenocementovou plochy do 4 m2, tl. do 300 mm</t>
  </si>
  <si>
    <t>971033651</t>
  </si>
  <si>
    <t xml:space="preserve">Vybourání otvorů ve zdivu základovém nebo nadzákladovém z cihel, tvárnic, příčkovek  z cihel pálených na maltu vápennou nebo vápenocementovou plochy do 4 m2, tl. do 600 mm</t>
  </si>
  <si>
    <t>974031664</t>
  </si>
  <si>
    <t xml:space="preserve">Vysekání rýh ve zdivu cihelném na maltu vápennou nebo vápenocementovou  pro vtahování nosníků do zdí, před vybouráním otvoru do hl. 150 mm, při v. nosníku do 150 mm</t>
  </si>
  <si>
    <t>"pro překlad"2,10*2</t>
  </si>
  <si>
    <t>"pro dveře byt č.1"1,60*2</t>
  </si>
  <si>
    <t>11732200</t>
  </si>
  <si>
    <t>22,622*22</t>
  </si>
  <si>
    <t>1961358793</t>
  </si>
  <si>
    <t>84,53</t>
  </si>
  <si>
    <t>"1P35"(4,30+3,93)*2</t>
  </si>
  <si>
    <t>"1P34"(4,30+4,87)*2</t>
  </si>
  <si>
    <t>"1P33"(5,25+2,00)*2</t>
  </si>
  <si>
    <t>"1P32"(4,02+3,35)*2</t>
  </si>
  <si>
    <t>"1P31"(6,40+1,40)*2</t>
  </si>
  <si>
    <t>"1.37"(2,08+1,70)*2</t>
  </si>
  <si>
    <t>"1P36"(1,00+1,70)*2</t>
  </si>
  <si>
    <t>92,60*1,10</t>
  </si>
  <si>
    <t>-1034894485</t>
  </si>
  <si>
    <t>3,50+1+1+1</t>
  </si>
  <si>
    <t>1+1+1</t>
  </si>
  <si>
    <t>6,50+1,00+8,00</t>
  </si>
  <si>
    <t>-406946516</t>
  </si>
  <si>
    <t>3+1+2+2+2+2</t>
  </si>
  <si>
    <t>722174003</t>
  </si>
  <si>
    <t>Potrubí z plastových trubek z polypropylenu PPR svařovaných polyfúzně PN 16 (SDR 7,4) D 25 x 3,5</t>
  </si>
  <si>
    <t>3,0</t>
  </si>
  <si>
    <t>722174004</t>
  </si>
  <si>
    <t>Potrubí z plastových trubek z polypropylenu PPR svařovaných polyfúzně PN 16 (SDR 7,4) D 32 x 4,4</t>
  </si>
  <si>
    <t>148</t>
  </si>
  <si>
    <t>12,00</t>
  </si>
  <si>
    <t>722181222</t>
  </si>
  <si>
    <t xml:space="preserve">Ochrana potrubí  termoizolačními trubicemi z pěnového polyetylenu PE přilepenými v příčných a podélných spojích, tloušťky izolace přes 6 do 9 mm, vnitřního průměru izolace DN přes 22 do 45 mm</t>
  </si>
  <si>
    <t>3+3</t>
  </si>
  <si>
    <t>154</t>
  </si>
  <si>
    <t>1+2+2</t>
  </si>
  <si>
    <t>12,00+3,00+3,00</t>
  </si>
  <si>
    <t>-548633097</t>
  </si>
  <si>
    <t>725222116</t>
  </si>
  <si>
    <t>Vany bez výtokových armatur akrylátové se zápachovou uzávěrkou klasické 1700x700 mm</t>
  </si>
  <si>
    <t>178</t>
  </si>
  <si>
    <t>180</t>
  </si>
  <si>
    <t>-2020865170</t>
  </si>
  <si>
    <t xml:space="preserve">Ústřední vytápění </t>
  </si>
  <si>
    <t>731200813</t>
  </si>
  <si>
    <t xml:space="preserve">Demontáž kotlů ocelových  na tuhá paliva, o výkonu do 25 kW</t>
  </si>
  <si>
    <t>733110806</t>
  </si>
  <si>
    <t xml:space="preserve">Demontáž potrubí z trubek ocelových závitových  DN přes 15 do 32</t>
  </si>
  <si>
    <t>734200822</t>
  </si>
  <si>
    <t xml:space="preserve">Demontáž armatur závitových  se dvěma závity přes 1/2 do G 1</t>
  </si>
  <si>
    <t>735121810</t>
  </si>
  <si>
    <t xml:space="preserve">Demontáž otopných těles ocelových  článkových</t>
  </si>
  <si>
    <t>5,20*5</t>
  </si>
  <si>
    <t>735291800</t>
  </si>
  <si>
    <t xml:space="preserve">Demontáž konzol nebo držáků  otopných těles, registrů, konvektorů do odpadu</t>
  </si>
  <si>
    <t>751398011</t>
  </si>
  <si>
    <t>Montáž ostatních zařízení větrací mřížky na kruhové potrubí, průměru do 100 mm</t>
  </si>
  <si>
    <t>2+2</t>
  </si>
  <si>
    <t>-992676680</t>
  </si>
  <si>
    <t>15,90+12,33+13,92+20,96+18,90</t>
  </si>
  <si>
    <t>762526811</t>
  </si>
  <si>
    <t xml:space="preserve">Demontáž podlah  z desek dřevotřískových, překližkových, sololitových tl. do 20 mm bez polštářů</t>
  </si>
  <si>
    <t>200</t>
  </si>
  <si>
    <t>15,90+12,33++13,92+20,95+16,90</t>
  </si>
  <si>
    <t>1901372421</t>
  </si>
  <si>
    <t>9,13+20,55+8,90+18,65+17,00</t>
  </si>
  <si>
    <t>"chodba schodiště"3,20+1,20</t>
  </si>
  <si>
    <t>"koupelna"8,60</t>
  </si>
  <si>
    <t>"WC"1,70</t>
  </si>
  <si>
    <t>78,63+10,30</t>
  </si>
  <si>
    <t>1,70</t>
  </si>
  <si>
    <t>881652101</t>
  </si>
  <si>
    <t>"na půdu"1</t>
  </si>
  <si>
    <t>Dveře kazetové dýhované,plné 800x1970 pol. 8 včetně obložkové zárubně a kování specifikace dle PD</t>
  </si>
  <si>
    <t>Dveře kazetové dýhované,plné 700x1970 pol. 11 včetně obložkové zárubně a kování specifikace dle PD</t>
  </si>
  <si>
    <t>222</t>
  </si>
  <si>
    <t>766660021</t>
  </si>
  <si>
    <t>Montáž dveřních křídel dřevěných nebo plastových otevíravých do ocelové zárubně protipožárních jednokřídlových, šířky do 800 mm</t>
  </si>
  <si>
    <t>-707597284</t>
  </si>
  <si>
    <t>kuchyňská linka dl.2000 mm komplet</t>
  </si>
  <si>
    <t>279562849</t>
  </si>
  <si>
    <t>Dodávka a montáž kuchyňské linky dl.2000 mm komplet</t>
  </si>
  <si>
    <t>1512738873</t>
  </si>
  <si>
    <t>236</t>
  </si>
  <si>
    <t>238</t>
  </si>
  <si>
    <t>771474112</t>
  </si>
  <si>
    <t>Montáž soklů z dlaždic keramických lepených flexibilním lepidlem rovných, výšky přes 65 do 90 mm</t>
  </si>
  <si>
    <t>"chodba u schodiště"(3,20+1,20)*2-0,80*3</t>
  </si>
  <si>
    <t>"koupeůna"8,60</t>
  </si>
  <si>
    <t>"WC"(1,70+1,70)*2</t>
  </si>
  <si>
    <t>"chodba u schodiště"(3,20+1,20)*2</t>
  </si>
  <si>
    <t>771591185</t>
  </si>
  <si>
    <t>Podlahy - dokončovací práce pracnější řezání dlaždic keramických rovné</t>
  </si>
  <si>
    <t>14,14</t>
  </si>
  <si>
    <t>-809515884</t>
  </si>
  <si>
    <t>"před nivelační stěrkou"74,23</t>
  </si>
  <si>
    <t>"před pokládkou"74,23</t>
  </si>
  <si>
    <t>74,23</t>
  </si>
  <si>
    <t>80,00*2</t>
  </si>
  <si>
    <t>"chodba"(6,40+1,40)*2-0,80</t>
  </si>
  <si>
    <t>"ob.pokoj"(7,20+3,65)*2-0,80</t>
  </si>
  <si>
    <t>"chodba"(5,40+2,30)*2-0,80*3</t>
  </si>
  <si>
    <t>"ložnice"(4,30+4,87)*2-0,80</t>
  </si>
  <si>
    <t>"ložnice"(4,30+3,93)*2-0,80</t>
  </si>
  <si>
    <t>-1929199528</t>
  </si>
  <si>
    <t>81,90*0,10</t>
  </si>
  <si>
    <t>1786594868</t>
  </si>
  <si>
    <t>141</t>
  </si>
  <si>
    <t>27,36</t>
  </si>
  <si>
    <t>280</t>
  </si>
  <si>
    <t>143</t>
  </si>
  <si>
    <t>145</t>
  </si>
  <si>
    <t>286</t>
  </si>
  <si>
    <t>288</t>
  </si>
  <si>
    <t>147</t>
  </si>
  <si>
    <t>290</t>
  </si>
  <si>
    <t>292</t>
  </si>
  <si>
    <t>2,00*4*2+1,50*3</t>
  </si>
  <si>
    <t>149</t>
  </si>
  <si>
    <t>294</t>
  </si>
  <si>
    <t>2,00*4+2,00*4+1,50*2</t>
  </si>
  <si>
    <t>296</t>
  </si>
  <si>
    <t>151</t>
  </si>
  <si>
    <t>-1934351954</t>
  </si>
  <si>
    <t>300</t>
  </si>
  <si>
    <t>"zárubeň"(0,80+2,00*2)*0,30*2</t>
  </si>
  <si>
    <t>153</t>
  </si>
  <si>
    <t>302</t>
  </si>
  <si>
    <t>304</t>
  </si>
  <si>
    <t>155</t>
  </si>
  <si>
    <t>306</t>
  </si>
  <si>
    <t>308</t>
  </si>
  <si>
    <t>157</t>
  </si>
  <si>
    <t>310</t>
  </si>
  <si>
    <t>334,4</t>
  </si>
  <si>
    <t>312</t>
  </si>
  <si>
    <t>88,93</t>
  </si>
  <si>
    <t>159</t>
  </si>
  <si>
    <t>316</t>
  </si>
  <si>
    <t>320</t>
  </si>
  <si>
    <t>161</t>
  </si>
  <si>
    <t>322</t>
  </si>
  <si>
    <t>Protipožární trubní ucpávky kovové potrubí včetně dodatečné izolace požární odolnost EI 90-120 D 25</t>
  </si>
  <si>
    <t>-1757722805</t>
  </si>
  <si>
    <t>-1506228403</t>
  </si>
  <si>
    <t>sestava komínová O 60/100 mm, 1 m</t>
  </si>
  <si>
    <t>koleno 60/100 - 87</t>
  </si>
  <si>
    <t>727189061</t>
  </si>
  <si>
    <t>1277506222</t>
  </si>
  <si>
    <t>Potrubí měděné tvrdé spojované lisováním 15 x 1</t>
  </si>
  <si>
    <t>Potrubí měděné tvrdé spojované lisováním 18 x 1</t>
  </si>
  <si>
    <t>733223304</t>
  </si>
  <si>
    <t>Potrubí měděné tvrdé spojované lisováním 22 x 1</t>
  </si>
  <si>
    <t>55261555</t>
  </si>
  <si>
    <t>422579619</t>
  </si>
  <si>
    <t>1969697055</t>
  </si>
  <si>
    <t>48457399</t>
  </si>
  <si>
    <t>těleso otopné deskové RADIK typ22VK V500 L800 mm</t>
  </si>
  <si>
    <t>-952042747</t>
  </si>
  <si>
    <t>704118374</t>
  </si>
  <si>
    <t>-1870191607</t>
  </si>
  <si>
    <t>Poznámka k položce:_x000d_
- montáž odkouření - upřesní se po osazení kotle_x000d_
- uvedení kotle do provozu _x000d_
- topná zkouška</t>
  </si>
  <si>
    <t>83595012</t>
  </si>
  <si>
    <t>83595112</t>
  </si>
  <si>
    <t>Poznámka k položce:_x000d_
Poznámka k položce: Poznámka k položce: POČET MINIMALIZUJTE, SPOJUJTE V KRABICÍCH POD SPÍNAČI NEBO ZÁSUVKAMI</t>
  </si>
  <si>
    <t xml:space="preserve">Poznámka k položce:_x000d_
Poznámka k položce: Poznámka k položce: Kabeláž – metráž  - Přepočteno koeficientem 1,05 - prořez</t>
  </si>
  <si>
    <t>83585022</t>
  </si>
  <si>
    <t>Ventilátor do koupelny s aut. žaluzií</t>
  </si>
  <si>
    <t>Poznámka k položce:_x000d_
Poznámka k položce: Poznámka k položce: Připojení ventilátorů, kotle apod.</t>
  </si>
  <si>
    <t>Poznámka k položce:_x000d_
Poznámka k položce: Poznámka k položce: Poznámka k položce:_x005F_x000d_ Počet rámečků je jen odhadnutý, upraví se až při montáži</t>
  </si>
  <si>
    <t>10003911</t>
  </si>
  <si>
    <t>10010001</t>
  </si>
  <si>
    <t>-960528256</t>
  </si>
  <si>
    <t>85955684</t>
  </si>
  <si>
    <t>Poznámka k položce:_x000d_
Poznámka k položce: Poznámka k položce: nosné konstrukce na konzolky pro drátěné žlaby</t>
  </si>
  <si>
    <t>85950574</t>
  </si>
  <si>
    <t>1678901937</t>
  </si>
  <si>
    <t>Poznámka k položce:_x000d_
- demontáže staré instalace_x000d_
- dokončovací práce na elektrickém zařízení</t>
  </si>
  <si>
    <t xml:space="preserve">Poznámka k položce:_x000d_
Poznámka k položce: Poznámka k položce: použito na připojení  v RE, ventilátorů, čidel a ostatních přístrojů, neuvedených v 800-741</t>
  </si>
  <si>
    <t>846316070</t>
  </si>
  <si>
    <t xml:space="preserve">Poznámka k položce:_x000d_
Poznámka k položce: Poznámka k položce: Poznámka k položce:_zapojení  do rozvaděče STA</t>
  </si>
  <si>
    <t>1969460130</t>
  </si>
  <si>
    <t>1668610680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</si>
</sst>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33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hidden="1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hidden="1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s="3" customFormat="1" ht="14.4" customHeight="1">
      <c r="A31" s="3"/>
      <c r="B31" s="46"/>
      <c r="C31" s="47"/>
      <c r="D31" s="52" t="s">
        <v>38</v>
      </c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0"/>
      <c r="C49" s="61"/>
      <c r="D49" s="62" t="s">
        <v>47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48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5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5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5" t="s">
        <v>49</v>
      </c>
      <c r="AI60" s="42"/>
      <c r="AJ60" s="42"/>
      <c r="AK60" s="42"/>
      <c r="AL60" s="42"/>
      <c r="AM60" s="65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2" t="s">
        <v>51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52</v>
      </c>
      <c r="AI64" s="66"/>
      <c r="AJ64" s="66"/>
      <c r="AK64" s="66"/>
      <c r="AL64" s="66"/>
      <c r="AM64" s="66"/>
      <c r="AN64" s="66"/>
      <c r="AO64" s="66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5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5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5" t="s">
        <v>49</v>
      </c>
      <c r="AI75" s="42"/>
      <c r="AJ75" s="42"/>
      <c r="AK75" s="42"/>
      <c r="AL75" s="42"/>
      <c r="AM75" s="65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4"/>
      <c r="BE77" s="38"/>
    </row>
    <row r="81" s="2" customFormat="1" ht="6.96" customHeight="1">
      <c r="A81" s="38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1"/>
      <c r="C84" s="32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65421039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Nýrsko ON - oprava bytových jednotek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9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80" t="str">
        <f>IF(AN8= "","",AN8)</f>
        <v>2. 4. 2021</v>
      </c>
      <c r="AN87" s="80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2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1" t="str">
        <f>IF(E17="","",E17)</f>
        <v xml:space="preserve"> </v>
      </c>
      <c r="AN89" s="72"/>
      <c r="AO89" s="72"/>
      <c r="AP89" s="72"/>
      <c r="AQ89" s="40"/>
      <c r="AR89" s="44"/>
      <c r="AS89" s="82" t="s">
        <v>54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2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1" t="str">
        <f>IF(E20="","",E20)</f>
        <v xml:space="preserve"> </v>
      </c>
      <c r="AN90" s="72"/>
      <c r="AO90" s="72"/>
      <c r="AP90" s="72"/>
      <c r="AQ90" s="40"/>
      <c r="AR90" s="44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8"/>
    </row>
    <row r="92" s="2" customFormat="1" ht="29.28" customHeight="1">
      <c r="A92" s="38"/>
      <c r="B92" s="39"/>
      <c r="C92" s="94" t="s">
        <v>55</v>
      </c>
      <c r="D92" s="95"/>
      <c r="E92" s="95"/>
      <c r="F92" s="95"/>
      <c r="G92" s="95"/>
      <c r="H92" s="96"/>
      <c r="I92" s="97" t="s">
        <v>56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57</v>
      </c>
      <c r="AH92" s="95"/>
      <c r="AI92" s="95"/>
      <c r="AJ92" s="95"/>
      <c r="AK92" s="95"/>
      <c r="AL92" s="95"/>
      <c r="AM92" s="95"/>
      <c r="AN92" s="97" t="s">
        <v>58</v>
      </c>
      <c r="AO92" s="95"/>
      <c r="AP92" s="99"/>
      <c r="AQ92" s="100" t="s">
        <v>59</v>
      </c>
      <c r="AR92" s="44"/>
      <c r="AS92" s="101" t="s">
        <v>60</v>
      </c>
      <c r="AT92" s="102" t="s">
        <v>61</v>
      </c>
      <c r="AU92" s="102" t="s">
        <v>62</v>
      </c>
      <c r="AV92" s="102" t="s">
        <v>63</v>
      </c>
      <c r="AW92" s="102" t="s">
        <v>64</v>
      </c>
      <c r="AX92" s="102" t="s">
        <v>65</v>
      </c>
      <c r="AY92" s="102" t="s">
        <v>66</v>
      </c>
      <c r="AZ92" s="102" t="s">
        <v>67</v>
      </c>
      <c r="BA92" s="102" t="s">
        <v>68</v>
      </c>
      <c r="BB92" s="102" t="s">
        <v>69</v>
      </c>
      <c r="BC92" s="102" t="s">
        <v>70</v>
      </c>
      <c r="BD92" s="103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8"/>
    </row>
    <row r="94" s="6" customFormat="1" ht="32.4" customHeight="1">
      <c r="A94" s="6"/>
      <c r="B94" s="107"/>
      <c r="C94" s="108" t="s">
        <v>72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ROUND(AG95+AG101,2)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ROUND(AS95+AS101,2)</f>
        <v>0</v>
      </c>
      <c r="AT94" s="115">
        <f>ROUND(SUM(AV94:AW94),2)</f>
        <v>0</v>
      </c>
      <c r="AU94" s="116">
        <f>ROUND(AU95+AU101,5)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ROUND(AZ95+AZ101,2)</f>
        <v>0</v>
      </c>
      <c r="BA94" s="115">
        <f>ROUND(BA95+BA101,2)</f>
        <v>0</v>
      </c>
      <c r="BB94" s="115">
        <f>ROUND(BB95+BB101,2)</f>
        <v>0</v>
      </c>
      <c r="BC94" s="115">
        <f>ROUND(BC95+BC101,2)</f>
        <v>0</v>
      </c>
      <c r="BD94" s="117">
        <f>ROUND(BD95+BD101,2)</f>
        <v>0</v>
      </c>
      <c r="BE94" s="6"/>
      <c r="BS94" s="118" t="s">
        <v>73</v>
      </c>
      <c r="BT94" s="118" t="s">
        <v>74</v>
      </c>
      <c r="BU94" s="119" t="s">
        <v>75</v>
      </c>
      <c r="BV94" s="118" t="s">
        <v>76</v>
      </c>
      <c r="BW94" s="118" t="s">
        <v>5</v>
      </c>
      <c r="BX94" s="118" t="s">
        <v>77</v>
      </c>
      <c r="CL94" s="118" t="s">
        <v>1</v>
      </c>
    </row>
    <row r="95" s="7" customFormat="1" ht="16.5" customHeight="1">
      <c r="A95" s="7"/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ROUND(SUM(AG96:AG100),2)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80</v>
      </c>
      <c r="AR95" s="127"/>
      <c r="AS95" s="128">
        <f>ROUND(SUM(AS96:AS100),2)</f>
        <v>0</v>
      </c>
      <c r="AT95" s="129">
        <f>ROUND(SUM(AV95:AW95),2)</f>
        <v>0</v>
      </c>
      <c r="AU95" s="130">
        <f>ROUND(SUM(AU96:AU100),5)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ROUND(SUM(AZ96:AZ100),2)</f>
        <v>0</v>
      </c>
      <c r="BA95" s="129">
        <f>ROUND(SUM(BA96:BA100),2)</f>
        <v>0</v>
      </c>
      <c r="BB95" s="129">
        <f>ROUND(SUM(BB96:BB100),2)</f>
        <v>0</v>
      </c>
      <c r="BC95" s="129">
        <f>ROUND(SUM(BC96:BC100),2)</f>
        <v>0</v>
      </c>
      <c r="BD95" s="131">
        <f>ROUND(SUM(BD96:BD100),2)</f>
        <v>0</v>
      </c>
      <c r="BE95" s="7"/>
      <c r="BS95" s="132" t="s">
        <v>73</v>
      </c>
      <c r="BT95" s="132" t="s">
        <v>81</v>
      </c>
      <c r="BU95" s="132" t="s">
        <v>75</v>
      </c>
      <c r="BV95" s="132" t="s">
        <v>76</v>
      </c>
      <c r="BW95" s="132" t="s">
        <v>82</v>
      </c>
      <c r="BX95" s="132" t="s">
        <v>5</v>
      </c>
      <c r="CL95" s="132" t="s">
        <v>1</v>
      </c>
      <c r="CM95" s="132" t="s">
        <v>81</v>
      </c>
    </row>
    <row r="96" s="4" customFormat="1" ht="16.5" customHeight="1">
      <c r="A96" s="133" t="s">
        <v>83</v>
      </c>
      <c r="B96" s="71"/>
      <c r="C96" s="134"/>
      <c r="D96" s="134"/>
      <c r="E96" s="135" t="s">
        <v>84</v>
      </c>
      <c r="F96" s="135"/>
      <c r="G96" s="135"/>
      <c r="H96" s="135"/>
      <c r="I96" s="135"/>
      <c r="J96" s="134"/>
      <c r="K96" s="135" t="s">
        <v>85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'PS 01 - Stavební část'!J32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86</v>
      </c>
      <c r="AR96" s="73"/>
      <c r="AS96" s="138">
        <v>0</v>
      </c>
      <c r="AT96" s="139">
        <f>ROUND(SUM(AV96:AW96),2)</f>
        <v>0</v>
      </c>
      <c r="AU96" s="140">
        <f>'PS 01 - Stavební část'!P141</f>
        <v>0</v>
      </c>
      <c r="AV96" s="139">
        <f>'PS 01 - Stavební část'!J35</f>
        <v>0</v>
      </c>
      <c r="AW96" s="139">
        <f>'PS 01 - Stavební část'!J36</f>
        <v>0</v>
      </c>
      <c r="AX96" s="139">
        <f>'PS 01 - Stavební část'!J37</f>
        <v>0</v>
      </c>
      <c r="AY96" s="139">
        <f>'PS 01 - Stavební část'!J38</f>
        <v>0</v>
      </c>
      <c r="AZ96" s="139">
        <f>'PS 01 - Stavební část'!F35</f>
        <v>0</v>
      </c>
      <c r="BA96" s="139">
        <f>'PS 01 - Stavební část'!F36</f>
        <v>0</v>
      </c>
      <c r="BB96" s="139">
        <f>'PS 01 - Stavební část'!F37</f>
        <v>0</v>
      </c>
      <c r="BC96" s="139">
        <f>'PS 01 - Stavební část'!F38</f>
        <v>0</v>
      </c>
      <c r="BD96" s="141">
        <f>'PS 01 - Stavební část'!F39</f>
        <v>0</v>
      </c>
      <c r="BE96" s="4"/>
      <c r="BT96" s="142" t="s">
        <v>87</v>
      </c>
      <c r="BV96" s="142" t="s">
        <v>76</v>
      </c>
      <c r="BW96" s="142" t="s">
        <v>88</v>
      </c>
      <c r="BX96" s="142" t="s">
        <v>82</v>
      </c>
      <c r="CL96" s="142" t="s">
        <v>1</v>
      </c>
    </row>
    <row r="97" s="4" customFormat="1" ht="16.5" customHeight="1">
      <c r="A97" s="133" t="s">
        <v>83</v>
      </c>
      <c r="B97" s="71"/>
      <c r="C97" s="134"/>
      <c r="D97" s="134"/>
      <c r="E97" s="135" t="s">
        <v>89</v>
      </c>
      <c r="F97" s="135"/>
      <c r="G97" s="135"/>
      <c r="H97" s="135"/>
      <c r="I97" s="135"/>
      <c r="J97" s="134"/>
      <c r="K97" s="135" t="s">
        <v>90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'PS 02 - Vytápění 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86</v>
      </c>
      <c r="AR97" s="73"/>
      <c r="AS97" s="138">
        <v>0</v>
      </c>
      <c r="AT97" s="139">
        <f>ROUND(SUM(AV97:AW97),2)</f>
        <v>0</v>
      </c>
      <c r="AU97" s="140">
        <f>'PS 02 - Vytápění '!P127</f>
        <v>0</v>
      </c>
      <c r="AV97" s="139">
        <f>'PS 02 - Vytápění '!J35</f>
        <v>0</v>
      </c>
      <c r="AW97" s="139">
        <f>'PS 02 - Vytápění '!J36</f>
        <v>0</v>
      </c>
      <c r="AX97" s="139">
        <f>'PS 02 - Vytápění '!J37</f>
        <v>0</v>
      </c>
      <c r="AY97" s="139">
        <f>'PS 02 - Vytápění '!J38</f>
        <v>0</v>
      </c>
      <c r="AZ97" s="139">
        <f>'PS 02 - Vytápění '!F35</f>
        <v>0</v>
      </c>
      <c r="BA97" s="139">
        <f>'PS 02 - Vytápění '!F36</f>
        <v>0</v>
      </c>
      <c r="BB97" s="139">
        <f>'PS 02 - Vytápění '!F37</f>
        <v>0</v>
      </c>
      <c r="BC97" s="139">
        <f>'PS 02 - Vytápění '!F38</f>
        <v>0</v>
      </c>
      <c r="BD97" s="141">
        <f>'PS 02 - Vytápění '!F39</f>
        <v>0</v>
      </c>
      <c r="BE97" s="4"/>
      <c r="BT97" s="142" t="s">
        <v>87</v>
      </c>
      <c r="BV97" s="142" t="s">
        <v>76</v>
      </c>
      <c r="BW97" s="142" t="s">
        <v>91</v>
      </c>
      <c r="BX97" s="142" t="s">
        <v>82</v>
      </c>
      <c r="CL97" s="142" t="s">
        <v>1</v>
      </c>
    </row>
    <row r="98" s="4" customFormat="1" ht="16.5" customHeight="1">
      <c r="A98" s="133" t="s">
        <v>83</v>
      </c>
      <c r="B98" s="71"/>
      <c r="C98" s="134"/>
      <c r="D98" s="134"/>
      <c r="E98" s="135" t="s">
        <v>92</v>
      </c>
      <c r="F98" s="135"/>
      <c r="G98" s="135"/>
      <c r="H98" s="135"/>
      <c r="I98" s="135"/>
      <c r="J98" s="134"/>
      <c r="K98" s="135" t="s">
        <v>93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'PS 03 - Elektroinstalace'!J32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86</v>
      </c>
      <c r="AR98" s="73"/>
      <c r="AS98" s="138">
        <v>0</v>
      </c>
      <c r="AT98" s="139">
        <f>ROUND(SUM(AV98:AW98),2)</f>
        <v>0</v>
      </c>
      <c r="AU98" s="140">
        <f>'PS 03 - Elektroinstalace'!P121</f>
        <v>0</v>
      </c>
      <c r="AV98" s="139">
        <f>'PS 03 - Elektroinstalace'!J35</f>
        <v>0</v>
      </c>
      <c r="AW98" s="139">
        <f>'PS 03 - Elektroinstalace'!J36</f>
        <v>0</v>
      </c>
      <c r="AX98" s="139">
        <f>'PS 03 - Elektroinstalace'!J37</f>
        <v>0</v>
      </c>
      <c r="AY98" s="139">
        <f>'PS 03 - Elektroinstalace'!J38</f>
        <v>0</v>
      </c>
      <c r="AZ98" s="139">
        <f>'PS 03 - Elektroinstalace'!F35</f>
        <v>0</v>
      </c>
      <c r="BA98" s="139">
        <f>'PS 03 - Elektroinstalace'!F36</f>
        <v>0</v>
      </c>
      <c r="BB98" s="139">
        <f>'PS 03 - Elektroinstalace'!F37</f>
        <v>0</v>
      </c>
      <c r="BC98" s="139">
        <f>'PS 03 - Elektroinstalace'!F38</f>
        <v>0</v>
      </c>
      <c r="BD98" s="141">
        <f>'PS 03 - Elektroinstalace'!F39</f>
        <v>0</v>
      </c>
      <c r="BE98" s="4"/>
      <c r="BT98" s="142" t="s">
        <v>87</v>
      </c>
      <c r="BV98" s="142" t="s">
        <v>76</v>
      </c>
      <c r="BW98" s="142" t="s">
        <v>94</v>
      </c>
      <c r="BX98" s="142" t="s">
        <v>82</v>
      </c>
      <c r="CL98" s="142" t="s">
        <v>1</v>
      </c>
    </row>
    <row r="99" s="4" customFormat="1" ht="16.5" customHeight="1">
      <c r="A99" s="133" t="s">
        <v>83</v>
      </c>
      <c r="B99" s="71"/>
      <c r="C99" s="134"/>
      <c r="D99" s="134"/>
      <c r="E99" s="135" t="s">
        <v>95</v>
      </c>
      <c r="F99" s="135"/>
      <c r="G99" s="135"/>
      <c r="H99" s="135"/>
      <c r="I99" s="135"/>
      <c r="J99" s="134"/>
      <c r="K99" s="135" t="s">
        <v>96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'PS 04 - Slaboproudé rozvody'!J32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86</v>
      </c>
      <c r="AR99" s="73"/>
      <c r="AS99" s="138">
        <v>0</v>
      </c>
      <c r="AT99" s="139">
        <f>ROUND(SUM(AV99:AW99),2)</f>
        <v>0</v>
      </c>
      <c r="AU99" s="140">
        <f>'PS 04 - Slaboproudé rozvody'!P121</f>
        <v>0</v>
      </c>
      <c r="AV99" s="139">
        <f>'PS 04 - Slaboproudé rozvody'!J35</f>
        <v>0</v>
      </c>
      <c r="AW99" s="139">
        <f>'PS 04 - Slaboproudé rozvody'!J36</f>
        <v>0</v>
      </c>
      <c r="AX99" s="139">
        <f>'PS 04 - Slaboproudé rozvody'!J37</f>
        <v>0</v>
      </c>
      <c r="AY99" s="139">
        <f>'PS 04 - Slaboproudé rozvody'!J38</f>
        <v>0</v>
      </c>
      <c r="AZ99" s="139">
        <f>'PS 04 - Slaboproudé rozvody'!F35</f>
        <v>0</v>
      </c>
      <c r="BA99" s="139">
        <f>'PS 04 - Slaboproudé rozvody'!F36</f>
        <v>0</v>
      </c>
      <c r="BB99" s="139">
        <f>'PS 04 - Slaboproudé rozvody'!F37</f>
        <v>0</v>
      </c>
      <c r="BC99" s="139">
        <f>'PS 04 - Slaboproudé rozvody'!F38</f>
        <v>0</v>
      </c>
      <c r="BD99" s="141">
        <f>'PS 04 - Slaboproudé rozvody'!F39</f>
        <v>0</v>
      </c>
      <c r="BE99" s="4"/>
      <c r="BT99" s="142" t="s">
        <v>87</v>
      </c>
      <c r="BV99" s="142" t="s">
        <v>76</v>
      </c>
      <c r="BW99" s="142" t="s">
        <v>97</v>
      </c>
      <c r="BX99" s="142" t="s">
        <v>82</v>
      </c>
      <c r="CL99" s="142" t="s">
        <v>1</v>
      </c>
    </row>
    <row r="100" s="4" customFormat="1" ht="16.5" customHeight="1">
      <c r="A100" s="133" t="s">
        <v>83</v>
      </c>
      <c r="B100" s="71"/>
      <c r="C100" s="134"/>
      <c r="D100" s="134"/>
      <c r="E100" s="135" t="s">
        <v>98</v>
      </c>
      <c r="F100" s="135"/>
      <c r="G100" s="135"/>
      <c r="H100" s="135"/>
      <c r="I100" s="135"/>
      <c r="J100" s="134"/>
      <c r="K100" s="135" t="s">
        <v>99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'PS 05 - VRN'!J32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86</v>
      </c>
      <c r="AR100" s="73"/>
      <c r="AS100" s="138">
        <v>0</v>
      </c>
      <c r="AT100" s="139">
        <f>ROUND(SUM(AV100:AW100),2)</f>
        <v>0</v>
      </c>
      <c r="AU100" s="140">
        <f>'PS 05 - VRN'!P123</f>
        <v>0</v>
      </c>
      <c r="AV100" s="139">
        <f>'PS 05 - VRN'!J35</f>
        <v>0</v>
      </c>
      <c r="AW100" s="139">
        <f>'PS 05 - VRN'!J36</f>
        <v>0</v>
      </c>
      <c r="AX100" s="139">
        <f>'PS 05 - VRN'!J37</f>
        <v>0</v>
      </c>
      <c r="AY100" s="139">
        <f>'PS 05 - VRN'!J38</f>
        <v>0</v>
      </c>
      <c r="AZ100" s="139">
        <f>'PS 05 - VRN'!F35</f>
        <v>0</v>
      </c>
      <c r="BA100" s="139">
        <f>'PS 05 - VRN'!F36</f>
        <v>0</v>
      </c>
      <c r="BB100" s="139">
        <f>'PS 05 - VRN'!F37</f>
        <v>0</v>
      </c>
      <c r="BC100" s="139">
        <f>'PS 05 - VRN'!F38</f>
        <v>0</v>
      </c>
      <c r="BD100" s="141">
        <f>'PS 05 - VRN'!F39</f>
        <v>0</v>
      </c>
      <c r="BE100" s="4"/>
      <c r="BT100" s="142" t="s">
        <v>87</v>
      </c>
      <c r="BV100" s="142" t="s">
        <v>76</v>
      </c>
      <c r="BW100" s="142" t="s">
        <v>100</v>
      </c>
      <c r="BX100" s="142" t="s">
        <v>82</v>
      </c>
      <c r="CL100" s="142" t="s">
        <v>1</v>
      </c>
    </row>
    <row r="101" s="7" customFormat="1" ht="16.5" customHeight="1">
      <c r="A101" s="7"/>
      <c r="B101" s="120"/>
      <c r="C101" s="121"/>
      <c r="D101" s="122" t="s">
        <v>101</v>
      </c>
      <c r="E101" s="122"/>
      <c r="F101" s="122"/>
      <c r="G101" s="122"/>
      <c r="H101" s="122"/>
      <c r="I101" s="123"/>
      <c r="J101" s="122" t="s">
        <v>102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ROUND(SUM(AG102:AG106),2)</f>
        <v>0</v>
      </c>
      <c r="AH101" s="123"/>
      <c r="AI101" s="123"/>
      <c r="AJ101" s="123"/>
      <c r="AK101" s="123"/>
      <c r="AL101" s="123"/>
      <c r="AM101" s="123"/>
      <c r="AN101" s="125">
        <f>SUM(AG101,AT101)</f>
        <v>0</v>
      </c>
      <c r="AO101" s="123"/>
      <c r="AP101" s="123"/>
      <c r="AQ101" s="126" t="s">
        <v>80</v>
      </c>
      <c r="AR101" s="127"/>
      <c r="AS101" s="128">
        <f>ROUND(SUM(AS102:AS106),2)</f>
        <v>0</v>
      </c>
      <c r="AT101" s="129">
        <f>ROUND(SUM(AV101:AW101),2)</f>
        <v>0</v>
      </c>
      <c r="AU101" s="130">
        <f>ROUND(SUM(AU102:AU106),5)</f>
        <v>0</v>
      </c>
      <c r="AV101" s="129">
        <f>ROUND(AZ101*L29,2)</f>
        <v>0</v>
      </c>
      <c r="AW101" s="129">
        <f>ROUND(BA101*L30,2)</f>
        <v>0</v>
      </c>
      <c r="AX101" s="129">
        <f>ROUND(BB101*L29,2)</f>
        <v>0</v>
      </c>
      <c r="AY101" s="129">
        <f>ROUND(BC101*L30,2)</f>
        <v>0</v>
      </c>
      <c r="AZ101" s="129">
        <f>ROUND(SUM(AZ102:AZ106),2)</f>
        <v>0</v>
      </c>
      <c r="BA101" s="129">
        <f>ROUND(SUM(BA102:BA106),2)</f>
        <v>0</v>
      </c>
      <c r="BB101" s="129">
        <f>ROUND(SUM(BB102:BB106),2)</f>
        <v>0</v>
      </c>
      <c r="BC101" s="129">
        <f>ROUND(SUM(BC102:BC106),2)</f>
        <v>0</v>
      </c>
      <c r="BD101" s="131">
        <f>ROUND(SUM(BD102:BD106),2)</f>
        <v>0</v>
      </c>
      <c r="BE101" s="7"/>
      <c r="BS101" s="132" t="s">
        <v>73</v>
      </c>
      <c r="BT101" s="132" t="s">
        <v>81</v>
      </c>
      <c r="BU101" s="132" t="s">
        <v>75</v>
      </c>
      <c r="BV101" s="132" t="s">
        <v>76</v>
      </c>
      <c r="BW101" s="132" t="s">
        <v>103</v>
      </c>
      <c r="BX101" s="132" t="s">
        <v>5</v>
      </c>
      <c r="CL101" s="132" t="s">
        <v>1</v>
      </c>
      <c r="CM101" s="132" t="s">
        <v>81</v>
      </c>
    </row>
    <row r="102" s="4" customFormat="1" ht="16.5" customHeight="1">
      <c r="A102" s="133" t="s">
        <v>83</v>
      </c>
      <c r="B102" s="71"/>
      <c r="C102" s="134"/>
      <c r="D102" s="134"/>
      <c r="E102" s="135" t="s">
        <v>84</v>
      </c>
      <c r="F102" s="135"/>
      <c r="G102" s="135"/>
      <c r="H102" s="135"/>
      <c r="I102" s="135"/>
      <c r="J102" s="134"/>
      <c r="K102" s="135" t="s">
        <v>85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'PS 01 - Stavební část_01'!J32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86</v>
      </c>
      <c r="AR102" s="73"/>
      <c r="AS102" s="138">
        <v>0</v>
      </c>
      <c r="AT102" s="139">
        <f>ROUND(SUM(AV102:AW102),2)</f>
        <v>0</v>
      </c>
      <c r="AU102" s="140">
        <f>'PS 01 - Stavební část_01'!P146</f>
        <v>0</v>
      </c>
      <c r="AV102" s="139">
        <f>'PS 01 - Stavební část_01'!J35</f>
        <v>0</v>
      </c>
      <c r="AW102" s="139">
        <f>'PS 01 - Stavební část_01'!J36</f>
        <v>0</v>
      </c>
      <c r="AX102" s="139">
        <f>'PS 01 - Stavební část_01'!J37</f>
        <v>0</v>
      </c>
      <c r="AY102" s="139">
        <f>'PS 01 - Stavební část_01'!J38</f>
        <v>0</v>
      </c>
      <c r="AZ102" s="139">
        <f>'PS 01 - Stavební část_01'!F35</f>
        <v>0</v>
      </c>
      <c r="BA102" s="139">
        <f>'PS 01 - Stavební část_01'!F36</f>
        <v>0</v>
      </c>
      <c r="BB102" s="139">
        <f>'PS 01 - Stavební část_01'!F37</f>
        <v>0</v>
      </c>
      <c r="BC102" s="139">
        <f>'PS 01 - Stavební část_01'!F38</f>
        <v>0</v>
      </c>
      <c r="BD102" s="141">
        <f>'PS 01 - Stavební část_01'!F39</f>
        <v>0</v>
      </c>
      <c r="BE102" s="4"/>
      <c r="BT102" s="142" t="s">
        <v>87</v>
      </c>
      <c r="BV102" s="142" t="s">
        <v>76</v>
      </c>
      <c r="BW102" s="142" t="s">
        <v>104</v>
      </c>
      <c r="BX102" s="142" t="s">
        <v>103</v>
      </c>
      <c r="CL102" s="142" t="s">
        <v>1</v>
      </c>
    </row>
    <row r="103" s="4" customFormat="1" ht="16.5" customHeight="1">
      <c r="A103" s="133" t="s">
        <v>83</v>
      </c>
      <c r="B103" s="71"/>
      <c r="C103" s="134"/>
      <c r="D103" s="134"/>
      <c r="E103" s="135" t="s">
        <v>89</v>
      </c>
      <c r="F103" s="135"/>
      <c r="G103" s="135"/>
      <c r="H103" s="135"/>
      <c r="I103" s="135"/>
      <c r="J103" s="134"/>
      <c r="K103" s="135" t="s">
        <v>90</v>
      </c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'PS 02 - Vytápění _01'!J32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86</v>
      </c>
      <c r="AR103" s="73"/>
      <c r="AS103" s="138">
        <v>0</v>
      </c>
      <c r="AT103" s="139">
        <f>ROUND(SUM(AV103:AW103),2)</f>
        <v>0</v>
      </c>
      <c r="AU103" s="140">
        <f>'PS 02 - Vytápění _01'!P127</f>
        <v>0</v>
      </c>
      <c r="AV103" s="139">
        <f>'PS 02 - Vytápění _01'!J35</f>
        <v>0</v>
      </c>
      <c r="AW103" s="139">
        <f>'PS 02 - Vytápění _01'!J36</f>
        <v>0</v>
      </c>
      <c r="AX103" s="139">
        <f>'PS 02 - Vytápění _01'!J37</f>
        <v>0</v>
      </c>
      <c r="AY103" s="139">
        <f>'PS 02 - Vytápění _01'!J38</f>
        <v>0</v>
      </c>
      <c r="AZ103" s="139">
        <f>'PS 02 - Vytápění _01'!F35</f>
        <v>0</v>
      </c>
      <c r="BA103" s="139">
        <f>'PS 02 - Vytápění _01'!F36</f>
        <v>0</v>
      </c>
      <c r="BB103" s="139">
        <f>'PS 02 - Vytápění _01'!F37</f>
        <v>0</v>
      </c>
      <c r="BC103" s="139">
        <f>'PS 02 - Vytápění _01'!F38</f>
        <v>0</v>
      </c>
      <c r="BD103" s="141">
        <f>'PS 02 - Vytápění _01'!F39</f>
        <v>0</v>
      </c>
      <c r="BE103" s="4"/>
      <c r="BT103" s="142" t="s">
        <v>87</v>
      </c>
      <c r="BV103" s="142" t="s">
        <v>76</v>
      </c>
      <c r="BW103" s="142" t="s">
        <v>105</v>
      </c>
      <c r="BX103" s="142" t="s">
        <v>103</v>
      </c>
      <c r="CL103" s="142" t="s">
        <v>1</v>
      </c>
    </row>
    <row r="104" s="4" customFormat="1" ht="16.5" customHeight="1">
      <c r="A104" s="133" t="s">
        <v>83</v>
      </c>
      <c r="B104" s="71"/>
      <c r="C104" s="134"/>
      <c r="D104" s="134"/>
      <c r="E104" s="135" t="s">
        <v>92</v>
      </c>
      <c r="F104" s="135"/>
      <c r="G104" s="135"/>
      <c r="H104" s="135"/>
      <c r="I104" s="135"/>
      <c r="J104" s="134"/>
      <c r="K104" s="135" t="s">
        <v>93</v>
      </c>
      <c r="L104" s="135"/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6">
        <f>'PS 03 - Elektroinstalace_01'!J32</f>
        <v>0</v>
      </c>
      <c r="AH104" s="134"/>
      <c r="AI104" s="134"/>
      <c r="AJ104" s="134"/>
      <c r="AK104" s="134"/>
      <c r="AL104" s="134"/>
      <c r="AM104" s="134"/>
      <c r="AN104" s="136">
        <f>SUM(AG104,AT104)</f>
        <v>0</v>
      </c>
      <c r="AO104" s="134"/>
      <c r="AP104" s="134"/>
      <c r="AQ104" s="137" t="s">
        <v>86</v>
      </c>
      <c r="AR104" s="73"/>
      <c r="AS104" s="138">
        <v>0</v>
      </c>
      <c r="AT104" s="139">
        <f>ROUND(SUM(AV104:AW104),2)</f>
        <v>0</v>
      </c>
      <c r="AU104" s="140">
        <f>'PS 03 - Elektroinstalace_01'!P121</f>
        <v>0</v>
      </c>
      <c r="AV104" s="139">
        <f>'PS 03 - Elektroinstalace_01'!J35</f>
        <v>0</v>
      </c>
      <c r="AW104" s="139">
        <f>'PS 03 - Elektroinstalace_01'!J36</f>
        <v>0</v>
      </c>
      <c r="AX104" s="139">
        <f>'PS 03 - Elektroinstalace_01'!J37</f>
        <v>0</v>
      </c>
      <c r="AY104" s="139">
        <f>'PS 03 - Elektroinstalace_01'!J38</f>
        <v>0</v>
      </c>
      <c r="AZ104" s="139">
        <f>'PS 03 - Elektroinstalace_01'!F35</f>
        <v>0</v>
      </c>
      <c r="BA104" s="139">
        <f>'PS 03 - Elektroinstalace_01'!F36</f>
        <v>0</v>
      </c>
      <c r="BB104" s="139">
        <f>'PS 03 - Elektroinstalace_01'!F37</f>
        <v>0</v>
      </c>
      <c r="BC104" s="139">
        <f>'PS 03 - Elektroinstalace_01'!F38</f>
        <v>0</v>
      </c>
      <c r="BD104" s="141">
        <f>'PS 03 - Elektroinstalace_01'!F39</f>
        <v>0</v>
      </c>
      <c r="BE104" s="4"/>
      <c r="BT104" s="142" t="s">
        <v>87</v>
      </c>
      <c r="BV104" s="142" t="s">
        <v>76</v>
      </c>
      <c r="BW104" s="142" t="s">
        <v>106</v>
      </c>
      <c r="BX104" s="142" t="s">
        <v>103</v>
      </c>
      <c r="CL104" s="142" t="s">
        <v>1</v>
      </c>
    </row>
    <row r="105" s="4" customFormat="1" ht="16.5" customHeight="1">
      <c r="A105" s="133" t="s">
        <v>83</v>
      </c>
      <c r="B105" s="71"/>
      <c r="C105" s="134"/>
      <c r="D105" s="134"/>
      <c r="E105" s="135" t="s">
        <v>95</v>
      </c>
      <c r="F105" s="135"/>
      <c r="G105" s="135"/>
      <c r="H105" s="135"/>
      <c r="I105" s="135"/>
      <c r="J105" s="134"/>
      <c r="K105" s="135" t="s">
        <v>96</v>
      </c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6">
        <f>'PS 04 - Slaboproudé rozvody_01'!J32</f>
        <v>0</v>
      </c>
      <c r="AH105" s="134"/>
      <c r="AI105" s="134"/>
      <c r="AJ105" s="134"/>
      <c r="AK105" s="134"/>
      <c r="AL105" s="134"/>
      <c r="AM105" s="134"/>
      <c r="AN105" s="136">
        <f>SUM(AG105,AT105)</f>
        <v>0</v>
      </c>
      <c r="AO105" s="134"/>
      <c r="AP105" s="134"/>
      <c r="AQ105" s="137" t="s">
        <v>86</v>
      </c>
      <c r="AR105" s="73"/>
      <c r="AS105" s="138">
        <v>0</v>
      </c>
      <c r="AT105" s="139">
        <f>ROUND(SUM(AV105:AW105),2)</f>
        <v>0</v>
      </c>
      <c r="AU105" s="140">
        <f>'PS 04 - Slaboproudé rozvody_01'!P121</f>
        <v>0</v>
      </c>
      <c r="AV105" s="139">
        <f>'PS 04 - Slaboproudé rozvody_01'!J35</f>
        <v>0</v>
      </c>
      <c r="AW105" s="139">
        <f>'PS 04 - Slaboproudé rozvody_01'!J36</f>
        <v>0</v>
      </c>
      <c r="AX105" s="139">
        <f>'PS 04 - Slaboproudé rozvody_01'!J37</f>
        <v>0</v>
      </c>
      <c r="AY105" s="139">
        <f>'PS 04 - Slaboproudé rozvody_01'!J38</f>
        <v>0</v>
      </c>
      <c r="AZ105" s="139">
        <f>'PS 04 - Slaboproudé rozvody_01'!F35</f>
        <v>0</v>
      </c>
      <c r="BA105" s="139">
        <f>'PS 04 - Slaboproudé rozvody_01'!F36</f>
        <v>0</v>
      </c>
      <c r="BB105" s="139">
        <f>'PS 04 - Slaboproudé rozvody_01'!F37</f>
        <v>0</v>
      </c>
      <c r="BC105" s="139">
        <f>'PS 04 - Slaboproudé rozvody_01'!F38</f>
        <v>0</v>
      </c>
      <c r="BD105" s="141">
        <f>'PS 04 - Slaboproudé rozvody_01'!F39</f>
        <v>0</v>
      </c>
      <c r="BE105" s="4"/>
      <c r="BT105" s="142" t="s">
        <v>87</v>
      </c>
      <c r="BV105" s="142" t="s">
        <v>76</v>
      </c>
      <c r="BW105" s="142" t="s">
        <v>107</v>
      </c>
      <c r="BX105" s="142" t="s">
        <v>103</v>
      </c>
      <c r="CL105" s="142" t="s">
        <v>1</v>
      </c>
    </row>
    <row r="106" s="4" customFormat="1" ht="16.5" customHeight="1">
      <c r="A106" s="133" t="s">
        <v>83</v>
      </c>
      <c r="B106" s="71"/>
      <c r="C106" s="134"/>
      <c r="D106" s="134"/>
      <c r="E106" s="135" t="s">
        <v>98</v>
      </c>
      <c r="F106" s="135"/>
      <c r="G106" s="135"/>
      <c r="H106" s="135"/>
      <c r="I106" s="135"/>
      <c r="J106" s="134"/>
      <c r="K106" s="135" t="s">
        <v>99</v>
      </c>
      <c r="L106" s="135"/>
      <c r="M106" s="135"/>
      <c r="N106" s="135"/>
      <c r="O106" s="135"/>
      <c r="P106" s="135"/>
      <c r="Q106" s="135"/>
      <c r="R106" s="135"/>
      <c r="S106" s="135"/>
      <c r="T106" s="135"/>
      <c r="U106" s="135"/>
      <c r="V106" s="135"/>
      <c r="W106" s="135"/>
      <c r="X106" s="135"/>
      <c r="Y106" s="135"/>
      <c r="Z106" s="135"/>
      <c r="AA106" s="135"/>
      <c r="AB106" s="135"/>
      <c r="AC106" s="135"/>
      <c r="AD106" s="135"/>
      <c r="AE106" s="135"/>
      <c r="AF106" s="135"/>
      <c r="AG106" s="136">
        <f>'PS 05 - VRN_01'!J32</f>
        <v>0</v>
      </c>
      <c r="AH106" s="134"/>
      <c r="AI106" s="134"/>
      <c r="AJ106" s="134"/>
      <c r="AK106" s="134"/>
      <c r="AL106" s="134"/>
      <c r="AM106" s="134"/>
      <c r="AN106" s="136">
        <f>SUM(AG106,AT106)</f>
        <v>0</v>
      </c>
      <c r="AO106" s="134"/>
      <c r="AP106" s="134"/>
      <c r="AQ106" s="137" t="s">
        <v>86</v>
      </c>
      <c r="AR106" s="73"/>
      <c r="AS106" s="143">
        <v>0</v>
      </c>
      <c r="AT106" s="144">
        <f>ROUND(SUM(AV106:AW106),2)</f>
        <v>0</v>
      </c>
      <c r="AU106" s="145">
        <f>'PS 05 - VRN_01'!P123</f>
        <v>0</v>
      </c>
      <c r="AV106" s="144">
        <f>'PS 05 - VRN_01'!J35</f>
        <v>0</v>
      </c>
      <c r="AW106" s="144">
        <f>'PS 05 - VRN_01'!J36</f>
        <v>0</v>
      </c>
      <c r="AX106" s="144">
        <f>'PS 05 - VRN_01'!J37</f>
        <v>0</v>
      </c>
      <c r="AY106" s="144">
        <f>'PS 05 - VRN_01'!J38</f>
        <v>0</v>
      </c>
      <c r="AZ106" s="144">
        <f>'PS 05 - VRN_01'!F35</f>
        <v>0</v>
      </c>
      <c r="BA106" s="144">
        <f>'PS 05 - VRN_01'!F36</f>
        <v>0</v>
      </c>
      <c r="BB106" s="144">
        <f>'PS 05 - VRN_01'!F37</f>
        <v>0</v>
      </c>
      <c r="BC106" s="144">
        <f>'PS 05 - VRN_01'!F38</f>
        <v>0</v>
      </c>
      <c r="BD106" s="146">
        <f>'PS 05 - VRN_01'!F39</f>
        <v>0</v>
      </c>
      <c r="BE106" s="4"/>
      <c r="BT106" s="142" t="s">
        <v>87</v>
      </c>
      <c r="BV106" s="142" t="s">
        <v>76</v>
      </c>
      <c r="BW106" s="142" t="s">
        <v>108</v>
      </c>
      <c r="BX106" s="142" t="s">
        <v>103</v>
      </c>
      <c r="CL106" s="142" t="s">
        <v>1</v>
      </c>
    </row>
    <row r="107" s="2" customFormat="1" ht="30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4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  <row r="108" s="2" customFormat="1" ht="6.96" customHeight="1">
      <c r="A108" s="38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  <c r="AJ108" s="68"/>
      <c r="AK108" s="68"/>
      <c r="AL108" s="68"/>
      <c r="AM108" s="68"/>
      <c r="AN108" s="68"/>
      <c r="AO108" s="68"/>
      <c r="AP108" s="68"/>
      <c r="AQ108" s="68"/>
      <c r="AR108" s="44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</row>
  </sheetData>
  <sheetProtection sheet="1" formatColumns="0" formatRows="0" objects="1" scenarios="1" spinCount="100000" saltValue="3MAf5jOwxK/1joJuf/uQomUkdUNwVwXeHg/CptId0HXeF73U4w/mA1fRruIlAlBr77Me+enPB62PBjMi01qAPQ==" hashValue="e6nxcIlo9wEVNWCEs1QV/Vu1AcEhz7yyjcY7FV5C8Q+r6dbw1gFbUugFmPbeu9/LdZNfgkhp2CNnB50Cw0CR7Q==" algorithmName="SHA-512" password="CC35"/>
  <mergeCells count="86">
    <mergeCell ref="C92:G92"/>
    <mergeCell ref="D101:H101"/>
    <mergeCell ref="D95:H95"/>
    <mergeCell ref="E100:I100"/>
    <mergeCell ref="E96:I96"/>
    <mergeCell ref="E104:I104"/>
    <mergeCell ref="E97:I97"/>
    <mergeCell ref="E102:I102"/>
    <mergeCell ref="E98:I98"/>
    <mergeCell ref="E99:I99"/>
    <mergeCell ref="E103:I103"/>
    <mergeCell ref="I92:AF92"/>
    <mergeCell ref="J101:AF101"/>
    <mergeCell ref="J95:AF95"/>
    <mergeCell ref="K102:AF102"/>
    <mergeCell ref="K98:AF98"/>
    <mergeCell ref="K103:AF103"/>
    <mergeCell ref="K100:AF100"/>
    <mergeCell ref="K96:AF96"/>
    <mergeCell ref="K104:AF104"/>
    <mergeCell ref="K99:AF99"/>
    <mergeCell ref="K97:AF97"/>
    <mergeCell ref="L85:AO85"/>
    <mergeCell ref="E105:I105"/>
    <mergeCell ref="K105:AF105"/>
    <mergeCell ref="E106:I106"/>
    <mergeCell ref="K106:AF106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2:AM102"/>
    <mergeCell ref="AG103:AM103"/>
    <mergeCell ref="AG100:AM100"/>
    <mergeCell ref="AG101:AM101"/>
    <mergeCell ref="AG104:AM104"/>
    <mergeCell ref="AG98:AM98"/>
    <mergeCell ref="AG97:AM97"/>
    <mergeCell ref="AG96:AM96"/>
    <mergeCell ref="AG95:AM95"/>
    <mergeCell ref="AG99:AM99"/>
    <mergeCell ref="AG92:AM92"/>
    <mergeCell ref="AM87:AN87"/>
    <mergeCell ref="AM89:AP89"/>
    <mergeCell ref="AM90:AP90"/>
    <mergeCell ref="AN99:AP99"/>
    <mergeCell ref="AN104:AP104"/>
    <mergeCell ref="AN103:AP103"/>
    <mergeCell ref="AN92:AP92"/>
    <mergeCell ref="AN102:AP102"/>
    <mergeCell ref="AN95:AP95"/>
    <mergeCell ref="AN100:AP100"/>
    <mergeCell ref="AN96:AP96"/>
    <mergeCell ref="AN97:AP97"/>
    <mergeCell ref="AN101:AP101"/>
    <mergeCell ref="AN98:AP98"/>
    <mergeCell ref="AS89:AT91"/>
    <mergeCell ref="AN105:AP105"/>
    <mergeCell ref="AG105:AM105"/>
    <mergeCell ref="AN106:AP106"/>
    <mergeCell ref="AG106:AM106"/>
    <mergeCell ref="AN94:AP94"/>
  </mergeCells>
  <hyperlinks>
    <hyperlink ref="A96" location="'PS 01 - Stavební část'!C2" display="/"/>
    <hyperlink ref="A97" location="'PS 02 - Vytápění '!C2" display="/"/>
    <hyperlink ref="A98" location="'PS 03 - Elektroinstalace'!C2" display="/"/>
    <hyperlink ref="A99" location="'PS 04 - Slaboproudé rozvody'!C2" display="/"/>
    <hyperlink ref="A100" location="'PS 05 - VRN'!C2" display="/"/>
    <hyperlink ref="A102" location="'PS 01 - Stavební část_01'!C2" display="/"/>
    <hyperlink ref="A103" location="'PS 02 - Vytápění _01'!C2" display="/"/>
    <hyperlink ref="A104" location="'PS 03 - Elektroinstalace_01'!C2" display="/"/>
    <hyperlink ref="A105" location="'PS 04 - Slaboproudé rozvody_01'!C2" display="/"/>
    <hyperlink ref="A106" location="'PS 05 - VRN_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81</v>
      </c>
    </row>
    <row r="4" s="1" customFormat="1" ht="24.96" customHeight="1">
      <c r="B4" s="20"/>
      <c r="D4" s="149" t="s">
        <v>109</v>
      </c>
      <c r="L4" s="20"/>
      <c r="M4" s="15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Nýrsko ON - oprava bytových jednotek</v>
      </c>
      <c r="F7" s="151"/>
      <c r="G7" s="151"/>
      <c r="H7" s="151"/>
      <c r="L7" s="20"/>
    </row>
    <row r="8" s="1" customFormat="1" ht="12" customHeight="1">
      <c r="B8" s="20"/>
      <c r="D8" s="151" t="s">
        <v>110</v>
      </c>
      <c r="L8" s="20"/>
    </row>
    <row r="9" s="2" customFormat="1" ht="16.5" customHeight="1">
      <c r="A9" s="38"/>
      <c r="B9" s="44"/>
      <c r="C9" s="38"/>
      <c r="D9" s="38"/>
      <c r="E9" s="152" t="s">
        <v>1133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112</v>
      </c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1085</v>
      </c>
      <c r="F11" s="38"/>
      <c r="G11" s="38"/>
      <c r="H11" s="38"/>
      <c r="I11" s="38"/>
      <c r="J11" s="38"/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2" t="s">
        <v>1</v>
      </c>
      <c r="G13" s="38"/>
      <c r="H13" s="38"/>
      <c r="I13" s="151" t="s">
        <v>19</v>
      </c>
      <c r="J13" s="142" t="s">
        <v>1</v>
      </c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2" t="s">
        <v>21</v>
      </c>
      <c r="G14" s="38"/>
      <c r="H14" s="38"/>
      <c r="I14" s="151" t="s">
        <v>22</v>
      </c>
      <c r="J14" s="154" t="str">
        <f>'Rekapitulace stavby'!AN8</f>
        <v>2. 4. 2021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2" t="str">
        <f>IF('Rekapitulace stavby'!AN10="","",'Rekapitulace stavby'!AN10)</f>
        <v/>
      </c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2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2" t="str">
        <f>IF('Rekapitulace stavby'!AN11="","",'Rekapitulace stavby'!AN11)</f>
        <v/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2"/>
      <c r="G20" s="142"/>
      <c r="H20" s="142"/>
      <c r="I20" s="151" t="s">
        <v>26</v>
      </c>
      <c r="J20" s="33" t="str">
        <f>'Rekapitulace stavby'!AN14</f>
        <v>Vyplň údaj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2" t="str">
        <f>IF('Rekapitulace stavby'!AN16="","",'Rekapitulace stavby'!AN16)</f>
        <v/>
      </c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2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2" t="str">
        <f>IF('Rekapitulace stavby'!AN17="","",'Rekapitulace stavby'!AN17)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2" t="str">
        <f>IF('Rekapitulace stavby'!AN19="","",'Rekapitulace stavby'!AN19)</f>
        <v/>
      </c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2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2" t="str">
        <f>IF('Rekapitulace stavby'!AN20="","",'Rekapitulace stavby'!AN20)</f>
        <v/>
      </c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34</v>
      </c>
      <c r="E32" s="38"/>
      <c r="F32" s="38"/>
      <c r="G32" s="38"/>
      <c r="H32" s="38"/>
      <c r="I32" s="38"/>
      <c r="J32" s="161">
        <f>ROUND(J121, 2)</f>
        <v>0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36</v>
      </c>
      <c r="G34" s="38"/>
      <c r="H34" s="38"/>
      <c r="I34" s="162" t="s">
        <v>35</v>
      </c>
      <c r="J34" s="162" t="s">
        <v>37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38</v>
      </c>
      <c r="E35" s="151" t="s">
        <v>39</v>
      </c>
      <c r="F35" s="164">
        <f>ROUND((SUM(BE121:BE153)),  2)</f>
        <v>0</v>
      </c>
      <c r="G35" s="38"/>
      <c r="H35" s="38"/>
      <c r="I35" s="165">
        <v>0.20999999999999999</v>
      </c>
      <c r="J35" s="164">
        <f>ROUND(((SUM(BE121:BE153))*I35),  2)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40</v>
      </c>
      <c r="F36" s="164">
        <f>ROUND((SUM(BF121:BF153)),  2)</f>
        <v>0</v>
      </c>
      <c r="G36" s="38"/>
      <c r="H36" s="38"/>
      <c r="I36" s="165">
        <v>0.14999999999999999</v>
      </c>
      <c r="J36" s="164">
        <f>ROUND(((SUM(BF121:BF153))*I36),  2)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1" t="s">
        <v>38</v>
      </c>
      <c r="E37" s="151" t="s">
        <v>41</v>
      </c>
      <c r="F37" s="164">
        <f>ROUND((SUM(BG121:BG153)),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42</v>
      </c>
      <c r="F38" s="164">
        <f>ROUND((SUM(BH121:BH153)),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43</v>
      </c>
      <c r="F39" s="164">
        <f>ROUND((SUM(BI121:BI153)),  2)</f>
        <v>0</v>
      </c>
      <c r="G39" s="38"/>
      <c r="H39" s="38"/>
      <c r="I39" s="165">
        <v>0</v>
      </c>
      <c r="J39" s="164">
        <f>0</f>
        <v>0</v>
      </c>
      <c r="K39" s="38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44</v>
      </c>
      <c r="E41" s="168"/>
      <c r="F41" s="168"/>
      <c r="G41" s="169" t="s">
        <v>45</v>
      </c>
      <c r="H41" s="170" t="s">
        <v>46</v>
      </c>
      <c r="I41" s="168"/>
      <c r="J41" s="171">
        <f>SUM(J32:J39)</f>
        <v>0</v>
      </c>
      <c r="K41" s="172"/>
      <c r="L41" s="6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Nýrsko ON - oprava bytových jednotek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1133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112</v>
      </c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7" t="str">
        <f>E11</f>
        <v>PS 04 - Slaboproudé rozvody</v>
      </c>
      <c r="F89" s="40"/>
      <c r="G89" s="40"/>
      <c r="H89" s="40"/>
      <c r="I89" s="40"/>
      <c r="J89" s="40"/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80" t="str">
        <f>IF(J14="","",J14)</f>
        <v>2. 4. 2021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115</v>
      </c>
      <c r="D96" s="186"/>
      <c r="E96" s="186"/>
      <c r="F96" s="186"/>
      <c r="G96" s="186"/>
      <c r="H96" s="186"/>
      <c r="I96" s="186"/>
      <c r="J96" s="187" t="s">
        <v>116</v>
      </c>
      <c r="K96" s="186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117</v>
      </c>
      <c r="D98" s="40"/>
      <c r="E98" s="40"/>
      <c r="F98" s="40"/>
      <c r="G98" s="40"/>
      <c r="H98" s="40"/>
      <c r="I98" s="40"/>
      <c r="J98" s="111">
        <f>J121</f>
        <v>0</v>
      </c>
      <c r="K98" s="40"/>
      <c r="L98" s="6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118</v>
      </c>
    </row>
    <row r="99" s="9" customFormat="1" ht="24.96" customHeight="1">
      <c r="A99" s="9"/>
      <c r="B99" s="189"/>
      <c r="C99" s="190"/>
      <c r="D99" s="191" t="s">
        <v>1086</v>
      </c>
      <c r="E99" s="192"/>
      <c r="F99" s="192"/>
      <c r="G99" s="192"/>
      <c r="H99" s="192"/>
      <c r="I99" s="192"/>
      <c r="J99" s="193">
        <f>J122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4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140</v>
      </c>
      <c r="D106" s="40"/>
      <c r="E106" s="40"/>
      <c r="F106" s="40"/>
      <c r="G106" s="40"/>
      <c r="H106" s="40"/>
      <c r="I106" s="40"/>
      <c r="J106" s="40"/>
      <c r="K106" s="40"/>
      <c r="L106" s="64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4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4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4" t="str">
        <f>E7</f>
        <v>Nýrsko ON - oprava bytových jednotek</v>
      </c>
      <c r="F109" s="32"/>
      <c r="G109" s="32"/>
      <c r="H109" s="32"/>
      <c r="I109" s="40"/>
      <c r="J109" s="40"/>
      <c r="K109" s="40"/>
      <c r="L109" s="64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110</v>
      </c>
      <c r="D110" s="22"/>
      <c r="E110" s="22"/>
      <c r="F110" s="22"/>
      <c r="G110" s="22"/>
      <c r="H110" s="22"/>
      <c r="I110" s="22"/>
      <c r="J110" s="22"/>
      <c r="K110" s="22"/>
      <c r="L110" s="20"/>
    </row>
    <row r="111" s="2" customFormat="1" ht="16.5" customHeight="1">
      <c r="A111" s="38"/>
      <c r="B111" s="39"/>
      <c r="C111" s="40"/>
      <c r="D111" s="40"/>
      <c r="E111" s="184" t="s">
        <v>1133</v>
      </c>
      <c r="F111" s="40"/>
      <c r="G111" s="40"/>
      <c r="H111" s="40"/>
      <c r="I111" s="40"/>
      <c r="J111" s="40"/>
      <c r="K111" s="4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112</v>
      </c>
      <c r="D112" s="40"/>
      <c r="E112" s="40"/>
      <c r="F112" s="40"/>
      <c r="G112" s="40"/>
      <c r="H112" s="40"/>
      <c r="I112" s="40"/>
      <c r="J112" s="40"/>
      <c r="K112" s="4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7" t="str">
        <f>E11</f>
        <v>PS 04 - Slaboproudé rozvody</v>
      </c>
      <c r="F113" s="40"/>
      <c r="G113" s="40"/>
      <c r="H113" s="40"/>
      <c r="I113" s="40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 xml:space="preserve"> </v>
      </c>
      <c r="G115" s="40"/>
      <c r="H115" s="40"/>
      <c r="I115" s="32" t="s">
        <v>22</v>
      </c>
      <c r="J115" s="80" t="str">
        <f>IF(J14="","",J14)</f>
        <v>2. 4. 2021</v>
      </c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E17</f>
        <v xml:space="preserve"> </v>
      </c>
      <c r="G117" s="40"/>
      <c r="H117" s="40"/>
      <c r="I117" s="32" t="s">
        <v>29</v>
      </c>
      <c r="J117" s="36" t="str">
        <f>E23</f>
        <v xml:space="preserve"> </v>
      </c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IF(E20="","",E20)</f>
        <v>Vyplň údaj</v>
      </c>
      <c r="G118" s="40"/>
      <c r="H118" s="40"/>
      <c r="I118" s="32" t="s">
        <v>31</v>
      </c>
      <c r="J118" s="36" t="str">
        <f>E26</f>
        <v xml:space="preserve"> </v>
      </c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0"/>
      <c r="B120" s="201"/>
      <c r="C120" s="202" t="s">
        <v>141</v>
      </c>
      <c r="D120" s="203" t="s">
        <v>59</v>
      </c>
      <c r="E120" s="203" t="s">
        <v>55</v>
      </c>
      <c r="F120" s="203" t="s">
        <v>56</v>
      </c>
      <c r="G120" s="203" t="s">
        <v>142</v>
      </c>
      <c r="H120" s="203" t="s">
        <v>143</v>
      </c>
      <c r="I120" s="203" t="s">
        <v>144</v>
      </c>
      <c r="J120" s="204" t="s">
        <v>116</v>
      </c>
      <c r="K120" s="205" t="s">
        <v>145</v>
      </c>
      <c r="L120" s="206"/>
      <c r="M120" s="101" t="s">
        <v>1</v>
      </c>
      <c r="N120" s="102" t="s">
        <v>38</v>
      </c>
      <c r="O120" s="102" t="s">
        <v>146</v>
      </c>
      <c r="P120" s="102" t="s">
        <v>147</v>
      </c>
      <c r="Q120" s="102" t="s">
        <v>148</v>
      </c>
      <c r="R120" s="102" t="s">
        <v>149</v>
      </c>
      <c r="S120" s="102" t="s">
        <v>150</v>
      </c>
      <c r="T120" s="103" t="s">
        <v>151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8"/>
      <c r="B121" s="39"/>
      <c r="C121" s="108" t="s">
        <v>152</v>
      </c>
      <c r="D121" s="40"/>
      <c r="E121" s="40"/>
      <c r="F121" s="40"/>
      <c r="G121" s="40"/>
      <c r="H121" s="40"/>
      <c r="I121" s="40"/>
      <c r="J121" s="207">
        <f>BK121</f>
        <v>0</v>
      </c>
      <c r="K121" s="40"/>
      <c r="L121" s="44"/>
      <c r="M121" s="104"/>
      <c r="N121" s="208"/>
      <c r="O121" s="105"/>
      <c r="P121" s="209">
        <f>P122</f>
        <v>0</v>
      </c>
      <c r="Q121" s="105"/>
      <c r="R121" s="209">
        <f>R122</f>
        <v>0.00175</v>
      </c>
      <c r="S121" s="105"/>
      <c r="T121" s="21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73</v>
      </c>
      <c r="AU121" s="17" t="s">
        <v>118</v>
      </c>
      <c r="BK121" s="211">
        <f>BK122</f>
        <v>0</v>
      </c>
    </row>
    <row r="122" s="12" customFormat="1" ht="25.92" customHeight="1">
      <c r="A122" s="12"/>
      <c r="B122" s="212"/>
      <c r="C122" s="213"/>
      <c r="D122" s="214" t="s">
        <v>73</v>
      </c>
      <c r="E122" s="215" t="s">
        <v>1087</v>
      </c>
      <c r="F122" s="215" t="s">
        <v>1088</v>
      </c>
      <c r="G122" s="213"/>
      <c r="H122" s="213"/>
      <c r="I122" s="216"/>
      <c r="J122" s="217">
        <f>BK122</f>
        <v>0</v>
      </c>
      <c r="K122" s="213"/>
      <c r="L122" s="218"/>
      <c r="M122" s="219"/>
      <c r="N122" s="220"/>
      <c r="O122" s="220"/>
      <c r="P122" s="221">
        <f>SUM(P123:P153)</f>
        <v>0</v>
      </c>
      <c r="Q122" s="220"/>
      <c r="R122" s="221">
        <f>SUM(R123:R153)</f>
        <v>0.00175</v>
      </c>
      <c r="S122" s="220"/>
      <c r="T122" s="222">
        <f>SUM(T123:T153)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3" t="s">
        <v>87</v>
      </c>
      <c r="AT122" s="224" t="s">
        <v>73</v>
      </c>
      <c r="AU122" s="224" t="s">
        <v>74</v>
      </c>
      <c r="AY122" s="223" t="s">
        <v>155</v>
      </c>
      <c r="BK122" s="225">
        <f>SUM(BK123:BK153)</f>
        <v>0</v>
      </c>
    </row>
    <row r="123" s="2" customFormat="1" ht="21.75" customHeight="1">
      <c r="A123" s="38"/>
      <c r="B123" s="39"/>
      <c r="C123" s="228" t="s">
        <v>81</v>
      </c>
      <c r="D123" s="228" t="s">
        <v>158</v>
      </c>
      <c r="E123" s="229" t="s">
        <v>1089</v>
      </c>
      <c r="F123" s="230" t="s">
        <v>1090</v>
      </c>
      <c r="G123" s="231" t="s">
        <v>170</v>
      </c>
      <c r="H123" s="232">
        <v>3</v>
      </c>
      <c r="I123" s="233"/>
      <c r="J123" s="234">
        <f>ROUND(I123*H123,2)</f>
        <v>0</v>
      </c>
      <c r="K123" s="235"/>
      <c r="L123" s="44"/>
      <c r="M123" s="236" t="s">
        <v>1</v>
      </c>
      <c r="N123" s="237" t="s">
        <v>42</v>
      </c>
      <c r="O123" s="92"/>
      <c r="P123" s="238">
        <f>O123*H123</f>
        <v>0</v>
      </c>
      <c r="Q123" s="238">
        <v>0</v>
      </c>
      <c r="R123" s="238">
        <f>Q123*H123</f>
        <v>0</v>
      </c>
      <c r="S123" s="238">
        <v>0</v>
      </c>
      <c r="T123" s="23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0" t="s">
        <v>193</v>
      </c>
      <c r="AT123" s="240" t="s">
        <v>158</v>
      </c>
      <c r="AU123" s="240" t="s">
        <v>81</v>
      </c>
      <c r="AY123" s="17" t="s">
        <v>155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7" t="s">
        <v>163</v>
      </c>
      <c r="BK123" s="241">
        <f>ROUND(I123*H123,2)</f>
        <v>0</v>
      </c>
      <c r="BL123" s="17" t="s">
        <v>193</v>
      </c>
      <c r="BM123" s="240" t="s">
        <v>87</v>
      </c>
    </row>
    <row r="124" s="2" customFormat="1">
      <c r="A124" s="38"/>
      <c r="B124" s="39"/>
      <c r="C124" s="40"/>
      <c r="D124" s="242" t="s">
        <v>164</v>
      </c>
      <c r="E124" s="40"/>
      <c r="F124" s="243" t="s">
        <v>1090</v>
      </c>
      <c r="G124" s="40"/>
      <c r="H124" s="40"/>
      <c r="I124" s="244"/>
      <c r="J124" s="40"/>
      <c r="K124" s="40"/>
      <c r="L124" s="44"/>
      <c r="M124" s="245"/>
      <c r="N124" s="246"/>
      <c r="O124" s="92"/>
      <c r="P124" s="92"/>
      <c r="Q124" s="92"/>
      <c r="R124" s="92"/>
      <c r="S124" s="92"/>
      <c r="T124" s="93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164</v>
      </c>
      <c r="AU124" s="17" t="s">
        <v>81</v>
      </c>
    </row>
    <row r="125" s="2" customFormat="1" ht="21.75" customHeight="1">
      <c r="A125" s="38"/>
      <c r="B125" s="39"/>
      <c r="C125" s="269" t="s">
        <v>87</v>
      </c>
      <c r="D125" s="269" t="s">
        <v>238</v>
      </c>
      <c r="E125" s="270" t="s">
        <v>929</v>
      </c>
      <c r="F125" s="271" t="s">
        <v>930</v>
      </c>
      <c r="G125" s="272" t="s">
        <v>170</v>
      </c>
      <c r="H125" s="273">
        <v>3</v>
      </c>
      <c r="I125" s="274"/>
      <c r="J125" s="275">
        <f>ROUND(I125*H125,2)</f>
        <v>0</v>
      </c>
      <c r="K125" s="276"/>
      <c r="L125" s="277"/>
      <c r="M125" s="278" t="s">
        <v>1</v>
      </c>
      <c r="N125" s="279" t="s">
        <v>42</v>
      </c>
      <c r="O125" s="92"/>
      <c r="P125" s="238">
        <f>O125*H125</f>
        <v>0</v>
      </c>
      <c r="Q125" s="238">
        <v>3.0000000000000001E-05</v>
      </c>
      <c r="R125" s="238">
        <f>Q125*H125</f>
        <v>9.0000000000000006E-05</v>
      </c>
      <c r="S125" s="238">
        <v>0</v>
      </c>
      <c r="T125" s="23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0" t="s">
        <v>298</v>
      </c>
      <c r="AT125" s="240" t="s">
        <v>238</v>
      </c>
      <c r="AU125" s="240" t="s">
        <v>81</v>
      </c>
      <c r="AY125" s="17" t="s">
        <v>155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7" t="s">
        <v>163</v>
      </c>
      <c r="BK125" s="241">
        <f>ROUND(I125*H125,2)</f>
        <v>0</v>
      </c>
      <c r="BL125" s="17" t="s">
        <v>193</v>
      </c>
      <c r="BM125" s="240" t="s">
        <v>162</v>
      </c>
    </row>
    <row r="126" s="2" customFormat="1">
      <c r="A126" s="38"/>
      <c r="B126" s="39"/>
      <c r="C126" s="40"/>
      <c r="D126" s="242" t="s">
        <v>164</v>
      </c>
      <c r="E126" s="40"/>
      <c r="F126" s="243" t="s">
        <v>930</v>
      </c>
      <c r="G126" s="40"/>
      <c r="H126" s="40"/>
      <c r="I126" s="244"/>
      <c r="J126" s="40"/>
      <c r="K126" s="40"/>
      <c r="L126" s="44"/>
      <c r="M126" s="245"/>
      <c r="N126" s="246"/>
      <c r="O126" s="92"/>
      <c r="P126" s="92"/>
      <c r="Q126" s="92"/>
      <c r="R126" s="92"/>
      <c r="S126" s="92"/>
      <c r="T126" s="93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164</v>
      </c>
      <c r="AU126" s="17" t="s">
        <v>81</v>
      </c>
    </row>
    <row r="127" s="2" customFormat="1" ht="16.5" customHeight="1">
      <c r="A127" s="38"/>
      <c r="B127" s="39"/>
      <c r="C127" s="228" t="s">
        <v>156</v>
      </c>
      <c r="D127" s="228" t="s">
        <v>158</v>
      </c>
      <c r="E127" s="229" t="s">
        <v>1091</v>
      </c>
      <c r="F127" s="230" t="s">
        <v>1092</v>
      </c>
      <c r="G127" s="231" t="s">
        <v>170</v>
      </c>
      <c r="H127" s="232">
        <v>10</v>
      </c>
      <c r="I127" s="233"/>
      <c r="J127" s="234">
        <f>ROUND(I127*H127,2)</f>
        <v>0</v>
      </c>
      <c r="K127" s="235"/>
      <c r="L127" s="44"/>
      <c r="M127" s="236" t="s">
        <v>1</v>
      </c>
      <c r="N127" s="237" t="s">
        <v>42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0" t="s">
        <v>193</v>
      </c>
      <c r="AT127" s="240" t="s">
        <v>158</v>
      </c>
      <c r="AU127" s="240" t="s">
        <v>81</v>
      </c>
      <c r="AY127" s="17" t="s">
        <v>155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7" t="s">
        <v>163</v>
      </c>
      <c r="BK127" s="241">
        <f>ROUND(I127*H127,2)</f>
        <v>0</v>
      </c>
      <c r="BL127" s="17" t="s">
        <v>193</v>
      </c>
      <c r="BM127" s="240" t="s">
        <v>171</v>
      </c>
    </row>
    <row r="128" s="2" customFormat="1">
      <c r="A128" s="38"/>
      <c r="B128" s="39"/>
      <c r="C128" s="40"/>
      <c r="D128" s="242" t="s">
        <v>164</v>
      </c>
      <c r="E128" s="40"/>
      <c r="F128" s="243" t="s">
        <v>1092</v>
      </c>
      <c r="G128" s="40"/>
      <c r="H128" s="40"/>
      <c r="I128" s="244"/>
      <c r="J128" s="40"/>
      <c r="K128" s="40"/>
      <c r="L128" s="44"/>
      <c r="M128" s="245"/>
      <c r="N128" s="246"/>
      <c r="O128" s="92"/>
      <c r="P128" s="92"/>
      <c r="Q128" s="92"/>
      <c r="R128" s="92"/>
      <c r="S128" s="92"/>
      <c r="T128" s="93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164</v>
      </c>
      <c r="AU128" s="17" t="s">
        <v>81</v>
      </c>
    </row>
    <row r="129" s="2" customFormat="1" ht="16.5" customHeight="1">
      <c r="A129" s="38"/>
      <c r="B129" s="39"/>
      <c r="C129" s="269" t="s">
        <v>162</v>
      </c>
      <c r="D129" s="269" t="s">
        <v>238</v>
      </c>
      <c r="E129" s="270" t="s">
        <v>1093</v>
      </c>
      <c r="F129" s="271" t="s">
        <v>1094</v>
      </c>
      <c r="G129" s="272" t="s">
        <v>170</v>
      </c>
      <c r="H129" s="273">
        <v>10</v>
      </c>
      <c r="I129" s="274"/>
      <c r="J129" s="275">
        <f>ROUND(I129*H129,2)</f>
        <v>0</v>
      </c>
      <c r="K129" s="276"/>
      <c r="L129" s="277"/>
      <c r="M129" s="278" t="s">
        <v>1</v>
      </c>
      <c r="N129" s="279" t="s">
        <v>42</v>
      </c>
      <c r="O129" s="92"/>
      <c r="P129" s="238">
        <f>O129*H129</f>
        <v>0</v>
      </c>
      <c r="Q129" s="238">
        <v>0.00014999999999999999</v>
      </c>
      <c r="R129" s="238">
        <f>Q129*H129</f>
        <v>0.0014999999999999998</v>
      </c>
      <c r="S129" s="238">
        <v>0</v>
      </c>
      <c r="T129" s="23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0" t="s">
        <v>298</v>
      </c>
      <c r="AT129" s="240" t="s">
        <v>238</v>
      </c>
      <c r="AU129" s="240" t="s">
        <v>81</v>
      </c>
      <c r="AY129" s="17" t="s">
        <v>155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7" t="s">
        <v>163</v>
      </c>
      <c r="BK129" s="241">
        <f>ROUND(I129*H129,2)</f>
        <v>0</v>
      </c>
      <c r="BL129" s="17" t="s">
        <v>193</v>
      </c>
      <c r="BM129" s="240" t="s">
        <v>177</v>
      </c>
    </row>
    <row r="130" s="2" customFormat="1">
      <c r="A130" s="38"/>
      <c r="B130" s="39"/>
      <c r="C130" s="40"/>
      <c r="D130" s="242" t="s">
        <v>164</v>
      </c>
      <c r="E130" s="40"/>
      <c r="F130" s="243" t="s">
        <v>1094</v>
      </c>
      <c r="G130" s="40"/>
      <c r="H130" s="40"/>
      <c r="I130" s="244"/>
      <c r="J130" s="40"/>
      <c r="K130" s="40"/>
      <c r="L130" s="44"/>
      <c r="M130" s="245"/>
      <c r="N130" s="246"/>
      <c r="O130" s="92"/>
      <c r="P130" s="92"/>
      <c r="Q130" s="92"/>
      <c r="R130" s="92"/>
      <c r="S130" s="92"/>
      <c r="T130" s="93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164</v>
      </c>
      <c r="AU130" s="17" t="s">
        <v>81</v>
      </c>
    </row>
    <row r="131" s="2" customFormat="1" ht="33" customHeight="1">
      <c r="A131" s="38"/>
      <c r="B131" s="39"/>
      <c r="C131" s="228" t="s">
        <v>163</v>
      </c>
      <c r="D131" s="228" t="s">
        <v>158</v>
      </c>
      <c r="E131" s="229" t="s">
        <v>1095</v>
      </c>
      <c r="F131" s="230" t="s">
        <v>1096</v>
      </c>
      <c r="G131" s="231" t="s">
        <v>161</v>
      </c>
      <c r="H131" s="232">
        <v>1</v>
      </c>
      <c r="I131" s="233"/>
      <c r="J131" s="234">
        <f>ROUND(I131*H131,2)</f>
        <v>0</v>
      </c>
      <c r="K131" s="235"/>
      <c r="L131" s="44"/>
      <c r="M131" s="236" t="s">
        <v>1</v>
      </c>
      <c r="N131" s="237" t="s">
        <v>42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0" t="s">
        <v>193</v>
      </c>
      <c r="AT131" s="240" t="s">
        <v>158</v>
      </c>
      <c r="AU131" s="240" t="s">
        <v>81</v>
      </c>
      <c r="AY131" s="17" t="s">
        <v>155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7" t="s">
        <v>163</v>
      </c>
      <c r="BK131" s="241">
        <f>ROUND(I131*H131,2)</f>
        <v>0</v>
      </c>
      <c r="BL131" s="17" t="s">
        <v>193</v>
      </c>
      <c r="BM131" s="240" t="s">
        <v>181</v>
      </c>
    </row>
    <row r="132" s="2" customFormat="1">
      <c r="A132" s="38"/>
      <c r="B132" s="39"/>
      <c r="C132" s="40"/>
      <c r="D132" s="242" t="s">
        <v>164</v>
      </c>
      <c r="E132" s="40"/>
      <c r="F132" s="243" t="s">
        <v>1096</v>
      </c>
      <c r="G132" s="40"/>
      <c r="H132" s="40"/>
      <c r="I132" s="244"/>
      <c r="J132" s="40"/>
      <c r="K132" s="40"/>
      <c r="L132" s="44"/>
      <c r="M132" s="245"/>
      <c r="N132" s="246"/>
      <c r="O132" s="92"/>
      <c r="P132" s="92"/>
      <c r="Q132" s="92"/>
      <c r="R132" s="92"/>
      <c r="S132" s="92"/>
      <c r="T132" s="93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164</v>
      </c>
      <c r="AU132" s="17" t="s">
        <v>81</v>
      </c>
    </row>
    <row r="133" s="2" customFormat="1" ht="21.75" customHeight="1">
      <c r="A133" s="38"/>
      <c r="B133" s="39"/>
      <c r="C133" s="269" t="s">
        <v>171</v>
      </c>
      <c r="D133" s="269" t="s">
        <v>238</v>
      </c>
      <c r="E133" s="270" t="s">
        <v>935</v>
      </c>
      <c r="F133" s="271" t="s">
        <v>936</v>
      </c>
      <c r="G133" s="272" t="s">
        <v>161</v>
      </c>
      <c r="H133" s="273">
        <v>1</v>
      </c>
      <c r="I133" s="274"/>
      <c r="J133" s="275">
        <f>ROUND(I133*H133,2)</f>
        <v>0</v>
      </c>
      <c r="K133" s="276"/>
      <c r="L133" s="277"/>
      <c r="M133" s="278" t="s">
        <v>1</v>
      </c>
      <c r="N133" s="279" t="s">
        <v>42</v>
      </c>
      <c r="O133" s="92"/>
      <c r="P133" s="238">
        <f>O133*H133</f>
        <v>0</v>
      </c>
      <c r="Q133" s="238">
        <v>4.0000000000000003E-05</v>
      </c>
      <c r="R133" s="238">
        <f>Q133*H133</f>
        <v>4.0000000000000003E-05</v>
      </c>
      <c r="S133" s="238">
        <v>0</v>
      </c>
      <c r="T133" s="23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0" t="s">
        <v>298</v>
      </c>
      <c r="AT133" s="240" t="s">
        <v>238</v>
      </c>
      <c r="AU133" s="240" t="s">
        <v>81</v>
      </c>
      <c r="AY133" s="17" t="s">
        <v>155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7" t="s">
        <v>163</v>
      </c>
      <c r="BK133" s="241">
        <f>ROUND(I133*H133,2)</f>
        <v>0</v>
      </c>
      <c r="BL133" s="17" t="s">
        <v>193</v>
      </c>
      <c r="BM133" s="240" t="s">
        <v>186</v>
      </c>
    </row>
    <row r="134" s="2" customFormat="1">
      <c r="A134" s="38"/>
      <c r="B134" s="39"/>
      <c r="C134" s="40"/>
      <c r="D134" s="242" t="s">
        <v>164</v>
      </c>
      <c r="E134" s="40"/>
      <c r="F134" s="243" t="s">
        <v>936</v>
      </c>
      <c r="G134" s="40"/>
      <c r="H134" s="40"/>
      <c r="I134" s="244"/>
      <c r="J134" s="40"/>
      <c r="K134" s="40"/>
      <c r="L134" s="44"/>
      <c r="M134" s="245"/>
      <c r="N134" s="246"/>
      <c r="O134" s="92"/>
      <c r="P134" s="92"/>
      <c r="Q134" s="92"/>
      <c r="R134" s="92"/>
      <c r="S134" s="92"/>
      <c r="T134" s="93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164</v>
      </c>
      <c r="AU134" s="17" t="s">
        <v>81</v>
      </c>
    </row>
    <row r="135" s="2" customFormat="1" ht="21.75" customHeight="1">
      <c r="A135" s="38"/>
      <c r="B135" s="39"/>
      <c r="C135" s="228" t="s">
        <v>187</v>
      </c>
      <c r="D135" s="228" t="s">
        <v>158</v>
      </c>
      <c r="E135" s="229" t="s">
        <v>1097</v>
      </c>
      <c r="F135" s="230" t="s">
        <v>1098</v>
      </c>
      <c r="G135" s="231" t="s">
        <v>170</v>
      </c>
      <c r="H135" s="232">
        <v>15</v>
      </c>
      <c r="I135" s="233"/>
      <c r="J135" s="234">
        <f>ROUND(I135*H135,2)</f>
        <v>0</v>
      </c>
      <c r="K135" s="235"/>
      <c r="L135" s="44"/>
      <c r="M135" s="236" t="s">
        <v>1</v>
      </c>
      <c r="N135" s="237" t="s">
        <v>42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0" t="s">
        <v>193</v>
      </c>
      <c r="AT135" s="240" t="s">
        <v>158</v>
      </c>
      <c r="AU135" s="240" t="s">
        <v>81</v>
      </c>
      <c r="AY135" s="17" t="s">
        <v>155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7" t="s">
        <v>163</v>
      </c>
      <c r="BK135" s="241">
        <f>ROUND(I135*H135,2)</f>
        <v>0</v>
      </c>
      <c r="BL135" s="17" t="s">
        <v>193</v>
      </c>
      <c r="BM135" s="240" t="s">
        <v>190</v>
      </c>
    </row>
    <row r="136" s="2" customFormat="1">
      <c r="A136" s="38"/>
      <c r="B136" s="39"/>
      <c r="C136" s="40"/>
      <c r="D136" s="242" t="s">
        <v>164</v>
      </c>
      <c r="E136" s="40"/>
      <c r="F136" s="243" t="s">
        <v>1098</v>
      </c>
      <c r="G136" s="40"/>
      <c r="H136" s="40"/>
      <c r="I136" s="244"/>
      <c r="J136" s="40"/>
      <c r="K136" s="40"/>
      <c r="L136" s="44"/>
      <c r="M136" s="245"/>
      <c r="N136" s="246"/>
      <c r="O136" s="92"/>
      <c r="P136" s="92"/>
      <c r="Q136" s="92"/>
      <c r="R136" s="92"/>
      <c r="S136" s="92"/>
      <c r="T136" s="93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164</v>
      </c>
      <c r="AU136" s="17" t="s">
        <v>81</v>
      </c>
    </row>
    <row r="137" s="2" customFormat="1" ht="16.5" customHeight="1">
      <c r="A137" s="38"/>
      <c r="B137" s="39"/>
      <c r="C137" s="269" t="s">
        <v>177</v>
      </c>
      <c r="D137" s="269" t="s">
        <v>238</v>
      </c>
      <c r="E137" s="270" t="s">
        <v>1099</v>
      </c>
      <c r="F137" s="271" t="s">
        <v>1100</v>
      </c>
      <c r="G137" s="272" t="s">
        <v>170</v>
      </c>
      <c r="H137" s="273">
        <v>25</v>
      </c>
      <c r="I137" s="274"/>
      <c r="J137" s="275">
        <f>ROUND(I137*H137,2)</f>
        <v>0</v>
      </c>
      <c r="K137" s="276"/>
      <c r="L137" s="277"/>
      <c r="M137" s="278" t="s">
        <v>1</v>
      </c>
      <c r="N137" s="279" t="s">
        <v>42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0" t="s">
        <v>298</v>
      </c>
      <c r="AT137" s="240" t="s">
        <v>238</v>
      </c>
      <c r="AU137" s="240" t="s">
        <v>81</v>
      </c>
      <c r="AY137" s="17" t="s">
        <v>155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7" t="s">
        <v>163</v>
      </c>
      <c r="BK137" s="241">
        <f>ROUND(I137*H137,2)</f>
        <v>0</v>
      </c>
      <c r="BL137" s="17" t="s">
        <v>193</v>
      </c>
      <c r="BM137" s="240" t="s">
        <v>193</v>
      </c>
    </row>
    <row r="138" s="2" customFormat="1">
      <c r="A138" s="38"/>
      <c r="B138" s="39"/>
      <c r="C138" s="40"/>
      <c r="D138" s="242" t="s">
        <v>164</v>
      </c>
      <c r="E138" s="40"/>
      <c r="F138" s="243" t="s">
        <v>1100</v>
      </c>
      <c r="G138" s="40"/>
      <c r="H138" s="40"/>
      <c r="I138" s="244"/>
      <c r="J138" s="40"/>
      <c r="K138" s="40"/>
      <c r="L138" s="44"/>
      <c r="M138" s="245"/>
      <c r="N138" s="246"/>
      <c r="O138" s="92"/>
      <c r="P138" s="92"/>
      <c r="Q138" s="92"/>
      <c r="R138" s="92"/>
      <c r="S138" s="92"/>
      <c r="T138" s="93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164</v>
      </c>
      <c r="AU138" s="17" t="s">
        <v>81</v>
      </c>
    </row>
    <row r="139" s="2" customFormat="1" ht="16.5" customHeight="1">
      <c r="A139" s="38"/>
      <c r="B139" s="39"/>
      <c r="C139" s="228" t="s">
        <v>195</v>
      </c>
      <c r="D139" s="228" t="s">
        <v>158</v>
      </c>
      <c r="E139" s="229" t="s">
        <v>1101</v>
      </c>
      <c r="F139" s="230" t="s">
        <v>1102</v>
      </c>
      <c r="G139" s="231" t="s">
        <v>161</v>
      </c>
      <c r="H139" s="232">
        <v>1</v>
      </c>
      <c r="I139" s="233"/>
      <c r="J139" s="234">
        <f>ROUND(I139*H139,2)</f>
        <v>0</v>
      </c>
      <c r="K139" s="235"/>
      <c r="L139" s="44"/>
      <c r="M139" s="236" t="s">
        <v>1</v>
      </c>
      <c r="N139" s="237" t="s">
        <v>42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0" t="s">
        <v>193</v>
      </c>
      <c r="AT139" s="240" t="s">
        <v>158</v>
      </c>
      <c r="AU139" s="240" t="s">
        <v>81</v>
      </c>
      <c r="AY139" s="17" t="s">
        <v>155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7" t="s">
        <v>163</v>
      </c>
      <c r="BK139" s="241">
        <f>ROUND(I139*H139,2)</f>
        <v>0</v>
      </c>
      <c r="BL139" s="17" t="s">
        <v>193</v>
      </c>
      <c r="BM139" s="240" t="s">
        <v>198</v>
      </c>
    </row>
    <row r="140" s="2" customFormat="1">
      <c r="A140" s="38"/>
      <c r="B140" s="39"/>
      <c r="C140" s="40"/>
      <c r="D140" s="242" t="s">
        <v>164</v>
      </c>
      <c r="E140" s="40"/>
      <c r="F140" s="243" t="s">
        <v>1102</v>
      </c>
      <c r="G140" s="40"/>
      <c r="H140" s="40"/>
      <c r="I140" s="244"/>
      <c r="J140" s="40"/>
      <c r="K140" s="40"/>
      <c r="L140" s="44"/>
      <c r="M140" s="245"/>
      <c r="N140" s="246"/>
      <c r="O140" s="92"/>
      <c r="P140" s="92"/>
      <c r="Q140" s="92"/>
      <c r="R140" s="92"/>
      <c r="S140" s="92"/>
      <c r="T140" s="93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164</v>
      </c>
      <c r="AU140" s="17" t="s">
        <v>81</v>
      </c>
    </row>
    <row r="141" s="2" customFormat="1" ht="21.75" customHeight="1">
      <c r="A141" s="38"/>
      <c r="B141" s="39"/>
      <c r="C141" s="269" t="s">
        <v>181</v>
      </c>
      <c r="D141" s="269" t="s">
        <v>238</v>
      </c>
      <c r="E141" s="270" t="s">
        <v>1103</v>
      </c>
      <c r="F141" s="271" t="s">
        <v>1104</v>
      </c>
      <c r="G141" s="272" t="s">
        <v>161</v>
      </c>
      <c r="H141" s="273">
        <v>1</v>
      </c>
      <c r="I141" s="274"/>
      <c r="J141" s="275">
        <f>ROUND(I141*H141,2)</f>
        <v>0</v>
      </c>
      <c r="K141" s="276"/>
      <c r="L141" s="277"/>
      <c r="M141" s="278" t="s">
        <v>1</v>
      </c>
      <c r="N141" s="279" t="s">
        <v>42</v>
      </c>
      <c r="O141" s="92"/>
      <c r="P141" s="238">
        <f>O141*H141</f>
        <v>0</v>
      </c>
      <c r="Q141" s="238">
        <v>0.00011</v>
      </c>
      <c r="R141" s="238">
        <f>Q141*H141</f>
        <v>0.00011</v>
      </c>
      <c r="S141" s="238">
        <v>0</v>
      </c>
      <c r="T141" s="23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0" t="s">
        <v>298</v>
      </c>
      <c r="AT141" s="240" t="s">
        <v>238</v>
      </c>
      <c r="AU141" s="240" t="s">
        <v>81</v>
      </c>
      <c r="AY141" s="17" t="s">
        <v>155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7" t="s">
        <v>163</v>
      </c>
      <c r="BK141" s="241">
        <f>ROUND(I141*H141,2)</f>
        <v>0</v>
      </c>
      <c r="BL141" s="17" t="s">
        <v>193</v>
      </c>
      <c r="BM141" s="240" t="s">
        <v>201</v>
      </c>
    </row>
    <row r="142" s="2" customFormat="1">
      <c r="A142" s="38"/>
      <c r="B142" s="39"/>
      <c r="C142" s="40"/>
      <c r="D142" s="242" t="s">
        <v>164</v>
      </c>
      <c r="E142" s="40"/>
      <c r="F142" s="243" t="s">
        <v>1104</v>
      </c>
      <c r="G142" s="40"/>
      <c r="H142" s="40"/>
      <c r="I142" s="244"/>
      <c r="J142" s="40"/>
      <c r="K142" s="40"/>
      <c r="L142" s="44"/>
      <c r="M142" s="245"/>
      <c r="N142" s="246"/>
      <c r="O142" s="92"/>
      <c r="P142" s="92"/>
      <c r="Q142" s="92"/>
      <c r="R142" s="92"/>
      <c r="S142" s="92"/>
      <c r="T142" s="93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164</v>
      </c>
      <c r="AU142" s="17" t="s">
        <v>81</v>
      </c>
    </row>
    <row r="143" s="2" customFormat="1" ht="16.5" customHeight="1">
      <c r="A143" s="38"/>
      <c r="B143" s="39"/>
      <c r="C143" s="269" t="s">
        <v>202</v>
      </c>
      <c r="D143" s="269" t="s">
        <v>238</v>
      </c>
      <c r="E143" s="270" t="s">
        <v>1105</v>
      </c>
      <c r="F143" s="271" t="s">
        <v>1106</v>
      </c>
      <c r="G143" s="272" t="s">
        <v>161</v>
      </c>
      <c r="H143" s="273">
        <v>1</v>
      </c>
      <c r="I143" s="274"/>
      <c r="J143" s="275">
        <f>ROUND(I143*H143,2)</f>
        <v>0</v>
      </c>
      <c r="K143" s="276"/>
      <c r="L143" s="277"/>
      <c r="M143" s="278" t="s">
        <v>1</v>
      </c>
      <c r="N143" s="279" t="s">
        <v>42</v>
      </c>
      <c r="O143" s="92"/>
      <c r="P143" s="238">
        <f>O143*H143</f>
        <v>0</v>
      </c>
      <c r="Q143" s="238">
        <v>1.0000000000000001E-05</v>
      </c>
      <c r="R143" s="238">
        <f>Q143*H143</f>
        <v>1.0000000000000001E-05</v>
      </c>
      <c r="S143" s="238">
        <v>0</v>
      </c>
      <c r="T143" s="23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0" t="s">
        <v>298</v>
      </c>
      <c r="AT143" s="240" t="s">
        <v>238</v>
      </c>
      <c r="AU143" s="240" t="s">
        <v>81</v>
      </c>
      <c r="AY143" s="17" t="s">
        <v>155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7" t="s">
        <v>163</v>
      </c>
      <c r="BK143" s="241">
        <f>ROUND(I143*H143,2)</f>
        <v>0</v>
      </c>
      <c r="BL143" s="17" t="s">
        <v>193</v>
      </c>
      <c r="BM143" s="240" t="s">
        <v>205</v>
      </c>
    </row>
    <row r="144" s="2" customFormat="1">
      <c r="A144" s="38"/>
      <c r="B144" s="39"/>
      <c r="C144" s="40"/>
      <c r="D144" s="242" t="s">
        <v>164</v>
      </c>
      <c r="E144" s="40"/>
      <c r="F144" s="243" t="s">
        <v>1106</v>
      </c>
      <c r="G144" s="40"/>
      <c r="H144" s="40"/>
      <c r="I144" s="244"/>
      <c r="J144" s="40"/>
      <c r="K144" s="40"/>
      <c r="L144" s="44"/>
      <c r="M144" s="245"/>
      <c r="N144" s="246"/>
      <c r="O144" s="92"/>
      <c r="P144" s="92"/>
      <c r="Q144" s="92"/>
      <c r="R144" s="92"/>
      <c r="S144" s="92"/>
      <c r="T144" s="93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164</v>
      </c>
      <c r="AU144" s="17" t="s">
        <v>81</v>
      </c>
    </row>
    <row r="145" s="2" customFormat="1" ht="16.5" customHeight="1">
      <c r="A145" s="38"/>
      <c r="B145" s="39"/>
      <c r="C145" s="228" t="s">
        <v>186</v>
      </c>
      <c r="D145" s="228" t="s">
        <v>158</v>
      </c>
      <c r="E145" s="229" t="s">
        <v>1107</v>
      </c>
      <c r="F145" s="230" t="s">
        <v>1108</v>
      </c>
      <c r="G145" s="231" t="s">
        <v>161</v>
      </c>
      <c r="H145" s="232">
        <v>1</v>
      </c>
      <c r="I145" s="233"/>
      <c r="J145" s="234">
        <f>ROUND(I145*H145,2)</f>
        <v>0</v>
      </c>
      <c r="K145" s="235"/>
      <c r="L145" s="44"/>
      <c r="M145" s="236" t="s">
        <v>1</v>
      </c>
      <c r="N145" s="237" t="s">
        <v>42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0" t="s">
        <v>193</v>
      </c>
      <c r="AT145" s="240" t="s">
        <v>158</v>
      </c>
      <c r="AU145" s="240" t="s">
        <v>81</v>
      </c>
      <c r="AY145" s="17" t="s">
        <v>155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7" t="s">
        <v>163</v>
      </c>
      <c r="BK145" s="241">
        <f>ROUND(I145*H145,2)</f>
        <v>0</v>
      </c>
      <c r="BL145" s="17" t="s">
        <v>193</v>
      </c>
      <c r="BM145" s="240" t="s">
        <v>212</v>
      </c>
    </row>
    <row r="146" s="2" customFormat="1">
      <c r="A146" s="38"/>
      <c r="B146" s="39"/>
      <c r="C146" s="40"/>
      <c r="D146" s="242" t="s">
        <v>164</v>
      </c>
      <c r="E146" s="40"/>
      <c r="F146" s="243" t="s">
        <v>1108</v>
      </c>
      <c r="G146" s="40"/>
      <c r="H146" s="40"/>
      <c r="I146" s="244"/>
      <c r="J146" s="40"/>
      <c r="K146" s="40"/>
      <c r="L146" s="44"/>
      <c r="M146" s="245"/>
      <c r="N146" s="246"/>
      <c r="O146" s="92"/>
      <c r="P146" s="92"/>
      <c r="Q146" s="92"/>
      <c r="R146" s="92"/>
      <c r="S146" s="92"/>
      <c r="T146" s="93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164</v>
      </c>
      <c r="AU146" s="17" t="s">
        <v>81</v>
      </c>
    </row>
    <row r="147" s="2" customFormat="1" ht="16.5" customHeight="1">
      <c r="A147" s="38"/>
      <c r="B147" s="39"/>
      <c r="C147" s="269" t="s">
        <v>213</v>
      </c>
      <c r="D147" s="269" t="s">
        <v>238</v>
      </c>
      <c r="E147" s="270" t="s">
        <v>1109</v>
      </c>
      <c r="F147" s="271" t="s">
        <v>1110</v>
      </c>
      <c r="G147" s="272" t="s">
        <v>161</v>
      </c>
      <c r="H147" s="273">
        <v>1</v>
      </c>
      <c r="I147" s="274"/>
      <c r="J147" s="275">
        <f>ROUND(I147*H147,2)</f>
        <v>0</v>
      </c>
      <c r="K147" s="276"/>
      <c r="L147" s="277"/>
      <c r="M147" s="278" t="s">
        <v>1</v>
      </c>
      <c r="N147" s="279" t="s">
        <v>42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0" t="s">
        <v>298</v>
      </c>
      <c r="AT147" s="240" t="s">
        <v>238</v>
      </c>
      <c r="AU147" s="240" t="s">
        <v>81</v>
      </c>
      <c r="AY147" s="17" t="s">
        <v>155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7" t="s">
        <v>163</v>
      </c>
      <c r="BK147" s="241">
        <f>ROUND(I147*H147,2)</f>
        <v>0</v>
      </c>
      <c r="BL147" s="17" t="s">
        <v>193</v>
      </c>
      <c r="BM147" s="240" t="s">
        <v>216</v>
      </c>
    </row>
    <row r="148" s="2" customFormat="1">
      <c r="A148" s="38"/>
      <c r="B148" s="39"/>
      <c r="C148" s="40"/>
      <c r="D148" s="242" t="s">
        <v>164</v>
      </c>
      <c r="E148" s="40"/>
      <c r="F148" s="243" t="s">
        <v>1110</v>
      </c>
      <c r="G148" s="40"/>
      <c r="H148" s="40"/>
      <c r="I148" s="244"/>
      <c r="J148" s="40"/>
      <c r="K148" s="40"/>
      <c r="L148" s="44"/>
      <c r="M148" s="245"/>
      <c r="N148" s="246"/>
      <c r="O148" s="92"/>
      <c r="P148" s="92"/>
      <c r="Q148" s="92"/>
      <c r="R148" s="92"/>
      <c r="S148" s="92"/>
      <c r="T148" s="93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164</v>
      </c>
      <c r="AU148" s="17" t="s">
        <v>81</v>
      </c>
    </row>
    <row r="149" s="2" customFormat="1" ht="21.75" customHeight="1">
      <c r="A149" s="38"/>
      <c r="B149" s="39"/>
      <c r="C149" s="228" t="s">
        <v>190</v>
      </c>
      <c r="D149" s="228" t="s">
        <v>158</v>
      </c>
      <c r="E149" s="229" t="s">
        <v>1111</v>
      </c>
      <c r="F149" s="230" t="s">
        <v>1112</v>
      </c>
      <c r="G149" s="231" t="s">
        <v>227</v>
      </c>
      <c r="H149" s="232">
        <v>0.002</v>
      </c>
      <c r="I149" s="233"/>
      <c r="J149" s="234">
        <f>ROUND(I149*H149,2)</f>
        <v>0</v>
      </c>
      <c r="K149" s="235"/>
      <c r="L149" s="44"/>
      <c r="M149" s="236" t="s">
        <v>1</v>
      </c>
      <c r="N149" s="237" t="s">
        <v>42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0" t="s">
        <v>193</v>
      </c>
      <c r="AT149" s="240" t="s">
        <v>158</v>
      </c>
      <c r="AU149" s="240" t="s">
        <v>81</v>
      </c>
      <c r="AY149" s="17" t="s">
        <v>155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7" t="s">
        <v>163</v>
      </c>
      <c r="BK149" s="241">
        <f>ROUND(I149*H149,2)</f>
        <v>0</v>
      </c>
      <c r="BL149" s="17" t="s">
        <v>193</v>
      </c>
      <c r="BM149" s="240" t="s">
        <v>1388</v>
      </c>
    </row>
    <row r="150" s="2" customFormat="1">
      <c r="A150" s="38"/>
      <c r="B150" s="39"/>
      <c r="C150" s="40"/>
      <c r="D150" s="242" t="s">
        <v>164</v>
      </c>
      <c r="E150" s="40"/>
      <c r="F150" s="243" t="s">
        <v>1114</v>
      </c>
      <c r="G150" s="40"/>
      <c r="H150" s="40"/>
      <c r="I150" s="244"/>
      <c r="J150" s="40"/>
      <c r="K150" s="40"/>
      <c r="L150" s="44"/>
      <c r="M150" s="245"/>
      <c r="N150" s="246"/>
      <c r="O150" s="92"/>
      <c r="P150" s="92"/>
      <c r="Q150" s="92"/>
      <c r="R150" s="92"/>
      <c r="S150" s="92"/>
      <c r="T150" s="93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164</v>
      </c>
      <c r="AU150" s="17" t="s">
        <v>81</v>
      </c>
    </row>
    <row r="151" s="2" customFormat="1" ht="21.75" customHeight="1">
      <c r="A151" s="38"/>
      <c r="B151" s="39"/>
      <c r="C151" s="228" t="s">
        <v>8</v>
      </c>
      <c r="D151" s="228" t="s">
        <v>158</v>
      </c>
      <c r="E151" s="229" t="s">
        <v>1080</v>
      </c>
      <c r="F151" s="230" t="s">
        <v>1081</v>
      </c>
      <c r="G151" s="231" t="s">
        <v>776</v>
      </c>
      <c r="H151" s="232">
        <v>1</v>
      </c>
      <c r="I151" s="233"/>
      <c r="J151" s="234">
        <f>ROUND(I151*H151,2)</f>
        <v>0</v>
      </c>
      <c r="K151" s="235"/>
      <c r="L151" s="44"/>
      <c r="M151" s="236" t="s">
        <v>1</v>
      </c>
      <c r="N151" s="237" t="s">
        <v>42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0" t="s">
        <v>193</v>
      </c>
      <c r="AT151" s="240" t="s">
        <v>158</v>
      </c>
      <c r="AU151" s="240" t="s">
        <v>81</v>
      </c>
      <c r="AY151" s="17" t="s">
        <v>155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7" t="s">
        <v>163</v>
      </c>
      <c r="BK151" s="241">
        <f>ROUND(I151*H151,2)</f>
        <v>0</v>
      </c>
      <c r="BL151" s="17" t="s">
        <v>193</v>
      </c>
      <c r="BM151" s="240" t="s">
        <v>224</v>
      </c>
    </row>
    <row r="152" s="2" customFormat="1">
      <c r="A152" s="38"/>
      <c r="B152" s="39"/>
      <c r="C152" s="40"/>
      <c r="D152" s="242" t="s">
        <v>164</v>
      </c>
      <c r="E152" s="40"/>
      <c r="F152" s="243" t="s">
        <v>1081</v>
      </c>
      <c r="G152" s="40"/>
      <c r="H152" s="40"/>
      <c r="I152" s="244"/>
      <c r="J152" s="40"/>
      <c r="K152" s="40"/>
      <c r="L152" s="44"/>
      <c r="M152" s="245"/>
      <c r="N152" s="246"/>
      <c r="O152" s="92"/>
      <c r="P152" s="92"/>
      <c r="Q152" s="92"/>
      <c r="R152" s="92"/>
      <c r="S152" s="92"/>
      <c r="T152" s="93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164</v>
      </c>
      <c r="AU152" s="17" t="s">
        <v>81</v>
      </c>
    </row>
    <row r="153" s="2" customFormat="1">
      <c r="A153" s="38"/>
      <c r="B153" s="39"/>
      <c r="C153" s="40"/>
      <c r="D153" s="242" t="s">
        <v>571</v>
      </c>
      <c r="E153" s="40"/>
      <c r="F153" s="280" t="s">
        <v>1389</v>
      </c>
      <c r="G153" s="40"/>
      <c r="H153" s="40"/>
      <c r="I153" s="244"/>
      <c r="J153" s="40"/>
      <c r="K153" s="40"/>
      <c r="L153" s="44"/>
      <c r="M153" s="281"/>
      <c r="N153" s="282"/>
      <c r="O153" s="283"/>
      <c r="P153" s="283"/>
      <c r="Q153" s="283"/>
      <c r="R153" s="283"/>
      <c r="S153" s="283"/>
      <c r="T153" s="284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571</v>
      </c>
      <c r="AU153" s="17" t="s">
        <v>81</v>
      </c>
    </row>
    <row r="154" s="2" customFormat="1" ht="6.96" customHeight="1">
      <c r="A154" s="38"/>
      <c r="B154" s="67"/>
      <c r="C154" s="68"/>
      <c r="D154" s="68"/>
      <c r="E154" s="68"/>
      <c r="F154" s="68"/>
      <c r="G154" s="68"/>
      <c r="H154" s="68"/>
      <c r="I154" s="68"/>
      <c r="J154" s="68"/>
      <c r="K154" s="68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bI6GuDm6mGzSIbqU3F5RqQ7xXjQlgmTci1eOb3k7CgJtI1pbhnQ/TBAngOXILQQp8NVBZOOGTacSUxLGAcZf2A==" hashValue="JniLfSzJzOHvPkXn/aPrGzknON3vLt8U/smCnWi5gSIZph0E7/+HzxTxhcTIWK4WdOWQEyPTHw25x4XN/AWb1g==" algorithmName="SHA-512" password="CC35"/>
  <autoFilter ref="C120:K15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81</v>
      </c>
    </row>
    <row r="4" s="1" customFormat="1" ht="24.96" customHeight="1">
      <c r="B4" s="20"/>
      <c r="D4" s="149" t="s">
        <v>109</v>
      </c>
      <c r="L4" s="20"/>
      <c r="M4" s="15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Nýrsko ON - oprava bytových jednotek</v>
      </c>
      <c r="F7" s="151"/>
      <c r="G7" s="151"/>
      <c r="H7" s="151"/>
      <c r="L7" s="20"/>
    </row>
    <row r="8" s="1" customFormat="1" ht="12" customHeight="1">
      <c r="B8" s="20"/>
      <c r="D8" s="151" t="s">
        <v>110</v>
      </c>
      <c r="L8" s="20"/>
    </row>
    <row r="9" s="2" customFormat="1" ht="16.5" customHeight="1">
      <c r="A9" s="38"/>
      <c r="B9" s="44"/>
      <c r="C9" s="38"/>
      <c r="D9" s="38"/>
      <c r="E9" s="152" t="s">
        <v>1133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112</v>
      </c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1116</v>
      </c>
      <c r="F11" s="38"/>
      <c r="G11" s="38"/>
      <c r="H11" s="38"/>
      <c r="I11" s="38"/>
      <c r="J11" s="38"/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2" t="s">
        <v>1</v>
      </c>
      <c r="G13" s="38"/>
      <c r="H13" s="38"/>
      <c r="I13" s="151" t="s">
        <v>19</v>
      </c>
      <c r="J13" s="142" t="s">
        <v>1</v>
      </c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2" t="s">
        <v>21</v>
      </c>
      <c r="G14" s="38"/>
      <c r="H14" s="38"/>
      <c r="I14" s="151" t="s">
        <v>22</v>
      </c>
      <c r="J14" s="154" t="str">
        <f>'Rekapitulace stavby'!AN8</f>
        <v>2. 4. 2021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2" t="str">
        <f>IF('Rekapitulace stavby'!AN10="","",'Rekapitulace stavby'!AN10)</f>
        <v/>
      </c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2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2" t="str">
        <f>IF('Rekapitulace stavby'!AN11="","",'Rekapitulace stavby'!AN11)</f>
        <v/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2"/>
      <c r="G20" s="142"/>
      <c r="H20" s="142"/>
      <c r="I20" s="151" t="s">
        <v>26</v>
      </c>
      <c r="J20" s="33" t="str">
        <f>'Rekapitulace stavby'!AN14</f>
        <v>Vyplň údaj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2" t="str">
        <f>IF('Rekapitulace stavby'!AN16="","",'Rekapitulace stavby'!AN16)</f>
        <v/>
      </c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2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2" t="str">
        <f>IF('Rekapitulace stavby'!AN17="","",'Rekapitulace stavby'!AN17)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2" t="str">
        <f>IF('Rekapitulace stavby'!AN19="","",'Rekapitulace stavby'!AN19)</f>
        <v/>
      </c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2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2" t="str">
        <f>IF('Rekapitulace stavby'!AN20="","",'Rekapitulace stavby'!AN20)</f>
        <v/>
      </c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34</v>
      </c>
      <c r="E32" s="38"/>
      <c r="F32" s="38"/>
      <c r="G32" s="38"/>
      <c r="H32" s="38"/>
      <c r="I32" s="38"/>
      <c r="J32" s="161">
        <f>ROUND(J123, 2)</f>
        <v>0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36</v>
      </c>
      <c r="G34" s="38"/>
      <c r="H34" s="38"/>
      <c r="I34" s="162" t="s">
        <v>35</v>
      </c>
      <c r="J34" s="162" t="s">
        <v>37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38</v>
      </c>
      <c r="E35" s="151" t="s">
        <v>39</v>
      </c>
      <c r="F35" s="164">
        <f>ROUND((SUM(BE123:BE131)),  2)</f>
        <v>0</v>
      </c>
      <c r="G35" s="38"/>
      <c r="H35" s="38"/>
      <c r="I35" s="165">
        <v>0.20999999999999999</v>
      </c>
      <c r="J35" s="164">
        <f>ROUND(((SUM(BE123:BE131))*I35),  2)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40</v>
      </c>
      <c r="F36" s="164">
        <f>ROUND((SUM(BF123:BF131)),  2)</f>
        <v>0</v>
      </c>
      <c r="G36" s="38"/>
      <c r="H36" s="38"/>
      <c r="I36" s="165">
        <v>0.14999999999999999</v>
      </c>
      <c r="J36" s="164">
        <f>ROUND(((SUM(BF123:BF131))*I36),  2)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1" t="s">
        <v>38</v>
      </c>
      <c r="E37" s="151" t="s">
        <v>41</v>
      </c>
      <c r="F37" s="164">
        <f>ROUND((SUM(BG123:BG131)),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42</v>
      </c>
      <c r="F38" s="164">
        <f>ROUND((SUM(BH123:BH131)),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43</v>
      </c>
      <c r="F39" s="164">
        <f>ROUND((SUM(BI123:BI131)),  2)</f>
        <v>0</v>
      </c>
      <c r="G39" s="38"/>
      <c r="H39" s="38"/>
      <c r="I39" s="165">
        <v>0</v>
      </c>
      <c r="J39" s="164">
        <f>0</f>
        <v>0</v>
      </c>
      <c r="K39" s="38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44</v>
      </c>
      <c r="E41" s="168"/>
      <c r="F41" s="168"/>
      <c r="G41" s="169" t="s">
        <v>45</v>
      </c>
      <c r="H41" s="170" t="s">
        <v>46</v>
      </c>
      <c r="I41" s="168"/>
      <c r="J41" s="171">
        <f>SUM(J32:J39)</f>
        <v>0</v>
      </c>
      <c r="K41" s="172"/>
      <c r="L41" s="6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Nýrsko ON - oprava bytových jednotek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1133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112</v>
      </c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7" t="str">
        <f>E11</f>
        <v>PS 05 - VRN</v>
      </c>
      <c r="F89" s="40"/>
      <c r="G89" s="40"/>
      <c r="H89" s="40"/>
      <c r="I89" s="40"/>
      <c r="J89" s="40"/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80" t="str">
        <f>IF(J14="","",J14)</f>
        <v>2. 4. 2021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115</v>
      </c>
      <c r="D96" s="186"/>
      <c r="E96" s="186"/>
      <c r="F96" s="186"/>
      <c r="G96" s="186"/>
      <c r="H96" s="186"/>
      <c r="I96" s="186"/>
      <c r="J96" s="187" t="s">
        <v>116</v>
      </c>
      <c r="K96" s="186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117</v>
      </c>
      <c r="D98" s="40"/>
      <c r="E98" s="40"/>
      <c r="F98" s="40"/>
      <c r="G98" s="40"/>
      <c r="H98" s="40"/>
      <c r="I98" s="40"/>
      <c r="J98" s="111">
        <f>J123</f>
        <v>0</v>
      </c>
      <c r="K98" s="40"/>
      <c r="L98" s="6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118</v>
      </c>
    </row>
    <row r="99" s="9" customFormat="1" ht="24.96" customHeight="1">
      <c r="A99" s="9"/>
      <c r="B99" s="189"/>
      <c r="C99" s="190"/>
      <c r="D99" s="191" t="s">
        <v>1117</v>
      </c>
      <c r="E99" s="192"/>
      <c r="F99" s="192"/>
      <c r="G99" s="192"/>
      <c r="H99" s="192"/>
      <c r="I99" s="192"/>
      <c r="J99" s="193">
        <f>J124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1118</v>
      </c>
      <c r="E100" s="197"/>
      <c r="F100" s="197"/>
      <c r="G100" s="197"/>
      <c r="H100" s="197"/>
      <c r="I100" s="197"/>
      <c r="J100" s="198">
        <f>J125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1119</v>
      </c>
      <c r="E101" s="197"/>
      <c r="F101" s="197"/>
      <c r="G101" s="197"/>
      <c r="H101" s="197"/>
      <c r="I101" s="197"/>
      <c r="J101" s="198">
        <f>J128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4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140</v>
      </c>
      <c r="D108" s="40"/>
      <c r="E108" s="40"/>
      <c r="F108" s="40"/>
      <c r="G108" s="40"/>
      <c r="H108" s="40"/>
      <c r="I108" s="40"/>
      <c r="J108" s="40"/>
      <c r="K108" s="40"/>
      <c r="L108" s="64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4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4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4" t="str">
        <f>E7</f>
        <v>Nýrsko ON - oprava bytových jednotek</v>
      </c>
      <c r="F111" s="32"/>
      <c r="G111" s="32"/>
      <c r="H111" s="32"/>
      <c r="I111" s="40"/>
      <c r="J111" s="40"/>
      <c r="K111" s="4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110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4" t="s">
        <v>1133</v>
      </c>
      <c r="F113" s="40"/>
      <c r="G113" s="40"/>
      <c r="H113" s="40"/>
      <c r="I113" s="40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112</v>
      </c>
      <c r="D114" s="40"/>
      <c r="E114" s="40"/>
      <c r="F114" s="40"/>
      <c r="G114" s="40"/>
      <c r="H114" s="40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7" t="str">
        <f>E11</f>
        <v>PS 05 - VRN</v>
      </c>
      <c r="F115" s="40"/>
      <c r="G115" s="40"/>
      <c r="H115" s="40"/>
      <c r="I115" s="40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32" t="s">
        <v>22</v>
      </c>
      <c r="J117" s="80" t="str">
        <f>IF(J14="","",J14)</f>
        <v>2. 4. 2021</v>
      </c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 xml:space="preserve"> </v>
      </c>
      <c r="G119" s="40"/>
      <c r="H119" s="40"/>
      <c r="I119" s="32" t="s">
        <v>29</v>
      </c>
      <c r="J119" s="36" t="str">
        <f>E23</f>
        <v xml:space="preserve"> </v>
      </c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IF(E20="","",E20)</f>
        <v>Vyplň údaj</v>
      </c>
      <c r="G120" s="40"/>
      <c r="H120" s="40"/>
      <c r="I120" s="32" t="s">
        <v>31</v>
      </c>
      <c r="J120" s="36" t="str">
        <f>E26</f>
        <v xml:space="preserve"> </v>
      </c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00"/>
      <c r="B122" s="201"/>
      <c r="C122" s="202" t="s">
        <v>141</v>
      </c>
      <c r="D122" s="203" t="s">
        <v>59</v>
      </c>
      <c r="E122" s="203" t="s">
        <v>55</v>
      </c>
      <c r="F122" s="203" t="s">
        <v>56</v>
      </c>
      <c r="G122" s="203" t="s">
        <v>142</v>
      </c>
      <c r="H122" s="203" t="s">
        <v>143</v>
      </c>
      <c r="I122" s="203" t="s">
        <v>144</v>
      </c>
      <c r="J122" s="204" t="s">
        <v>116</v>
      </c>
      <c r="K122" s="205" t="s">
        <v>145</v>
      </c>
      <c r="L122" s="206"/>
      <c r="M122" s="101" t="s">
        <v>1</v>
      </c>
      <c r="N122" s="102" t="s">
        <v>38</v>
      </c>
      <c r="O122" s="102" t="s">
        <v>146</v>
      </c>
      <c r="P122" s="102" t="s">
        <v>147</v>
      </c>
      <c r="Q122" s="102" t="s">
        <v>148</v>
      </c>
      <c r="R122" s="102" t="s">
        <v>149</v>
      </c>
      <c r="S122" s="102" t="s">
        <v>150</v>
      </c>
      <c r="T122" s="103" t="s">
        <v>151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8"/>
      <c r="B123" s="39"/>
      <c r="C123" s="108" t="s">
        <v>152</v>
      </c>
      <c r="D123" s="40"/>
      <c r="E123" s="40"/>
      <c r="F123" s="40"/>
      <c r="G123" s="40"/>
      <c r="H123" s="40"/>
      <c r="I123" s="40"/>
      <c r="J123" s="207">
        <f>BK123</f>
        <v>0</v>
      </c>
      <c r="K123" s="40"/>
      <c r="L123" s="44"/>
      <c r="M123" s="104"/>
      <c r="N123" s="208"/>
      <c r="O123" s="105"/>
      <c r="P123" s="209">
        <f>P124</f>
        <v>0</v>
      </c>
      <c r="Q123" s="105"/>
      <c r="R123" s="209">
        <f>R124</f>
        <v>0</v>
      </c>
      <c r="S123" s="105"/>
      <c r="T123" s="210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73</v>
      </c>
      <c r="AU123" s="17" t="s">
        <v>118</v>
      </c>
      <c r="BK123" s="211">
        <f>BK124</f>
        <v>0</v>
      </c>
    </row>
    <row r="124" s="12" customFormat="1" ht="25.92" customHeight="1">
      <c r="A124" s="12"/>
      <c r="B124" s="212"/>
      <c r="C124" s="213"/>
      <c r="D124" s="214" t="s">
        <v>73</v>
      </c>
      <c r="E124" s="215" t="s">
        <v>99</v>
      </c>
      <c r="F124" s="215" t="s">
        <v>1120</v>
      </c>
      <c r="G124" s="213"/>
      <c r="H124" s="213"/>
      <c r="I124" s="216"/>
      <c r="J124" s="217">
        <f>BK124</f>
        <v>0</v>
      </c>
      <c r="K124" s="213"/>
      <c r="L124" s="218"/>
      <c r="M124" s="219"/>
      <c r="N124" s="220"/>
      <c r="O124" s="220"/>
      <c r="P124" s="221">
        <f>P125+P128</f>
        <v>0</v>
      </c>
      <c r="Q124" s="220"/>
      <c r="R124" s="221">
        <f>R125+R128</f>
        <v>0</v>
      </c>
      <c r="S124" s="220"/>
      <c r="T124" s="222">
        <f>T125+T128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163</v>
      </c>
      <c r="AT124" s="224" t="s">
        <v>73</v>
      </c>
      <c r="AU124" s="224" t="s">
        <v>74</v>
      </c>
      <c r="AY124" s="223" t="s">
        <v>155</v>
      </c>
      <c r="BK124" s="225">
        <f>BK125+BK128</f>
        <v>0</v>
      </c>
    </row>
    <row r="125" s="12" customFormat="1" ht="22.8" customHeight="1">
      <c r="A125" s="12"/>
      <c r="B125" s="212"/>
      <c r="C125" s="213"/>
      <c r="D125" s="214" t="s">
        <v>73</v>
      </c>
      <c r="E125" s="226" t="s">
        <v>1121</v>
      </c>
      <c r="F125" s="226" t="s">
        <v>1122</v>
      </c>
      <c r="G125" s="213"/>
      <c r="H125" s="213"/>
      <c r="I125" s="216"/>
      <c r="J125" s="227">
        <f>BK125</f>
        <v>0</v>
      </c>
      <c r="K125" s="213"/>
      <c r="L125" s="218"/>
      <c r="M125" s="219"/>
      <c r="N125" s="220"/>
      <c r="O125" s="220"/>
      <c r="P125" s="221">
        <f>SUM(P126:P127)</f>
        <v>0</v>
      </c>
      <c r="Q125" s="220"/>
      <c r="R125" s="221">
        <f>SUM(R126:R127)</f>
        <v>0</v>
      </c>
      <c r="S125" s="220"/>
      <c r="T125" s="222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3" t="s">
        <v>163</v>
      </c>
      <c r="AT125" s="224" t="s">
        <v>73</v>
      </c>
      <c r="AU125" s="224" t="s">
        <v>81</v>
      </c>
      <c r="AY125" s="223" t="s">
        <v>155</v>
      </c>
      <c r="BK125" s="225">
        <f>SUM(BK126:BK127)</f>
        <v>0</v>
      </c>
    </row>
    <row r="126" s="2" customFormat="1" ht="16.5" customHeight="1">
      <c r="A126" s="38"/>
      <c r="B126" s="39"/>
      <c r="C126" s="228" t="s">
        <v>81</v>
      </c>
      <c r="D126" s="228" t="s">
        <v>158</v>
      </c>
      <c r="E126" s="229" t="s">
        <v>1123</v>
      </c>
      <c r="F126" s="230" t="s">
        <v>1124</v>
      </c>
      <c r="G126" s="231" t="s">
        <v>795</v>
      </c>
      <c r="H126" s="232">
        <v>1</v>
      </c>
      <c r="I126" s="233"/>
      <c r="J126" s="234">
        <f>ROUND(I126*H126,2)</f>
        <v>0</v>
      </c>
      <c r="K126" s="235"/>
      <c r="L126" s="44"/>
      <c r="M126" s="236" t="s">
        <v>1</v>
      </c>
      <c r="N126" s="237" t="s">
        <v>42</v>
      </c>
      <c r="O126" s="92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0" t="s">
        <v>1125</v>
      </c>
      <c r="AT126" s="240" t="s">
        <v>158</v>
      </c>
      <c r="AU126" s="240" t="s">
        <v>87</v>
      </c>
      <c r="AY126" s="17" t="s">
        <v>155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7" t="s">
        <v>163</v>
      </c>
      <c r="BK126" s="241">
        <f>ROUND(I126*H126,2)</f>
        <v>0</v>
      </c>
      <c r="BL126" s="17" t="s">
        <v>1125</v>
      </c>
      <c r="BM126" s="240" t="s">
        <v>1390</v>
      </c>
    </row>
    <row r="127" s="2" customFormat="1">
      <c r="A127" s="38"/>
      <c r="B127" s="39"/>
      <c r="C127" s="40"/>
      <c r="D127" s="242" t="s">
        <v>164</v>
      </c>
      <c r="E127" s="40"/>
      <c r="F127" s="243" t="s">
        <v>1124</v>
      </c>
      <c r="G127" s="40"/>
      <c r="H127" s="40"/>
      <c r="I127" s="244"/>
      <c r="J127" s="40"/>
      <c r="K127" s="40"/>
      <c r="L127" s="44"/>
      <c r="M127" s="245"/>
      <c r="N127" s="246"/>
      <c r="O127" s="92"/>
      <c r="P127" s="92"/>
      <c r="Q127" s="92"/>
      <c r="R127" s="92"/>
      <c r="S127" s="92"/>
      <c r="T127" s="93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164</v>
      </c>
      <c r="AU127" s="17" t="s">
        <v>87</v>
      </c>
    </row>
    <row r="128" s="12" customFormat="1" ht="22.8" customHeight="1">
      <c r="A128" s="12"/>
      <c r="B128" s="212"/>
      <c r="C128" s="213"/>
      <c r="D128" s="214" t="s">
        <v>73</v>
      </c>
      <c r="E128" s="226" t="s">
        <v>1127</v>
      </c>
      <c r="F128" s="226" t="s">
        <v>1128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SUM(P129:P131)</f>
        <v>0</v>
      </c>
      <c r="Q128" s="220"/>
      <c r="R128" s="221">
        <f>SUM(R129:R131)</f>
        <v>0</v>
      </c>
      <c r="S128" s="220"/>
      <c r="T128" s="222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163</v>
      </c>
      <c r="AT128" s="224" t="s">
        <v>73</v>
      </c>
      <c r="AU128" s="224" t="s">
        <v>81</v>
      </c>
      <c r="AY128" s="223" t="s">
        <v>155</v>
      </c>
      <c r="BK128" s="225">
        <f>SUM(BK129:BK131)</f>
        <v>0</v>
      </c>
    </row>
    <row r="129" s="2" customFormat="1" ht="16.5" customHeight="1">
      <c r="A129" s="38"/>
      <c r="B129" s="39"/>
      <c r="C129" s="228" t="s">
        <v>87</v>
      </c>
      <c r="D129" s="228" t="s">
        <v>158</v>
      </c>
      <c r="E129" s="229" t="s">
        <v>1129</v>
      </c>
      <c r="F129" s="230" t="s">
        <v>1130</v>
      </c>
      <c r="G129" s="231" t="s">
        <v>795</v>
      </c>
      <c r="H129" s="232">
        <v>1</v>
      </c>
      <c r="I129" s="233"/>
      <c r="J129" s="234">
        <f>ROUND(I129*H129,2)</f>
        <v>0</v>
      </c>
      <c r="K129" s="235"/>
      <c r="L129" s="44"/>
      <c r="M129" s="236" t="s">
        <v>1</v>
      </c>
      <c r="N129" s="237" t="s">
        <v>42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0" t="s">
        <v>1125</v>
      </c>
      <c r="AT129" s="240" t="s">
        <v>158</v>
      </c>
      <c r="AU129" s="240" t="s">
        <v>87</v>
      </c>
      <c r="AY129" s="17" t="s">
        <v>155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7" t="s">
        <v>163</v>
      </c>
      <c r="BK129" s="241">
        <f>ROUND(I129*H129,2)</f>
        <v>0</v>
      </c>
      <c r="BL129" s="17" t="s">
        <v>1125</v>
      </c>
      <c r="BM129" s="240" t="s">
        <v>1391</v>
      </c>
    </row>
    <row r="130" s="2" customFormat="1">
      <c r="A130" s="38"/>
      <c r="B130" s="39"/>
      <c r="C130" s="40"/>
      <c r="D130" s="242" t="s">
        <v>164</v>
      </c>
      <c r="E130" s="40"/>
      <c r="F130" s="243" t="s">
        <v>1130</v>
      </c>
      <c r="G130" s="40"/>
      <c r="H130" s="40"/>
      <c r="I130" s="244"/>
      <c r="J130" s="40"/>
      <c r="K130" s="40"/>
      <c r="L130" s="44"/>
      <c r="M130" s="245"/>
      <c r="N130" s="246"/>
      <c r="O130" s="92"/>
      <c r="P130" s="92"/>
      <c r="Q130" s="92"/>
      <c r="R130" s="92"/>
      <c r="S130" s="92"/>
      <c r="T130" s="93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164</v>
      </c>
      <c r="AU130" s="17" t="s">
        <v>87</v>
      </c>
    </row>
    <row r="131" s="2" customFormat="1">
      <c r="A131" s="38"/>
      <c r="B131" s="39"/>
      <c r="C131" s="40"/>
      <c r="D131" s="242" t="s">
        <v>571</v>
      </c>
      <c r="E131" s="40"/>
      <c r="F131" s="280" t="s">
        <v>1132</v>
      </c>
      <c r="G131" s="40"/>
      <c r="H131" s="40"/>
      <c r="I131" s="244"/>
      <c r="J131" s="40"/>
      <c r="K131" s="40"/>
      <c r="L131" s="44"/>
      <c r="M131" s="281"/>
      <c r="N131" s="282"/>
      <c r="O131" s="283"/>
      <c r="P131" s="283"/>
      <c r="Q131" s="283"/>
      <c r="R131" s="283"/>
      <c r="S131" s="283"/>
      <c r="T131" s="284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571</v>
      </c>
      <c r="AU131" s="17" t="s">
        <v>87</v>
      </c>
    </row>
    <row r="132" s="2" customFormat="1" ht="6.96" customHeight="1">
      <c r="A132" s="38"/>
      <c r="B132" s="67"/>
      <c r="C132" s="68"/>
      <c r="D132" s="68"/>
      <c r="E132" s="68"/>
      <c r="F132" s="68"/>
      <c r="G132" s="68"/>
      <c r="H132" s="68"/>
      <c r="I132" s="68"/>
      <c r="J132" s="68"/>
      <c r="K132" s="68"/>
      <c r="L132" s="44"/>
      <c r="M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</sheetData>
  <sheetProtection sheet="1" autoFilter="0" formatColumns="0" formatRows="0" objects="1" scenarios="1" spinCount="100000" saltValue="2ThKSfRcfSyxOa1eOBb+4F19niDD7VXIBSHbOsezMEBWJcg8C32S2S/8/wMOKqDSdGTGQdCwq1O/I794trroOw==" hashValue="CzT0piX6hoEXxhTyvDtdaZlzzgdd727sQYuT56A/hBcHZnCrQB2mKpBVjKX9yaJBj5AIUr4WRo3G5Gk2LRjbBw==" algorithmName="SHA-512" password="CC35"/>
  <autoFilter ref="C122:K13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81</v>
      </c>
    </row>
    <row r="4" s="1" customFormat="1" ht="24.96" customHeight="1">
      <c r="B4" s="20"/>
      <c r="D4" s="149" t="s">
        <v>109</v>
      </c>
      <c r="L4" s="20"/>
      <c r="M4" s="15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Nýrsko ON - oprava bytových jednotek</v>
      </c>
      <c r="F7" s="151"/>
      <c r="G7" s="151"/>
      <c r="H7" s="151"/>
      <c r="L7" s="20"/>
    </row>
    <row r="8" s="1" customFormat="1" ht="12" customHeight="1">
      <c r="B8" s="20"/>
      <c r="D8" s="151" t="s">
        <v>110</v>
      </c>
      <c r="L8" s="20"/>
    </row>
    <row r="9" s="2" customFormat="1" ht="16.5" customHeight="1">
      <c r="A9" s="38"/>
      <c r="B9" s="44"/>
      <c r="C9" s="38"/>
      <c r="D9" s="38"/>
      <c r="E9" s="152" t="s">
        <v>111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112</v>
      </c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113</v>
      </c>
      <c r="F11" s="38"/>
      <c r="G11" s="38"/>
      <c r="H11" s="38"/>
      <c r="I11" s="38"/>
      <c r="J11" s="38"/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2" t="s">
        <v>1</v>
      </c>
      <c r="G13" s="38"/>
      <c r="H13" s="38"/>
      <c r="I13" s="151" t="s">
        <v>19</v>
      </c>
      <c r="J13" s="142" t="s">
        <v>1</v>
      </c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2" t="s">
        <v>21</v>
      </c>
      <c r="G14" s="38"/>
      <c r="H14" s="38"/>
      <c r="I14" s="151" t="s">
        <v>22</v>
      </c>
      <c r="J14" s="154" t="str">
        <f>'Rekapitulace stavby'!AN8</f>
        <v>2. 4. 2021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2" t="str">
        <f>IF('Rekapitulace stavby'!AN10="","",'Rekapitulace stavby'!AN10)</f>
        <v/>
      </c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2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2" t="str">
        <f>IF('Rekapitulace stavby'!AN11="","",'Rekapitulace stavby'!AN11)</f>
        <v/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2"/>
      <c r="G20" s="142"/>
      <c r="H20" s="142"/>
      <c r="I20" s="151" t="s">
        <v>26</v>
      </c>
      <c r="J20" s="33" t="str">
        <f>'Rekapitulace stavby'!AN14</f>
        <v>Vyplň údaj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2" t="str">
        <f>IF('Rekapitulace stavby'!AN16="","",'Rekapitulace stavby'!AN16)</f>
        <v/>
      </c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2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2" t="str">
        <f>IF('Rekapitulace stavby'!AN17="","",'Rekapitulace stavby'!AN17)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2" t="str">
        <f>IF('Rekapitulace stavby'!AN19="","",'Rekapitulace stavby'!AN19)</f>
        <v/>
      </c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2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2" t="str">
        <f>IF('Rekapitulace stavby'!AN20="","",'Rekapitulace stavby'!AN20)</f>
        <v/>
      </c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34</v>
      </c>
      <c r="E32" s="38"/>
      <c r="F32" s="38"/>
      <c r="G32" s="38"/>
      <c r="H32" s="38"/>
      <c r="I32" s="38"/>
      <c r="J32" s="161">
        <f>ROUND(J141, 2)</f>
        <v>0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36</v>
      </c>
      <c r="G34" s="38"/>
      <c r="H34" s="38"/>
      <c r="I34" s="162" t="s">
        <v>35</v>
      </c>
      <c r="J34" s="162" t="s">
        <v>37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38</v>
      </c>
      <c r="E35" s="151" t="s">
        <v>39</v>
      </c>
      <c r="F35" s="164">
        <f>ROUND((SUM(BE141:BE589)),  2)</f>
        <v>0</v>
      </c>
      <c r="G35" s="38"/>
      <c r="H35" s="38"/>
      <c r="I35" s="165">
        <v>0.20999999999999999</v>
      </c>
      <c r="J35" s="164">
        <f>ROUND(((SUM(BE141:BE589))*I35),  2)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40</v>
      </c>
      <c r="F36" s="164">
        <f>ROUND((SUM(BF141:BF589)),  2)</f>
        <v>0</v>
      </c>
      <c r="G36" s="38"/>
      <c r="H36" s="38"/>
      <c r="I36" s="165">
        <v>0.14999999999999999</v>
      </c>
      <c r="J36" s="164">
        <f>ROUND(((SUM(BF141:BF589))*I36),  2)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1" t="s">
        <v>38</v>
      </c>
      <c r="E37" s="151" t="s">
        <v>41</v>
      </c>
      <c r="F37" s="164">
        <f>ROUND((SUM(BG141:BG589)),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42</v>
      </c>
      <c r="F38" s="164">
        <f>ROUND((SUM(BH141:BH589)),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43</v>
      </c>
      <c r="F39" s="164">
        <f>ROUND((SUM(BI141:BI589)),  2)</f>
        <v>0</v>
      </c>
      <c r="G39" s="38"/>
      <c r="H39" s="38"/>
      <c r="I39" s="165">
        <v>0</v>
      </c>
      <c r="J39" s="164">
        <f>0</f>
        <v>0</v>
      </c>
      <c r="K39" s="38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44</v>
      </c>
      <c r="E41" s="168"/>
      <c r="F41" s="168"/>
      <c r="G41" s="169" t="s">
        <v>45</v>
      </c>
      <c r="H41" s="170" t="s">
        <v>46</v>
      </c>
      <c r="I41" s="168"/>
      <c r="J41" s="171">
        <f>SUM(J32:J39)</f>
        <v>0</v>
      </c>
      <c r="K41" s="172"/>
      <c r="L41" s="6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Nýrsko ON - oprava bytových jednotek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111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112</v>
      </c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7" t="str">
        <f>E11</f>
        <v>PS 01 - Stavební část</v>
      </c>
      <c r="F89" s="40"/>
      <c r="G89" s="40"/>
      <c r="H89" s="40"/>
      <c r="I89" s="40"/>
      <c r="J89" s="40"/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80" t="str">
        <f>IF(J14="","",J14)</f>
        <v>2. 4. 2021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115</v>
      </c>
      <c r="D96" s="186"/>
      <c r="E96" s="186"/>
      <c r="F96" s="186"/>
      <c r="G96" s="186"/>
      <c r="H96" s="186"/>
      <c r="I96" s="186"/>
      <c r="J96" s="187" t="s">
        <v>116</v>
      </c>
      <c r="K96" s="186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117</v>
      </c>
      <c r="D98" s="40"/>
      <c r="E98" s="40"/>
      <c r="F98" s="40"/>
      <c r="G98" s="40"/>
      <c r="H98" s="40"/>
      <c r="I98" s="40"/>
      <c r="J98" s="111">
        <f>J141</f>
        <v>0</v>
      </c>
      <c r="K98" s="40"/>
      <c r="L98" s="6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118</v>
      </c>
    </row>
    <row r="99" s="9" customFormat="1" ht="24.96" customHeight="1">
      <c r="A99" s="9"/>
      <c r="B99" s="189"/>
      <c r="C99" s="190"/>
      <c r="D99" s="191" t="s">
        <v>119</v>
      </c>
      <c r="E99" s="192"/>
      <c r="F99" s="192"/>
      <c r="G99" s="192"/>
      <c r="H99" s="192"/>
      <c r="I99" s="192"/>
      <c r="J99" s="193">
        <f>J142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120</v>
      </c>
      <c r="E100" s="197"/>
      <c r="F100" s="197"/>
      <c r="G100" s="197"/>
      <c r="H100" s="197"/>
      <c r="I100" s="197"/>
      <c r="J100" s="198">
        <f>J143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121</v>
      </c>
      <c r="E101" s="197"/>
      <c r="F101" s="197"/>
      <c r="G101" s="197"/>
      <c r="H101" s="197"/>
      <c r="I101" s="197"/>
      <c r="J101" s="198">
        <f>J160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122</v>
      </c>
      <c r="E102" s="197"/>
      <c r="F102" s="197"/>
      <c r="G102" s="197"/>
      <c r="H102" s="197"/>
      <c r="I102" s="197"/>
      <c r="J102" s="198">
        <f>J201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123</v>
      </c>
      <c r="E103" s="197"/>
      <c r="F103" s="197"/>
      <c r="G103" s="197"/>
      <c r="H103" s="197"/>
      <c r="I103" s="197"/>
      <c r="J103" s="198">
        <f>J268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124</v>
      </c>
      <c r="E104" s="197"/>
      <c r="F104" s="197"/>
      <c r="G104" s="197"/>
      <c r="H104" s="197"/>
      <c r="I104" s="197"/>
      <c r="J104" s="198">
        <f>J281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9"/>
      <c r="C105" s="190"/>
      <c r="D105" s="191" t="s">
        <v>125</v>
      </c>
      <c r="E105" s="192"/>
      <c r="F105" s="192"/>
      <c r="G105" s="192"/>
      <c r="H105" s="192"/>
      <c r="I105" s="192"/>
      <c r="J105" s="193">
        <f>J284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5"/>
      <c r="C106" s="134"/>
      <c r="D106" s="196" t="s">
        <v>126</v>
      </c>
      <c r="E106" s="197"/>
      <c r="F106" s="197"/>
      <c r="G106" s="197"/>
      <c r="H106" s="197"/>
      <c r="I106" s="197"/>
      <c r="J106" s="198">
        <f>J285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127</v>
      </c>
      <c r="E107" s="197"/>
      <c r="F107" s="197"/>
      <c r="G107" s="197"/>
      <c r="H107" s="197"/>
      <c r="I107" s="197"/>
      <c r="J107" s="198">
        <f>J305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128</v>
      </c>
      <c r="E108" s="197"/>
      <c r="F108" s="197"/>
      <c r="G108" s="197"/>
      <c r="H108" s="197"/>
      <c r="I108" s="197"/>
      <c r="J108" s="198">
        <f>J328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129</v>
      </c>
      <c r="E109" s="197"/>
      <c r="F109" s="197"/>
      <c r="G109" s="197"/>
      <c r="H109" s="197"/>
      <c r="I109" s="197"/>
      <c r="J109" s="198">
        <f>J347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130</v>
      </c>
      <c r="E110" s="197"/>
      <c r="F110" s="197"/>
      <c r="G110" s="197"/>
      <c r="H110" s="197"/>
      <c r="I110" s="197"/>
      <c r="J110" s="198">
        <f>J368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131</v>
      </c>
      <c r="E111" s="197"/>
      <c r="F111" s="197"/>
      <c r="G111" s="197"/>
      <c r="H111" s="197"/>
      <c r="I111" s="197"/>
      <c r="J111" s="198">
        <f>J375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132</v>
      </c>
      <c r="E112" s="197"/>
      <c r="F112" s="197"/>
      <c r="G112" s="197"/>
      <c r="H112" s="197"/>
      <c r="I112" s="197"/>
      <c r="J112" s="198">
        <f>J390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133</v>
      </c>
      <c r="E113" s="197"/>
      <c r="F113" s="197"/>
      <c r="G113" s="197"/>
      <c r="H113" s="197"/>
      <c r="I113" s="197"/>
      <c r="J113" s="198">
        <f>J417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134</v>
      </c>
      <c r="E114" s="197"/>
      <c r="F114" s="197"/>
      <c r="G114" s="197"/>
      <c r="H114" s="197"/>
      <c r="I114" s="197"/>
      <c r="J114" s="198">
        <f>J448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4"/>
      <c r="D115" s="196" t="s">
        <v>135</v>
      </c>
      <c r="E115" s="197"/>
      <c r="F115" s="197"/>
      <c r="G115" s="197"/>
      <c r="H115" s="197"/>
      <c r="I115" s="197"/>
      <c r="J115" s="198">
        <f>J489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5"/>
      <c r="C116" s="134"/>
      <c r="D116" s="196" t="s">
        <v>136</v>
      </c>
      <c r="E116" s="197"/>
      <c r="F116" s="197"/>
      <c r="G116" s="197"/>
      <c r="H116" s="197"/>
      <c r="I116" s="197"/>
      <c r="J116" s="198">
        <f>J519</f>
        <v>0</v>
      </c>
      <c r="K116" s="134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5"/>
      <c r="C117" s="134"/>
      <c r="D117" s="196" t="s">
        <v>137</v>
      </c>
      <c r="E117" s="197"/>
      <c r="F117" s="197"/>
      <c r="G117" s="197"/>
      <c r="H117" s="197"/>
      <c r="I117" s="197"/>
      <c r="J117" s="198">
        <f>J557</f>
        <v>0</v>
      </c>
      <c r="K117" s="134"/>
      <c r="L117" s="19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5"/>
      <c r="C118" s="134"/>
      <c r="D118" s="196" t="s">
        <v>138</v>
      </c>
      <c r="E118" s="197"/>
      <c r="F118" s="197"/>
      <c r="G118" s="197"/>
      <c r="H118" s="197"/>
      <c r="I118" s="197"/>
      <c r="J118" s="198">
        <f>J568</f>
        <v>0</v>
      </c>
      <c r="K118" s="134"/>
      <c r="L118" s="19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89"/>
      <c r="C119" s="190"/>
      <c r="D119" s="191" t="s">
        <v>139</v>
      </c>
      <c r="E119" s="192"/>
      <c r="F119" s="192"/>
      <c r="G119" s="192"/>
      <c r="H119" s="192"/>
      <c r="I119" s="192"/>
      <c r="J119" s="193">
        <f>J587</f>
        <v>0</v>
      </c>
      <c r="K119" s="190"/>
      <c r="L119" s="194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2" customFormat="1" ht="21.84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5" s="2" customFormat="1" ht="6.96" customHeight="1">
      <c r="A125" s="38"/>
      <c r="B125" s="69"/>
      <c r="C125" s="70"/>
      <c r="D125" s="70"/>
      <c r="E125" s="70"/>
      <c r="F125" s="70"/>
      <c r="G125" s="70"/>
      <c r="H125" s="70"/>
      <c r="I125" s="70"/>
      <c r="J125" s="70"/>
      <c r="K125" s="70"/>
      <c r="L125" s="64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4.96" customHeight="1">
      <c r="A126" s="38"/>
      <c r="B126" s="39"/>
      <c r="C126" s="23" t="s">
        <v>140</v>
      </c>
      <c r="D126" s="40"/>
      <c r="E126" s="40"/>
      <c r="F126" s="40"/>
      <c r="G126" s="40"/>
      <c r="H126" s="40"/>
      <c r="I126" s="40"/>
      <c r="J126" s="40"/>
      <c r="K126" s="40"/>
      <c r="L126" s="64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4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16</v>
      </c>
      <c r="D128" s="40"/>
      <c r="E128" s="40"/>
      <c r="F128" s="40"/>
      <c r="G128" s="40"/>
      <c r="H128" s="40"/>
      <c r="I128" s="40"/>
      <c r="J128" s="40"/>
      <c r="K128" s="40"/>
      <c r="L128" s="64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184" t="str">
        <f>E7</f>
        <v>Nýrsko ON - oprava bytových jednotek</v>
      </c>
      <c r="F129" s="32"/>
      <c r="G129" s="32"/>
      <c r="H129" s="32"/>
      <c r="I129" s="40"/>
      <c r="J129" s="40"/>
      <c r="K129" s="40"/>
      <c r="L129" s="64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" customFormat="1" ht="12" customHeight="1">
      <c r="B130" s="21"/>
      <c r="C130" s="32" t="s">
        <v>110</v>
      </c>
      <c r="D130" s="22"/>
      <c r="E130" s="22"/>
      <c r="F130" s="22"/>
      <c r="G130" s="22"/>
      <c r="H130" s="22"/>
      <c r="I130" s="22"/>
      <c r="J130" s="22"/>
      <c r="K130" s="22"/>
      <c r="L130" s="20"/>
    </row>
    <row r="131" s="2" customFormat="1" ht="16.5" customHeight="1">
      <c r="A131" s="38"/>
      <c r="B131" s="39"/>
      <c r="C131" s="40"/>
      <c r="D131" s="40"/>
      <c r="E131" s="184" t="s">
        <v>111</v>
      </c>
      <c r="F131" s="40"/>
      <c r="G131" s="40"/>
      <c r="H131" s="40"/>
      <c r="I131" s="40"/>
      <c r="J131" s="40"/>
      <c r="K131" s="40"/>
      <c r="L131" s="64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112</v>
      </c>
      <c r="D132" s="40"/>
      <c r="E132" s="40"/>
      <c r="F132" s="40"/>
      <c r="G132" s="40"/>
      <c r="H132" s="40"/>
      <c r="I132" s="40"/>
      <c r="J132" s="40"/>
      <c r="K132" s="40"/>
      <c r="L132" s="64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6.5" customHeight="1">
      <c r="A133" s="38"/>
      <c r="B133" s="39"/>
      <c r="C133" s="40"/>
      <c r="D133" s="40"/>
      <c r="E133" s="77" t="str">
        <f>E11</f>
        <v>PS 01 - Stavební část</v>
      </c>
      <c r="F133" s="40"/>
      <c r="G133" s="40"/>
      <c r="H133" s="40"/>
      <c r="I133" s="40"/>
      <c r="J133" s="40"/>
      <c r="K133" s="40"/>
      <c r="L133" s="64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6.96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4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2" customHeight="1">
      <c r="A135" s="38"/>
      <c r="B135" s="39"/>
      <c r="C135" s="32" t="s">
        <v>20</v>
      </c>
      <c r="D135" s="40"/>
      <c r="E135" s="40"/>
      <c r="F135" s="27" t="str">
        <f>F14</f>
        <v xml:space="preserve"> </v>
      </c>
      <c r="G135" s="40"/>
      <c r="H135" s="40"/>
      <c r="I135" s="32" t="s">
        <v>22</v>
      </c>
      <c r="J135" s="80" t="str">
        <f>IF(J14="","",J14)</f>
        <v>2. 4. 2021</v>
      </c>
      <c r="K135" s="40"/>
      <c r="L135" s="64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4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5.15" customHeight="1">
      <c r="A137" s="38"/>
      <c r="B137" s="39"/>
      <c r="C137" s="32" t="s">
        <v>24</v>
      </c>
      <c r="D137" s="40"/>
      <c r="E137" s="40"/>
      <c r="F137" s="27" t="str">
        <f>E17</f>
        <v xml:space="preserve"> </v>
      </c>
      <c r="G137" s="40"/>
      <c r="H137" s="40"/>
      <c r="I137" s="32" t="s">
        <v>29</v>
      </c>
      <c r="J137" s="36" t="str">
        <f>E23</f>
        <v xml:space="preserve"> </v>
      </c>
      <c r="K137" s="40"/>
      <c r="L137" s="64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5.15" customHeight="1">
      <c r="A138" s="38"/>
      <c r="B138" s="39"/>
      <c r="C138" s="32" t="s">
        <v>27</v>
      </c>
      <c r="D138" s="40"/>
      <c r="E138" s="40"/>
      <c r="F138" s="27" t="str">
        <f>IF(E20="","",E20)</f>
        <v>Vyplň údaj</v>
      </c>
      <c r="G138" s="40"/>
      <c r="H138" s="40"/>
      <c r="I138" s="32" t="s">
        <v>31</v>
      </c>
      <c r="J138" s="36" t="str">
        <f>E26</f>
        <v xml:space="preserve"> </v>
      </c>
      <c r="K138" s="40"/>
      <c r="L138" s="64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0.32" customHeight="1">
      <c r="A139" s="38"/>
      <c r="B139" s="39"/>
      <c r="C139" s="40"/>
      <c r="D139" s="40"/>
      <c r="E139" s="40"/>
      <c r="F139" s="40"/>
      <c r="G139" s="40"/>
      <c r="H139" s="40"/>
      <c r="I139" s="40"/>
      <c r="J139" s="40"/>
      <c r="K139" s="40"/>
      <c r="L139" s="64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11" customFormat="1" ht="29.28" customHeight="1">
      <c r="A140" s="200"/>
      <c r="B140" s="201"/>
      <c r="C140" s="202" t="s">
        <v>141</v>
      </c>
      <c r="D140" s="203" t="s">
        <v>59</v>
      </c>
      <c r="E140" s="203" t="s">
        <v>55</v>
      </c>
      <c r="F140" s="203" t="s">
        <v>56</v>
      </c>
      <c r="G140" s="203" t="s">
        <v>142</v>
      </c>
      <c r="H140" s="203" t="s">
        <v>143</v>
      </c>
      <c r="I140" s="203" t="s">
        <v>144</v>
      </c>
      <c r="J140" s="204" t="s">
        <v>116</v>
      </c>
      <c r="K140" s="205" t="s">
        <v>145</v>
      </c>
      <c r="L140" s="206"/>
      <c r="M140" s="101" t="s">
        <v>1</v>
      </c>
      <c r="N140" s="102" t="s">
        <v>38</v>
      </c>
      <c r="O140" s="102" t="s">
        <v>146</v>
      </c>
      <c r="P140" s="102" t="s">
        <v>147</v>
      </c>
      <c r="Q140" s="102" t="s">
        <v>148</v>
      </c>
      <c r="R140" s="102" t="s">
        <v>149</v>
      </c>
      <c r="S140" s="102" t="s">
        <v>150</v>
      </c>
      <c r="T140" s="103" t="s">
        <v>151</v>
      </c>
      <c r="U140" s="200"/>
      <c r="V140" s="200"/>
      <c r="W140" s="200"/>
      <c r="X140" s="200"/>
      <c r="Y140" s="200"/>
      <c r="Z140" s="200"/>
      <c r="AA140" s="200"/>
      <c r="AB140" s="200"/>
      <c r="AC140" s="200"/>
      <c r="AD140" s="200"/>
      <c r="AE140" s="200"/>
    </row>
    <row r="141" s="2" customFormat="1" ht="22.8" customHeight="1">
      <c r="A141" s="38"/>
      <c r="B141" s="39"/>
      <c r="C141" s="108" t="s">
        <v>152</v>
      </c>
      <c r="D141" s="40"/>
      <c r="E141" s="40"/>
      <c r="F141" s="40"/>
      <c r="G141" s="40"/>
      <c r="H141" s="40"/>
      <c r="I141" s="40"/>
      <c r="J141" s="207">
        <f>BK141</f>
        <v>0</v>
      </c>
      <c r="K141" s="40"/>
      <c r="L141" s="44"/>
      <c r="M141" s="104"/>
      <c r="N141" s="208"/>
      <c r="O141" s="105"/>
      <c r="P141" s="209">
        <f>P142+P284+P587</f>
        <v>0</v>
      </c>
      <c r="Q141" s="105"/>
      <c r="R141" s="209">
        <f>R142+R284+R587</f>
        <v>25.130558239999999</v>
      </c>
      <c r="S141" s="105"/>
      <c r="T141" s="210">
        <f>T142+T284+T587</f>
        <v>7.0040297999999996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73</v>
      </c>
      <c r="AU141" s="17" t="s">
        <v>118</v>
      </c>
      <c r="BK141" s="211">
        <f>BK142+BK284+BK587</f>
        <v>0</v>
      </c>
    </row>
    <row r="142" s="12" customFormat="1" ht="25.92" customHeight="1">
      <c r="A142" s="12"/>
      <c r="B142" s="212"/>
      <c r="C142" s="213"/>
      <c r="D142" s="214" t="s">
        <v>73</v>
      </c>
      <c r="E142" s="215" t="s">
        <v>153</v>
      </c>
      <c r="F142" s="215" t="s">
        <v>154</v>
      </c>
      <c r="G142" s="213"/>
      <c r="H142" s="213"/>
      <c r="I142" s="216"/>
      <c r="J142" s="217">
        <f>BK142</f>
        <v>0</v>
      </c>
      <c r="K142" s="213"/>
      <c r="L142" s="218"/>
      <c r="M142" s="219"/>
      <c r="N142" s="220"/>
      <c r="O142" s="220"/>
      <c r="P142" s="221">
        <f>P143+P160+P201+P268+P281</f>
        <v>0</v>
      </c>
      <c r="Q142" s="220"/>
      <c r="R142" s="221">
        <f>R143+R160+R201+R268+R281</f>
        <v>21.531944799999998</v>
      </c>
      <c r="S142" s="220"/>
      <c r="T142" s="222">
        <f>T143+T160+T201+T268+T281</f>
        <v>6.1403499999999998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3" t="s">
        <v>81</v>
      </c>
      <c r="AT142" s="224" t="s">
        <v>73</v>
      </c>
      <c r="AU142" s="224" t="s">
        <v>74</v>
      </c>
      <c r="AY142" s="223" t="s">
        <v>155</v>
      </c>
      <c r="BK142" s="225">
        <f>BK143+BK160+BK201+BK268+BK281</f>
        <v>0</v>
      </c>
    </row>
    <row r="143" s="12" customFormat="1" ht="22.8" customHeight="1">
      <c r="A143" s="12"/>
      <c r="B143" s="212"/>
      <c r="C143" s="213"/>
      <c r="D143" s="214" t="s">
        <v>73</v>
      </c>
      <c r="E143" s="226" t="s">
        <v>156</v>
      </c>
      <c r="F143" s="226" t="s">
        <v>157</v>
      </c>
      <c r="G143" s="213"/>
      <c r="H143" s="213"/>
      <c r="I143" s="216"/>
      <c r="J143" s="227">
        <f>BK143</f>
        <v>0</v>
      </c>
      <c r="K143" s="213"/>
      <c r="L143" s="218"/>
      <c r="M143" s="219"/>
      <c r="N143" s="220"/>
      <c r="O143" s="220"/>
      <c r="P143" s="221">
        <f>SUM(P144:P159)</f>
        <v>0</v>
      </c>
      <c r="Q143" s="220"/>
      <c r="R143" s="221">
        <f>SUM(R144:R159)</f>
        <v>2.7530885</v>
      </c>
      <c r="S143" s="220"/>
      <c r="T143" s="222">
        <f>SUM(T144:T159)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3" t="s">
        <v>81</v>
      </c>
      <c r="AT143" s="224" t="s">
        <v>73</v>
      </c>
      <c r="AU143" s="224" t="s">
        <v>81</v>
      </c>
      <c r="AY143" s="223" t="s">
        <v>155</v>
      </c>
      <c r="BK143" s="225">
        <f>SUM(BK144:BK159)</f>
        <v>0</v>
      </c>
    </row>
    <row r="144" s="2" customFormat="1" ht="44.25" customHeight="1">
      <c r="A144" s="38"/>
      <c r="B144" s="39"/>
      <c r="C144" s="228" t="s">
        <v>81</v>
      </c>
      <c r="D144" s="228" t="s">
        <v>158</v>
      </c>
      <c r="E144" s="229" t="s">
        <v>159</v>
      </c>
      <c r="F144" s="230" t="s">
        <v>160</v>
      </c>
      <c r="G144" s="231" t="s">
        <v>161</v>
      </c>
      <c r="H144" s="232">
        <v>4</v>
      </c>
      <c r="I144" s="233"/>
      <c r="J144" s="234">
        <f>ROUND(I144*H144,2)</f>
        <v>0</v>
      </c>
      <c r="K144" s="235"/>
      <c r="L144" s="44"/>
      <c r="M144" s="236" t="s">
        <v>1</v>
      </c>
      <c r="N144" s="237" t="s">
        <v>42</v>
      </c>
      <c r="O144" s="92"/>
      <c r="P144" s="238">
        <f>O144*H144</f>
        <v>0</v>
      </c>
      <c r="Q144" s="238">
        <v>0.039629999999999999</v>
      </c>
      <c r="R144" s="238">
        <f>Q144*H144</f>
        <v>0.15851999999999999</v>
      </c>
      <c r="S144" s="238">
        <v>0</v>
      </c>
      <c r="T144" s="23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0" t="s">
        <v>162</v>
      </c>
      <c r="AT144" s="240" t="s">
        <v>158</v>
      </c>
      <c r="AU144" s="240" t="s">
        <v>87</v>
      </c>
      <c r="AY144" s="17" t="s">
        <v>155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7" t="s">
        <v>163</v>
      </c>
      <c r="BK144" s="241">
        <f>ROUND(I144*H144,2)</f>
        <v>0</v>
      </c>
      <c r="BL144" s="17" t="s">
        <v>162</v>
      </c>
      <c r="BM144" s="240" t="s">
        <v>87</v>
      </c>
    </row>
    <row r="145" s="2" customFormat="1">
      <c r="A145" s="38"/>
      <c r="B145" s="39"/>
      <c r="C145" s="40"/>
      <c r="D145" s="242" t="s">
        <v>164</v>
      </c>
      <c r="E145" s="40"/>
      <c r="F145" s="243" t="s">
        <v>160</v>
      </c>
      <c r="G145" s="40"/>
      <c r="H145" s="40"/>
      <c r="I145" s="244"/>
      <c r="J145" s="40"/>
      <c r="K145" s="40"/>
      <c r="L145" s="44"/>
      <c r="M145" s="245"/>
      <c r="N145" s="246"/>
      <c r="O145" s="92"/>
      <c r="P145" s="92"/>
      <c r="Q145" s="92"/>
      <c r="R145" s="92"/>
      <c r="S145" s="92"/>
      <c r="T145" s="93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164</v>
      </c>
      <c r="AU145" s="17" t="s">
        <v>87</v>
      </c>
    </row>
    <row r="146" s="2" customFormat="1" ht="33" customHeight="1">
      <c r="A146" s="38"/>
      <c r="B146" s="39"/>
      <c r="C146" s="228" t="s">
        <v>87</v>
      </c>
      <c r="D146" s="228" t="s">
        <v>158</v>
      </c>
      <c r="E146" s="229" t="s">
        <v>165</v>
      </c>
      <c r="F146" s="230" t="s">
        <v>166</v>
      </c>
      <c r="G146" s="231" t="s">
        <v>167</v>
      </c>
      <c r="H146" s="232">
        <v>26.670000000000002</v>
      </c>
      <c r="I146" s="233"/>
      <c r="J146" s="234">
        <f>ROUND(I146*H146,2)</f>
        <v>0</v>
      </c>
      <c r="K146" s="235"/>
      <c r="L146" s="44"/>
      <c r="M146" s="236" t="s">
        <v>1</v>
      </c>
      <c r="N146" s="237" t="s">
        <v>42</v>
      </c>
      <c r="O146" s="92"/>
      <c r="P146" s="238">
        <f>O146*H146</f>
        <v>0</v>
      </c>
      <c r="Q146" s="238">
        <v>0.07571</v>
      </c>
      <c r="R146" s="238">
        <f>Q146*H146</f>
        <v>2.0191857</v>
      </c>
      <c r="S146" s="238">
        <v>0</v>
      </c>
      <c r="T146" s="23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0" t="s">
        <v>162</v>
      </c>
      <c r="AT146" s="240" t="s">
        <v>158</v>
      </c>
      <c r="AU146" s="240" t="s">
        <v>87</v>
      </c>
      <c r="AY146" s="17" t="s">
        <v>155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7" t="s">
        <v>163</v>
      </c>
      <c r="BK146" s="241">
        <f>ROUND(I146*H146,2)</f>
        <v>0</v>
      </c>
      <c r="BL146" s="17" t="s">
        <v>162</v>
      </c>
      <c r="BM146" s="240" t="s">
        <v>162</v>
      </c>
    </row>
    <row r="147" s="2" customFormat="1">
      <c r="A147" s="38"/>
      <c r="B147" s="39"/>
      <c r="C147" s="40"/>
      <c r="D147" s="242" t="s">
        <v>164</v>
      </c>
      <c r="E147" s="40"/>
      <c r="F147" s="243" t="s">
        <v>166</v>
      </c>
      <c r="G147" s="40"/>
      <c r="H147" s="40"/>
      <c r="I147" s="244"/>
      <c r="J147" s="40"/>
      <c r="K147" s="40"/>
      <c r="L147" s="44"/>
      <c r="M147" s="245"/>
      <c r="N147" s="246"/>
      <c r="O147" s="92"/>
      <c r="P147" s="92"/>
      <c r="Q147" s="92"/>
      <c r="R147" s="92"/>
      <c r="S147" s="92"/>
      <c r="T147" s="93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164</v>
      </c>
      <c r="AU147" s="17" t="s">
        <v>87</v>
      </c>
    </row>
    <row r="148" s="2" customFormat="1" ht="21.75" customHeight="1">
      <c r="A148" s="38"/>
      <c r="B148" s="39"/>
      <c r="C148" s="228" t="s">
        <v>156</v>
      </c>
      <c r="D148" s="228" t="s">
        <v>158</v>
      </c>
      <c r="E148" s="229" t="s">
        <v>168</v>
      </c>
      <c r="F148" s="230" t="s">
        <v>169</v>
      </c>
      <c r="G148" s="231" t="s">
        <v>170</v>
      </c>
      <c r="H148" s="232">
        <v>8.2899999999999991</v>
      </c>
      <c r="I148" s="233"/>
      <c r="J148" s="234">
        <f>ROUND(I148*H148,2)</f>
        <v>0</v>
      </c>
      <c r="K148" s="235"/>
      <c r="L148" s="44"/>
      <c r="M148" s="236" t="s">
        <v>1</v>
      </c>
      <c r="N148" s="237" t="s">
        <v>42</v>
      </c>
      <c r="O148" s="92"/>
      <c r="P148" s="238">
        <f>O148*H148</f>
        <v>0</v>
      </c>
      <c r="Q148" s="238">
        <v>0.00012</v>
      </c>
      <c r="R148" s="238">
        <f>Q148*H148</f>
        <v>0.00099479999999999989</v>
      </c>
      <c r="S148" s="238">
        <v>0</v>
      </c>
      <c r="T148" s="23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0" t="s">
        <v>162</v>
      </c>
      <c r="AT148" s="240" t="s">
        <v>158</v>
      </c>
      <c r="AU148" s="240" t="s">
        <v>87</v>
      </c>
      <c r="AY148" s="17" t="s">
        <v>155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7" t="s">
        <v>163</v>
      </c>
      <c r="BK148" s="241">
        <f>ROUND(I148*H148,2)</f>
        <v>0</v>
      </c>
      <c r="BL148" s="17" t="s">
        <v>162</v>
      </c>
      <c r="BM148" s="240" t="s">
        <v>171</v>
      </c>
    </row>
    <row r="149" s="2" customFormat="1">
      <c r="A149" s="38"/>
      <c r="B149" s="39"/>
      <c r="C149" s="40"/>
      <c r="D149" s="242" t="s">
        <v>164</v>
      </c>
      <c r="E149" s="40"/>
      <c r="F149" s="243" t="s">
        <v>169</v>
      </c>
      <c r="G149" s="40"/>
      <c r="H149" s="40"/>
      <c r="I149" s="244"/>
      <c r="J149" s="40"/>
      <c r="K149" s="40"/>
      <c r="L149" s="44"/>
      <c r="M149" s="245"/>
      <c r="N149" s="246"/>
      <c r="O149" s="92"/>
      <c r="P149" s="92"/>
      <c r="Q149" s="92"/>
      <c r="R149" s="92"/>
      <c r="S149" s="92"/>
      <c r="T149" s="93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164</v>
      </c>
      <c r="AU149" s="17" t="s">
        <v>87</v>
      </c>
    </row>
    <row r="150" s="13" customFormat="1">
      <c r="A150" s="13"/>
      <c r="B150" s="247"/>
      <c r="C150" s="248"/>
      <c r="D150" s="242" t="s">
        <v>172</v>
      </c>
      <c r="E150" s="249" t="s">
        <v>1</v>
      </c>
      <c r="F150" s="250" t="s">
        <v>173</v>
      </c>
      <c r="G150" s="248"/>
      <c r="H150" s="251">
        <v>8.2899999999999991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7" t="s">
        <v>172</v>
      </c>
      <c r="AU150" s="257" t="s">
        <v>87</v>
      </c>
      <c r="AV150" s="13" t="s">
        <v>87</v>
      </c>
      <c r="AW150" s="13" t="s">
        <v>30</v>
      </c>
      <c r="AX150" s="13" t="s">
        <v>74</v>
      </c>
      <c r="AY150" s="257" t="s">
        <v>155</v>
      </c>
    </row>
    <row r="151" s="14" customFormat="1">
      <c r="A151" s="14"/>
      <c r="B151" s="258"/>
      <c r="C151" s="259"/>
      <c r="D151" s="242" t="s">
        <v>172</v>
      </c>
      <c r="E151" s="260" t="s">
        <v>1</v>
      </c>
      <c r="F151" s="261" t="s">
        <v>174</v>
      </c>
      <c r="G151" s="259"/>
      <c r="H151" s="262">
        <v>8.2899999999999991</v>
      </c>
      <c r="I151" s="263"/>
      <c r="J151" s="259"/>
      <c r="K151" s="259"/>
      <c r="L151" s="264"/>
      <c r="M151" s="265"/>
      <c r="N151" s="266"/>
      <c r="O151" s="266"/>
      <c r="P151" s="266"/>
      <c r="Q151" s="266"/>
      <c r="R151" s="266"/>
      <c r="S151" s="266"/>
      <c r="T151" s="26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8" t="s">
        <v>172</v>
      </c>
      <c r="AU151" s="268" t="s">
        <v>87</v>
      </c>
      <c r="AV151" s="14" t="s">
        <v>162</v>
      </c>
      <c r="AW151" s="14" t="s">
        <v>30</v>
      </c>
      <c r="AX151" s="14" t="s">
        <v>81</v>
      </c>
      <c r="AY151" s="268" t="s">
        <v>155</v>
      </c>
    </row>
    <row r="152" s="2" customFormat="1" ht="21.75" customHeight="1">
      <c r="A152" s="38"/>
      <c r="B152" s="39"/>
      <c r="C152" s="228" t="s">
        <v>162</v>
      </c>
      <c r="D152" s="228" t="s">
        <v>158</v>
      </c>
      <c r="E152" s="229" t="s">
        <v>175</v>
      </c>
      <c r="F152" s="230" t="s">
        <v>176</v>
      </c>
      <c r="G152" s="231" t="s">
        <v>170</v>
      </c>
      <c r="H152" s="232">
        <v>14.960000000000001</v>
      </c>
      <c r="I152" s="233"/>
      <c r="J152" s="234">
        <f>ROUND(I152*H152,2)</f>
        <v>0</v>
      </c>
      <c r="K152" s="235"/>
      <c r="L152" s="44"/>
      <c r="M152" s="236" t="s">
        <v>1</v>
      </c>
      <c r="N152" s="237" t="s">
        <v>42</v>
      </c>
      <c r="O152" s="92"/>
      <c r="P152" s="238">
        <f>O152*H152</f>
        <v>0</v>
      </c>
      <c r="Q152" s="238">
        <v>0.00012999999999999999</v>
      </c>
      <c r="R152" s="238">
        <f>Q152*H152</f>
        <v>0.0019448</v>
      </c>
      <c r="S152" s="238">
        <v>0</v>
      </c>
      <c r="T152" s="23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0" t="s">
        <v>162</v>
      </c>
      <c r="AT152" s="240" t="s">
        <v>158</v>
      </c>
      <c r="AU152" s="240" t="s">
        <v>87</v>
      </c>
      <c r="AY152" s="17" t="s">
        <v>155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7" t="s">
        <v>163</v>
      </c>
      <c r="BK152" s="241">
        <f>ROUND(I152*H152,2)</f>
        <v>0</v>
      </c>
      <c r="BL152" s="17" t="s">
        <v>162</v>
      </c>
      <c r="BM152" s="240" t="s">
        <v>177</v>
      </c>
    </row>
    <row r="153" s="2" customFormat="1">
      <c r="A153" s="38"/>
      <c r="B153" s="39"/>
      <c r="C153" s="40"/>
      <c r="D153" s="242" t="s">
        <v>164</v>
      </c>
      <c r="E153" s="40"/>
      <c r="F153" s="243" t="s">
        <v>176</v>
      </c>
      <c r="G153" s="40"/>
      <c r="H153" s="40"/>
      <c r="I153" s="244"/>
      <c r="J153" s="40"/>
      <c r="K153" s="40"/>
      <c r="L153" s="44"/>
      <c r="M153" s="245"/>
      <c r="N153" s="246"/>
      <c r="O153" s="92"/>
      <c r="P153" s="92"/>
      <c r="Q153" s="92"/>
      <c r="R153" s="92"/>
      <c r="S153" s="92"/>
      <c r="T153" s="93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164</v>
      </c>
      <c r="AU153" s="17" t="s">
        <v>87</v>
      </c>
    </row>
    <row r="154" s="13" customFormat="1">
      <c r="A154" s="13"/>
      <c r="B154" s="247"/>
      <c r="C154" s="248"/>
      <c r="D154" s="242" t="s">
        <v>172</v>
      </c>
      <c r="E154" s="249" t="s">
        <v>1</v>
      </c>
      <c r="F154" s="250" t="s">
        <v>178</v>
      </c>
      <c r="G154" s="248"/>
      <c r="H154" s="251">
        <v>14.960000000000001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172</v>
      </c>
      <c r="AU154" s="257" t="s">
        <v>87</v>
      </c>
      <c r="AV154" s="13" t="s">
        <v>87</v>
      </c>
      <c r="AW154" s="13" t="s">
        <v>30</v>
      </c>
      <c r="AX154" s="13" t="s">
        <v>74</v>
      </c>
      <c r="AY154" s="257" t="s">
        <v>155</v>
      </c>
    </row>
    <row r="155" s="14" customFormat="1">
      <c r="A155" s="14"/>
      <c r="B155" s="258"/>
      <c r="C155" s="259"/>
      <c r="D155" s="242" t="s">
        <v>172</v>
      </c>
      <c r="E155" s="260" t="s">
        <v>1</v>
      </c>
      <c r="F155" s="261" t="s">
        <v>174</v>
      </c>
      <c r="G155" s="259"/>
      <c r="H155" s="262">
        <v>14.960000000000001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8" t="s">
        <v>172</v>
      </c>
      <c r="AU155" s="268" t="s">
        <v>87</v>
      </c>
      <c r="AV155" s="14" t="s">
        <v>162</v>
      </c>
      <c r="AW155" s="14" t="s">
        <v>30</v>
      </c>
      <c r="AX155" s="14" t="s">
        <v>81</v>
      </c>
      <c r="AY155" s="268" t="s">
        <v>155</v>
      </c>
    </row>
    <row r="156" s="2" customFormat="1" ht="33" customHeight="1">
      <c r="A156" s="38"/>
      <c r="B156" s="39"/>
      <c r="C156" s="228" t="s">
        <v>163</v>
      </c>
      <c r="D156" s="228" t="s">
        <v>158</v>
      </c>
      <c r="E156" s="229" t="s">
        <v>179</v>
      </c>
      <c r="F156" s="230" t="s">
        <v>180</v>
      </c>
      <c r="G156" s="231" t="s">
        <v>167</v>
      </c>
      <c r="H156" s="232">
        <v>1.26</v>
      </c>
      <c r="I156" s="233"/>
      <c r="J156" s="234">
        <f>ROUND(I156*H156,2)</f>
        <v>0</v>
      </c>
      <c r="K156" s="235"/>
      <c r="L156" s="44"/>
      <c r="M156" s="236" t="s">
        <v>1</v>
      </c>
      <c r="N156" s="237" t="s">
        <v>42</v>
      </c>
      <c r="O156" s="92"/>
      <c r="P156" s="238">
        <f>O156*H156</f>
        <v>0</v>
      </c>
      <c r="Q156" s="238">
        <v>0.45432</v>
      </c>
      <c r="R156" s="238">
        <f>Q156*H156</f>
        <v>0.57244320000000004</v>
      </c>
      <c r="S156" s="238">
        <v>0</v>
      </c>
      <c r="T156" s="23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0" t="s">
        <v>162</v>
      </c>
      <c r="AT156" s="240" t="s">
        <v>158</v>
      </c>
      <c r="AU156" s="240" t="s">
        <v>87</v>
      </c>
      <c r="AY156" s="17" t="s">
        <v>155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7" t="s">
        <v>163</v>
      </c>
      <c r="BK156" s="241">
        <f>ROUND(I156*H156,2)</f>
        <v>0</v>
      </c>
      <c r="BL156" s="17" t="s">
        <v>162</v>
      </c>
      <c r="BM156" s="240" t="s">
        <v>181</v>
      </c>
    </row>
    <row r="157" s="2" customFormat="1">
      <c r="A157" s="38"/>
      <c r="B157" s="39"/>
      <c r="C157" s="40"/>
      <c r="D157" s="242" t="s">
        <v>164</v>
      </c>
      <c r="E157" s="40"/>
      <c r="F157" s="243" t="s">
        <v>180</v>
      </c>
      <c r="G157" s="40"/>
      <c r="H157" s="40"/>
      <c r="I157" s="244"/>
      <c r="J157" s="40"/>
      <c r="K157" s="40"/>
      <c r="L157" s="44"/>
      <c r="M157" s="245"/>
      <c r="N157" s="246"/>
      <c r="O157" s="92"/>
      <c r="P157" s="92"/>
      <c r="Q157" s="92"/>
      <c r="R157" s="92"/>
      <c r="S157" s="92"/>
      <c r="T157" s="93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164</v>
      </c>
      <c r="AU157" s="17" t="s">
        <v>87</v>
      </c>
    </row>
    <row r="158" s="13" customFormat="1">
      <c r="A158" s="13"/>
      <c r="B158" s="247"/>
      <c r="C158" s="248"/>
      <c r="D158" s="242" t="s">
        <v>172</v>
      </c>
      <c r="E158" s="249" t="s">
        <v>1</v>
      </c>
      <c r="F158" s="250" t="s">
        <v>182</v>
      </c>
      <c r="G158" s="248"/>
      <c r="H158" s="251">
        <v>1.26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7" t="s">
        <v>172</v>
      </c>
      <c r="AU158" s="257" t="s">
        <v>87</v>
      </c>
      <c r="AV158" s="13" t="s">
        <v>87</v>
      </c>
      <c r="AW158" s="13" t="s">
        <v>30</v>
      </c>
      <c r="AX158" s="13" t="s">
        <v>74</v>
      </c>
      <c r="AY158" s="257" t="s">
        <v>155</v>
      </c>
    </row>
    <row r="159" s="14" customFormat="1">
      <c r="A159" s="14"/>
      <c r="B159" s="258"/>
      <c r="C159" s="259"/>
      <c r="D159" s="242" t="s">
        <v>172</v>
      </c>
      <c r="E159" s="260" t="s">
        <v>1</v>
      </c>
      <c r="F159" s="261" t="s">
        <v>174</v>
      </c>
      <c r="G159" s="259"/>
      <c r="H159" s="262">
        <v>1.26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8" t="s">
        <v>172</v>
      </c>
      <c r="AU159" s="268" t="s">
        <v>87</v>
      </c>
      <c r="AV159" s="14" t="s">
        <v>162</v>
      </c>
      <c r="AW159" s="14" t="s">
        <v>30</v>
      </c>
      <c r="AX159" s="14" t="s">
        <v>81</v>
      </c>
      <c r="AY159" s="268" t="s">
        <v>155</v>
      </c>
    </row>
    <row r="160" s="12" customFormat="1" ht="22.8" customHeight="1">
      <c r="A160" s="12"/>
      <c r="B160" s="212"/>
      <c r="C160" s="213"/>
      <c r="D160" s="214" t="s">
        <v>73</v>
      </c>
      <c r="E160" s="226" t="s">
        <v>171</v>
      </c>
      <c r="F160" s="226" t="s">
        <v>183</v>
      </c>
      <c r="G160" s="213"/>
      <c r="H160" s="213"/>
      <c r="I160" s="216"/>
      <c r="J160" s="227">
        <f>BK160</f>
        <v>0</v>
      </c>
      <c r="K160" s="213"/>
      <c r="L160" s="218"/>
      <c r="M160" s="219"/>
      <c r="N160" s="220"/>
      <c r="O160" s="220"/>
      <c r="P160" s="221">
        <f>SUM(P161:P200)</f>
        <v>0</v>
      </c>
      <c r="Q160" s="220"/>
      <c r="R160" s="221">
        <f>SUM(R161:R200)</f>
        <v>18.747097199999999</v>
      </c>
      <c r="S160" s="220"/>
      <c r="T160" s="222">
        <f>SUM(T161:T200)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3" t="s">
        <v>81</v>
      </c>
      <c r="AT160" s="224" t="s">
        <v>73</v>
      </c>
      <c r="AU160" s="224" t="s">
        <v>81</v>
      </c>
      <c r="AY160" s="223" t="s">
        <v>155</v>
      </c>
      <c r="BK160" s="225">
        <f>SUM(BK161:BK200)</f>
        <v>0</v>
      </c>
    </row>
    <row r="161" s="2" customFormat="1" ht="33" customHeight="1">
      <c r="A161" s="38"/>
      <c r="B161" s="39"/>
      <c r="C161" s="228" t="s">
        <v>171</v>
      </c>
      <c r="D161" s="228" t="s">
        <v>158</v>
      </c>
      <c r="E161" s="229" t="s">
        <v>184</v>
      </c>
      <c r="F161" s="230" t="s">
        <v>185</v>
      </c>
      <c r="G161" s="231" t="s">
        <v>167</v>
      </c>
      <c r="H161" s="232">
        <v>264.86000000000001</v>
      </c>
      <c r="I161" s="233"/>
      <c r="J161" s="234">
        <f>ROUND(I161*H161,2)</f>
        <v>0</v>
      </c>
      <c r="K161" s="235"/>
      <c r="L161" s="44"/>
      <c r="M161" s="236" t="s">
        <v>1</v>
      </c>
      <c r="N161" s="237" t="s">
        <v>42</v>
      </c>
      <c r="O161" s="92"/>
      <c r="P161" s="238">
        <f>O161*H161</f>
        <v>0</v>
      </c>
      <c r="Q161" s="238">
        <v>0.0043800000000000002</v>
      </c>
      <c r="R161" s="238">
        <f>Q161*H161</f>
        <v>1.1600868000000002</v>
      </c>
      <c r="S161" s="238">
        <v>0</v>
      </c>
      <c r="T161" s="23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0" t="s">
        <v>162</v>
      </c>
      <c r="AT161" s="240" t="s">
        <v>158</v>
      </c>
      <c r="AU161" s="240" t="s">
        <v>87</v>
      </c>
      <c r="AY161" s="17" t="s">
        <v>155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7" t="s">
        <v>163</v>
      </c>
      <c r="BK161" s="241">
        <f>ROUND(I161*H161,2)</f>
        <v>0</v>
      </c>
      <c r="BL161" s="17" t="s">
        <v>162</v>
      </c>
      <c r="BM161" s="240" t="s">
        <v>186</v>
      </c>
    </row>
    <row r="162" s="2" customFormat="1">
      <c r="A162" s="38"/>
      <c r="B162" s="39"/>
      <c r="C162" s="40"/>
      <c r="D162" s="242" t="s">
        <v>164</v>
      </c>
      <c r="E162" s="40"/>
      <c r="F162" s="243" t="s">
        <v>185</v>
      </c>
      <c r="G162" s="40"/>
      <c r="H162" s="40"/>
      <c r="I162" s="244"/>
      <c r="J162" s="40"/>
      <c r="K162" s="40"/>
      <c r="L162" s="44"/>
      <c r="M162" s="245"/>
      <c r="N162" s="246"/>
      <c r="O162" s="92"/>
      <c r="P162" s="92"/>
      <c r="Q162" s="92"/>
      <c r="R162" s="92"/>
      <c r="S162" s="92"/>
      <c r="T162" s="93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164</v>
      </c>
      <c r="AU162" s="17" t="s">
        <v>87</v>
      </c>
    </row>
    <row r="163" s="2" customFormat="1" ht="21.75" customHeight="1">
      <c r="A163" s="38"/>
      <c r="B163" s="39"/>
      <c r="C163" s="228" t="s">
        <v>187</v>
      </c>
      <c r="D163" s="228" t="s">
        <v>158</v>
      </c>
      <c r="E163" s="229" t="s">
        <v>188</v>
      </c>
      <c r="F163" s="230" t="s">
        <v>189</v>
      </c>
      <c r="G163" s="231" t="s">
        <v>167</v>
      </c>
      <c r="H163" s="232">
        <v>264.86000000000001</v>
      </c>
      <c r="I163" s="233"/>
      <c r="J163" s="234">
        <f>ROUND(I163*H163,2)</f>
        <v>0</v>
      </c>
      <c r="K163" s="235"/>
      <c r="L163" s="44"/>
      <c r="M163" s="236" t="s">
        <v>1</v>
      </c>
      <c r="N163" s="237" t="s">
        <v>42</v>
      </c>
      <c r="O163" s="92"/>
      <c r="P163" s="238">
        <f>O163*H163</f>
        <v>0</v>
      </c>
      <c r="Q163" s="238">
        <v>0.0030000000000000001</v>
      </c>
      <c r="R163" s="238">
        <f>Q163*H163</f>
        <v>0.79458000000000006</v>
      </c>
      <c r="S163" s="238">
        <v>0</v>
      </c>
      <c r="T163" s="23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0" t="s">
        <v>162</v>
      </c>
      <c r="AT163" s="240" t="s">
        <v>158</v>
      </c>
      <c r="AU163" s="240" t="s">
        <v>87</v>
      </c>
      <c r="AY163" s="17" t="s">
        <v>155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7" t="s">
        <v>163</v>
      </c>
      <c r="BK163" s="241">
        <f>ROUND(I163*H163,2)</f>
        <v>0</v>
      </c>
      <c r="BL163" s="17" t="s">
        <v>162</v>
      </c>
      <c r="BM163" s="240" t="s">
        <v>190</v>
      </c>
    </row>
    <row r="164" s="2" customFormat="1">
      <c r="A164" s="38"/>
      <c r="B164" s="39"/>
      <c r="C164" s="40"/>
      <c r="D164" s="242" t="s">
        <v>164</v>
      </c>
      <c r="E164" s="40"/>
      <c r="F164" s="243" t="s">
        <v>189</v>
      </c>
      <c r="G164" s="40"/>
      <c r="H164" s="40"/>
      <c r="I164" s="244"/>
      <c r="J164" s="40"/>
      <c r="K164" s="40"/>
      <c r="L164" s="44"/>
      <c r="M164" s="245"/>
      <c r="N164" s="246"/>
      <c r="O164" s="92"/>
      <c r="P164" s="92"/>
      <c r="Q164" s="92"/>
      <c r="R164" s="92"/>
      <c r="S164" s="92"/>
      <c r="T164" s="93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164</v>
      </c>
      <c r="AU164" s="17" t="s">
        <v>87</v>
      </c>
    </row>
    <row r="165" s="2" customFormat="1" ht="21.75" customHeight="1">
      <c r="A165" s="38"/>
      <c r="B165" s="39"/>
      <c r="C165" s="228" t="s">
        <v>177</v>
      </c>
      <c r="D165" s="228" t="s">
        <v>158</v>
      </c>
      <c r="E165" s="229" t="s">
        <v>191</v>
      </c>
      <c r="F165" s="230" t="s">
        <v>192</v>
      </c>
      <c r="G165" s="231" t="s">
        <v>167</v>
      </c>
      <c r="H165" s="232">
        <v>1.28</v>
      </c>
      <c r="I165" s="233"/>
      <c r="J165" s="234">
        <f>ROUND(I165*H165,2)</f>
        <v>0</v>
      </c>
      <c r="K165" s="235"/>
      <c r="L165" s="44"/>
      <c r="M165" s="236" t="s">
        <v>1</v>
      </c>
      <c r="N165" s="237" t="s">
        <v>42</v>
      </c>
      <c r="O165" s="92"/>
      <c r="P165" s="238">
        <f>O165*H165</f>
        <v>0</v>
      </c>
      <c r="Q165" s="238">
        <v>0.0373</v>
      </c>
      <c r="R165" s="238">
        <f>Q165*H165</f>
        <v>0.047744000000000002</v>
      </c>
      <c r="S165" s="238">
        <v>0</v>
      </c>
      <c r="T165" s="23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0" t="s">
        <v>162</v>
      </c>
      <c r="AT165" s="240" t="s">
        <v>158</v>
      </c>
      <c r="AU165" s="240" t="s">
        <v>87</v>
      </c>
      <c r="AY165" s="17" t="s">
        <v>155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7" t="s">
        <v>163</v>
      </c>
      <c r="BK165" s="241">
        <f>ROUND(I165*H165,2)</f>
        <v>0</v>
      </c>
      <c r="BL165" s="17" t="s">
        <v>162</v>
      </c>
      <c r="BM165" s="240" t="s">
        <v>193</v>
      </c>
    </row>
    <row r="166" s="2" customFormat="1">
      <c r="A166" s="38"/>
      <c r="B166" s="39"/>
      <c r="C166" s="40"/>
      <c r="D166" s="242" t="s">
        <v>164</v>
      </c>
      <c r="E166" s="40"/>
      <c r="F166" s="243" t="s">
        <v>192</v>
      </c>
      <c r="G166" s="40"/>
      <c r="H166" s="40"/>
      <c r="I166" s="244"/>
      <c r="J166" s="40"/>
      <c r="K166" s="40"/>
      <c r="L166" s="44"/>
      <c r="M166" s="245"/>
      <c r="N166" s="246"/>
      <c r="O166" s="92"/>
      <c r="P166" s="92"/>
      <c r="Q166" s="92"/>
      <c r="R166" s="92"/>
      <c r="S166" s="92"/>
      <c r="T166" s="93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164</v>
      </c>
      <c r="AU166" s="17" t="s">
        <v>87</v>
      </c>
    </row>
    <row r="167" s="13" customFormat="1">
      <c r="A167" s="13"/>
      <c r="B167" s="247"/>
      <c r="C167" s="248"/>
      <c r="D167" s="242" t="s">
        <v>172</v>
      </c>
      <c r="E167" s="249" t="s">
        <v>1</v>
      </c>
      <c r="F167" s="250" t="s">
        <v>194</v>
      </c>
      <c r="G167" s="248"/>
      <c r="H167" s="251">
        <v>1.28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7" t="s">
        <v>172</v>
      </c>
      <c r="AU167" s="257" t="s">
        <v>87</v>
      </c>
      <c r="AV167" s="13" t="s">
        <v>87</v>
      </c>
      <c r="AW167" s="13" t="s">
        <v>30</v>
      </c>
      <c r="AX167" s="13" t="s">
        <v>74</v>
      </c>
      <c r="AY167" s="257" t="s">
        <v>155</v>
      </c>
    </row>
    <row r="168" s="14" customFormat="1">
      <c r="A168" s="14"/>
      <c r="B168" s="258"/>
      <c r="C168" s="259"/>
      <c r="D168" s="242" t="s">
        <v>172</v>
      </c>
      <c r="E168" s="260" t="s">
        <v>1</v>
      </c>
      <c r="F168" s="261" t="s">
        <v>174</v>
      </c>
      <c r="G168" s="259"/>
      <c r="H168" s="262">
        <v>1.28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8" t="s">
        <v>172</v>
      </c>
      <c r="AU168" s="268" t="s">
        <v>87</v>
      </c>
      <c r="AV168" s="14" t="s">
        <v>162</v>
      </c>
      <c r="AW168" s="14" t="s">
        <v>30</v>
      </c>
      <c r="AX168" s="14" t="s">
        <v>81</v>
      </c>
      <c r="AY168" s="268" t="s">
        <v>155</v>
      </c>
    </row>
    <row r="169" s="2" customFormat="1" ht="44.25" customHeight="1">
      <c r="A169" s="38"/>
      <c r="B169" s="39"/>
      <c r="C169" s="228" t="s">
        <v>195</v>
      </c>
      <c r="D169" s="228" t="s">
        <v>158</v>
      </c>
      <c r="E169" s="229" t="s">
        <v>196</v>
      </c>
      <c r="F169" s="230" t="s">
        <v>197</v>
      </c>
      <c r="G169" s="231" t="s">
        <v>167</v>
      </c>
      <c r="H169" s="232">
        <v>57.68</v>
      </c>
      <c r="I169" s="233"/>
      <c r="J169" s="234">
        <f>ROUND(I169*H169,2)</f>
        <v>0</v>
      </c>
      <c r="K169" s="235"/>
      <c r="L169" s="44"/>
      <c r="M169" s="236" t="s">
        <v>1</v>
      </c>
      <c r="N169" s="237" t="s">
        <v>42</v>
      </c>
      <c r="O169" s="92"/>
      <c r="P169" s="238">
        <f>O169*H169</f>
        <v>0</v>
      </c>
      <c r="Q169" s="238">
        <v>0.018380000000000001</v>
      </c>
      <c r="R169" s="238">
        <f>Q169*H169</f>
        <v>1.0601584</v>
      </c>
      <c r="S169" s="238">
        <v>0</v>
      </c>
      <c r="T169" s="23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0" t="s">
        <v>162</v>
      </c>
      <c r="AT169" s="240" t="s">
        <v>158</v>
      </c>
      <c r="AU169" s="240" t="s">
        <v>87</v>
      </c>
      <c r="AY169" s="17" t="s">
        <v>155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7" t="s">
        <v>163</v>
      </c>
      <c r="BK169" s="241">
        <f>ROUND(I169*H169,2)</f>
        <v>0</v>
      </c>
      <c r="BL169" s="17" t="s">
        <v>162</v>
      </c>
      <c r="BM169" s="240" t="s">
        <v>198</v>
      </c>
    </row>
    <row r="170" s="2" customFormat="1">
      <c r="A170" s="38"/>
      <c r="B170" s="39"/>
      <c r="C170" s="40"/>
      <c r="D170" s="242" t="s">
        <v>164</v>
      </c>
      <c r="E170" s="40"/>
      <c r="F170" s="243" t="s">
        <v>197</v>
      </c>
      <c r="G170" s="40"/>
      <c r="H170" s="40"/>
      <c r="I170" s="244"/>
      <c r="J170" s="40"/>
      <c r="K170" s="40"/>
      <c r="L170" s="44"/>
      <c r="M170" s="245"/>
      <c r="N170" s="246"/>
      <c r="O170" s="92"/>
      <c r="P170" s="92"/>
      <c r="Q170" s="92"/>
      <c r="R170" s="92"/>
      <c r="S170" s="92"/>
      <c r="T170" s="93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164</v>
      </c>
      <c r="AU170" s="17" t="s">
        <v>87</v>
      </c>
    </row>
    <row r="171" s="2" customFormat="1" ht="44.25" customHeight="1">
      <c r="A171" s="38"/>
      <c r="B171" s="39"/>
      <c r="C171" s="228" t="s">
        <v>181</v>
      </c>
      <c r="D171" s="228" t="s">
        <v>158</v>
      </c>
      <c r="E171" s="229" t="s">
        <v>199</v>
      </c>
      <c r="F171" s="230" t="s">
        <v>200</v>
      </c>
      <c r="G171" s="231" t="s">
        <v>167</v>
      </c>
      <c r="H171" s="232">
        <v>207.18000000000001</v>
      </c>
      <c r="I171" s="233"/>
      <c r="J171" s="234">
        <f>ROUND(I171*H171,2)</f>
        <v>0</v>
      </c>
      <c r="K171" s="235"/>
      <c r="L171" s="44"/>
      <c r="M171" s="236" t="s">
        <v>1</v>
      </c>
      <c r="N171" s="237" t="s">
        <v>42</v>
      </c>
      <c r="O171" s="92"/>
      <c r="P171" s="238">
        <f>O171*H171</f>
        <v>0</v>
      </c>
      <c r="Q171" s="238">
        <v>0.028400000000000002</v>
      </c>
      <c r="R171" s="238">
        <f>Q171*H171</f>
        <v>5.8839120000000005</v>
      </c>
      <c r="S171" s="238">
        <v>0</v>
      </c>
      <c r="T171" s="23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0" t="s">
        <v>162</v>
      </c>
      <c r="AT171" s="240" t="s">
        <v>158</v>
      </c>
      <c r="AU171" s="240" t="s">
        <v>87</v>
      </c>
      <c r="AY171" s="17" t="s">
        <v>155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7" t="s">
        <v>163</v>
      </c>
      <c r="BK171" s="241">
        <f>ROUND(I171*H171,2)</f>
        <v>0</v>
      </c>
      <c r="BL171" s="17" t="s">
        <v>162</v>
      </c>
      <c r="BM171" s="240" t="s">
        <v>201</v>
      </c>
    </row>
    <row r="172" s="2" customFormat="1">
      <c r="A172" s="38"/>
      <c r="B172" s="39"/>
      <c r="C172" s="40"/>
      <c r="D172" s="242" t="s">
        <v>164</v>
      </c>
      <c r="E172" s="40"/>
      <c r="F172" s="243" t="s">
        <v>200</v>
      </c>
      <c r="G172" s="40"/>
      <c r="H172" s="40"/>
      <c r="I172" s="244"/>
      <c r="J172" s="40"/>
      <c r="K172" s="40"/>
      <c r="L172" s="44"/>
      <c r="M172" s="245"/>
      <c r="N172" s="246"/>
      <c r="O172" s="92"/>
      <c r="P172" s="92"/>
      <c r="Q172" s="92"/>
      <c r="R172" s="92"/>
      <c r="S172" s="92"/>
      <c r="T172" s="93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164</v>
      </c>
      <c r="AU172" s="17" t="s">
        <v>87</v>
      </c>
    </row>
    <row r="173" s="2" customFormat="1" ht="21.75" customHeight="1">
      <c r="A173" s="38"/>
      <c r="B173" s="39"/>
      <c r="C173" s="228" t="s">
        <v>202</v>
      </c>
      <c r="D173" s="228" t="s">
        <v>158</v>
      </c>
      <c r="E173" s="229" t="s">
        <v>203</v>
      </c>
      <c r="F173" s="230" t="s">
        <v>204</v>
      </c>
      <c r="G173" s="231" t="s">
        <v>170</v>
      </c>
      <c r="H173" s="232">
        <v>15.43</v>
      </c>
      <c r="I173" s="233"/>
      <c r="J173" s="234">
        <f>ROUND(I173*H173,2)</f>
        <v>0</v>
      </c>
      <c r="K173" s="235"/>
      <c r="L173" s="44"/>
      <c r="M173" s="236" t="s">
        <v>1</v>
      </c>
      <c r="N173" s="237" t="s">
        <v>42</v>
      </c>
      <c r="O173" s="92"/>
      <c r="P173" s="238">
        <f>O173*H173</f>
        <v>0</v>
      </c>
      <c r="Q173" s="238">
        <v>0.0015</v>
      </c>
      <c r="R173" s="238">
        <f>Q173*H173</f>
        <v>0.023144999999999999</v>
      </c>
      <c r="S173" s="238">
        <v>0</v>
      </c>
      <c r="T173" s="23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0" t="s">
        <v>162</v>
      </c>
      <c r="AT173" s="240" t="s">
        <v>158</v>
      </c>
      <c r="AU173" s="240" t="s">
        <v>87</v>
      </c>
      <c r="AY173" s="17" t="s">
        <v>155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7" t="s">
        <v>163</v>
      </c>
      <c r="BK173" s="241">
        <f>ROUND(I173*H173,2)</f>
        <v>0</v>
      </c>
      <c r="BL173" s="17" t="s">
        <v>162</v>
      </c>
      <c r="BM173" s="240" t="s">
        <v>205</v>
      </c>
    </row>
    <row r="174" s="2" customFormat="1">
      <c r="A174" s="38"/>
      <c r="B174" s="39"/>
      <c r="C174" s="40"/>
      <c r="D174" s="242" t="s">
        <v>164</v>
      </c>
      <c r="E174" s="40"/>
      <c r="F174" s="243" t="s">
        <v>204</v>
      </c>
      <c r="G174" s="40"/>
      <c r="H174" s="40"/>
      <c r="I174" s="244"/>
      <c r="J174" s="40"/>
      <c r="K174" s="40"/>
      <c r="L174" s="44"/>
      <c r="M174" s="245"/>
      <c r="N174" s="246"/>
      <c r="O174" s="92"/>
      <c r="P174" s="92"/>
      <c r="Q174" s="92"/>
      <c r="R174" s="92"/>
      <c r="S174" s="92"/>
      <c r="T174" s="93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164</v>
      </c>
      <c r="AU174" s="17" t="s">
        <v>87</v>
      </c>
    </row>
    <row r="175" s="13" customFormat="1">
      <c r="A175" s="13"/>
      <c r="B175" s="247"/>
      <c r="C175" s="248"/>
      <c r="D175" s="242" t="s">
        <v>172</v>
      </c>
      <c r="E175" s="249" t="s">
        <v>1</v>
      </c>
      <c r="F175" s="250" t="s">
        <v>206</v>
      </c>
      <c r="G175" s="248"/>
      <c r="H175" s="251">
        <v>5.4400000000000004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7" t="s">
        <v>172</v>
      </c>
      <c r="AU175" s="257" t="s">
        <v>87</v>
      </c>
      <c r="AV175" s="13" t="s">
        <v>87</v>
      </c>
      <c r="AW175" s="13" t="s">
        <v>30</v>
      </c>
      <c r="AX175" s="13" t="s">
        <v>74</v>
      </c>
      <c r="AY175" s="257" t="s">
        <v>155</v>
      </c>
    </row>
    <row r="176" s="13" customFormat="1">
      <c r="A176" s="13"/>
      <c r="B176" s="247"/>
      <c r="C176" s="248"/>
      <c r="D176" s="242" t="s">
        <v>172</v>
      </c>
      <c r="E176" s="249" t="s">
        <v>1</v>
      </c>
      <c r="F176" s="250" t="s">
        <v>207</v>
      </c>
      <c r="G176" s="248"/>
      <c r="H176" s="251">
        <v>7.4900000000000002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7" t="s">
        <v>172</v>
      </c>
      <c r="AU176" s="257" t="s">
        <v>87</v>
      </c>
      <c r="AV176" s="13" t="s">
        <v>87</v>
      </c>
      <c r="AW176" s="13" t="s">
        <v>30</v>
      </c>
      <c r="AX176" s="13" t="s">
        <v>74</v>
      </c>
      <c r="AY176" s="257" t="s">
        <v>155</v>
      </c>
    </row>
    <row r="177" s="13" customFormat="1">
      <c r="A177" s="13"/>
      <c r="B177" s="247"/>
      <c r="C177" s="248"/>
      <c r="D177" s="242" t="s">
        <v>172</v>
      </c>
      <c r="E177" s="249" t="s">
        <v>1</v>
      </c>
      <c r="F177" s="250" t="s">
        <v>208</v>
      </c>
      <c r="G177" s="248"/>
      <c r="H177" s="251">
        <v>2.5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7" t="s">
        <v>172</v>
      </c>
      <c r="AU177" s="257" t="s">
        <v>87</v>
      </c>
      <c r="AV177" s="13" t="s">
        <v>87</v>
      </c>
      <c r="AW177" s="13" t="s">
        <v>30</v>
      </c>
      <c r="AX177" s="13" t="s">
        <v>74</v>
      </c>
      <c r="AY177" s="257" t="s">
        <v>155</v>
      </c>
    </row>
    <row r="178" s="14" customFormat="1">
      <c r="A178" s="14"/>
      <c r="B178" s="258"/>
      <c r="C178" s="259"/>
      <c r="D178" s="242" t="s">
        <v>172</v>
      </c>
      <c r="E178" s="260" t="s">
        <v>1</v>
      </c>
      <c r="F178" s="261" t="s">
        <v>174</v>
      </c>
      <c r="G178" s="259"/>
      <c r="H178" s="262">
        <v>15.43</v>
      </c>
      <c r="I178" s="263"/>
      <c r="J178" s="259"/>
      <c r="K178" s="259"/>
      <c r="L178" s="264"/>
      <c r="M178" s="265"/>
      <c r="N178" s="266"/>
      <c r="O178" s="266"/>
      <c r="P178" s="266"/>
      <c r="Q178" s="266"/>
      <c r="R178" s="266"/>
      <c r="S178" s="266"/>
      <c r="T178" s="26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8" t="s">
        <v>172</v>
      </c>
      <c r="AU178" s="268" t="s">
        <v>87</v>
      </c>
      <c r="AV178" s="14" t="s">
        <v>162</v>
      </c>
      <c r="AW178" s="14" t="s">
        <v>30</v>
      </c>
      <c r="AX178" s="14" t="s">
        <v>81</v>
      </c>
      <c r="AY178" s="268" t="s">
        <v>155</v>
      </c>
    </row>
    <row r="179" s="2" customFormat="1" ht="33" customHeight="1">
      <c r="A179" s="38"/>
      <c r="B179" s="39"/>
      <c r="C179" s="228" t="s">
        <v>186</v>
      </c>
      <c r="D179" s="228" t="s">
        <v>158</v>
      </c>
      <c r="E179" s="229" t="s">
        <v>209</v>
      </c>
      <c r="F179" s="230" t="s">
        <v>210</v>
      </c>
      <c r="G179" s="231" t="s">
        <v>211</v>
      </c>
      <c r="H179" s="232">
        <v>3.3300000000000001</v>
      </c>
      <c r="I179" s="233"/>
      <c r="J179" s="234">
        <f>ROUND(I179*H179,2)</f>
        <v>0</v>
      </c>
      <c r="K179" s="235"/>
      <c r="L179" s="44"/>
      <c r="M179" s="236" t="s">
        <v>1</v>
      </c>
      <c r="N179" s="237" t="s">
        <v>42</v>
      </c>
      <c r="O179" s="92"/>
      <c r="P179" s="238">
        <f>O179*H179</f>
        <v>0</v>
      </c>
      <c r="Q179" s="238">
        <v>2.45329</v>
      </c>
      <c r="R179" s="238">
        <f>Q179*H179</f>
        <v>8.1694557000000003</v>
      </c>
      <c r="S179" s="238">
        <v>0</v>
      </c>
      <c r="T179" s="23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0" t="s">
        <v>162</v>
      </c>
      <c r="AT179" s="240" t="s">
        <v>158</v>
      </c>
      <c r="AU179" s="240" t="s">
        <v>87</v>
      </c>
      <c r="AY179" s="17" t="s">
        <v>155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7" t="s">
        <v>163</v>
      </c>
      <c r="BK179" s="241">
        <f>ROUND(I179*H179,2)</f>
        <v>0</v>
      </c>
      <c r="BL179" s="17" t="s">
        <v>162</v>
      </c>
      <c r="BM179" s="240" t="s">
        <v>212</v>
      </c>
    </row>
    <row r="180" s="2" customFormat="1">
      <c r="A180" s="38"/>
      <c r="B180" s="39"/>
      <c r="C180" s="40"/>
      <c r="D180" s="242" t="s">
        <v>164</v>
      </c>
      <c r="E180" s="40"/>
      <c r="F180" s="243" t="s">
        <v>210</v>
      </c>
      <c r="G180" s="40"/>
      <c r="H180" s="40"/>
      <c r="I180" s="244"/>
      <c r="J180" s="40"/>
      <c r="K180" s="40"/>
      <c r="L180" s="44"/>
      <c r="M180" s="245"/>
      <c r="N180" s="246"/>
      <c r="O180" s="92"/>
      <c r="P180" s="92"/>
      <c r="Q180" s="92"/>
      <c r="R180" s="92"/>
      <c r="S180" s="92"/>
      <c r="T180" s="93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164</v>
      </c>
      <c r="AU180" s="17" t="s">
        <v>87</v>
      </c>
    </row>
    <row r="181" s="2" customFormat="1" ht="33" customHeight="1">
      <c r="A181" s="38"/>
      <c r="B181" s="39"/>
      <c r="C181" s="228" t="s">
        <v>213</v>
      </c>
      <c r="D181" s="228" t="s">
        <v>158</v>
      </c>
      <c r="E181" s="229" t="s">
        <v>214</v>
      </c>
      <c r="F181" s="230" t="s">
        <v>215</v>
      </c>
      <c r="G181" s="231" t="s">
        <v>211</v>
      </c>
      <c r="H181" s="232">
        <v>0.45000000000000001</v>
      </c>
      <c r="I181" s="233"/>
      <c r="J181" s="234">
        <f>ROUND(I181*H181,2)</f>
        <v>0</v>
      </c>
      <c r="K181" s="235"/>
      <c r="L181" s="44"/>
      <c r="M181" s="236" t="s">
        <v>1</v>
      </c>
      <c r="N181" s="237" t="s">
        <v>42</v>
      </c>
      <c r="O181" s="92"/>
      <c r="P181" s="238">
        <f>O181*H181</f>
        <v>0</v>
      </c>
      <c r="Q181" s="238">
        <v>2.2563399999999998</v>
      </c>
      <c r="R181" s="238">
        <f>Q181*H181</f>
        <v>1.015353</v>
      </c>
      <c r="S181" s="238">
        <v>0</v>
      </c>
      <c r="T181" s="23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0" t="s">
        <v>162</v>
      </c>
      <c r="AT181" s="240" t="s">
        <v>158</v>
      </c>
      <c r="AU181" s="240" t="s">
        <v>87</v>
      </c>
      <c r="AY181" s="17" t="s">
        <v>155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7" t="s">
        <v>163</v>
      </c>
      <c r="BK181" s="241">
        <f>ROUND(I181*H181,2)</f>
        <v>0</v>
      </c>
      <c r="BL181" s="17" t="s">
        <v>162</v>
      </c>
      <c r="BM181" s="240" t="s">
        <v>216</v>
      </c>
    </row>
    <row r="182" s="2" customFormat="1">
      <c r="A182" s="38"/>
      <c r="B182" s="39"/>
      <c r="C182" s="40"/>
      <c r="D182" s="242" t="s">
        <v>164</v>
      </c>
      <c r="E182" s="40"/>
      <c r="F182" s="243" t="s">
        <v>215</v>
      </c>
      <c r="G182" s="40"/>
      <c r="H182" s="40"/>
      <c r="I182" s="244"/>
      <c r="J182" s="40"/>
      <c r="K182" s="40"/>
      <c r="L182" s="44"/>
      <c r="M182" s="245"/>
      <c r="N182" s="246"/>
      <c r="O182" s="92"/>
      <c r="P182" s="92"/>
      <c r="Q182" s="92"/>
      <c r="R182" s="92"/>
      <c r="S182" s="92"/>
      <c r="T182" s="93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164</v>
      </c>
      <c r="AU182" s="17" t="s">
        <v>87</v>
      </c>
    </row>
    <row r="183" s="13" customFormat="1">
      <c r="A183" s="13"/>
      <c r="B183" s="247"/>
      <c r="C183" s="248"/>
      <c r="D183" s="242" t="s">
        <v>172</v>
      </c>
      <c r="E183" s="249" t="s">
        <v>1</v>
      </c>
      <c r="F183" s="250" t="s">
        <v>217</v>
      </c>
      <c r="G183" s="248"/>
      <c r="H183" s="251">
        <v>0.45000000000000001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172</v>
      </c>
      <c r="AU183" s="257" t="s">
        <v>87</v>
      </c>
      <c r="AV183" s="13" t="s">
        <v>87</v>
      </c>
      <c r="AW183" s="13" t="s">
        <v>30</v>
      </c>
      <c r="AX183" s="13" t="s">
        <v>74</v>
      </c>
      <c r="AY183" s="257" t="s">
        <v>155</v>
      </c>
    </row>
    <row r="184" s="14" customFormat="1">
      <c r="A184" s="14"/>
      <c r="B184" s="258"/>
      <c r="C184" s="259"/>
      <c r="D184" s="242" t="s">
        <v>172</v>
      </c>
      <c r="E184" s="260" t="s">
        <v>1</v>
      </c>
      <c r="F184" s="261" t="s">
        <v>174</v>
      </c>
      <c r="G184" s="259"/>
      <c r="H184" s="262">
        <v>0.45000000000000001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8" t="s">
        <v>172</v>
      </c>
      <c r="AU184" s="268" t="s">
        <v>87</v>
      </c>
      <c r="AV184" s="14" t="s">
        <v>162</v>
      </c>
      <c r="AW184" s="14" t="s">
        <v>30</v>
      </c>
      <c r="AX184" s="14" t="s">
        <v>81</v>
      </c>
      <c r="AY184" s="268" t="s">
        <v>155</v>
      </c>
    </row>
    <row r="185" s="2" customFormat="1" ht="44.25" customHeight="1">
      <c r="A185" s="38"/>
      <c r="B185" s="39"/>
      <c r="C185" s="228" t="s">
        <v>190</v>
      </c>
      <c r="D185" s="228" t="s">
        <v>158</v>
      </c>
      <c r="E185" s="229" t="s">
        <v>218</v>
      </c>
      <c r="F185" s="230" t="s">
        <v>219</v>
      </c>
      <c r="G185" s="231" t="s">
        <v>211</v>
      </c>
      <c r="H185" s="232">
        <v>1.3</v>
      </c>
      <c r="I185" s="233"/>
      <c r="J185" s="234">
        <f>ROUND(I185*H185,2)</f>
        <v>0</v>
      </c>
      <c r="K185" s="235"/>
      <c r="L185" s="44"/>
      <c r="M185" s="236" t="s">
        <v>1</v>
      </c>
      <c r="N185" s="237" t="s">
        <v>42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0" t="s">
        <v>162</v>
      </c>
      <c r="AT185" s="240" t="s">
        <v>158</v>
      </c>
      <c r="AU185" s="240" t="s">
        <v>87</v>
      </c>
      <c r="AY185" s="17" t="s">
        <v>155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7" t="s">
        <v>163</v>
      </c>
      <c r="BK185" s="241">
        <f>ROUND(I185*H185,2)</f>
        <v>0</v>
      </c>
      <c r="BL185" s="17" t="s">
        <v>162</v>
      </c>
      <c r="BM185" s="240" t="s">
        <v>220</v>
      </c>
    </row>
    <row r="186" s="2" customFormat="1">
      <c r="A186" s="38"/>
      <c r="B186" s="39"/>
      <c r="C186" s="40"/>
      <c r="D186" s="242" t="s">
        <v>164</v>
      </c>
      <c r="E186" s="40"/>
      <c r="F186" s="243" t="s">
        <v>219</v>
      </c>
      <c r="G186" s="40"/>
      <c r="H186" s="40"/>
      <c r="I186" s="244"/>
      <c r="J186" s="40"/>
      <c r="K186" s="40"/>
      <c r="L186" s="44"/>
      <c r="M186" s="245"/>
      <c r="N186" s="246"/>
      <c r="O186" s="92"/>
      <c r="P186" s="92"/>
      <c r="Q186" s="92"/>
      <c r="R186" s="92"/>
      <c r="S186" s="92"/>
      <c r="T186" s="93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164</v>
      </c>
      <c r="AU186" s="17" t="s">
        <v>87</v>
      </c>
    </row>
    <row r="187" s="13" customFormat="1">
      <c r="A187" s="13"/>
      <c r="B187" s="247"/>
      <c r="C187" s="248"/>
      <c r="D187" s="242" t="s">
        <v>172</v>
      </c>
      <c r="E187" s="249" t="s">
        <v>1</v>
      </c>
      <c r="F187" s="250" t="s">
        <v>221</v>
      </c>
      <c r="G187" s="248"/>
      <c r="H187" s="251">
        <v>1.3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7" t="s">
        <v>172</v>
      </c>
      <c r="AU187" s="257" t="s">
        <v>87</v>
      </c>
      <c r="AV187" s="13" t="s">
        <v>87</v>
      </c>
      <c r="AW187" s="13" t="s">
        <v>30</v>
      </c>
      <c r="AX187" s="13" t="s">
        <v>74</v>
      </c>
      <c r="AY187" s="257" t="s">
        <v>155</v>
      </c>
    </row>
    <row r="188" s="14" customFormat="1">
      <c r="A188" s="14"/>
      <c r="B188" s="258"/>
      <c r="C188" s="259"/>
      <c r="D188" s="242" t="s">
        <v>172</v>
      </c>
      <c r="E188" s="260" t="s">
        <v>1</v>
      </c>
      <c r="F188" s="261" t="s">
        <v>174</v>
      </c>
      <c r="G188" s="259"/>
      <c r="H188" s="262">
        <v>1.3</v>
      </c>
      <c r="I188" s="263"/>
      <c r="J188" s="259"/>
      <c r="K188" s="259"/>
      <c r="L188" s="264"/>
      <c r="M188" s="265"/>
      <c r="N188" s="266"/>
      <c r="O188" s="266"/>
      <c r="P188" s="266"/>
      <c r="Q188" s="266"/>
      <c r="R188" s="266"/>
      <c r="S188" s="266"/>
      <c r="T188" s="26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8" t="s">
        <v>172</v>
      </c>
      <c r="AU188" s="268" t="s">
        <v>87</v>
      </c>
      <c r="AV188" s="14" t="s">
        <v>162</v>
      </c>
      <c r="AW188" s="14" t="s">
        <v>30</v>
      </c>
      <c r="AX188" s="14" t="s">
        <v>81</v>
      </c>
      <c r="AY188" s="268" t="s">
        <v>155</v>
      </c>
    </row>
    <row r="189" s="2" customFormat="1" ht="33" customHeight="1">
      <c r="A189" s="38"/>
      <c r="B189" s="39"/>
      <c r="C189" s="228" t="s">
        <v>8</v>
      </c>
      <c r="D189" s="228" t="s">
        <v>158</v>
      </c>
      <c r="E189" s="229" t="s">
        <v>222</v>
      </c>
      <c r="F189" s="230" t="s">
        <v>223</v>
      </c>
      <c r="G189" s="231" t="s">
        <v>211</v>
      </c>
      <c r="H189" s="232">
        <v>0.26000000000000001</v>
      </c>
      <c r="I189" s="233"/>
      <c r="J189" s="234">
        <f>ROUND(I189*H189,2)</f>
        <v>0</v>
      </c>
      <c r="K189" s="235"/>
      <c r="L189" s="44"/>
      <c r="M189" s="236" t="s">
        <v>1</v>
      </c>
      <c r="N189" s="237" t="s">
        <v>42</v>
      </c>
      <c r="O189" s="92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0" t="s">
        <v>162</v>
      </c>
      <c r="AT189" s="240" t="s">
        <v>158</v>
      </c>
      <c r="AU189" s="240" t="s">
        <v>87</v>
      </c>
      <c r="AY189" s="17" t="s">
        <v>155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7" t="s">
        <v>163</v>
      </c>
      <c r="BK189" s="241">
        <f>ROUND(I189*H189,2)</f>
        <v>0</v>
      </c>
      <c r="BL189" s="17" t="s">
        <v>162</v>
      </c>
      <c r="BM189" s="240" t="s">
        <v>224</v>
      </c>
    </row>
    <row r="190" s="2" customFormat="1">
      <c r="A190" s="38"/>
      <c r="B190" s="39"/>
      <c r="C190" s="40"/>
      <c r="D190" s="242" t="s">
        <v>164</v>
      </c>
      <c r="E190" s="40"/>
      <c r="F190" s="243" t="s">
        <v>223</v>
      </c>
      <c r="G190" s="40"/>
      <c r="H190" s="40"/>
      <c r="I190" s="244"/>
      <c r="J190" s="40"/>
      <c r="K190" s="40"/>
      <c r="L190" s="44"/>
      <c r="M190" s="245"/>
      <c r="N190" s="246"/>
      <c r="O190" s="92"/>
      <c r="P190" s="92"/>
      <c r="Q190" s="92"/>
      <c r="R190" s="92"/>
      <c r="S190" s="92"/>
      <c r="T190" s="93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164</v>
      </c>
      <c r="AU190" s="17" t="s">
        <v>87</v>
      </c>
    </row>
    <row r="191" s="2" customFormat="1" ht="21.75" customHeight="1">
      <c r="A191" s="38"/>
      <c r="B191" s="39"/>
      <c r="C191" s="228" t="s">
        <v>193</v>
      </c>
      <c r="D191" s="228" t="s">
        <v>158</v>
      </c>
      <c r="E191" s="229" t="s">
        <v>225</v>
      </c>
      <c r="F191" s="230" t="s">
        <v>226</v>
      </c>
      <c r="G191" s="231" t="s">
        <v>227</v>
      </c>
      <c r="H191" s="232">
        <v>0.12</v>
      </c>
      <c r="I191" s="233"/>
      <c r="J191" s="234">
        <f>ROUND(I191*H191,2)</f>
        <v>0</v>
      </c>
      <c r="K191" s="235"/>
      <c r="L191" s="44"/>
      <c r="M191" s="236" t="s">
        <v>1</v>
      </c>
      <c r="N191" s="237" t="s">
        <v>42</v>
      </c>
      <c r="O191" s="92"/>
      <c r="P191" s="238">
        <f>O191*H191</f>
        <v>0</v>
      </c>
      <c r="Q191" s="238">
        <v>1.06277</v>
      </c>
      <c r="R191" s="238">
        <f>Q191*H191</f>
        <v>0.12753239999999999</v>
      </c>
      <c r="S191" s="238">
        <v>0</v>
      </c>
      <c r="T191" s="239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0" t="s">
        <v>162</v>
      </c>
      <c r="AT191" s="240" t="s">
        <v>158</v>
      </c>
      <c r="AU191" s="240" t="s">
        <v>87</v>
      </c>
      <c r="AY191" s="17" t="s">
        <v>155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7" t="s">
        <v>163</v>
      </c>
      <c r="BK191" s="241">
        <f>ROUND(I191*H191,2)</f>
        <v>0</v>
      </c>
      <c r="BL191" s="17" t="s">
        <v>162</v>
      </c>
      <c r="BM191" s="240" t="s">
        <v>228</v>
      </c>
    </row>
    <row r="192" s="2" customFormat="1">
      <c r="A192" s="38"/>
      <c r="B192" s="39"/>
      <c r="C192" s="40"/>
      <c r="D192" s="242" t="s">
        <v>164</v>
      </c>
      <c r="E192" s="40"/>
      <c r="F192" s="243" t="s">
        <v>226</v>
      </c>
      <c r="G192" s="40"/>
      <c r="H192" s="40"/>
      <c r="I192" s="244"/>
      <c r="J192" s="40"/>
      <c r="K192" s="40"/>
      <c r="L192" s="44"/>
      <c r="M192" s="245"/>
      <c r="N192" s="246"/>
      <c r="O192" s="92"/>
      <c r="P192" s="92"/>
      <c r="Q192" s="92"/>
      <c r="R192" s="92"/>
      <c r="S192" s="92"/>
      <c r="T192" s="93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164</v>
      </c>
      <c r="AU192" s="17" t="s">
        <v>87</v>
      </c>
    </row>
    <row r="193" s="2" customFormat="1" ht="21.75" customHeight="1">
      <c r="A193" s="38"/>
      <c r="B193" s="39"/>
      <c r="C193" s="228" t="s">
        <v>229</v>
      </c>
      <c r="D193" s="228" t="s">
        <v>158</v>
      </c>
      <c r="E193" s="229" t="s">
        <v>230</v>
      </c>
      <c r="F193" s="230" t="s">
        <v>231</v>
      </c>
      <c r="G193" s="231" t="s">
        <v>167</v>
      </c>
      <c r="H193" s="232">
        <v>63.229999999999997</v>
      </c>
      <c r="I193" s="233"/>
      <c r="J193" s="234">
        <f>ROUND(I193*H193,2)</f>
        <v>0</v>
      </c>
      <c r="K193" s="235"/>
      <c r="L193" s="44"/>
      <c r="M193" s="236" t="s">
        <v>1</v>
      </c>
      <c r="N193" s="237" t="s">
        <v>42</v>
      </c>
      <c r="O193" s="92"/>
      <c r="P193" s="238">
        <f>O193*H193</f>
        <v>0</v>
      </c>
      <c r="Q193" s="238">
        <v>0.00012999999999999999</v>
      </c>
      <c r="R193" s="238">
        <f>Q193*H193</f>
        <v>0.0082198999999999987</v>
      </c>
      <c r="S193" s="238">
        <v>0</v>
      </c>
      <c r="T193" s="239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0" t="s">
        <v>162</v>
      </c>
      <c r="AT193" s="240" t="s">
        <v>158</v>
      </c>
      <c r="AU193" s="240" t="s">
        <v>87</v>
      </c>
      <c r="AY193" s="17" t="s">
        <v>155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7" t="s">
        <v>163</v>
      </c>
      <c r="BK193" s="241">
        <f>ROUND(I193*H193,2)</f>
        <v>0</v>
      </c>
      <c r="BL193" s="17" t="s">
        <v>162</v>
      </c>
      <c r="BM193" s="240" t="s">
        <v>232</v>
      </c>
    </row>
    <row r="194" s="2" customFormat="1">
      <c r="A194" s="38"/>
      <c r="B194" s="39"/>
      <c r="C194" s="40"/>
      <c r="D194" s="242" t="s">
        <v>164</v>
      </c>
      <c r="E194" s="40"/>
      <c r="F194" s="243" t="s">
        <v>231</v>
      </c>
      <c r="G194" s="40"/>
      <c r="H194" s="40"/>
      <c r="I194" s="244"/>
      <c r="J194" s="40"/>
      <c r="K194" s="40"/>
      <c r="L194" s="44"/>
      <c r="M194" s="245"/>
      <c r="N194" s="246"/>
      <c r="O194" s="92"/>
      <c r="P194" s="92"/>
      <c r="Q194" s="92"/>
      <c r="R194" s="92"/>
      <c r="S194" s="92"/>
      <c r="T194" s="93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164</v>
      </c>
      <c r="AU194" s="17" t="s">
        <v>87</v>
      </c>
    </row>
    <row r="195" s="13" customFormat="1">
      <c r="A195" s="13"/>
      <c r="B195" s="247"/>
      <c r="C195" s="248"/>
      <c r="D195" s="242" t="s">
        <v>172</v>
      </c>
      <c r="E195" s="249" t="s">
        <v>1</v>
      </c>
      <c r="F195" s="250" t="s">
        <v>233</v>
      </c>
      <c r="G195" s="248"/>
      <c r="H195" s="251">
        <v>63.229999999999997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172</v>
      </c>
      <c r="AU195" s="257" t="s">
        <v>87</v>
      </c>
      <c r="AV195" s="13" t="s">
        <v>87</v>
      </c>
      <c r="AW195" s="13" t="s">
        <v>30</v>
      </c>
      <c r="AX195" s="13" t="s">
        <v>74</v>
      </c>
      <c r="AY195" s="257" t="s">
        <v>155</v>
      </c>
    </row>
    <row r="196" s="14" customFormat="1">
      <c r="A196" s="14"/>
      <c r="B196" s="258"/>
      <c r="C196" s="259"/>
      <c r="D196" s="242" t="s">
        <v>172</v>
      </c>
      <c r="E196" s="260" t="s">
        <v>1</v>
      </c>
      <c r="F196" s="261" t="s">
        <v>174</v>
      </c>
      <c r="G196" s="259"/>
      <c r="H196" s="262">
        <v>63.229999999999997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8" t="s">
        <v>172</v>
      </c>
      <c r="AU196" s="268" t="s">
        <v>87</v>
      </c>
      <c r="AV196" s="14" t="s">
        <v>162</v>
      </c>
      <c r="AW196" s="14" t="s">
        <v>30</v>
      </c>
      <c r="AX196" s="14" t="s">
        <v>81</v>
      </c>
      <c r="AY196" s="268" t="s">
        <v>155</v>
      </c>
    </row>
    <row r="197" s="2" customFormat="1" ht="33" customHeight="1">
      <c r="A197" s="38"/>
      <c r="B197" s="39"/>
      <c r="C197" s="228" t="s">
        <v>198</v>
      </c>
      <c r="D197" s="228" t="s">
        <v>158</v>
      </c>
      <c r="E197" s="229" t="s">
        <v>234</v>
      </c>
      <c r="F197" s="230" t="s">
        <v>235</v>
      </c>
      <c r="G197" s="231" t="s">
        <v>161</v>
      </c>
      <c r="H197" s="232">
        <v>1</v>
      </c>
      <c r="I197" s="233"/>
      <c r="J197" s="234">
        <f>ROUND(I197*H197,2)</f>
        <v>0</v>
      </c>
      <c r="K197" s="235"/>
      <c r="L197" s="44"/>
      <c r="M197" s="236" t="s">
        <v>1</v>
      </c>
      <c r="N197" s="237" t="s">
        <v>42</v>
      </c>
      <c r="O197" s="92"/>
      <c r="P197" s="238">
        <f>O197*H197</f>
        <v>0</v>
      </c>
      <c r="Q197" s="238">
        <v>0.44169999999999998</v>
      </c>
      <c r="R197" s="238">
        <f>Q197*H197</f>
        <v>0.44169999999999998</v>
      </c>
      <c r="S197" s="238">
        <v>0</v>
      </c>
      <c r="T197" s="239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0" t="s">
        <v>162</v>
      </c>
      <c r="AT197" s="240" t="s">
        <v>158</v>
      </c>
      <c r="AU197" s="240" t="s">
        <v>87</v>
      </c>
      <c r="AY197" s="17" t="s">
        <v>155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7" t="s">
        <v>163</v>
      </c>
      <c r="BK197" s="241">
        <f>ROUND(I197*H197,2)</f>
        <v>0</v>
      </c>
      <c r="BL197" s="17" t="s">
        <v>162</v>
      </c>
      <c r="BM197" s="240" t="s">
        <v>236</v>
      </c>
    </row>
    <row r="198" s="2" customFormat="1">
      <c r="A198" s="38"/>
      <c r="B198" s="39"/>
      <c r="C198" s="40"/>
      <c r="D198" s="242" t="s">
        <v>164</v>
      </c>
      <c r="E198" s="40"/>
      <c r="F198" s="243" t="s">
        <v>235</v>
      </c>
      <c r="G198" s="40"/>
      <c r="H198" s="40"/>
      <c r="I198" s="244"/>
      <c r="J198" s="40"/>
      <c r="K198" s="40"/>
      <c r="L198" s="44"/>
      <c r="M198" s="245"/>
      <c r="N198" s="246"/>
      <c r="O198" s="92"/>
      <c r="P198" s="92"/>
      <c r="Q198" s="92"/>
      <c r="R198" s="92"/>
      <c r="S198" s="92"/>
      <c r="T198" s="93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164</v>
      </c>
      <c r="AU198" s="17" t="s">
        <v>87</v>
      </c>
    </row>
    <row r="199" s="2" customFormat="1" ht="33" customHeight="1">
      <c r="A199" s="38"/>
      <c r="B199" s="39"/>
      <c r="C199" s="269" t="s">
        <v>237</v>
      </c>
      <c r="D199" s="269" t="s">
        <v>238</v>
      </c>
      <c r="E199" s="270" t="s">
        <v>239</v>
      </c>
      <c r="F199" s="271" t="s">
        <v>240</v>
      </c>
      <c r="G199" s="272" t="s">
        <v>161</v>
      </c>
      <c r="H199" s="273">
        <v>1</v>
      </c>
      <c r="I199" s="274"/>
      <c r="J199" s="275">
        <f>ROUND(I199*H199,2)</f>
        <v>0</v>
      </c>
      <c r="K199" s="276"/>
      <c r="L199" s="277"/>
      <c r="M199" s="278" t="s">
        <v>1</v>
      </c>
      <c r="N199" s="279" t="s">
        <v>42</v>
      </c>
      <c r="O199" s="92"/>
      <c r="P199" s="238">
        <f>O199*H199</f>
        <v>0</v>
      </c>
      <c r="Q199" s="238">
        <v>0.01521</v>
      </c>
      <c r="R199" s="238">
        <f>Q199*H199</f>
        <v>0.01521</v>
      </c>
      <c r="S199" s="238">
        <v>0</v>
      </c>
      <c r="T199" s="239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0" t="s">
        <v>177</v>
      </c>
      <c r="AT199" s="240" t="s">
        <v>238</v>
      </c>
      <c r="AU199" s="240" t="s">
        <v>87</v>
      </c>
      <c r="AY199" s="17" t="s">
        <v>155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7" t="s">
        <v>163</v>
      </c>
      <c r="BK199" s="241">
        <f>ROUND(I199*H199,2)</f>
        <v>0</v>
      </c>
      <c r="BL199" s="17" t="s">
        <v>162</v>
      </c>
      <c r="BM199" s="240" t="s">
        <v>241</v>
      </c>
    </row>
    <row r="200" s="2" customFormat="1">
      <c r="A200" s="38"/>
      <c r="B200" s="39"/>
      <c r="C200" s="40"/>
      <c r="D200" s="242" t="s">
        <v>164</v>
      </c>
      <c r="E200" s="40"/>
      <c r="F200" s="243" t="s">
        <v>240</v>
      </c>
      <c r="G200" s="40"/>
      <c r="H200" s="40"/>
      <c r="I200" s="244"/>
      <c r="J200" s="40"/>
      <c r="K200" s="40"/>
      <c r="L200" s="44"/>
      <c r="M200" s="245"/>
      <c r="N200" s="246"/>
      <c r="O200" s="92"/>
      <c r="P200" s="92"/>
      <c r="Q200" s="92"/>
      <c r="R200" s="92"/>
      <c r="S200" s="92"/>
      <c r="T200" s="93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164</v>
      </c>
      <c r="AU200" s="17" t="s">
        <v>87</v>
      </c>
    </row>
    <row r="201" s="12" customFormat="1" ht="22.8" customHeight="1">
      <c r="A201" s="12"/>
      <c r="B201" s="212"/>
      <c r="C201" s="213"/>
      <c r="D201" s="214" t="s">
        <v>73</v>
      </c>
      <c r="E201" s="226" t="s">
        <v>195</v>
      </c>
      <c r="F201" s="226" t="s">
        <v>242</v>
      </c>
      <c r="G201" s="213"/>
      <c r="H201" s="213"/>
      <c r="I201" s="216"/>
      <c r="J201" s="227">
        <f>BK201</f>
        <v>0</v>
      </c>
      <c r="K201" s="213"/>
      <c r="L201" s="218"/>
      <c r="M201" s="219"/>
      <c r="N201" s="220"/>
      <c r="O201" s="220"/>
      <c r="P201" s="221">
        <f>SUM(P202:P267)</f>
        <v>0</v>
      </c>
      <c r="Q201" s="220"/>
      <c r="R201" s="221">
        <f>SUM(R202:R267)</f>
        <v>0.031759099999999998</v>
      </c>
      <c r="S201" s="220"/>
      <c r="T201" s="222">
        <f>SUM(T202:T267)</f>
        <v>6.1403499999999998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3" t="s">
        <v>81</v>
      </c>
      <c r="AT201" s="224" t="s">
        <v>73</v>
      </c>
      <c r="AU201" s="224" t="s">
        <v>81</v>
      </c>
      <c r="AY201" s="223" t="s">
        <v>155</v>
      </c>
      <c r="BK201" s="225">
        <f>SUM(BK202:BK267)</f>
        <v>0</v>
      </c>
    </row>
    <row r="202" s="2" customFormat="1" ht="33" customHeight="1">
      <c r="A202" s="38"/>
      <c r="B202" s="39"/>
      <c r="C202" s="228" t="s">
        <v>201</v>
      </c>
      <c r="D202" s="228" t="s">
        <v>158</v>
      </c>
      <c r="E202" s="229" t="s">
        <v>243</v>
      </c>
      <c r="F202" s="230" t="s">
        <v>244</v>
      </c>
      <c r="G202" s="231" t="s">
        <v>167</v>
      </c>
      <c r="H202" s="232">
        <v>63.229999999999997</v>
      </c>
      <c r="I202" s="233"/>
      <c r="J202" s="234">
        <f>ROUND(I202*H202,2)</f>
        <v>0</v>
      </c>
      <c r="K202" s="235"/>
      <c r="L202" s="44"/>
      <c r="M202" s="236" t="s">
        <v>1</v>
      </c>
      <c r="N202" s="237" t="s">
        <v>42</v>
      </c>
      <c r="O202" s="92"/>
      <c r="P202" s="238">
        <f>O202*H202</f>
        <v>0</v>
      </c>
      <c r="Q202" s="238">
        <v>0.00012999999999999999</v>
      </c>
      <c r="R202" s="238">
        <f>Q202*H202</f>
        <v>0.0082198999999999987</v>
      </c>
      <c r="S202" s="238">
        <v>0</v>
      </c>
      <c r="T202" s="239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0" t="s">
        <v>162</v>
      </c>
      <c r="AT202" s="240" t="s">
        <v>158</v>
      </c>
      <c r="AU202" s="240" t="s">
        <v>87</v>
      </c>
      <c r="AY202" s="17" t="s">
        <v>155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7" t="s">
        <v>163</v>
      </c>
      <c r="BK202" s="241">
        <f>ROUND(I202*H202,2)</f>
        <v>0</v>
      </c>
      <c r="BL202" s="17" t="s">
        <v>162</v>
      </c>
      <c r="BM202" s="240" t="s">
        <v>245</v>
      </c>
    </row>
    <row r="203" s="2" customFormat="1">
      <c r="A203" s="38"/>
      <c r="B203" s="39"/>
      <c r="C203" s="40"/>
      <c r="D203" s="242" t="s">
        <v>164</v>
      </c>
      <c r="E203" s="40"/>
      <c r="F203" s="243" t="s">
        <v>244</v>
      </c>
      <c r="G203" s="40"/>
      <c r="H203" s="40"/>
      <c r="I203" s="244"/>
      <c r="J203" s="40"/>
      <c r="K203" s="40"/>
      <c r="L203" s="44"/>
      <c r="M203" s="245"/>
      <c r="N203" s="246"/>
      <c r="O203" s="92"/>
      <c r="P203" s="92"/>
      <c r="Q203" s="92"/>
      <c r="R203" s="92"/>
      <c r="S203" s="92"/>
      <c r="T203" s="93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164</v>
      </c>
      <c r="AU203" s="17" t="s">
        <v>87</v>
      </c>
    </row>
    <row r="204" s="13" customFormat="1">
      <c r="A204" s="13"/>
      <c r="B204" s="247"/>
      <c r="C204" s="248"/>
      <c r="D204" s="242" t="s">
        <v>172</v>
      </c>
      <c r="E204" s="249" t="s">
        <v>1</v>
      </c>
      <c r="F204" s="250" t="s">
        <v>246</v>
      </c>
      <c r="G204" s="248"/>
      <c r="H204" s="251">
        <v>63.229999999999997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172</v>
      </c>
      <c r="AU204" s="257" t="s">
        <v>87</v>
      </c>
      <c r="AV204" s="13" t="s">
        <v>87</v>
      </c>
      <c r="AW204" s="13" t="s">
        <v>30</v>
      </c>
      <c r="AX204" s="13" t="s">
        <v>74</v>
      </c>
      <c r="AY204" s="257" t="s">
        <v>155</v>
      </c>
    </row>
    <row r="205" s="14" customFormat="1">
      <c r="A205" s="14"/>
      <c r="B205" s="258"/>
      <c r="C205" s="259"/>
      <c r="D205" s="242" t="s">
        <v>172</v>
      </c>
      <c r="E205" s="260" t="s">
        <v>1</v>
      </c>
      <c r="F205" s="261" t="s">
        <v>174</v>
      </c>
      <c r="G205" s="259"/>
      <c r="H205" s="262">
        <v>63.229999999999997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8" t="s">
        <v>172</v>
      </c>
      <c r="AU205" s="268" t="s">
        <v>87</v>
      </c>
      <c r="AV205" s="14" t="s">
        <v>162</v>
      </c>
      <c r="AW205" s="14" t="s">
        <v>30</v>
      </c>
      <c r="AX205" s="14" t="s">
        <v>81</v>
      </c>
      <c r="AY205" s="268" t="s">
        <v>155</v>
      </c>
    </row>
    <row r="206" s="2" customFormat="1" ht="33" customHeight="1">
      <c r="A206" s="38"/>
      <c r="B206" s="39"/>
      <c r="C206" s="228" t="s">
        <v>7</v>
      </c>
      <c r="D206" s="228" t="s">
        <v>158</v>
      </c>
      <c r="E206" s="229" t="s">
        <v>247</v>
      </c>
      <c r="F206" s="230" t="s">
        <v>248</v>
      </c>
      <c r="G206" s="231" t="s">
        <v>167</v>
      </c>
      <c r="H206" s="232">
        <v>63.229999999999997</v>
      </c>
      <c r="I206" s="233"/>
      <c r="J206" s="234">
        <f>ROUND(I206*H206,2)</f>
        <v>0</v>
      </c>
      <c r="K206" s="235"/>
      <c r="L206" s="44"/>
      <c r="M206" s="236" t="s">
        <v>1</v>
      </c>
      <c r="N206" s="237" t="s">
        <v>42</v>
      </c>
      <c r="O206" s="92"/>
      <c r="P206" s="238">
        <f>O206*H206</f>
        <v>0</v>
      </c>
      <c r="Q206" s="238">
        <v>4.0000000000000003E-05</v>
      </c>
      <c r="R206" s="238">
        <f>Q206*H206</f>
        <v>0.0025292000000000001</v>
      </c>
      <c r="S206" s="238">
        <v>0</v>
      </c>
      <c r="T206" s="239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0" t="s">
        <v>162</v>
      </c>
      <c r="AT206" s="240" t="s">
        <v>158</v>
      </c>
      <c r="AU206" s="240" t="s">
        <v>87</v>
      </c>
      <c r="AY206" s="17" t="s">
        <v>155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7" t="s">
        <v>163</v>
      </c>
      <c r="BK206" s="241">
        <f>ROUND(I206*H206,2)</f>
        <v>0</v>
      </c>
      <c r="BL206" s="17" t="s">
        <v>162</v>
      </c>
      <c r="BM206" s="240" t="s">
        <v>249</v>
      </c>
    </row>
    <row r="207" s="2" customFormat="1">
      <c r="A207" s="38"/>
      <c r="B207" s="39"/>
      <c r="C207" s="40"/>
      <c r="D207" s="242" t="s">
        <v>164</v>
      </c>
      <c r="E207" s="40"/>
      <c r="F207" s="243" t="s">
        <v>248</v>
      </c>
      <c r="G207" s="40"/>
      <c r="H207" s="40"/>
      <c r="I207" s="244"/>
      <c r="J207" s="40"/>
      <c r="K207" s="40"/>
      <c r="L207" s="44"/>
      <c r="M207" s="245"/>
      <c r="N207" s="246"/>
      <c r="O207" s="92"/>
      <c r="P207" s="92"/>
      <c r="Q207" s="92"/>
      <c r="R207" s="92"/>
      <c r="S207" s="92"/>
      <c r="T207" s="93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164</v>
      </c>
      <c r="AU207" s="17" t="s">
        <v>87</v>
      </c>
    </row>
    <row r="208" s="13" customFormat="1">
      <c r="A208" s="13"/>
      <c r="B208" s="247"/>
      <c r="C208" s="248"/>
      <c r="D208" s="242" t="s">
        <v>172</v>
      </c>
      <c r="E208" s="249" t="s">
        <v>1</v>
      </c>
      <c r="F208" s="250" t="s">
        <v>246</v>
      </c>
      <c r="G208" s="248"/>
      <c r="H208" s="251">
        <v>63.229999999999997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7" t="s">
        <v>172</v>
      </c>
      <c r="AU208" s="257" t="s">
        <v>87</v>
      </c>
      <c r="AV208" s="13" t="s">
        <v>87</v>
      </c>
      <c r="AW208" s="13" t="s">
        <v>30</v>
      </c>
      <c r="AX208" s="13" t="s">
        <v>74</v>
      </c>
      <c r="AY208" s="257" t="s">
        <v>155</v>
      </c>
    </row>
    <row r="209" s="14" customFormat="1">
      <c r="A209" s="14"/>
      <c r="B209" s="258"/>
      <c r="C209" s="259"/>
      <c r="D209" s="242" t="s">
        <v>172</v>
      </c>
      <c r="E209" s="260" t="s">
        <v>1</v>
      </c>
      <c r="F209" s="261" t="s">
        <v>174</v>
      </c>
      <c r="G209" s="259"/>
      <c r="H209" s="262">
        <v>63.229999999999997</v>
      </c>
      <c r="I209" s="263"/>
      <c r="J209" s="259"/>
      <c r="K209" s="259"/>
      <c r="L209" s="264"/>
      <c r="M209" s="265"/>
      <c r="N209" s="266"/>
      <c r="O209" s="266"/>
      <c r="P209" s="266"/>
      <c r="Q209" s="266"/>
      <c r="R209" s="266"/>
      <c r="S209" s="266"/>
      <c r="T209" s="26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8" t="s">
        <v>172</v>
      </c>
      <c r="AU209" s="268" t="s">
        <v>87</v>
      </c>
      <c r="AV209" s="14" t="s">
        <v>162</v>
      </c>
      <c r="AW209" s="14" t="s">
        <v>30</v>
      </c>
      <c r="AX209" s="14" t="s">
        <v>81</v>
      </c>
      <c r="AY209" s="268" t="s">
        <v>155</v>
      </c>
    </row>
    <row r="210" s="2" customFormat="1" ht="55.5" customHeight="1">
      <c r="A210" s="38"/>
      <c r="B210" s="39"/>
      <c r="C210" s="228" t="s">
        <v>205</v>
      </c>
      <c r="D210" s="228" t="s">
        <v>158</v>
      </c>
      <c r="E210" s="229" t="s">
        <v>250</v>
      </c>
      <c r="F210" s="230" t="s">
        <v>251</v>
      </c>
      <c r="G210" s="231" t="s">
        <v>170</v>
      </c>
      <c r="H210" s="232">
        <v>1</v>
      </c>
      <c r="I210" s="233"/>
      <c r="J210" s="234">
        <f>ROUND(I210*H210,2)</f>
        <v>0</v>
      </c>
      <c r="K210" s="235"/>
      <c r="L210" s="44"/>
      <c r="M210" s="236" t="s">
        <v>1</v>
      </c>
      <c r="N210" s="237" t="s">
        <v>42</v>
      </c>
      <c r="O210" s="92"/>
      <c r="P210" s="238">
        <f>O210*H210</f>
        <v>0</v>
      </c>
      <c r="Q210" s="238">
        <v>0.021010000000000001</v>
      </c>
      <c r="R210" s="238">
        <f>Q210*H210</f>
        <v>0.021010000000000001</v>
      </c>
      <c r="S210" s="238">
        <v>0</v>
      </c>
      <c r="T210" s="23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0" t="s">
        <v>162</v>
      </c>
      <c r="AT210" s="240" t="s">
        <v>158</v>
      </c>
      <c r="AU210" s="240" t="s">
        <v>87</v>
      </c>
      <c r="AY210" s="17" t="s">
        <v>155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7" t="s">
        <v>163</v>
      </c>
      <c r="BK210" s="241">
        <f>ROUND(I210*H210,2)</f>
        <v>0</v>
      </c>
      <c r="BL210" s="17" t="s">
        <v>162</v>
      </c>
      <c r="BM210" s="240" t="s">
        <v>252</v>
      </c>
    </row>
    <row r="211" s="2" customFormat="1">
      <c r="A211" s="38"/>
      <c r="B211" s="39"/>
      <c r="C211" s="40"/>
      <c r="D211" s="242" t="s">
        <v>164</v>
      </c>
      <c r="E211" s="40"/>
      <c r="F211" s="243" t="s">
        <v>251</v>
      </c>
      <c r="G211" s="40"/>
      <c r="H211" s="40"/>
      <c r="I211" s="244"/>
      <c r="J211" s="40"/>
      <c r="K211" s="40"/>
      <c r="L211" s="44"/>
      <c r="M211" s="245"/>
      <c r="N211" s="246"/>
      <c r="O211" s="92"/>
      <c r="P211" s="92"/>
      <c r="Q211" s="92"/>
      <c r="R211" s="92"/>
      <c r="S211" s="92"/>
      <c r="T211" s="93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164</v>
      </c>
      <c r="AU211" s="17" t="s">
        <v>87</v>
      </c>
    </row>
    <row r="212" s="13" customFormat="1">
      <c r="A212" s="13"/>
      <c r="B212" s="247"/>
      <c r="C212" s="248"/>
      <c r="D212" s="242" t="s">
        <v>172</v>
      </c>
      <c r="E212" s="249" t="s">
        <v>1</v>
      </c>
      <c r="F212" s="250" t="s">
        <v>253</v>
      </c>
      <c r="G212" s="248"/>
      <c r="H212" s="251">
        <v>0.5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7" t="s">
        <v>172</v>
      </c>
      <c r="AU212" s="257" t="s">
        <v>87</v>
      </c>
      <c r="AV212" s="13" t="s">
        <v>87</v>
      </c>
      <c r="AW212" s="13" t="s">
        <v>30</v>
      </c>
      <c r="AX212" s="13" t="s">
        <v>74</v>
      </c>
      <c r="AY212" s="257" t="s">
        <v>155</v>
      </c>
    </row>
    <row r="213" s="13" customFormat="1">
      <c r="A213" s="13"/>
      <c r="B213" s="247"/>
      <c r="C213" s="248"/>
      <c r="D213" s="242" t="s">
        <v>172</v>
      </c>
      <c r="E213" s="249" t="s">
        <v>1</v>
      </c>
      <c r="F213" s="250" t="s">
        <v>254</v>
      </c>
      <c r="G213" s="248"/>
      <c r="H213" s="251">
        <v>0.5</v>
      </c>
      <c r="I213" s="252"/>
      <c r="J213" s="248"/>
      <c r="K213" s="248"/>
      <c r="L213" s="253"/>
      <c r="M213" s="254"/>
      <c r="N213" s="255"/>
      <c r="O213" s="255"/>
      <c r="P213" s="255"/>
      <c r="Q213" s="255"/>
      <c r="R213" s="255"/>
      <c r="S213" s="255"/>
      <c r="T213" s="25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7" t="s">
        <v>172</v>
      </c>
      <c r="AU213" s="257" t="s">
        <v>87</v>
      </c>
      <c r="AV213" s="13" t="s">
        <v>87</v>
      </c>
      <c r="AW213" s="13" t="s">
        <v>30</v>
      </c>
      <c r="AX213" s="13" t="s">
        <v>74</v>
      </c>
      <c r="AY213" s="257" t="s">
        <v>155</v>
      </c>
    </row>
    <row r="214" s="14" customFormat="1">
      <c r="A214" s="14"/>
      <c r="B214" s="258"/>
      <c r="C214" s="259"/>
      <c r="D214" s="242" t="s">
        <v>172</v>
      </c>
      <c r="E214" s="260" t="s">
        <v>1</v>
      </c>
      <c r="F214" s="261" t="s">
        <v>174</v>
      </c>
      <c r="G214" s="259"/>
      <c r="H214" s="262">
        <v>1</v>
      </c>
      <c r="I214" s="263"/>
      <c r="J214" s="259"/>
      <c r="K214" s="259"/>
      <c r="L214" s="264"/>
      <c r="M214" s="265"/>
      <c r="N214" s="266"/>
      <c r="O214" s="266"/>
      <c r="P214" s="266"/>
      <c r="Q214" s="266"/>
      <c r="R214" s="266"/>
      <c r="S214" s="266"/>
      <c r="T214" s="26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8" t="s">
        <v>172</v>
      </c>
      <c r="AU214" s="268" t="s">
        <v>87</v>
      </c>
      <c r="AV214" s="14" t="s">
        <v>162</v>
      </c>
      <c r="AW214" s="14" t="s">
        <v>30</v>
      </c>
      <c r="AX214" s="14" t="s">
        <v>81</v>
      </c>
      <c r="AY214" s="268" t="s">
        <v>155</v>
      </c>
    </row>
    <row r="215" s="2" customFormat="1" ht="44.25" customHeight="1">
      <c r="A215" s="38"/>
      <c r="B215" s="39"/>
      <c r="C215" s="228" t="s">
        <v>255</v>
      </c>
      <c r="D215" s="228" t="s">
        <v>158</v>
      </c>
      <c r="E215" s="229" t="s">
        <v>256</v>
      </c>
      <c r="F215" s="230" t="s">
        <v>257</v>
      </c>
      <c r="G215" s="231" t="s">
        <v>161</v>
      </c>
      <c r="H215" s="232">
        <v>16</v>
      </c>
      <c r="I215" s="233"/>
      <c r="J215" s="234">
        <f>ROUND(I215*H215,2)</f>
        <v>0</v>
      </c>
      <c r="K215" s="235"/>
      <c r="L215" s="44"/>
      <c r="M215" s="236" t="s">
        <v>1</v>
      </c>
      <c r="N215" s="237" t="s">
        <v>42</v>
      </c>
      <c r="O215" s="92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0" t="s">
        <v>162</v>
      </c>
      <c r="AT215" s="240" t="s">
        <v>158</v>
      </c>
      <c r="AU215" s="240" t="s">
        <v>87</v>
      </c>
      <c r="AY215" s="17" t="s">
        <v>155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7" t="s">
        <v>163</v>
      </c>
      <c r="BK215" s="241">
        <f>ROUND(I215*H215,2)</f>
        <v>0</v>
      </c>
      <c r="BL215" s="17" t="s">
        <v>162</v>
      </c>
      <c r="BM215" s="240" t="s">
        <v>258</v>
      </c>
    </row>
    <row r="216" s="2" customFormat="1">
      <c r="A216" s="38"/>
      <c r="B216" s="39"/>
      <c r="C216" s="40"/>
      <c r="D216" s="242" t="s">
        <v>164</v>
      </c>
      <c r="E216" s="40"/>
      <c r="F216" s="243" t="s">
        <v>257</v>
      </c>
      <c r="G216" s="40"/>
      <c r="H216" s="40"/>
      <c r="I216" s="244"/>
      <c r="J216" s="40"/>
      <c r="K216" s="40"/>
      <c r="L216" s="44"/>
      <c r="M216" s="245"/>
      <c r="N216" s="246"/>
      <c r="O216" s="92"/>
      <c r="P216" s="92"/>
      <c r="Q216" s="92"/>
      <c r="R216" s="92"/>
      <c r="S216" s="92"/>
      <c r="T216" s="93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164</v>
      </c>
      <c r="AU216" s="17" t="s">
        <v>87</v>
      </c>
    </row>
    <row r="217" s="13" customFormat="1">
      <c r="A217" s="13"/>
      <c r="B217" s="247"/>
      <c r="C217" s="248"/>
      <c r="D217" s="242" t="s">
        <v>172</v>
      </c>
      <c r="E217" s="249" t="s">
        <v>1</v>
      </c>
      <c r="F217" s="250" t="s">
        <v>259</v>
      </c>
      <c r="G217" s="248"/>
      <c r="H217" s="251">
        <v>16</v>
      </c>
      <c r="I217" s="252"/>
      <c r="J217" s="248"/>
      <c r="K217" s="248"/>
      <c r="L217" s="253"/>
      <c r="M217" s="254"/>
      <c r="N217" s="255"/>
      <c r="O217" s="255"/>
      <c r="P217" s="255"/>
      <c r="Q217" s="255"/>
      <c r="R217" s="255"/>
      <c r="S217" s="255"/>
      <c r="T217" s="25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7" t="s">
        <v>172</v>
      </c>
      <c r="AU217" s="257" t="s">
        <v>87</v>
      </c>
      <c r="AV217" s="13" t="s">
        <v>87</v>
      </c>
      <c r="AW217" s="13" t="s">
        <v>30</v>
      </c>
      <c r="AX217" s="13" t="s">
        <v>74</v>
      </c>
      <c r="AY217" s="257" t="s">
        <v>155</v>
      </c>
    </row>
    <row r="218" s="14" customFormat="1">
      <c r="A218" s="14"/>
      <c r="B218" s="258"/>
      <c r="C218" s="259"/>
      <c r="D218" s="242" t="s">
        <v>172</v>
      </c>
      <c r="E218" s="260" t="s">
        <v>1</v>
      </c>
      <c r="F218" s="261" t="s">
        <v>174</v>
      </c>
      <c r="G218" s="259"/>
      <c r="H218" s="262">
        <v>16</v>
      </c>
      <c r="I218" s="263"/>
      <c r="J218" s="259"/>
      <c r="K218" s="259"/>
      <c r="L218" s="264"/>
      <c r="M218" s="265"/>
      <c r="N218" s="266"/>
      <c r="O218" s="266"/>
      <c r="P218" s="266"/>
      <c r="Q218" s="266"/>
      <c r="R218" s="266"/>
      <c r="S218" s="266"/>
      <c r="T218" s="26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8" t="s">
        <v>172</v>
      </c>
      <c r="AU218" s="268" t="s">
        <v>87</v>
      </c>
      <c r="AV218" s="14" t="s">
        <v>162</v>
      </c>
      <c r="AW218" s="14" t="s">
        <v>30</v>
      </c>
      <c r="AX218" s="14" t="s">
        <v>81</v>
      </c>
      <c r="AY218" s="268" t="s">
        <v>155</v>
      </c>
    </row>
    <row r="219" s="2" customFormat="1" ht="21.75" customHeight="1">
      <c r="A219" s="38"/>
      <c r="B219" s="39"/>
      <c r="C219" s="228" t="s">
        <v>212</v>
      </c>
      <c r="D219" s="228" t="s">
        <v>158</v>
      </c>
      <c r="E219" s="229" t="s">
        <v>260</v>
      </c>
      <c r="F219" s="230" t="s">
        <v>261</v>
      </c>
      <c r="G219" s="231" t="s">
        <v>211</v>
      </c>
      <c r="H219" s="232">
        <v>0.45000000000000001</v>
      </c>
      <c r="I219" s="233"/>
      <c r="J219" s="234">
        <f>ROUND(I219*H219,2)</f>
        <v>0</v>
      </c>
      <c r="K219" s="235"/>
      <c r="L219" s="44"/>
      <c r="M219" s="236" t="s">
        <v>1</v>
      </c>
      <c r="N219" s="237" t="s">
        <v>42</v>
      </c>
      <c r="O219" s="92"/>
      <c r="P219" s="238">
        <f>O219*H219</f>
        <v>0</v>
      </c>
      <c r="Q219" s="238">
        <v>0</v>
      </c>
      <c r="R219" s="238">
        <f>Q219*H219</f>
        <v>0</v>
      </c>
      <c r="S219" s="238">
        <v>2.2000000000000002</v>
      </c>
      <c r="T219" s="239">
        <f>S219*H219</f>
        <v>0.9900000000000001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0" t="s">
        <v>162</v>
      </c>
      <c r="AT219" s="240" t="s">
        <v>158</v>
      </c>
      <c r="AU219" s="240" t="s">
        <v>87</v>
      </c>
      <c r="AY219" s="17" t="s">
        <v>155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7" t="s">
        <v>163</v>
      </c>
      <c r="BK219" s="241">
        <f>ROUND(I219*H219,2)</f>
        <v>0</v>
      </c>
      <c r="BL219" s="17" t="s">
        <v>162</v>
      </c>
      <c r="BM219" s="240" t="s">
        <v>262</v>
      </c>
    </row>
    <row r="220" s="2" customFormat="1">
      <c r="A220" s="38"/>
      <c r="B220" s="39"/>
      <c r="C220" s="40"/>
      <c r="D220" s="242" t="s">
        <v>164</v>
      </c>
      <c r="E220" s="40"/>
      <c r="F220" s="243" t="s">
        <v>261</v>
      </c>
      <c r="G220" s="40"/>
      <c r="H220" s="40"/>
      <c r="I220" s="244"/>
      <c r="J220" s="40"/>
      <c r="K220" s="40"/>
      <c r="L220" s="44"/>
      <c r="M220" s="245"/>
      <c r="N220" s="246"/>
      <c r="O220" s="92"/>
      <c r="P220" s="92"/>
      <c r="Q220" s="92"/>
      <c r="R220" s="92"/>
      <c r="S220" s="92"/>
      <c r="T220" s="93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164</v>
      </c>
      <c r="AU220" s="17" t="s">
        <v>87</v>
      </c>
    </row>
    <row r="221" s="13" customFormat="1">
      <c r="A221" s="13"/>
      <c r="B221" s="247"/>
      <c r="C221" s="248"/>
      <c r="D221" s="242" t="s">
        <v>172</v>
      </c>
      <c r="E221" s="249" t="s">
        <v>1</v>
      </c>
      <c r="F221" s="250" t="s">
        <v>217</v>
      </c>
      <c r="G221" s="248"/>
      <c r="H221" s="251">
        <v>0.45000000000000001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7" t="s">
        <v>172</v>
      </c>
      <c r="AU221" s="257" t="s">
        <v>87</v>
      </c>
      <c r="AV221" s="13" t="s">
        <v>87</v>
      </c>
      <c r="AW221" s="13" t="s">
        <v>30</v>
      </c>
      <c r="AX221" s="13" t="s">
        <v>74</v>
      </c>
      <c r="AY221" s="257" t="s">
        <v>155</v>
      </c>
    </row>
    <row r="222" s="14" customFormat="1">
      <c r="A222" s="14"/>
      <c r="B222" s="258"/>
      <c r="C222" s="259"/>
      <c r="D222" s="242" t="s">
        <v>172</v>
      </c>
      <c r="E222" s="260" t="s">
        <v>1</v>
      </c>
      <c r="F222" s="261" t="s">
        <v>174</v>
      </c>
      <c r="G222" s="259"/>
      <c r="H222" s="262">
        <v>0.45000000000000001</v>
      </c>
      <c r="I222" s="263"/>
      <c r="J222" s="259"/>
      <c r="K222" s="259"/>
      <c r="L222" s="264"/>
      <c r="M222" s="265"/>
      <c r="N222" s="266"/>
      <c r="O222" s="266"/>
      <c r="P222" s="266"/>
      <c r="Q222" s="266"/>
      <c r="R222" s="266"/>
      <c r="S222" s="266"/>
      <c r="T222" s="26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8" t="s">
        <v>172</v>
      </c>
      <c r="AU222" s="268" t="s">
        <v>87</v>
      </c>
      <c r="AV222" s="14" t="s">
        <v>162</v>
      </c>
      <c r="AW222" s="14" t="s">
        <v>30</v>
      </c>
      <c r="AX222" s="14" t="s">
        <v>81</v>
      </c>
      <c r="AY222" s="268" t="s">
        <v>155</v>
      </c>
    </row>
    <row r="223" s="2" customFormat="1" ht="33" customHeight="1">
      <c r="A223" s="38"/>
      <c r="B223" s="39"/>
      <c r="C223" s="228" t="s">
        <v>263</v>
      </c>
      <c r="D223" s="228" t="s">
        <v>158</v>
      </c>
      <c r="E223" s="229" t="s">
        <v>264</v>
      </c>
      <c r="F223" s="230" t="s">
        <v>265</v>
      </c>
      <c r="G223" s="231" t="s">
        <v>167</v>
      </c>
      <c r="H223" s="232">
        <v>5.25</v>
      </c>
      <c r="I223" s="233"/>
      <c r="J223" s="234">
        <f>ROUND(I223*H223,2)</f>
        <v>0</v>
      </c>
      <c r="K223" s="235"/>
      <c r="L223" s="44"/>
      <c r="M223" s="236" t="s">
        <v>1</v>
      </c>
      <c r="N223" s="237" t="s">
        <v>42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0.067000000000000004</v>
      </c>
      <c r="T223" s="239">
        <f>S223*H223</f>
        <v>0.35175000000000001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0" t="s">
        <v>162</v>
      </c>
      <c r="AT223" s="240" t="s">
        <v>158</v>
      </c>
      <c r="AU223" s="240" t="s">
        <v>87</v>
      </c>
      <c r="AY223" s="17" t="s">
        <v>155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7" t="s">
        <v>163</v>
      </c>
      <c r="BK223" s="241">
        <f>ROUND(I223*H223,2)</f>
        <v>0</v>
      </c>
      <c r="BL223" s="17" t="s">
        <v>162</v>
      </c>
      <c r="BM223" s="240" t="s">
        <v>266</v>
      </c>
    </row>
    <row r="224" s="2" customFormat="1">
      <c r="A224" s="38"/>
      <c r="B224" s="39"/>
      <c r="C224" s="40"/>
      <c r="D224" s="242" t="s">
        <v>164</v>
      </c>
      <c r="E224" s="40"/>
      <c r="F224" s="243" t="s">
        <v>265</v>
      </c>
      <c r="G224" s="40"/>
      <c r="H224" s="40"/>
      <c r="I224" s="244"/>
      <c r="J224" s="40"/>
      <c r="K224" s="40"/>
      <c r="L224" s="44"/>
      <c r="M224" s="245"/>
      <c r="N224" s="246"/>
      <c r="O224" s="92"/>
      <c r="P224" s="92"/>
      <c r="Q224" s="92"/>
      <c r="R224" s="92"/>
      <c r="S224" s="92"/>
      <c r="T224" s="93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164</v>
      </c>
      <c r="AU224" s="17" t="s">
        <v>87</v>
      </c>
    </row>
    <row r="225" s="13" customFormat="1">
      <c r="A225" s="13"/>
      <c r="B225" s="247"/>
      <c r="C225" s="248"/>
      <c r="D225" s="242" t="s">
        <v>172</v>
      </c>
      <c r="E225" s="249" t="s">
        <v>1</v>
      </c>
      <c r="F225" s="250" t="s">
        <v>267</v>
      </c>
      <c r="G225" s="248"/>
      <c r="H225" s="251">
        <v>5.25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7" t="s">
        <v>172</v>
      </c>
      <c r="AU225" s="257" t="s">
        <v>87</v>
      </c>
      <c r="AV225" s="13" t="s">
        <v>87</v>
      </c>
      <c r="AW225" s="13" t="s">
        <v>30</v>
      </c>
      <c r="AX225" s="13" t="s">
        <v>74</v>
      </c>
      <c r="AY225" s="257" t="s">
        <v>155</v>
      </c>
    </row>
    <row r="226" s="14" customFormat="1">
      <c r="A226" s="14"/>
      <c r="B226" s="258"/>
      <c r="C226" s="259"/>
      <c r="D226" s="242" t="s">
        <v>172</v>
      </c>
      <c r="E226" s="260" t="s">
        <v>1</v>
      </c>
      <c r="F226" s="261" t="s">
        <v>174</v>
      </c>
      <c r="G226" s="259"/>
      <c r="H226" s="262">
        <v>5.25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8" t="s">
        <v>172</v>
      </c>
      <c r="AU226" s="268" t="s">
        <v>87</v>
      </c>
      <c r="AV226" s="14" t="s">
        <v>162</v>
      </c>
      <c r="AW226" s="14" t="s">
        <v>30</v>
      </c>
      <c r="AX226" s="14" t="s">
        <v>81</v>
      </c>
      <c r="AY226" s="268" t="s">
        <v>155</v>
      </c>
    </row>
    <row r="227" s="2" customFormat="1" ht="55.5" customHeight="1">
      <c r="A227" s="38"/>
      <c r="B227" s="39"/>
      <c r="C227" s="228" t="s">
        <v>216</v>
      </c>
      <c r="D227" s="228" t="s">
        <v>158</v>
      </c>
      <c r="E227" s="229" t="s">
        <v>268</v>
      </c>
      <c r="F227" s="230" t="s">
        <v>269</v>
      </c>
      <c r="G227" s="231" t="s">
        <v>161</v>
      </c>
      <c r="H227" s="232">
        <v>8</v>
      </c>
      <c r="I227" s="233"/>
      <c r="J227" s="234">
        <f>ROUND(I227*H227,2)</f>
        <v>0</v>
      </c>
      <c r="K227" s="235"/>
      <c r="L227" s="44"/>
      <c r="M227" s="236" t="s">
        <v>1</v>
      </c>
      <c r="N227" s="237" t="s">
        <v>42</v>
      </c>
      <c r="O227" s="92"/>
      <c r="P227" s="238">
        <f>O227*H227</f>
        <v>0</v>
      </c>
      <c r="Q227" s="238">
        <v>0</v>
      </c>
      <c r="R227" s="238">
        <f>Q227*H227</f>
        <v>0</v>
      </c>
      <c r="S227" s="238">
        <v>0.0040000000000000001</v>
      </c>
      <c r="T227" s="239">
        <f>S227*H227</f>
        <v>0.032000000000000001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0" t="s">
        <v>162</v>
      </c>
      <c r="AT227" s="240" t="s">
        <v>158</v>
      </c>
      <c r="AU227" s="240" t="s">
        <v>87</v>
      </c>
      <c r="AY227" s="17" t="s">
        <v>155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7" t="s">
        <v>163</v>
      </c>
      <c r="BK227" s="241">
        <f>ROUND(I227*H227,2)</f>
        <v>0</v>
      </c>
      <c r="BL227" s="17" t="s">
        <v>162</v>
      </c>
      <c r="BM227" s="240" t="s">
        <v>270</v>
      </c>
    </row>
    <row r="228" s="2" customFormat="1">
      <c r="A228" s="38"/>
      <c r="B228" s="39"/>
      <c r="C228" s="40"/>
      <c r="D228" s="242" t="s">
        <v>164</v>
      </c>
      <c r="E228" s="40"/>
      <c r="F228" s="243" t="s">
        <v>269</v>
      </c>
      <c r="G228" s="40"/>
      <c r="H228" s="40"/>
      <c r="I228" s="244"/>
      <c r="J228" s="40"/>
      <c r="K228" s="40"/>
      <c r="L228" s="44"/>
      <c r="M228" s="245"/>
      <c r="N228" s="246"/>
      <c r="O228" s="92"/>
      <c r="P228" s="92"/>
      <c r="Q228" s="92"/>
      <c r="R228" s="92"/>
      <c r="S228" s="92"/>
      <c r="T228" s="93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164</v>
      </c>
      <c r="AU228" s="17" t="s">
        <v>87</v>
      </c>
    </row>
    <row r="229" s="13" customFormat="1">
      <c r="A229" s="13"/>
      <c r="B229" s="247"/>
      <c r="C229" s="248"/>
      <c r="D229" s="242" t="s">
        <v>172</v>
      </c>
      <c r="E229" s="249" t="s">
        <v>1</v>
      </c>
      <c r="F229" s="250" t="s">
        <v>271</v>
      </c>
      <c r="G229" s="248"/>
      <c r="H229" s="251">
        <v>6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7" t="s">
        <v>172</v>
      </c>
      <c r="AU229" s="257" t="s">
        <v>87</v>
      </c>
      <c r="AV229" s="13" t="s">
        <v>87</v>
      </c>
      <c r="AW229" s="13" t="s">
        <v>30</v>
      </c>
      <c r="AX229" s="13" t="s">
        <v>74</v>
      </c>
      <c r="AY229" s="257" t="s">
        <v>155</v>
      </c>
    </row>
    <row r="230" s="13" customFormat="1">
      <c r="A230" s="13"/>
      <c r="B230" s="247"/>
      <c r="C230" s="248"/>
      <c r="D230" s="242" t="s">
        <v>172</v>
      </c>
      <c r="E230" s="249" t="s">
        <v>1</v>
      </c>
      <c r="F230" s="250" t="s">
        <v>272</v>
      </c>
      <c r="G230" s="248"/>
      <c r="H230" s="251">
        <v>1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7" t="s">
        <v>172</v>
      </c>
      <c r="AU230" s="257" t="s">
        <v>87</v>
      </c>
      <c r="AV230" s="13" t="s">
        <v>87</v>
      </c>
      <c r="AW230" s="13" t="s">
        <v>30</v>
      </c>
      <c r="AX230" s="13" t="s">
        <v>74</v>
      </c>
      <c r="AY230" s="257" t="s">
        <v>155</v>
      </c>
    </row>
    <row r="231" s="13" customFormat="1">
      <c r="A231" s="13"/>
      <c r="B231" s="247"/>
      <c r="C231" s="248"/>
      <c r="D231" s="242" t="s">
        <v>172</v>
      </c>
      <c r="E231" s="249" t="s">
        <v>1</v>
      </c>
      <c r="F231" s="250" t="s">
        <v>273</v>
      </c>
      <c r="G231" s="248"/>
      <c r="H231" s="251">
        <v>1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7" t="s">
        <v>172</v>
      </c>
      <c r="AU231" s="257" t="s">
        <v>87</v>
      </c>
      <c r="AV231" s="13" t="s">
        <v>87</v>
      </c>
      <c r="AW231" s="13" t="s">
        <v>30</v>
      </c>
      <c r="AX231" s="13" t="s">
        <v>74</v>
      </c>
      <c r="AY231" s="257" t="s">
        <v>155</v>
      </c>
    </row>
    <row r="232" s="14" customFormat="1">
      <c r="A232" s="14"/>
      <c r="B232" s="258"/>
      <c r="C232" s="259"/>
      <c r="D232" s="242" t="s">
        <v>172</v>
      </c>
      <c r="E232" s="260" t="s">
        <v>1</v>
      </c>
      <c r="F232" s="261" t="s">
        <v>174</v>
      </c>
      <c r="G232" s="259"/>
      <c r="H232" s="262">
        <v>8</v>
      </c>
      <c r="I232" s="263"/>
      <c r="J232" s="259"/>
      <c r="K232" s="259"/>
      <c r="L232" s="264"/>
      <c r="M232" s="265"/>
      <c r="N232" s="266"/>
      <c r="O232" s="266"/>
      <c r="P232" s="266"/>
      <c r="Q232" s="266"/>
      <c r="R232" s="266"/>
      <c r="S232" s="266"/>
      <c r="T232" s="26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8" t="s">
        <v>172</v>
      </c>
      <c r="AU232" s="268" t="s">
        <v>87</v>
      </c>
      <c r="AV232" s="14" t="s">
        <v>162</v>
      </c>
      <c r="AW232" s="14" t="s">
        <v>30</v>
      </c>
      <c r="AX232" s="14" t="s">
        <v>81</v>
      </c>
      <c r="AY232" s="268" t="s">
        <v>155</v>
      </c>
    </row>
    <row r="233" s="2" customFormat="1" ht="55.5" customHeight="1">
      <c r="A233" s="38"/>
      <c r="B233" s="39"/>
      <c r="C233" s="228" t="s">
        <v>274</v>
      </c>
      <c r="D233" s="228" t="s">
        <v>158</v>
      </c>
      <c r="E233" s="229" t="s">
        <v>275</v>
      </c>
      <c r="F233" s="230" t="s">
        <v>276</v>
      </c>
      <c r="G233" s="231" t="s">
        <v>161</v>
      </c>
      <c r="H233" s="232">
        <v>4</v>
      </c>
      <c r="I233" s="233"/>
      <c r="J233" s="234">
        <f>ROUND(I233*H233,2)</f>
        <v>0</v>
      </c>
      <c r="K233" s="235"/>
      <c r="L233" s="44"/>
      <c r="M233" s="236" t="s">
        <v>1</v>
      </c>
      <c r="N233" s="237" t="s">
        <v>42</v>
      </c>
      <c r="O233" s="92"/>
      <c r="P233" s="238">
        <f>O233*H233</f>
        <v>0</v>
      </c>
      <c r="Q233" s="238">
        <v>0</v>
      </c>
      <c r="R233" s="238">
        <f>Q233*H233</f>
        <v>0</v>
      </c>
      <c r="S233" s="238">
        <v>0.0080000000000000002</v>
      </c>
      <c r="T233" s="239">
        <f>S233*H233</f>
        <v>0.032000000000000001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0" t="s">
        <v>162</v>
      </c>
      <c r="AT233" s="240" t="s">
        <v>158</v>
      </c>
      <c r="AU233" s="240" t="s">
        <v>87</v>
      </c>
      <c r="AY233" s="17" t="s">
        <v>155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7" t="s">
        <v>163</v>
      </c>
      <c r="BK233" s="241">
        <f>ROUND(I233*H233,2)</f>
        <v>0</v>
      </c>
      <c r="BL233" s="17" t="s">
        <v>162</v>
      </c>
      <c r="BM233" s="240" t="s">
        <v>277</v>
      </c>
    </row>
    <row r="234" s="2" customFormat="1">
      <c r="A234" s="38"/>
      <c r="B234" s="39"/>
      <c r="C234" s="40"/>
      <c r="D234" s="242" t="s">
        <v>164</v>
      </c>
      <c r="E234" s="40"/>
      <c r="F234" s="243" t="s">
        <v>276</v>
      </c>
      <c r="G234" s="40"/>
      <c r="H234" s="40"/>
      <c r="I234" s="244"/>
      <c r="J234" s="40"/>
      <c r="K234" s="40"/>
      <c r="L234" s="44"/>
      <c r="M234" s="245"/>
      <c r="N234" s="246"/>
      <c r="O234" s="92"/>
      <c r="P234" s="92"/>
      <c r="Q234" s="92"/>
      <c r="R234" s="92"/>
      <c r="S234" s="92"/>
      <c r="T234" s="93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164</v>
      </c>
      <c r="AU234" s="17" t="s">
        <v>87</v>
      </c>
    </row>
    <row r="235" s="13" customFormat="1">
      <c r="A235" s="13"/>
      <c r="B235" s="247"/>
      <c r="C235" s="248"/>
      <c r="D235" s="242" t="s">
        <v>172</v>
      </c>
      <c r="E235" s="249" t="s">
        <v>1</v>
      </c>
      <c r="F235" s="250" t="s">
        <v>278</v>
      </c>
      <c r="G235" s="248"/>
      <c r="H235" s="251">
        <v>4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7" t="s">
        <v>172</v>
      </c>
      <c r="AU235" s="257" t="s">
        <v>87</v>
      </c>
      <c r="AV235" s="13" t="s">
        <v>87</v>
      </c>
      <c r="AW235" s="13" t="s">
        <v>30</v>
      </c>
      <c r="AX235" s="13" t="s">
        <v>74</v>
      </c>
      <c r="AY235" s="257" t="s">
        <v>155</v>
      </c>
    </row>
    <row r="236" s="14" customFormat="1">
      <c r="A236" s="14"/>
      <c r="B236" s="258"/>
      <c r="C236" s="259"/>
      <c r="D236" s="242" t="s">
        <v>172</v>
      </c>
      <c r="E236" s="260" t="s">
        <v>1</v>
      </c>
      <c r="F236" s="261" t="s">
        <v>174</v>
      </c>
      <c r="G236" s="259"/>
      <c r="H236" s="262">
        <v>4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8" t="s">
        <v>172</v>
      </c>
      <c r="AU236" s="268" t="s">
        <v>87</v>
      </c>
      <c r="AV236" s="14" t="s">
        <v>162</v>
      </c>
      <c r="AW236" s="14" t="s">
        <v>30</v>
      </c>
      <c r="AX236" s="14" t="s">
        <v>81</v>
      </c>
      <c r="AY236" s="268" t="s">
        <v>155</v>
      </c>
    </row>
    <row r="237" s="2" customFormat="1" ht="55.5" customHeight="1">
      <c r="A237" s="38"/>
      <c r="B237" s="39"/>
      <c r="C237" s="228" t="s">
        <v>220</v>
      </c>
      <c r="D237" s="228" t="s">
        <v>158</v>
      </c>
      <c r="E237" s="229" t="s">
        <v>279</v>
      </c>
      <c r="F237" s="230" t="s">
        <v>280</v>
      </c>
      <c r="G237" s="231" t="s">
        <v>161</v>
      </c>
      <c r="H237" s="232">
        <v>3</v>
      </c>
      <c r="I237" s="233"/>
      <c r="J237" s="234">
        <f>ROUND(I237*H237,2)</f>
        <v>0</v>
      </c>
      <c r="K237" s="235"/>
      <c r="L237" s="44"/>
      <c r="M237" s="236" t="s">
        <v>1</v>
      </c>
      <c r="N237" s="237" t="s">
        <v>42</v>
      </c>
      <c r="O237" s="92"/>
      <c r="P237" s="238">
        <f>O237*H237</f>
        <v>0</v>
      </c>
      <c r="Q237" s="238">
        <v>0</v>
      </c>
      <c r="R237" s="238">
        <f>Q237*H237</f>
        <v>0</v>
      </c>
      <c r="S237" s="238">
        <v>0.012</v>
      </c>
      <c r="T237" s="239">
        <f>S237*H237</f>
        <v>0.036000000000000004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0" t="s">
        <v>162</v>
      </c>
      <c r="AT237" s="240" t="s">
        <v>158</v>
      </c>
      <c r="AU237" s="240" t="s">
        <v>87</v>
      </c>
      <c r="AY237" s="17" t="s">
        <v>155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7" t="s">
        <v>163</v>
      </c>
      <c r="BK237" s="241">
        <f>ROUND(I237*H237,2)</f>
        <v>0</v>
      </c>
      <c r="BL237" s="17" t="s">
        <v>162</v>
      </c>
      <c r="BM237" s="240" t="s">
        <v>281</v>
      </c>
    </row>
    <row r="238" s="2" customFormat="1">
      <c r="A238" s="38"/>
      <c r="B238" s="39"/>
      <c r="C238" s="40"/>
      <c r="D238" s="242" t="s">
        <v>164</v>
      </c>
      <c r="E238" s="40"/>
      <c r="F238" s="243" t="s">
        <v>280</v>
      </c>
      <c r="G238" s="40"/>
      <c r="H238" s="40"/>
      <c r="I238" s="244"/>
      <c r="J238" s="40"/>
      <c r="K238" s="40"/>
      <c r="L238" s="44"/>
      <c r="M238" s="245"/>
      <c r="N238" s="246"/>
      <c r="O238" s="92"/>
      <c r="P238" s="92"/>
      <c r="Q238" s="92"/>
      <c r="R238" s="92"/>
      <c r="S238" s="92"/>
      <c r="T238" s="93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164</v>
      </c>
      <c r="AU238" s="17" t="s">
        <v>87</v>
      </c>
    </row>
    <row r="239" s="13" customFormat="1">
      <c r="A239" s="13"/>
      <c r="B239" s="247"/>
      <c r="C239" s="248"/>
      <c r="D239" s="242" t="s">
        <v>172</v>
      </c>
      <c r="E239" s="249" t="s">
        <v>1</v>
      </c>
      <c r="F239" s="250" t="s">
        <v>282</v>
      </c>
      <c r="G239" s="248"/>
      <c r="H239" s="251">
        <v>3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7" t="s">
        <v>172</v>
      </c>
      <c r="AU239" s="257" t="s">
        <v>87</v>
      </c>
      <c r="AV239" s="13" t="s">
        <v>87</v>
      </c>
      <c r="AW239" s="13" t="s">
        <v>30</v>
      </c>
      <c r="AX239" s="13" t="s">
        <v>74</v>
      </c>
      <c r="AY239" s="257" t="s">
        <v>155</v>
      </c>
    </row>
    <row r="240" s="14" customFormat="1">
      <c r="A240" s="14"/>
      <c r="B240" s="258"/>
      <c r="C240" s="259"/>
      <c r="D240" s="242" t="s">
        <v>172</v>
      </c>
      <c r="E240" s="260" t="s">
        <v>1</v>
      </c>
      <c r="F240" s="261" t="s">
        <v>174</v>
      </c>
      <c r="G240" s="259"/>
      <c r="H240" s="262">
        <v>3</v>
      </c>
      <c r="I240" s="263"/>
      <c r="J240" s="259"/>
      <c r="K240" s="259"/>
      <c r="L240" s="264"/>
      <c r="M240" s="265"/>
      <c r="N240" s="266"/>
      <c r="O240" s="266"/>
      <c r="P240" s="266"/>
      <c r="Q240" s="266"/>
      <c r="R240" s="266"/>
      <c r="S240" s="266"/>
      <c r="T240" s="26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8" t="s">
        <v>172</v>
      </c>
      <c r="AU240" s="268" t="s">
        <v>87</v>
      </c>
      <c r="AV240" s="14" t="s">
        <v>162</v>
      </c>
      <c r="AW240" s="14" t="s">
        <v>30</v>
      </c>
      <c r="AX240" s="14" t="s">
        <v>81</v>
      </c>
      <c r="AY240" s="268" t="s">
        <v>155</v>
      </c>
    </row>
    <row r="241" s="2" customFormat="1" ht="33" customHeight="1">
      <c r="A241" s="38"/>
      <c r="B241" s="39"/>
      <c r="C241" s="228" t="s">
        <v>283</v>
      </c>
      <c r="D241" s="228" t="s">
        <v>158</v>
      </c>
      <c r="E241" s="229" t="s">
        <v>284</v>
      </c>
      <c r="F241" s="230" t="s">
        <v>285</v>
      </c>
      <c r="G241" s="231" t="s">
        <v>161</v>
      </c>
      <c r="H241" s="232">
        <v>9</v>
      </c>
      <c r="I241" s="233"/>
      <c r="J241" s="234">
        <f>ROUND(I241*H241,2)</f>
        <v>0</v>
      </c>
      <c r="K241" s="235"/>
      <c r="L241" s="44"/>
      <c r="M241" s="236" t="s">
        <v>1</v>
      </c>
      <c r="N241" s="237" t="s">
        <v>42</v>
      </c>
      <c r="O241" s="92"/>
      <c r="P241" s="238">
        <f>O241*H241</f>
        <v>0</v>
      </c>
      <c r="Q241" s="238">
        <v>0</v>
      </c>
      <c r="R241" s="238">
        <f>Q241*H241</f>
        <v>0</v>
      </c>
      <c r="S241" s="238">
        <v>0.021999999999999999</v>
      </c>
      <c r="T241" s="239">
        <f>S241*H241</f>
        <v>0.19799999999999998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0" t="s">
        <v>162</v>
      </c>
      <c r="AT241" s="240" t="s">
        <v>158</v>
      </c>
      <c r="AU241" s="240" t="s">
        <v>87</v>
      </c>
      <c r="AY241" s="17" t="s">
        <v>155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7" t="s">
        <v>163</v>
      </c>
      <c r="BK241" s="241">
        <f>ROUND(I241*H241,2)</f>
        <v>0</v>
      </c>
      <c r="BL241" s="17" t="s">
        <v>162</v>
      </c>
      <c r="BM241" s="240" t="s">
        <v>286</v>
      </c>
    </row>
    <row r="242" s="2" customFormat="1">
      <c r="A242" s="38"/>
      <c r="B242" s="39"/>
      <c r="C242" s="40"/>
      <c r="D242" s="242" t="s">
        <v>164</v>
      </c>
      <c r="E242" s="40"/>
      <c r="F242" s="243" t="s">
        <v>285</v>
      </c>
      <c r="G242" s="40"/>
      <c r="H242" s="40"/>
      <c r="I242" s="244"/>
      <c r="J242" s="40"/>
      <c r="K242" s="40"/>
      <c r="L242" s="44"/>
      <c r="M242" s="245"/>
      <c r="N242" s="246"/>
      <c r="O242" s="92"/>
      <c r="P242" s="92"/>
      <c r="Q242" s="92"/>
      <c r="R242" s="92"/>
      <c r="S242" s="92"/>
      <c r="T242" s="93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164</v>
      </c>
      <c r="AU242" s="17" t="s">
        <v>87</v>
      </c>
    </row>
    <row r="243" s="13" customFormat="1">
      <c r="A243" s="13"/>
      <c r="B243" s="247"/>
      <c r="C243" s="248"/>
      <c r="D243" s="242" t="s">
        <v>172</v>
      </c>
      <c r="E243" s="249" t="s">
        <v>1</v>
      </c>
      <c r="F243" s="250" t="s">
        <v>287</v>
      </c>
      <c r="G243" s="248"/>
      <c r="H243" s="251">
        <v>8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7" t="s">
        <v>172</v>
      </c>
      <c r="AU243" s="257" t="s">
        <v>87</v>
      </c>
      <c r="AV243" s="13" t="s">
        <v>87</v>
      </c>
      <c r="AW243" s="13" t="s">
        <v>30</v>
      </c>
      <c r="AX243" s="13" t="s">
        <v>74</v>
      </c>
      <c r="AY243" s="257" t="s">
        <v>155</v>
      </c>
    </row>
    <row r="244" s="13" customFormat="1">
      <c r="A244" s="13"/>
      <c r="B244" s="247"/>
      <c r="C244" s="248"/>
      <c r="D244" s="242" t="s">
        <v>172</v>
      </c>
      <c r="E244" s="249" t="s">
        <v>1</v>
      </c>
      <c r="F244" s="250" t="s">
        <v>288</v>
      </c>
      <c r="G244" s="248"/>
      <c r="H244" s="251">
        <v>1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7" t="s">
        <v>172</v>
      </c>
      <c r="AU244" s="257" t="s">
        <v>87</v>
      </c>
      <c r="AV244" s="13" t="s">
        <v>87</v>
      </c>
      <c r="AW244" s="13" t="s">
        <v>30</v>
      </c>
      <c r="AX244" s="13" t="s">
        <v>74</v>
      </c>
      <c r="AY244" s="257" t="s">
        <v>155</v>
      </c>
    </row>
    <row r="245" s="14" customFormat="1">
      <c r="A245" s="14"/>
      <c r="B245" s="258"/>
      <c r="C245" s="259"/>
      <c r="D245" s="242" t="s">
        <v>172</v>
      </c>
      <c r="E245" s="260" t="s">
        <v>1</v>
      </c>
      <c r="F245" s="261" t="s">
        <v>174</v>
      </c>
      <c r="G245" s="259"/>
      <c r="H245" s="262">
        <v>9</v>
      </c>
      <c r="I245" s="263"/>
      <c r="J245" s="259"/>
      <c r="K245" s="259"/>
      <c r="L245" s="264"/>
      <c r="M245" s="265"/>
      <c r="N245" s="266"/>
      <c r="O245" s="266"/>
      <c r="P245" s="266"/>
      <c r="Q245" s="266"/>
      <c r="R245" s="266"/>
      <c r="S245" s="266"/>
      <c r="T245" s="26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8" t="s">
        <v>172</v>
      </c>
      <c r="AU245" s="268" t="s">
        <v>87</v>
      </c>
      <c r="AV245" s="14" t="s">
        <v>162</v>
      </c>
      <c r="AW245" s="14" t="s">
        <v>30</v>
      </c>
      <c r="AX245" s="14" t="s">
        <v>81</v>
      </c>
      <c r="AY245" s="268" t="s">
        <v>155</v>
      </c>
    </row>
    <row r="246" s="2" customFormat="1" ht="33" customHeight="1">
      <c r="A246" s="38"/>
      <c r="B246" s="39"/>
      <c r="C246" s="228" t="s">
        <v>224</v>
      </c>
      <c r="D246" s="228" t="s">
        <v>158</v>
      </c>
      <c r="E246" s="229" t="s">
        <v>289</v>
      </c>
      <c r="F246" s="230" t="s">
        <v>290</v>
      </c>
      <c r="G246" s="231" t="s">
        <v>161</v>
      </c>
      <c r="H246" s="232">
        <v>1</v>
      </c>
      <c r="I246" s="233"/>
      <c r="J246" s="234">
        <f>ROUND(I246*H246,2)</f>
        <v>0</v>
      </c>
      <c r="K246" s="235"/>
      <c r="L246" s="44"/>
      <c r="M246" s="236" t="s">
        <v>1</v>
      </c>
      <c r="N246" s="237" t="s">
        <v>42</v>
      </c>
      <c r="O246" s="92"/>
      <c r="P246" s="238">
        <f>O246*H246</f>
        <v>0</v>
      </c>
      <c r="Q246" s="238">
        <v>0</v>
      </c>
      <c r="R246" s="238">
        <f>Q246*H246</f>
        <v>0</v>
      </c>
      <c r="S246" s="238">
        <v>0.049000000000000002</v>
      </c>
      <c r="T246" s="239">
        <f>S246*H246</f>
        <v>0.049000000000000002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0" t="s">
        <v>162</v>
      </c>
      <c r="AT246" s="240" t="s">
        <v>158</v>
      </c>
      <c r="AU246" s="240" t="s">
        <v>87</v>
      </c>
      <c r="AY246" s="17" t="s">
        <v>155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7" t="s">
        <v>163</v>
      </c>
      <c r="BK246" s="241">
        <f>ROUND(I246*H246,2)</f>
        <v>0</v>
      </c>
      <c r="BL246" s="17" t="s">
        <v>162</v>
      </c>
      <c r="BM246" s="240" t="s">
        <v>291</v>
      </c>
    </row>
    <row r="247" s="2" customFormat="1">
      <c r="A247" s="38"/>
      <c r="B247" s="39"/>
      <c r="C247" s="40"/>
      <c r="D247" s="242" t="s">
        <v>164</v>
      </c>
      <c r="E247" s="40"/>
      <c r="F247" s="243" t="s">
        <v>290</v>
      </c>
      <c r="G247" s="40"/>
      <c r="H247" s="40"/>
      <c r="I247" s="244"/>
      <c r="J247" s="40"/>
      <c r="K247" s="40"/>
      <c r="L247" s="44"/>
      <c r="M247" s="245"/>
      <c r="N247" s="246"/>
      <c r="O247" s="92"/>
      <c r="P247" s="92"/>
      <c r="Q247" s="92"/>
      <c r="R247" s="92"/>
      <c r="S247" s="92"/>
      <c r="T247" s="93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164</v>
      </c>
      <c r="AU247" s="17" t="s">
        <v>87</v>
      </c>
    </row>
    <row r="248" s="13" customFormat="1">
      <c r="A248" s="13"/>
      <c r="B248" s="247"/>
      <c r="C248" s="248"/>
      <c r="D248" s="242" t="s">
        <v>172</v>
      </c>
      <c r="E248" s="249" t="s">
        <v>1</v>
      </c>
      <c r="F248" s="250" t="s">
        <v>292</v>
      </c>
      <c r="G248" s="248"/>
      <c r="H248" s="251">
        <v>1</v>
      </c>
      <c r="I248" s="252"/>
      <c r="J248" s="248"/>
      <c r="K248" s="248"/>
      <c r="L248" s="253"/>
      <c r="M248" s="254"/>
      <c r="N248" s="255"/>
      <c r="O248" s="255"/>
      <c r="P248" s="255"/>
      <c r="Q248" s="255"/>
      <c r="R248" s="255"/>
      <c r="S248" s="255"/>
      <c r="T248" s="25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7" t="s">
        <v>172</v>
      </c>
      <c r="AU248" s="257" t="s">
        <v>87</v>
      </c>
      <c r="AV248" s="13" t="s">
        <v>87</v>
      </c>
      <c r="AW248" s="13" t="s">
        <v>30</v>
      </c>
      <c r="AX248" s="13" t="s">
        <v>74</v>
      </c>
      <c r="AY248" s="257" t="s">
        <v>155</v>
      </c>
    </row>
    <row r="249" s="14" customFormat="1">
      <c r="A249" s="14"/>
      <c r="B249" s="258"/>
      <c r="C249" s="259"/>
      <c r="D249" s="242" t="s">
        <v>172</v>
      </c>
      <c r="E249" s="260" t="s">
        <v>1</v>
      </c>
      <c r="F249" s="261" t="s">
        <v>174</v>
      </c>
      <c r="G249" s="259"/>
      <c r="H249" s="262">
        <v>1</v>
      </c>
      <c r="I249" s="263"/>
      <c r="J249" s="259"/>
      <c r="K249" s="259"/>
      <c r="L249" s="264"/>
      <c r="M249" s="265"/>
      <c r="N249" s="266"/>
      <c r="O249" s="266"/>
      <c r="P249" s="266"/>
      <c r="Q249" s="266"/>
      <c r="R249" s="266"/>
      <c r="S249" s="266"/>
      <c r="T249" s="26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8" t="s">
        <v>172</v>
      </c>
      <c r="AU249" s="268" t="s">
        <v>87</v>
      </c>
      <c r="AV249" s="14" t="s">
        <v>162</v>
      </c>
      <c r="AW249" s="14" t="s">
        <v>30</v>
      </c>
      <c r="AX249" s="14" t="s">
        <v>81</v>
      </c>
      <c r="AY249" s="268" t="s">
        <v>155</v>
      </c>
    </row>
    <row r="250" s="2" customFormat="1" ht="33" customHeight="1">
      <c r="A250" s="38"/>
      <c r="B250" s="39"/>
      <c r="C250" s="228" t="s">
        <v>293</v>
      </c>
      <c r="D250" s="228" t="s">
        <v>158</v>
      </c>
      <c r="E250" s="229" t="s">
        <v>294</v>
      </c>
      <c r="F250" s="230" t="s">
        <v>295</v>
      </c>
      <c r="G250" s="231" t="s">
        <v>161</v>
      </c>
      <c r="H250" s="232">
        <v>40</v>
      </c>
      <c r="I250" s="233"/>
      <c r="J250" s="234">
        <f>ROUND(I250*H250,2)</f>
        <v>0</v>
      </c>
      <c r="K250" s="235"/>
      <c r="L250" s="44"/>
      <c r="M250" s="236" t="s">
        <v>1</v>
      </c>
      <c r="N250" s="237" t="s">
        <v>42</v>
      </c>
      <c r="O250" s="92"/>
      <c r="P250" s="238">
        <f>O250*H250</f>
        <v>0</v>
      </c>
      <c r="Q250" s="238">
        <v>0</v>
      </c>
      <c r="R250" s="238">
        <f>Q250*H250</f>
        <v>0</v>
      </c>
      <c r="S250" s="238">
        <v>0.001</v>
      </c>
      <c r="T250" s="239">
        <f>S250*H250</f>
        <v>0.040000000000000001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0" t="s">
        <v>162</v>
      </c>
      <c r="AT250" s="240" t="s">
        <v>158</v>
      </c>
      <c r="AU250" s="240" t="s">
        <v>87</v>
      </c>
      <c r="AY250" s="17" t="s">
        <v>155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7" t="s">
        <v>163</v>
      </c>
      <c r="BK250" s="241">
        <f>ROUND(I250*H250,2)</f>
        <v>0</v>
      </c>
      <c r="BL250" s="17" t="s">
        <v>162</v>
      </c>
      <c r="BM250" s="240" t="s">
        <v>296</v>
      </c>
    </row>
    <row r="251" s="2" customFormat="1">
      <c r="A251" s="38"/>
      <c r="B251" s="39"/>
      <c r="C251" s="40"/>
      <c r="D251" s="242" t="s">
        <v>164</v>
      </c>
      <c r="E251" s="40"/>
      <c r="F251" s="243" t="s">
        <v>295</v>
      </c>
      <c r="G251" s="40"/>
      <c r="H251" s="40"/>
      <c r="I251" s="244"/>
      <c r="J251" s="40"/>
      <c r="K251" s="40"/>
      <c r="L251" s="44"/>
      <c r="M251" s="245"/>
      <c r="N251" s="246"/>
      <c r="O251" s="92"/>
      <c r="P251" s="92"/>
      <c r="Q251" s="92"/>
      <c r="R251" s="92"/>
      <c r="S251" s="92"/>
      <c r="T251" s="93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164</v>
      </c>
      <c r="AU251" s="17" t="s">
        <v>87</v>
      </c>
    </row>
    <row r="252" s="13" customFormat="1">
      <c r="A252" s="13"/>
      <c r="B252" s="247"/>
      <c r="C252" s="248"/>
      <c r="D252" s="242" t="s">
        <v>172</v>
      </c>
      <c r="E252" s="249" t="s">
        <v>1</v>
      </c>
      <c r="F252" s="250" t="s">
        <v>297</v>
      </c>
      <c r="G252" s="248"/>
      <c r="H252" s="251">
        <v>40</v>
      </c>
      <c r="I252" s="252"/>
      <c r="J252" s="248"/>
      <c r="K252" s="248"/>
      <c r="L252" s="253"/>
      <c r="M252" s="254"/>
      <c r="N252" s="255"/>
      <c r="O252" s="255"/>
      <c r="P252" s="255"/>
      <c r="Q252" s="255"/>
      <c r="R252" s="255"/>
      <c r="S252" s="255"/>
      <c r="T252" s="25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7" t="s">
        <v>172</v>
      </c>
      <c r="AU252" s="257" t="s">
        <v>87</v>
      </c>
      <c r="AV252" s="13" t="s">
        <v>87</v>
      </c>
      <c r="AW252" s="13" t="s">
        <v>30</v>
      </c>
      <c r="AX252" s="13" t="s">
        <v>74</v>
      </c>
      <c r="AY252" s="257" t="s">
        <v>155</v>
      </c>
    </row>
    <row r="253" s="14" customFormat="1">
      <c r="A253" s="14"/>
      <c r="B253" s="258"/>
      <c r="C253" s="259"/>
      <c r="D253" s="242" t="s">
        <v>172</v>
      </c>
      <c r="E253" s="260" t="s">
        <v>1</v>
      </c>
      <c r="F253" s="261" t="s">
        <v>174</v>
      </c>
      <c r="G253" s="259"/>
      <c r="H253" s="262">
        <v>40</v>
      </c>
      <c r="I253" s="263"/>
      <c r="J253" s="259"/>
      <c r="K253" s="259"/>
      <c r="L253" s="264"/>
      <c r="M253" s="265"/>
      <c r="N253" s="266"/>
      <c r="O253" s="266"/>
      <c r="P253" s="266"/>
      <c r="Q253" s="266"/>
      <c r="R253" s="266"/>
      <c r="S253" s="266"/>
      <c r="T253" s="26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8" t="s">
        <v>172</v>
      </c>
      <c r="AU253" s="268" t="s">
        <v>87</v>
      </c>
      <c r="AV253" s="14" t="s">
        <v>162</v>
      </c>
      <c r="AW253" s="14" t="s">
        <v>30</v>
      </c>
      <c r="AX253" s="14" t="s">
        <v>81</v>
      </c>
      <c r="AY253" s="268" t="s">
        <v>155</v>
      </c>
    </row>
    <row r="254" s="2" customFormat="1" ht="33" customHeight="1">
      <c r="A254" s="38"/>
      <c r="B254" s="39"/>
      <c r="C254" s="228" t="s">
        <v>298</v>
      </c>
      <c r="D254" s="228" t="s">
        <v>158</v>
      </c>
      <c r="E254" s="229" t="s">
        <v>299</v>
      </c>
      <c r="F254" s="230" t="s">
        <v>300</v>
      </c>
      <c r="G254" s="231" t="s">
        <v>170</v>
      </c>
      <c r="H254" s="232">
        <v>80</v>
      </c>
      <c r="I254" s="233"/>
      <c r="J254" s="234">
        <f>ROUND(I254*H254,2)</f>
        <v>0</v>
      </c>
      <c r="K254" s="235"/>
      <c r="L254" s="44"/>
      <c r="M254" s="236" t="s">
        <v>1</v>
      </c>
      <c r="N254" s="237" t="s">
        <v>42</v>
      </c>
      <c r="O254" s="92"/>
      <c r="P254" s="238">
        <f>O254*H254</f>
        <v>0</v>
      </c>
      <c r="Q254" s="238">
        <v>0</v>
      </c>
      <c r="R254" s="238">
        <f>Q254*H254</f>
        <v>0</v>
      </c>
      <c r="S254" s="238">
        <v>0.002</v>
      </c>
      <c r="T254" s="239">
        <f>S254*H254</f>
        <v>0.16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0" t="s">
        <v>162</v>
      </c>
      <c r="AT254" s="240" t="s">
        <v>158</v>
      </c>
      <c r="AU254" s="240" t="s">
        <v>87</v>
      </c>
      <c r="AY254" s="17" t="s">
        <v>155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7" t="s">
        <v>163</v>
      </c>
      <c r="BK254" s="241">
        <f>ROUND(I254*H254,2)</f>
        <v>0</v>
      </c>
      <c r="BL254" s="17" t="s">
        <v>162</v>
      </c>
      <c r="BM254" s="240" t="s">
        <v>301</v>
      </c>
    </row>
    <row r="255" s="2" customFormat="1">
      <c r="A255" s="38"/>
      <c r="B255" s="39"/>
      <c r="C255" s="40"/>
      <c r="D255" s="242" t="s">
        <v>164</v>
      </c>
      <c r="E255" s="40"/>
      <c r="F255" s="243" t="s">
        <v>300</v>
      </c>
      <c r="G255" s="40"/>
      <c r="H255" s="40"/>
      <c r="I255" s="244"/>
      <c r="J255" s="40"/>
      <c r="K255" s="40"/>
      <c r="L255" s="44"/>
      <c r="M255" s="245"/>
      <c r="N255" s="246"/>
      <c r="O255" s="92"/>
      <c r="P255" s="92"/>
      <c r="Q255" s="92"/>
      <c r="R255" s="92"/>
      <c r="S255" s="92"/>
      <c r="T255" s="93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164</v>
      </c>
      <c r="AU255" s="17" t="s">
        <v>87</v>
      </c>
    </row>
    <row r="256" s="13" customFormat="1">
      <c r="A256" s="13"/>
      <c r="B256" s="247"/>
      <c r="C256" s="248"/>
      <c r="D256" s="242" t="s">
        <v>172</v>
      </c>
      <c r="E256" s="249" t="s">
        <v>1</v>
      </c>
      <c r="F256" s="250" t="s">
        <v>302</v>
      </c>
      <c r="G256" s="248"/>
      <c r="H256" s="251">
        <v>80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7" t="s">
        <v>172</v>
      </c>
      <c r="AU256" s="257" t="s">
        <v>87</v>
      </c>
      <c r="AV256" s="13" t="s">
        <v>87</v>
      </c>
      <c r="AW256" s="13" t="s">
        <v>30</v>
      </c>
      <c r="AX256" s="13" t="s">
        <v>74</v>
      </c>
      <c r="AY256" s="257" t="s">
        <v>155</v>
      </c>
    </row>
    <row r="257" s="14" customFormat="1">
      <c r="A257" s="14"/>
      <c r="B257" s="258"/>
      <c r="C257" s="259"/>
      <c r="D257" s="242" t="s">
        <v>172</v>
      </c>
      <c r="E257" s="260" t="s">
        <v>1</v>
      </c>
      <c r="F257" s="261" t="s">
        <v>174</v>
      </c>
      <c r="G257" s="259"/>
      <c r="H257" s="262">
        <v>80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8" t="s">
        <v>172</v>
      </c>
      <c r="AU257" s="268" t="s">
        <v>87</v>
      </c>
      <c r="AV257" s="14" t="s">
        <v>162</v>
      </c>
      <c r="AW257" s="14" t="s">
        <v>30</v>
      </c>
      <c r="AX257" s="14" t="s">
        <v>81</v>
      </c>
      <c r="AY257" s="268" t="s">
        <v>155</v>
      </c>
    </row>
    <row r="258" s="2" customFormat="1" ht="33" customHeight="1">
      <c r="A258" s="38"/>
      <c r="B258" s="39"/>
      <c r="C258" s="228" t="s">
        <v>303</v>
      </c>
      <c r="D258" s="228" t="s">
        <v>158</v>
      </c>
      <c r="E258" s="229" t="s">
        <v>304</v>
      </c>
      <c r="F258" s="230" t="s">
        <v>305</v>
      </c>
      <c r="G258" s="231" t="s">
        <v>170</v>
      </c>
      <c r="H258" s="232">
        <v>12</v>
      </c>
      <c r="I258" s="233"/>
      <c r="J258" s="234">
        <f>ROUND(I258*H258,2)</f>
        <v>0</v>
      </c>
      <c r="K258" s="235"/>
      <c r="L258" s="44"/>
      <c r="M258" s="236" t="s">
        <v>1</v>
      </c>
      <c r="N258" s="237" t="s">
        <v>42</v>
      </c>
      <c r="O258" s="92"/>
      <c r="P258" s="238">
        <f>O258*H258</f>
        <v>0</v>
      </c>
      <c r="Q258" s="238">
        <v>0</v>
      </c>
      <c r="R258" s="238">
        <f>Q258*H258</f>
        <v>0</v>
      </c>
      <c r="S258" s="238">
        <v>0.0089999999999999993</v>
      </c>
      <c r="T258" s="239">
        <f>S258*H258</f>
        <v>0.10799999999999999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0" t="s">
        <v>162</v>
      </c>
      <c r="AT258" s="240" t="s">
        <v>158</v>
      </c>
      <c r="AU258" s="240" t="s">
        <v>87</v>
      </c>
      <c r="AY258" s="17" t="s">
        <v>155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7" t="s">
        <v>163</v>
      </c>
      <c r="BK258" s="241">
        <f>ROUND(I258*H258,2)</f>
        <v>0</v>
      </c>
      <c r="BL258" s="17" t="s">
        <v>162</v>
      </c>
      <c r="BM258" s="240" t="s">
        <v>306</v>
      </c>
    </row>
    <row r="259" s="2" customFormat="1">
      <c r="A259" s="38"/>
      <c r="B259" s="39"/>
      <c r="C259" s="40"/>
      <c r="D259" s="242" t="s">
        <v>164</v>
      </c>
      <c r="E259" s="40"/>
      <c r="F259" s="243" t="s">
        <v>305</v>
      </c>
      <c r="G259" s="40"/>
      <c r="H259" s="40"/>
      <c r="I259" s="244"/>
      <c r="J259" s="40"/>
      <c r="K259" s="40"/>
      <c r="L259" s="44"/>
      <c r="M259" s="245"/>
      <c r="N259" s="246"/>
      <c r="O259" s="92"/>
      <c r="P259" s="92"/>
      <c r="Q259" s="92"/>
      <c r="R259" s="92"/>
      <c r="S259" s="92"/>
      <c r="T259" s="93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164</v>
      </c>
      <c r="AU259" s="17" t="s">
        <v>87</v>
      </c>
    </row>
    <row r="260" s="13" customFormat="1">
      <c r="A260" s="13"/>
      <c r="B260" s="247"/>
      <c r="C260" s="248"/>
      <c r="D260" s="242" t="s">
        <v>172</v>
      </c>
      <c r="E260" s="249" t="s">
        <v>1</v>
      </c>
      <c r="F260" s="250" t="s">
        <v>307</v>
      </c>
      <c r="G260" s="248"/>
      <c r="H260" s="251">
        <v>12</v>
      </c>
      <c r="I260" s="252"/>
      <c r="J260" s="248"/>
      <c r="K260" s="248"/>
      <c r="L260" s="253"/>
      <c r="M260" s="254"/>
      <c r="N260" s="255"/>
      <c r="O260" s="255"/>
      <c r="P260" s="255"/>
      <c r="Q260" s="255"/>
      <c r="R260" s="255"/>
      <c r="S260" s="255"/>
      <c r="T260" s="25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7" t="s">
        <v>172</v>
      </c>
      <c r="AU260" s="257" t="s">
        <v>87</v>
      </c>
      <c r="AV260" s="13" t="s">
        <v>87</v>
      </c>
      <c r="AW260" s="13" t="s">
        <v>30</v>
      </c>
      <c r="AX260" s="13" t="s">
        <v>74</v>
      </c>
      <c r="AY260" s="257" t="s">
        <v>155</v>
      </c>
    </row>
    <row r="261" s="14" customFormat="1">
      <c r="A261" s="14"/>
      <c r="B261" s="258"/>
      <c r="C261" s="259"/>
      <c r="D261" s="242" t="s">
        <v>172</v>
      </c>
      <c r="E261" s="260" t="s">
        <v>1</v>
      </c>
      <c r="F261" s="261" t="s">
        <v>174</v>
      </c>
      <c r="G261" s="259"/>
      <c r="H261" s="262">
        <v>12</v>
      </c>
      <c r="I261" s="263"/>
      <c r="J261" s="259"/>
      <c r="K261" s="259"/>
      <c r="L261" s="264"/>
      <c r="M261" s="265"/>
      <c r="N261" s="266"/>
      <c r="O261" s="266"/>
      <c r="P261" s="266"/>
      <c r="Q261" s="266"/>
      <c r="R261" s="266"/>
      <c r="S261" s="266"/>
      <c r="T261" s="26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8" t="s">
        <v>172</v>
      </c>
      <c r="AU261" s="268" t="s">
        <v>87</v>
      </c>
      <c r="AV261" s="14" t="s">
        <v>162</v>
      </c>
      <c r="AW261" s="14" t="s">
        <v>30</v>
      </c>
      <c r="AX261" s="14" t="s">
        <v>81</v>
      </c>
      <c r="AY261" s="268" t="s">
        <v>155</v>
      </c>
    </row>
    <row r="262" s="2" customFormat="1" ht="33" customHeight="1">
      <c r="A262" s="38"/>
      <c r="B262" s="39"/>
      <c r="C262" s="228" t="s">
        <v>228</v>
      </c>
      <c r="D262" s="228" t="s">
        <v>158</v>
      </c>
      <c r="E262" s="229" t="s">
        <v>308</v>
      </c>
      <c r="F262" s="230" t="s">
        <v>309</v>
      </c>
      <c r="G262" s="231" t="s">
        <v>167</v>
      </c>
      <c r="H262" s="232">
        <v>207.18000000000001</v>
      </c>
      <c r="I262" s="233"/>
      <c r="J262" s="234">
        <f>ROUND(I262*H262,2)</f>
        <v>0</v>
      </c>
      <c r="K262" s="235"/>
      <c r="L262" s="44"/>
      <c r="M262" s="236" t="s">
        <v>1</v>
      </c>
      <c r="N262" s="237" t="s">
        <v>42</v>
      </c>
      <c r="O262" s="92"/>
      <c r="P262" s="238">
        <f>O262*H262</f>
        <v>0</v>
      </c>
      <c r="Q262" s="238">
        <v>0</v>
      </c>
      <c r="R262" s="238">
        <f>Q262*H262</f>
        <v>0</v>
      </c>
      <c r="S262" s="238">
        <v>0.02</v>
      </c>
      <c r="T262" s="239">
        <f>S262*H262</f>
        <v>4.1436000000000002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40" t="s">
        <v>162</v>
      </c>
      <c r="AT262" s="240" t="s">
        <v>158</v>
      </c>
      <c r="AU262" s="240" t="s">
        <v>87</v>
      </c>
      <c r="AY262" s="17" t="s">
        <v>155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7" t="s">
        <v>163</v>
      </c>
      <c r="BK262" s="241">
        <f>ROUND(I262*H262,2)</f>
        <v>0</v>
      </c>
      <c r="BL262" s="17" t="s">
        <v>162</v>
      </c>
      <c r="BM262" s="240" t="s">
        <v>310</v>
      </c>
    </row>
    <row r="263" s="2" customFormat="1">
      <c r="A263" s="38"/>
      <c r="B263" s="39"/>
      <c r="C263" s="40"/>
      <c r="D263" s="242" t="s">
        <v>164</v>
      </c>
      <c r="E263" s="40"/>
      <c r="F263" s="243" t="s">
        <v>309</v>
      </c>
      <c r="G263" s="40"/>
      <c r="H263" s="40"/>
      <c r="I263" s="244"/>
      <c r="J263" s="40"/>
      <c r="K263" s="40"/>
      <c r="L263" s="44"/>
      <c r="M263" s="245"/>
      <c r="N263" s="246"/>
      <c r="O263" s="92"/>
      <c r="P263" s="92"/>
      <c r="Q263" s="92"/>
      <c r="R263" s="92"/>
      <c r="S263" s="92"/>
      <c r="T263" s="93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164</v>
      </c>
      <c r="AU263" s="17" t="s">
        <v>87</v>
      </c>
    </row>
    <row r="264" s="2" customFormat="1" ht="16.5" customHeight="1">
      <c r="A264" s="38"/>
      <c r="B264" s="39"/>
      <c r="C264" s="228" t="s">
        <v>311</v>
      </c>
      <c r="D264" s="228" t="s">
        <v>158</v>
      </c>
      <c r="E264" s="229" t="s">
        <v>312</v>
      </c>
      <c r="F264" s="230" t="s">
        <v>313</v>
      </c>
      <c r="G264" s="231" t="s">
        <v>161</v>
      </c>
      <c r="H264" s="232">
        <v>1</v>
      </c>
      <c r="I264" s="233"/>
      <c r="J264" s="234">
        <f>ROUND(I264*H264,2)</f>
        <v>0</v>
      </c>
      <c r="K264" s="235"/>
      <c r="L264" s="44"/>
      <c r="M264" s="236" t="s">
        <v>1</v>
      </c>
      <c r="N264" s="237" t="s">
        <v>42</v>
      </c>
      <c r="O264" s="92"/>
      <c r="P264" s="238">
        <f>O264*H264</f>
        <v>0</v>
      </c>
      <c r="Q264" s="238">
        <v>0</v>
      </c>
      <c r="R264" s="238">
        <f>Q264*H264</f>
        <v>0</v>
      </c>
      <c r="S264" s="238">
        <v>0</v>
      </c>
      <c r="T264" s="239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0" t="s">
        <v>162</v>
      </c>
      <c r="AT264" s="240" t="s">
        <v>158</v>
      </c>
      <c r="AU264" s="240" t="s">
        <v>87</v>
      </c>
      <c r="AY264" s="17" t="s">
        <v>155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7" t="s">
        <v>163</v>
      </c>
      <c r="BK264" s="241">
        <f>ROUND(I264*H264,2)</f>
        <v>0</v>
      </c>
      <c r="BL264" s="17" t="s">
        <v>162</v>
      </c>
      <c r="BM264" s="240" t="s">
        <v>314</v>
      </c>
    </row>
    <row r="265" s="2" customFormat="1">
      <c r="A265" s="38"/>
      <c r="B265" s="39"/>
      <c r="C265" s="40"/>
      <c r="D265" s="242" t="s">
        <v>164</v>
      </c>
      <c r="E265" s="40"/>
      <c r="F265" s="243" t="s">
        <v>313</v>
      </c>
      <c r="G265" s="40"/>
      <c r="H265" s="40"/>
      <c r="I265" s="244"/>
      <c r="J265" s="40"/>
      <c r="K265" s="40"/>
      <c r="L265" s="44"/>
      <c r="M265" s="245"/>
      <c r="N265" s="246"/>
      <c r="O265" s="92"/>
      <c r="P265" s="92"/>
      <c r="Q265" s="92"/>
      <c r="R265" s="92"/>
      <c r="S265" s="92"/>
      <c r="T265" s="93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164</v>
      </c>
      <c r="AU265" s="17" t="s">
        <v>87</v>
      </c>
    </row>
    <row r="266" s="2" customFormat="1" ht="16.5" customHeight="1">
      <c r="A266" s="38"/>
      <c r="B266" s="39"/>
      <c r="C266" s="269" t="s">
        <v>232</v>
      </c>
      <c r="D266" s="269" t="s">
        <v>238</v>
      </c>
      <c r="E266" s="270" t="s">
        <v>315</v>
      </c>
      <c r="F266" s="271" t="s">
        <v>316</v>
      </c>
      <c r="G266" s="272" t="s">
        <v>161</v>
      </c>
      <c r="H266" s="273">
        <v>1</v>
      </c>
      <c r="I266" s="274"/>
      <c r="J266" s="275">
        <f>ROUND(I266*H266,2)</f>
        <v>0</v>
      </c>
      <c r="K266" s="276"/>
      <c r="L266" s="277"/>
      <c r="M266" s="278" t="s">
        <v>1</v>
      </c>
      <c r="N266" s="279" t="s">
        <v>42</v>
      </c>
      <c r="O266" s="92"/>
      <c r="P266" s="238">
        <f>O266*H266</f>
        <v>0</v>
      </c>
      <c r="Q266" s="238">
        <v>0</v>
      </c>
      <c r="R266" s="238">
        <f>Q266*H266</f>
        <v>0</v>
      </c>
      <c r="S266" s="238">
        <v>0</v>
      </c>
      <c r="T266" s="239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0" t="s">
        <v>177</v>
      </c>
      <c r="AT266" s="240" t="s">
        <v>238</v>
      </c>
      <c r="AU266" s="240" t="s">
        <v>87</v>
      </c>
      <c r="AY266" s="17" t="s">
        <v>155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7" t="s">
        <v>163</v>
      </c>
      <c r="BK266" s="241">
        <f>ROUND(I266*H266,2)</f>
        <v>0</v>
      </c>
      <c r="BL266" s="17" t="s">
        <v>162</v>
      </c>
      <c r="BM266" s="240" t="s">
        <v>317</v>
      </c>
    </row>
    <row r="267" s="2" customFormat="1">
      <c r="A267" s="38"/>
      <c r="B267" s="39"/>
      <c r="C267" s="40"/>
      <c r="D267" s="242" t="s">
        <v>164</v>
      </c>
      <c r="E267" s="40"/>
      <c r="F267" s="243" t="s">
        <v>318</v>
      </c>
      <c r="G267" s="40"/>
      <c r="H267" s="40"/>
      <c r="I267" s="244"/>
      <c r="J267" s="40"/>
      <c r="K267" s="40"/>
      <c r="L267" s="44"/>
      <c r="M267" s="245"/>
      <c r="N267" s="246"/>
      <c r="O267" s="92"/>
      <c r="P267" s="92"/>
      <c r="Q267" s="92"/>
      <c r="R267" s="92"/>
      <c r="S267" s="92"/>
      <c r="T267" s="93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164</v>
      </c>
      <c r="AU267" s="17" t="s">
        <v>87</v>
      </c>
    </row>
    <row r="268" s="12" customFormat="1" ht="22.8" customHeight="1">
      <c r="A268" s="12"/>
      <c r="B268" s="212"/>
      <c r="C268" s="213"/>
      <c r="D268" s="214" t="s">
        <v>73</v>
      </c>
      <c r="E268" s="226" t="s">
        <v>319</v>
      </c>
      <c r="F268" s="226" t="s">
        <v>320</v>
      </c>
      <c r="G268" s="213"/>
      <c r="H268" s="213"/>
      <c r="I268" s="216"/>
      <c r="J268" s="227">
        <f>BK268</f>
        <v>0</v>
      </c>
      <c r="K268" s="213"/>
      <c r="L268" s="218"/>
      <c r="M268" s="219"/>
      <c r="N268" s="220"/>
      <c r="O268" s="220"/>
      <c r="P268" s="221">
        <f>SUM(P269:P280)</f>
        <v>0</v>
      </c>
      <c r="Q268" s="220"/>
      <c r="R268" s="221">
        <f>SUM(R269:R280)</f>
        <v>0</v>
      </c>
      <c r="S268" s="220"/>
      <c r="T268" s="222">
        <f>SUM(T269:T280)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3" t="s">
        <v>81</v>
      </c>
      <c r="AT268" s="224" t="s">
        <v>73</v>
      </c>
      <c r="AU268" s="224" t="s">
        <v>81</v>
      </c>
      <c r="AY268" s="223" t="s">
        <v>155</v>
      </c>
      <c r="BK268" s="225">
        <f>SUM(BK269:BK280)</f>
        <v>0</v>
      </c>
    </row>
    <row r="269" s="2" customFormat="1" ht="21.75" customHeight="1">
      <c r="A269" s="38"/>
      <c r="B269" s="39"/>
      <c r="C269" s="228" t="s">
        <v>321</v>
      </c>
      <c r="D269" s="228" t="s">
        <v>158</v>
      </c>
      <c r="E269" s="229" t="s">
        <v>322</v>
      </c>
      <c r="F269" s="230" t="s">
        <v>323</v>
      </c>
      <c r="G269" s="231" t="s">
        <v>227</v>
      </c>
      <c r="H269" s="232">
        <v>6.8300000000000001</v>
      </c>
      <c r="I269" s="233"/>
      <c r="J269" s="234">
        <f>ROUND(I269*H269,2)</f>
        <v>0</v>
      </c>
      <c r="K269" s="235"/>
      <c r="L269" s="44"/>
      <c r="M269" s="236" t="s">
        <v>1</v>
      </c>
      <c r="N269" s="237" t="s">
        <v>42</v>
      </c>
      <c r="O269" s="92"/>
      <c r="P269" s="238">
        <f>O269*H269</f>
        <v>0</v>
      </c>
      <c r="Q269" s="238">
        <v>0</v>
      </c>
      <c r="R269" s="238">
        <f>Q269*H269</f>
        <v>0</v>
      </c>
      <c r="S269" s="238">
        <v>0</v>
      </c>
      <c r="T269" s="239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0" t="s">
        <v>162</v>
      </c>
      <c r="AT269" s="240" t="s">
        <v>158</v>
      </c>
      <c r="AU269" s="240" t="s">
        <v>87</v>
      </c>
      <c r="AY269" s="17" t="s">
        <v>155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7" t="s">
        <v>163</v>
      </c>
      <c r="BK269" s="241">
        <f>ROUND(I269*H269,2)</f>
        <v>0</v>
      </c>
      <c r="BL269" s="17" t="s">
        <v>162</v>
      </c>
      <c r="BM269" s="240" t="s">
        <v>324</v>
      </c>
    </row>
    <row r="270" s="2" customFormat="1">
      <c r="A270" s="38"/>
      <c r="B270" s="39"/>
      <c r="C270" s="40"/>
      <c r="D270" s="242" t="s">
        <v>164</v>
      </c>
      <c r="E270" s="40"/>
      <c r="F270" s="243" t="s">
        <v>323</v>
      </c>
      <c r="G270" s="40"/>
      <c r="H270" s="40"/>
      <c r="I270" s="244"/>
      <c r="J270" s="40"/>
      <c r="K270" s="40"/>
      <c r="L270" s="44"/>
      <c r="M270" s="245"/>
      <c r="N270" s="246"/>
      <c r="O270" s="92"/>
      <c r="P270" s="92"/>
      <c r="Q270" s="92"/>
      <c r="R270" s="92"/>
      <c r="S270" s="92"/>
      <c r="T270" s="93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164</v>
      </c>
      <c r="AU270" s="17" t="s">
        <v>87</v>
      </c>
    </row>
    <row r="271" s="2" customFormat="1" ht="33" customHeight="1">
      <c r="A271" s="38"/>
      <c r="B271" s="39"/>
      <c r="C271" s="228" t="s">
        <v>236</v>
      </c>
      <c r="D271" s="228" t="s">
        <v>158</v>
      </c>
      <c r="E271" s="229" t="s">
        <v>325</v>
      </c>
      <c r="F271" s="230" t="s">
        <v>326</v>
      </c>
      <c r="G271" s="231" t="s">
        <v>227</v>
      </c>
      <c r="H271" s="232">
        <v>6.8300000000000001</v>
      </c>
      <c r="I271" s="233"/>
      <c r="J271" s="234">
        <f>ROUND(I271*H271,2)</f>
        <v>0</v>
      </c>
      <c r="K271" s="235"/>
      <c r="L271" s="44"/>
      <c r="M271" s="236" t="s">
        <v>1</v>
      </c>
      <c r="N271" s="237" t="s">
        <v>42</v>
      </c>
      <c r="O271" s="92"/>
      <c r="P271" s="238">
        <f>O271*H271</f>
        <v>0</v>
      </c>
      <c r="Q271" s="238">
        <v>0</v>
      </c>
      <c r="R271" s="238">
        <f>Q271*H271</f>
        <v>0</v>
      </c>
      <c r="S271" s="238">
        <v>0</v>
      </c>
      <c r="T271" s="239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0" t="s">
        <v>162</v>
      </c>
      <c r="AT271" s="240" t="s">
        <v>158</v>
      </c>
      <c r="AU271" s="240" t="s">
        <v>87</v>
      </c>
      <c r="AY271" s="17" t="s">
        <v>155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7" t="s">
        <v>163</v>
      </c>
      <c r="BK271" s="241">
        <f>ROUND(I271*H271,2)</f>
        <v>0</v>
      </c>
      <c r="BL271" s="17" t="s">
        <v>162</v>
      </c>
      <c r="BM271" s="240" t="s">
        <v>327</v>
      </c>
    </row>
    <row r="272" s="2" customFormat="1">
      <c r="A272" s="38"/>
      <c r="B272" s="39"/>
      <c r="C272" s="40"/>
      <c r="D272" s="242" t="s">
        <v>164</v>
      </c>
      <c r="E272" s="40"/>
      <c r="F272" s="243" t="s">
        <v>326</v>
      </c>
      <c r="G272" s="40"/>
      <c r="H272" s="40"/>
      <c r="I272" s="244"/>
      <c r="J272" s="40"/>
      <c r="K272" s="40"/>
      <c r="L272" s="44"/>
      <c r="M272" s="245"/>
      <c r="N272" s="246"/>
      <c r="O272" s="92"/>
      <c r="P272" s="92"/>
      <c r="Q272" s="92"/>
      <c r="R272" s="92"/>
      <c r="S272" s="92"/>
      <c r="T272" s="93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164</v>
      </c>
      <c r="AU272" s="17" t="s">
        <v>87</v>
      </c>
    </row>
    <row r="273" s="2" customFormat="1" ht="33" customHeight="1">
      <c r="A273" s="38"/>
      <c r="B273" s="39"/>
      <c r="C273" s="228" t="s">
        <v>328</v>
      </c>
      <c r="D273" s="228" t="s">
        <v>158</v>
      </c>
      <c r="E273" s="229" t="s">
        <v>329</v>
      </c>
      <c r="F273" s="230" t="s">
        <v>330</v>
      </c>
      <c r="G273" s="231" t="s">
        <v>227</v>
      </c>
      <c r="H273" s="232">
        <v>6.8300000000000001</v>
      </c>
      <c r="I273" s="233"/>
      <c r="J273" s="234">
        <f>ROUND(I273*H273,2)</f>
        <v>0</v>
      </c>
      <c r="K273" s="235"/>
      <c r="L273" s="44"/>
      <c r="M273" s="236" t="s">
        <v>1</v>
      </c>
      <c r="N273" s="237" t="s">
        <v>42</v>
      </c>
      <c r="O273" s="92"/>
      <c r="P273" s="238">
        <f>O273*H273</f>
        <v>0</v>
      </c>
      <c r="Q273" s="238">
        <v>0</v>
      </c>
      <c r="R273" s="238">
        <f>Q273*H273</f>
        <v>0</v>
      </c>
      <c r="S273" s="238">
        <v>0</v>
      </c>
      <c r="T273" s="239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0" t="s">
        <v>162</v>
      </c>
      <c r="AT273" s="240" t="s">
        <v>158</v>
      </c>
      <c r="AU273" s="240" t="s">
        <v>87</v>
      </c>
      <c r="AY273" s="17" t="s">
        <v>155</v>
      </c>
      <c r="BE273" s="241">
        <f>IF(N273="základní",J273,0)</f>
        <v>0</v>
      </c>
      <c r="BF273" s="241">
        <f>IF(N273="snížená",J273,0)</f>
        <v>0</v>
      </c>
      <c r="BG273" s="241">
        <f>IF(N273="zákl. přenesená",J273,0)</f>
        <v>0</v>
      </c>
      <c r="BH273" s="241">
        <f>IF(N273="sníž. přenesená",J273,0)</f>
        <v>0</v>
      </c>
      <c r="BI273" s="241">
        <f>IF(N273="nulová",J273,0)</f>
        <v>0</v>
      </c>
      <c r="BJ273" s="17" t="s">
        <v>163</v>
      </c>
      <c r="BK273" s="241">
        <f>ROUND(I273*H273,2)</f>
        <v>0</v>
      </c>
      <c r="BL273" s="17" t="s">
        <v>162</v>
      </c>
      <c r="BM273" s="240" t="s">
        <v>331</v>
      </c>
    </row>
    <row r="274" s="2" customFormat="1">
      <c r="A274" s="38"/>
      <c r="B274" s="39"/>
      <c r="C274" s="40"/>
      <c r="D274" s="242" t="s">
        <v>164</v>
      </c>
      <c r="E274" s="40"/>
      <c r="F274" s="243" t="s">
        <v>330</v>
      </c>
      <c r="G274" s="40"/>
      <c r="H274" s="40"/>
      <c r="I274" s="244"/>
      <c r="J274" s="40"/>
      <c r="K274" s="40"/>
      <c r="L274" s="44"/>
      <c r="M274" s="245"/>
      <c r="N274" s="246"/>
      <c r="O274" s="92"/>
      <c r="P274" s="92"/>
      <c r="Q274" s="92"/>
      <c r="R274" s="92"/>
      <c r="S274" s="92"/>
      <c r="T274" s="93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164</v>
      </c>
      <c r="AU274" s="17" t="s">
        <v>87</v>
      </c>
    </row>
    <row r="275" s="2" customFormat="1" ht="44.25" customHeight="1">
      <c r="A275" s="38"/>
      <c r="B275" s="39"/>
      <c r="C275" s="228" t="s">
        <v>241</v>
      </c>
      <c r="D275" s="228" t="s">
        <v>158</v>
      </c>
      <c r="E275" s="229" t="s">
        <v>332</v>
      </c>
      <c r="F275" s="230" t="s">
        <v>333</v>
      </c>
      <c r="G275" s="231" t="s">
        <v>227</v>
      </c>
      <c r="H275" s="232">
        <v>150.25999999999999</v>
      </c>
      <c r="I275" s="233"/>
      <c r="J275" s="234">
        <f>ROUND(I275*H275,2)</f>
        <v>0</v>
      </c>
      <c r="K275" s="235"/>
      <c r="L275" s="44"/>
      <c r="M275" s="236" t="s">
        <v>1</v>
      </c>
      <c r="N275" s="237" t="s">
        <v>42</v>
      </c>
      <c r="O275" s="92"/>
      <c r="P275" s="238">
        <f>O275*H275</f>
        <v>0</v>
      </c>
      <c r="Q275" s="238">
        <v>0</v>
      </c>
      <c r="R275" s="238">
        <f>Q275*H275</f>
        <v>0</v>
      </c>
      <c r="S275" s="238">
        <v>0</v>
      </c>
      <c r="T275" s="239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40" t="s">
        <v>162</v>
      </c>
      <c r="AT275" s="240" t="s">
        <v>158</v>
      </c>
      <c r="AU275" s="240" t="s">
        <v>87</v>
      </c>
      <c r="AY275" s="17" t="s">
        <v>155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7" t="s">
        <v>163</v>
      </c>
      <c r="BK275" s="241">
        <f>ROUND(I275*H275,2)</f>
        <v>0</v>
      </c>
      <c r="BL275" s="17" t="s">
        <v>162</v>
      </c>
      <c r="BM275" s="240" t="s">
        <v>334</v>
      </c>
    </row>
    <row r="276" s="2" customFormat="1">
      <c r="A276" s="38"/>
      <c r="B276" s="39"/>
      <c r="C276" s="40"/>
      <c r="D276" s="242" t="s">
        <v>164</v>
      </c>
      <c r="E276" s="40"/>
      <c r="F276" s="243" t="s">
        <v>333</v>
      </c>
      <c r="G276" s="40"/>
      <c r="H276" s="40"/>
      <c r="I276" s="244"/>
      <c r="J276" s="40"/>
      <c r="K276" s="40"/>
      <c r="L276" s="44"/>
      <c r="M276" s="245"/>
      <c r="N276" s="246"/>
      <c r="O276" s="92"/>
      <c r="P276" s="92"/>
      <c r="Q276" s="92"/>
      <c r="R276" s="92"/>
      <c r="S276" s="92"/>
      <c r="T276" s="93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164</v>
      </c>
      <c r="AU276" s="17" t="s">
        <v>87</v>
      </c>
    </row>
    <row r="277" s="13" customFormat="1">
      <c r="A277" s="13"/>
      <c r="B277" s="247"/>
      <c r="C277" s="248"/>
      <c r="D277" s="242" t="s">
        <v>172</v>
      </c>
      <c r="E277" s="249" t="s">
        <v>1</v>
      </c>
      <c r="F277" s="250" t="s">
        <v>335</v>
      </c>
      <c r="G277" s="248"/>
      <c r="H277" s="251">
        <v>150.25999999999999</v>
      </c>
      <c r="I277" s="252"/>
      <c r="J277" s="248"/>
      <c r="K277" s="248"/>
      <c r="L277" s="253"/>
      <c r="M277" s="254"/>
      <c r="N277" s="255"/>
      <c r="O277" s="255"/>
      <c r="P277" s="255"/>
      <c r="Q277" s="255"/>
      <c r="R277" s="255"/>
      <c r="S277" s="255"/>
      <c r="T277" s="25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7" t="s">
        <v>172</v>
      </c>
      <c r="AU277" s="257" t="s">
        <v>87</v>
      </c>
      <c r="AV277" s="13" t="s">
        <v>87</v>
      </c>
      <c r="AW277" s="13" t="s">
        <v>30</v>
      </c>
      <c r="AX277" s="13" t="s">
        <v>74</v>
      </c>
      <c r="AY277" s="257" t="s">
        <v>155</v>
      </c>
    </row>
    <row r="278" s="14" customFormat="1">
      <c r="A278" s="14"/>
      <c r="B278" s="258"/>
      <c r="C278" s="259"/>
      <c r="D278" s="242" t="s">
        <v>172</v>
      </c>
      <c r="E278" s="260" t="s">
        <v>1</v>
      </c>
      <c r="F278" s="261" t="s">
        <v>174</v>
      </c>
      <c r="G278" s="259"/>
      <c r="H278" s="262">
        <v>150.25999999999999</v>
      </c>
      <c r="I278" s="263"/>
      <c r="J278" s="259"/>
      <c r="K278" s="259"/>
      <c r="L278" s="264"/>
      <c r="M278" s="265"/>
      <c r="N278" s="266"/>
      <c r="O278" s="266"/>
      <c r="P278" s="266"/>
      <c r="Q278" s="266"/>
      <c r="R278" s="266"/>
      <c r="S278" s="266"/>
      <c r="T278" s="26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8" t="s">
        <v>172</v>
      </c>
      <c r="AU278" s="268" t="s">
        <v>87</v>
      </c>
      <c r="AV278" s="14" t="s">
        <v>162</v>
      </c>
      <c r="AW278" s="14" t="s">
        <v>30</v>
      </c>
      <c r="AX278" s="14" t="s">
        <v>81</v>
      </c>
      <c r="AY278" s="268" t="s">
        <v>155</v>
      </c>
    </row>
    <row r="279" s="2" customFormat="1" ht="44.25" customHeight="1">
      <c r="A279" s="38"/>
      <c r="B279" s="39"/>
      <c r="C279" s="228" t="s">
        <v>336</v>
      </c>
      <c r="D279" s="228" t="s">
        <v>158</v>
      </c>
      <c r="E279" s="229" t="s">
        <v>337</v>
      </c>
      <c r="F279" s="230" t="s">
        <v>338</v>
      </c>
      <c r="G279" s="231" t="s">
        <v>227</v>
      </c>
      <c r="H279" s="232">
        <v>6.8300000000000001</v>
      </c>
      <c r="I279" s="233"/>
      <c r="J279" s="234">
        <f>ROUND(I279*H279,2)</f>
        <v>0</v>
      </c>
      <c r="K279" s="235"/>
      <c r="L279" s="44"/>
      <c r="M279" s="236" t="s">
        <v>1</v>
      </c>
      <c r="N279" s="237" t="s">
        <v>42</v>
      </c>
      <c r="O279" s="92"/>
      <c r="P279" s="238">
        <f>O279*H279</f>
        <v>0</v>
      </c>
      <c r="Q279" s="238">
        <v>0</v>
      </c>
      <c r="R279" s="238">
        <f>Q279*H279</f>
        <v>0</v>
      </c>
      <c r="S279" s="238">
        <v>0</v>
      </c>
      <c r="T279" s="239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0" t="s">
        <v>162</v>
      </c>
      <c r="AT279" s="240" t="s">
        <v>158</v>
      </c>
      <c r="AU279" s="240" t="s">
        <v>87</v>
      </c>
      <c r="AY279" s="17" t="s">
        <v>155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7" t="s">
        <v>163</v>
      </c>
      <c r="BK279" s="241">
        <f>ROUND(I279*H279,2)</f>
        <v>0</v>
      </c>
      <c r="BL279" s="17" t="s">
        <v>162</v>
      </c>
      <c r="BM279" s="240" t="s">
        <v>339</v>
      </c>
    </row>
    <row r="280" s="2" customFormat="1">
      <c r="A280" s="38"/>
      <c r="B280" s="39"/>
      <c r="C280" s="40"/>
      <c r="D280" s="242" t="s">
        <v>164</v>
      </c>
      <c r="E280" s="40"/>
      <c r="F280" s="243" t="s">
        <v>338</v>
      </c>
      <c r="G280" s="40"/>
      <c r="H280" s="40"/>
      <c r="I280" s="244"/>
      <c r="J280" s="40"/>
      <c r="K280" s="40"/>
      <c r="L280" s="44"/>
      <c r="M280" s="245"/>
      <c r="N280" s="246"/>
      <c r="O280" s="92"/>
      <c r="P280" s="92"/>
      <c r="Q280" s="92"/>
      <c r="R280" s="92"/>
      <c r="S280" s="92"/>
      <c r="T280" s="93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164</v>
      </c>
      <c r="AU280" s="17" t="s">
        <v>87</v>
      </c>
    </row>
    <row r="281" s="12" customFormat="1" ht="22.8" customHeight="1">
      <c r="A281" s="12"/>
      <c r="B281" s="212"/>
      <c r="C281" s="213"/>
      <c r="D281" s="214" t="s">
        <v>73</v>
      </c>
      <c r="E281" s="226" t="s">
        <v>340</v>
      </c>
      <c r="F281" s="226" t="s">
        <v>341</v>
      </c>
      <c r="G281" s="213"/>
      <c r="H281" s="213"/>
      <c r="I281" s="216"/>
      <c r="J281" s="227">
        <f>BK281</f>
        <v>0</v>
      </c>
      <c r="K281" s="213"/>
      <c r="L281" s="218"/>
      <c r="M281" s="219"/>
      <c r="N281" s="220"/>
      <c r="O281" s="220"/>
      <c r="P281" s="221">
        <f>SUM(P282:P283)</f>
        <v>0</v>
      </c>
      <c r="Q281" s="220"/>
      <c r="R281" s="221">
        <f>SUM(R282:R283)</f>
        <v>0</v>
      </c>
      <c r="S281" s="220"/>
      <c r="T281" s="222">
        <f>SUM(T282:T283)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23" t="s">
        <v>81</v>
      </c>
      <c r="AT281" s="224" t="s">
        <v>73</v>
      </c>
      <c r="AU281" s="224" t="s">
        <v>81</v>
      </c>
      <c r="AY281" s="223" t="s">
        <v>155</v>
      </c>
      <c r="BK281" s="225">
        <f>SUM(BK282:BK283)</f>
        <v>0</v>
      </c>
    </row>
    <row r="282" s="2" customFormat="1" ht="55.5" customHeight="1">
      <c r="A282" s="38"/>
      <c r="B282" s="39"/>
      <c r="C282" s="228" t="s">
        <v>245</v>
      </c>
      <c r="D282" s="228" t="s">
        <v>158</v>
      </c>
      <c r="E282" s="229" t="s">
        <v>342</v>
      </c>
      <c r="F282" s="230" t="s">
        <v>343</v>
      </c>
      <c r="G282" s="231" t="s">
        <v>227</v>
      </c>
      <c r="H282" s="232">
        <v>21.986999999999998</v>
      </c>
      <c r="I282" s="233"/>
      <c r="J282" s="234">
        <f>ROUND(I282*H282,2)</f>
        <v>0</v>
      </c>
      <c r="K282" s="235"/>
      <c r="L282" s="44"/>
      <c r="M282" s="236" t="s">
        <v>1</v>
      </c>
      <c r="N282" s="237" t="s">
        <v>42</v>
      </c>
      <c r="O282" s="92"/>
      <c r="P282" s="238">
        <f>O282*H282</f>
        <v>0</v>
      </c>
      <c r="Q282" s="238">
        <v>0</v>
      </c>
      <c r="R282" s="238">
        <f>Q282*H282</f>
        <v>0</v>
      </c>
      <c r="S282" s="238">
        <v>0</v>
      </c>
      <c r="T282" s="239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40" t="s">
        <v>162</v>
      </c>
      <c r="AT282" s="240" t="s">
        <v>158</v>
      </c>
      <c r="AU282" s="240" t="s">
        <v>87</v>
      </c>
      <c r="AY282" s="17" t="s">
        <v>155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7" t="s">
        <v>163</v>
      </c>
      <c r="BK282" s="241">
        <f>ROUND(I282*H282,2)</f>
        <v>0</v>
      </c>
      <c r="BL282" s="17" t="s">
        <v>162</v>
      </c>
      <c r="BM282" s="240" t="s">
        <v>344</v>
      </c>
    </row>
    <row r="283" s="2" customFormat="1">
      <c r="A283" s="38"/>
      <c r="B283" s="39"/>
      <c r="C283" s="40"/>
      <c r="D283" s="242" t="s">
        <v>164</v>
      </c>
      <c r="E283" s="40"/>
      <c r="F283" s="243" t="s">
        <v>343</v>
      </c>
      <c r="G283" s="40"/>
      <c r="H283" s="40"/>
      <c r="I283" s="244"/>
      <c r="J283" s="40"/>
      <c r="K283" s="40"/>
      <c r="L283" s="44"/>
      <c r="M283" s="245"/>
      <c r="N283" s="246"/>
      <c r="O283" s="92"/>
      <c r="P283" s="92"/>
      <c r="Q283" s="92"/>
      <c r="R283" s="92"/>
      <c r="S283" s="92"/>
      <c r="T283" s="93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164</v>
      </c>
      <c r="AU283" s="17" t="s">
        <v>87</v>
      </c>
    </row>
    <row r="284" s="12" customFormat="1" ht="25.92" customHeight="1">
      <c r="A284" s="12"/>
      <c r="B284" s="212"/>
      <c r="C284" s="213"/>
      <c r="D284" s="214" t="s">
        <v>73</v>
      </c>
      <c r="E284" s="215" t="s">
        <v>345</v>
      </c>
      <c r="F284" s="215" t="s">
        <v>346</v>
      </c>
      <c r="G284" s="213"/>
      <c r="H284" s="213"/>
      <c r="I284" s="216"/>
      <c r="J284" s="217">
        <f>BK284</f>
        <v>0</v>
      </c>
      <c r="K284" s="213"/>
      <c r="L284" s="218"/>
      <c r="M284" s="219"/>
      <c r="N284" s="220"/>
      <c r="O284" s="220"/>
      <c r="P284" s="221">
        <f>P285+P305+P328+P347+P368+P375+P390+P417+P448+P489+P519+P557+P568</f>
        <v>0</v>
      </c>
      <c r="Q284" s="220"/>
      <c r="R284" s="221">
        <f>R285+R305+R328+R347+R368+R375+R390+R417+R448+R489+R519+R557+R568</f>
        <v>3.5986134400000003</v>
      </c>
      <c r="S284" s="220"/>
      <c r="T284" s="222">
        <f>T285+T305+T328+T347+T368+T375+T390+T417+T448+T489+T519+T557+T568</f>
        <v>0.86367979999999989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23" t="s">
        <v>87</v>
      </c>
      <c r="AT284" s="224" t="s">
        <v>73</v>
      </c>
      <c r="AU284" s="224" t="s">
        <v>74</v>
      </c>
      <c r="AY284" s="223" t="s">
        <v>155</v>
      </c>
      <c r="BK284" s="225">
        <f>BK285+BK305+BK328+BK347+BK368+BK375+BK390+BK417+BK448+BK489+BK519+BK557+BK568</f>
        <v>0</v>
      </c>
    </row>
    <row r="285" s="12" customFormat="1" ht="22.8" customHeight="1">
      <c r="A285" s="12"/>
      <c r="B285" s="212"/>
      <c r="C285" s="213"/>
      <c r="D285" s="214" t="s">
        <v>73</v>
      </c>
      <c r="E285" s="226" t="s">
        <v>347</v>
      </c>
      <c r="F285" s="226" t="s">
        <v>348</v>
      </c>
      <c r="G285" s="213"/>
      <c r="H285" s="213"/>
      <c r="I285" s="216"/>
      <c r="J285" s="227">
        <f>BK285</f>
        <v>0</v>
      </c>
      <c r="K285" s="213"/>
      <c r="L285" s="218"/>
      <c r="M285" s="219"/>
      <c r="N285" s="220"/>
      <c r="O285" s="220"/>
      <c r="P285" s="221">
        <f>SUM(P286:P304)</f>
        <v>0</v>
      </c>
      <c r="Q285" s="220"/>
      <c r="R285" s="221">
        <f>SUM(R286:R304)</f>
        <v>0.51749400000000001</v>
      </c>
      <c r="S285" s="220"/>
      <c r="T285" s="222">
        <f>SUM(T286:T304)</f>
        <v>0.17704399999999998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3" t="s">
        <v>87</v>
      </c>
      <c r="AT285" s="224" t="s">
        <v>73</v>
      </c>
      <c r="AU285" s="224" t="s">
        <v>81</v>
      </c>
      <c r="AY285" s="223" t="s">
        <v>155</v>
      </c>
      <c r="BK285" s="225">
        <f>SUM(BK286:BK304)</f>
        <v>0</v>
      </c>
    </row>
    <row r="286" s="2" customFormat="1" ht="21.75" customHeight="1">
      <c r="A286" s="38"/>
      <c r="B286" s="39"/>
      <c r="C286" s="228" t="s">
        <v>349</v>
      </c>
      <c r="D286" s="228" t="s">
        <v>158</v>
      </c>
      <c r="E286" s="229" t="s">
        <v>350</v>
      </c>
      <c r="F286" s="230" t="s">
        <v>351</v>
      </c>
      <c r="G286" s="231" t="s">
        <v>167</v>
      </c>
      <c r="H286" s="232">
        <v>126.45999999999999</v>
      </c>
      <c r="I286" s="233"/>
      <c r="J286" s="234">
        <f>ROUND(I286*H286,2)</f>
        <v>0</v>
      </c>
      <c r="K286" s="235"/>
      <c r="L286" s="44"/>
      <c r="M286" s="236" t="s">
        <v>1</v>
      </c>
      <c r="N286" s="237" t="s">
        <v>42</v>
      </c>
      <c r="O286" s="92"/>
      <c r="P286" s="238">
        <f>O286*H286</f>
        <v>0</v>
      </c>
      <c r="Q286" s="238">
        <v>0</v>
      </c>
      <c r="R286" s="238">
        <f>Q286*H286</f>
        <v>0</v>
      </c>
      <c r="S286" s="238">
        <v>0.0014</v>
      </c>
      <c r="T286" s="239">
        <f>S286*H286</f>
        <v>0.17704399999999998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0" t="s">
        <v>193</v>
      </c>
      <c r="AT286" s="240" t="s">
        <v>158</v>
      </c>
      <c r="AU286" s="240" t="s">
        <v>87</v>
      </c>
      <c r="AY286" s="17" t="s">
        <v>155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7" t="s">
        <v>163</v>
      </c>
      <c r="BK286" s="241">
        <f>ROUND(I286*H286,2)</f>
        <v>0</v>
      </c>
      <c r="BL286" s="17" t="s">
        <v>193</v>
      </c>
      <c r="BM286" s="240" t="s">
        <v>352</v>
      </c>
    </row>
    <row r="287" s="2" customFormat="1">
      <c r="A287" s="38"/>
      <c r="B287" s="39"/>
      <c r="C287" s="40"/>
      <c r="D287" s="242" t="s">
        <v>164</v>
      </c>
      <c r="E287" s="40"/>
      <c r="F287" s="243" t="s">
        <v>353</v>
      </c>
      <c r="G287" s="40"/>
      <c r="H287" s="40"/>
      <c r="I287" s="244"/>
      <c r="J287" s="40"/>
      <c r="K287" s="40"/>
      <c r="L287" s="44"/>
      <c r="M287" s="245"/>
      <c r="N287" s="246"/>
      <c r="O287" s="92"/>
      <c r="P287" s="92"/>
      <c r="Q287" s="92"/>
      <c r="R287" s="92"/>
      <c r="S287" s="92"/>
      <c r="T287" s="93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164</v>
      </c>
      <c r="AU287" s="17" t="s">
        <v>87</v>
      </c>
    </row>
    <row r="288" s="2" customFormat="1" ht="44.25" customHeight="1">
      <c r="A288" s="38"/>
      <c r="B288" s="39"/>
      <c r="C288" s="228" t="s">
        <v>249</v>
      </c>
      <c r="D288" s="228" t="s">
        <v>158</v>
      </c>
      <c r="E288" s="229" t="s">
        <v>354</v>
      </c>
      <c r="F288" s="230" t="s">
        <v>355</v>
      </c>
      <c r="G288" s="231" t="s">
        <v>167</v>
      </c>
      <c r="H288" s="232">
        <v>126.45999999999999</v>
      </c>
      <c r="I288" s="233"/>
      <c r="J288" s="234">
        <f>ROUND(I288*H288,2)</f>
        <v>0</v>
      </c>
      <c r="K288" s="235"/>
      <c r="L288" s="44"/>
      <c r="M288" s="236" t="s">
        <v>1</v>
      </c>
      <c r="N288" s="237" t="s">
        <v>42</v>
      </c>
      <c r="O288" s="92"/>
      <c r="P288" s="238">
        <f>O288*H288</f>
        <v>0</v>
      </c>
      <c r="Q288" s="238">
        <v>0.00029999999999999997</v>
      </c>
      <c r="R288" s="238">
        <f>Q288*H288</f>
        <v>0.037937999999999993</v>
      </c>
      <c r="S288" s="238">
        <v>0</v>
      </c>
      <c r="T288" s="239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0" t="s">
        <v>193</v>
      </c>
      <c r="AT288" s="240" t="s">
        <v>158</v>
      </c>
      <c r="AU288" s="240" t="s">
        <v>87</v>
      </c>
      <c r="AY288" s="17" t="s">
        <v>155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7" t="s">
        <v>163</v>
      </c>
      <c r="BK288" s="241">
        <f>ROUND(I288*H288,2)</f>
        <v>0</v>
      </c>
      <c r="BL288" s="17" t="s">
        <v>193</v>
      </c>
      <c r="BM288" s="240" t="s">
        <v>356</v>
      </c>
    </row>
    <row r="289" s="2" customFormat="1">
      <c r="A289" s="38"/>
      <c r="B289" s="39"/>
      <c r="C289" s="40"/>
      <c r="D289" s="242" t="s">
        <v>164</v>
      </c>
      <c r="E289" s="40"/>
      <c r="F289" s="243" t="s">
        <v>355</v>
      </c>
      <c r="G289" s="40"/>
      <c r="H289" s="40"/>
      <c r="I289" s="244"/>
      <c r="J289" s="40"/>
      <c r="K289" s="40"/>
      <c r="L289" s="44"/>
      <c r="M289" s="245"/>
      <c r="N289" s="246"/>
      <c r="O289" s="92"/>
      <c r="P289" s="92"/>
      <c r="Q289" s="92"/>
      <c r="R289" s="92"/>
      <c r="S289" s="92"/>
      <c r="T289" s="93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164</v>
      </c>
      <c r="AU289" s="17" t="s">
        <v>87</v>
      </c>
    </row>
    <row r="290" s="13" customFormat="1">
      <c r="A290" s="13"/>
      <c r="B290" s="247"/>
      <c r="C290" s="248"/>
      <c r="D290" s="242" t="s">
        <v>172</v>
      </c>
      <c r="E290" s="249" t="s">
        <v>1</v>
      </c>
      <c r="F290" s="250" t="s">
        <v>246</v>
      </c>
      <c r="G290" s="248"/>
      <c r="H290" s="251">
        <v>63.229999999999997</v>
      </c>
      <c r="I290" s="252"/>
      <c r="J290" s="248"/>
      <c r="K290" s="248"/>
      <c r="L290" s="253"/>
      <c r="M290" s="254"/>
      <c r="N290" s="255"/>
      <c r="O290" s="255"/>
      <c r="P290" s="255"/>
      <c r="Q290" s="255"/>
      <c r="R290" s="255"/>
      <c r="S290" s="255"/>
      <c r="T290" s="25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7" t="s">
        <v>172</v>
      </c>
      <c r="AU290" s="257" t="s">
        <v>87</v>
      </c>
      <c r="AV290" s="13" t="s">
        <v>87</v>
      </c>
      <c r="AW290" s="13" t="s">
        <v>30</v>
      </c>
      <c r="AX290" s="13" t="s">
        <v>74</v>
      </c>
      <c r="AY290" s="257" t="s">
        <v>155</v>
      </c>
    </row>
    <row r="291" s="13" customFormat="1">
      <c r="A291" s="13"/>
      <c r="B291" s="247"/>
      <c r="C291" s="248"/>
      <c r="D291" s="242" t="s">
        <v>172</v>
      </c>
      <c r="E291" s="249" t="s">
        <v>1</v>
      </c>
      <c r="F291" s="250" t="s">
        <v>357</v>
      </c>
      <c r="G291" s="248"/>
      <c r="H291" s="251">
        <v>63.229999999999997</v>
      </c>
      <c r="I291" s="252"/>
      <c r="J291" s="248"/>
      <c r="K291" s="248"/>
      <c r="L291" s="253"/>
      <c r="M291" s="254"/>
      <c r="N291" s="255"/>
      <c r="O291" s="255"/>
      <c r="P291" s="255"/>
      <c r="Q291" s="255"/>
      <c r="R291" s="255"/>
      <c r="S291" s="255"/>
      <c r="T291" s="25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7" t="s">
        <v>172</v>
      </c>
      <c r="AU291" s="257" t="s">
        <v>87</v>
      </c>
      <c r="AV291" s="13" t="s">
        <v>87</v>
      </c>
      <c r="AW291" s="13" t="s">
        <v>30</v>
      </c>
      <c r="AX291" s="13" t="s">
        <v>74</v>
      </c>
      <c r="AY291" s="257" t="s">
        <v>155</v>
      </c>
    </row>
    <row r="292" s="14" customFormat="1">
      <c r="A292" s="14"/>
      <c r="B292" s="258"/>
      <c r="C292" s="259"/>
      <c r="D292" s="242" t="s">
        <v>172</v>
      </c>
      <c r="E292" s="260" t="s">
        <v>1</v>
      </c>
      <c r="F292" s="261" t="s">
        <v>174</v>
      </c>
      <c r="G292" s="259"/>
      <c r="H292" s="262">
        <v>126.45999999999999</v>
      </c>
      <c r="I292" s="263"/>
      <c r="J292" s="259"/>
      <c r="K292" s="259"/>
      <c r="L292" s="264"/>
      <c r="M292" s="265"/>
      <c r="N292" s="266"/>
      <c r="O292" s="266"/>
      <c r="P292" s="266"/>
      <c r="Q292" s="266"/>
      <c r="R292" s="266"/>
      <c r="S292" s="266"/>
      <c r="T292" s="26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8" t="s">
        <v>172</v>
      </c>
      <c r="AU292" s="268" t="s">
        <v>87</v>
      </c>
      <c r="AV292" s="14" t="s">
        <v>162</v>
      </c>
      <c r="AW292" s="14" t="s">
        <v>30</v>
      </c>
      <c r="AX292" s="14" t="s">
        <v>81</v>
      </c>
      <c r="AY292" s="268" t="s">
        <v>155</v>
      </c>
    </row>
    <row r="293" s="2" customFormat="1" ht="21.75" customHeight="1">
      <c r="A293" s="38"/>
      <c r="B293" s="39"/>
      <c r="C293" s="269" t="s">
        <v>358</v>
      </c>
      <c r="D293" s="269" t="s">
        <v>238</v>
      </c>
      <c r="E293" s="270" t="s">
        <v>359</v>
      </c>
      <c r="F293" s="271" t="s">
        <v>360</v>
      </c>
      <c r="G293" s="272" t="s">
        <v>167</v>
      </c>
      <c r="H293" s="273">
        <v>128.99000000000001</v>
      </c>
      <c r="I293" s="274"/>
      <c r="J293" s="275">
        <f>ROUND(I293*H293,2)</f>
        <v>0</v>
      </c>
      <c r="K293" s="276"/>
      <c r="L293" s="277"/>
      <c r="M293" s="278" t="s">
        <v>1</v>
      </c>
      <c r="N293" s="279" t="s">
        <v>42</v>
      </c>
      <c r="O293" s="92"/>
      <c r="P293" s="238">
        <f>O293*H293</f>
        <v>0</v>
      </c>
      <c r="Q293" s="238">
        <v>0.0035999999999999999</v>
      </c>
      <c r="R293" s="238">
        <f>Q293*H293</f>
        <v>0.464364</v>
      </c>
      <c r="S293" s="238">
        <v>0</v>
      </c>
      <c r="T293" s="239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40" t="s">
        <v>298</v>
      </c>
      <c r="AT293" s="240" t="s">
        <v>238</v>
      </c>
      <c r="AU293" s="240" t="s">
        <v>87</v>
      </c>
      <c r="AY293" s="17" t="s">
        <v>155</v>
      </c>
      <c r="BE293" s="241">
        <f>IF(N293="základní",J293,0)</f>
        <v>0</v>
      </c>
      <c r="BF293" s="241">
        <f>IF(N293="snížená",J293,0)</f>
        <v>0</v>
      </c>
      <c r="BG293" s="241">
        <f>IF(N293="zákl. přenesená",J293,0)</f>
        <v>0</v>
      </c>
      <c r="BH293" s="241">
        <f>IF(N293="sníž. přenesená",J293,0)</f>
        <v>0</v>
      </c>
      <c r="BI293" s="241">
        <f>IF(N293="nulová",J293,0)</f>
        <v>0</v>
      </c>
      <c r="BJ293" s="17" t="s">
        <v>163</v>
      </c>
      <c r="BK293" s="241">
        <f>ROUND(I293*H293,2)</f>
        <v>0</v>
      </c>
      <c r="BL293" s="17" t="s">
        <v>193</v>
      </c>
      <c r="BM293" s="240" t="s">
        <v>361</v>
      </c>
    </row>
    <row r="294" s="2" customFormat="1">
      <c r="A294" s="38"/>
      <c r="B294" s="39"/>
      <c r="C294" s="40"/>
      <c r="D294" s="242" t="s">
        <v>164</v>
      </c>
      <c r="E294" s="40"/>
      <c r="F294" s="243" t="s">
        <v>360</v>
      </c>
      <c r="G294" s="40"/>
      <c r="H294" s="40"/>
      <c r="I294" s="244"/>
      <c r="J294" s="40"/>
      <c r="K294" s="40"/>
      <c r="L294" s="44"/>
      <c r="M294" s="245"/>
      <c r="N294" s="246"/>
      <c r="O294" s="92"/>
      <c r="P294" s="92"/>
      <c r="Q294" s="92"/>
      <c r="R294" s="92"/>
      <c r="S294" s="92"/>
      <c r="T294" s="93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164</v>
      </c>
      <c r="AU294" s="17" t="s">
        <v>87</v>
      </c>
    </row>
    <row r="295" s="2" customFormat="1" ht="21.75" customHeight="1">
      <c r="A295" s="38"/>
      <c r="B295" s="39"/>
      <c r="C295" s="228" t="s">
        <v>252</v>
      </c>
      <c r="D295" s="228" t="s">
        <v>158</v>
      </c>
      <c r="E295" s="229" t="s">
        <v>362</v>
      </c>
      <c r="F295" s="230" t="s">
        <v>363</v>
      </c>
      <c r="G295" s="231" t="s">
        <v>170</v>
      </c>
      <c r="H295" s="232">
        <v>46.039999999999999</v>
      </c>
      <c r="I295" s="233"/>
      <c r="J295" s="234">
        <f>ROUND(I295*H295,2)</f>
        <v>0</v>
      </c>
      <c r="K295" s="235"/>
      <c r="L295" s="44"/>
      <c r="M295" s="236" t="s">
        <v>1</v>
      </c>
      <c r="N295" s="237" t="s">
        <v>42</v>
      </c>
      <c r="O295" s="92"/>
      <c r="P295" s="238">
        <f>O295*H295</f>
        <v>0</v>
      </c>
      <c r="Q295" s="238">
        <v>0</v>
      </c>
      <c r="R295" s="238">
        <f>Q295*H295</f>
        <v>0</v>
      </c>
      <c r="S295" s="238">
        <v>0</v>
      </c>
      <c r="T295" s="239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40" t="s">
        <v>193</v>
      </c>
      <c r="AT295" s="240" t="s">
        <v>158</v>
      </c>
      <c r="AU295" s="240" t="s">
        <v>87</v>
      </c>
      <c r="AY295" s="17" t="s">
        <v>155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7" t="s">
        <v>163</v>
      </c>
      <c r="BK295" s="241">
        <f>ROUND(I295*H295,2)</f>
        <v>0</v>
      </c>
      <c r="BL295" s="17" t="s">
        <v>193</v>
      </c>
      <c r="BM295" s="240" t="s">
        <v>364</v>
      </c>
    </row>
    <row r="296" s="2" customFormat="1">
      <c r="A296" s="38"/>
      <c r="B296" s="39"/>
      <c r="C296" s="40"/>
      <c r="D296" s="242" t="s">
        <v>164</v>
      </c>
      <c r="E296" s="40"/>
      <c r="F296" s="243" t="s">
        <v>363</v>
      </c>
      <c r="G296" s="40"/>
      <c r="H296" s="40"/>
      <c r="I296" s="244"/>
      <c r="J296" s="40"/>
      <c r="K296" s="40"/>
      <c r="L296" s="44"/>
      <c r="M296" s="245"/>
      <c r="N296" s="246"/>
      <c r="O296" s="92"/>
      <c r="P296" s="92"/>
      <c r="Q296" s="92"/>
      <c r="R296" s="92"/>
      <c r="S296" s="92"/>
      <c r="T296" s="93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164</v>
      </c>
      <c r="AU296" s="17" t="s">
        <v>87</v>
      </c>
    </row>
    <row r="297" s="13" customFormat="1">
      <c r="A297" s="13"/>
      <c r="B297" s="247"/>
      <c r="C297" s="248"/>
      <c r="D297" s="242" t="s">
        <v>172</v>
      </c>
      <c r="E297" s="249" t="s">
        <v>1</v>
      </c>
      <c r="F297" s="250" t="s">
        <v>365</v>
      </c>
      <c r="G297" s="248"/>
      <c r="H297" s="251">
        <v>10</v>
      </c>
      <c r="I297" s="252"/>
      <c r="J297" s="248"/>
      <c r="K297" s="248"/>
      <c r="L297" s="253"/>
      <c r="M297" s="254"/>
      <c r="N297" s="255"/>
      <c r="O297" s="255"/>
      <c r="P297" s="255"/>
      <c r="Q297" s="255"/>
      <c r="R297" s="255"/>
      <c r="S297" s="255"/>
      <c r="T297" s="25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7" t="s">
        <v>172</v>
      </c>
      <c r="AU297" s="257" t="s">
        <v>87</v>
      </c>
      <c r="AV297" s="13" t="s">
        <v>87</v>
      </c>
      <c r="AW297" s="13" t="s">
        <v>30</v>
      </c>
      <c r="AX297" s="13" t="s">
        <v>74</v>
      </c>
      <c r="AY297" s="257" t="s">
        <v>155</v>
      </c>
    </row>
    <row r="298" s="13" customFormat="1">
      <c r="A298" s="13"/>
      <c r="B298" s="247"/>
      <c r="C298" s="248"/>
      <c r="D298" s="242" t="s">
        <v>172</v>
      </c>
      <c r="E298" s="249" t="s">
        <v>1</v>
      </c>
      <c r="F298" s="250" t="s">
        <v>366</v>
      </c>
      <c r="G298" s="248"/>
      <c r="H298" s="251">
        <v>18.100000000000001</v>
      </c>
      <c r="I298" s="252"/>
      <c r="J298" s="248"/>
      <c r="K298" s="248"/>
      <c r="L298" s="253"/>
      <c r="M298" s="254"/>
      <c r="N298" s="255"/>
      <c r="O298" s="255"/>
      <c r="P298" s="255"/>
      <c r="Q298" s="255"/>
      <c r="R298" s="255"/>
      <c r="S298" s="255"/>
      <c r="T298" s="25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7" t="s">
        <v>172</v>
      </c>
      <c r="AU298" s="257" t="s">
        <v>87</v>
      </c>
      <c r="AV298" s="13" t="s">
        <v>87</v>
      </c>
      <c r="AW298" s="13" t="s">
        <v>30</v>
      </c>
      <c r="AX298" s="13" t="s">
        <v>74</v>
      </c>
      <c r="AY298" s="257" t="s">
        <v>155</v>
      </c>
    </row>
    <row r="299" s="13" customFormat="1">
      <c r="A299" s="13"/>
      <c r="B299" s="247"/>
      <c r="C299" s="248"/>
      <c r="D299" s="242" t="s">
        <v>172</v>
      </c>
      <c r="E299" s="249" t="s">
        <v>1</v>
      </c>
      <c r="F299" s="250" t="s">
        <v>367</v>
      </c>
      <c r="G299" s="248"/>
      <c r="H299" s="251">
        <v>17.940000000000001</v>
      </c>
      <c r="I299" s="252"/>
      <c r="J299" s="248"/>
      <c r="K299" s="248"/>
      <c r="L299" s="253"/>
      <c r="M299" s="254"/>
      <c r="N299" s="255"/>
      <c r="O299" s="255"/>
      <c r="P299" s="255"/>
      <c r="Q299" s="255"/>
      <c r="R299" s="255"/>
      <c r="S299" s="255"/>
      <c r="T299" s="25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7" t="s">
        <v>172</v>
      </c>
      <c r="AU299" s="257" t="s">
        <v>87</v>
      </c>
      <c r="AV299" s="13" t="s">
        <v>87</v>
      </c>
      <c r="AW299" s="13" t="s">
        <v>30</v>
      </c>
      <c r="AX299" s="13" t="s">
        <v>74</v>
      </c>
      <c r="AY299" s="257" t="s">
        <v>155</v>
      </c>
    </row>
    <row r="300" s="14" customFormat="1">
      <c r="A300" s="14"/>
      <c r="B300" s="258"/>
      <c r="C300" s="259"/>
      <c r="D300" s="242" t="s">
        <v>172</v>
      </c>
      <c r="E300" s="260" t="s">
        <v>1</v>
      </c>
      <c r="F300" s="261" t="s">
        <v>174</v>
      </c>
      <c r="G300" s="259"/>
      <c r="H300" s="262">
        <v>46.040000000000006</v>
      </c>
      <c r="I300" s="263"/>
      <c r="J300" s="259"/>
      <c r="K300" s="259"/>
      <c r="L300" s="264"/>
      <c r="M300" s="265"/>
      <c r="N300" s="266"/>
      <c r="O300" s="266"/>
      <c r="P300" s="266"/>
      <c r="Q300" s="266"/>
      <c r="R300" s="266"/>
      <c r="S300" s="266"/>
      <c r="T300" s="26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8" t="s">
        <v>172</v>
      </c>
      <c r="AU300" s="268" t="s">
        <v>87</v>
      </c>
      <c r="AV300" s="14" t="s">
        <v>162</v>
      </c>
      <c r="AW300" s="14" t="s">
        <v>30</v>
      </c>
      <c r="AX300" s="14" t="s">
        <v>81</v>
      </c>
      <c r="AY300" s="268" t="s">
        <v>155</v>
      </c>
    </row>
    <row r="301" s="2" customFormat="1" ht="21.75" customHeight="1">
      <c r="A301" s="38"/>
      <c r="B301" s="39"/>
      <c r="C301" s="269" t="s">
        <v>368</v>
      </c>
      <c r="D301" s="269" t="s">
        <v>238</v>
      </c>
      <c r="E301" s="270" t="s">
        <v>369</v>
      </c>
      <c r="F301" s="271" t="s">
        <v>370</v>
      </c>
      <c r="G301" s="272" t="s">
        <v>170</v>
      </c>
      <c r="H301" s="273">
        <v>50.640000000000001</v>
      </c>
      <c r="I301" s="274"/>
      <c r="J301" s="275">
        <f>ROUND(I301*H301,2)</f>
        <v>0</v>
      </c>
      <c r="K301" s="276"/>
      <c r="L301" s="277"/>
      <c r="M301" s="278" t="s">
        <v>1</v>
      </c>
      <c r="N301" s="279" t="s">
        <v>42</v>
      </c>
      <c r="O301" s="92"/>
      <c r="P301" s="238">
        <f>O301*H301</f>
        <v>0</v>
      </c>
      <c r="Q301" s="238">
        <v>0.00029999999999999997</v>
      </c>
      <c r="R301" s="238">
        <f>Q301*H301</f>
        <v>0.015191999999999999</v>
      </c>
      <c r="S301" s="238">
        <v>0</v>
      </c>
      <c r="T301" s="239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40" t="s">
        <v>298</v>
      </c>
      <c r="AT301" s="240" t="s">
        <v>238</v>
      </c>
      <c r="AU301" s="240" t="s">
        <v>87</v>
      </c>
      <c r="AY301" s="17" t="s">
        <v>155</v>
      </c>
      <c r="BE301" s="241">
        <f>IF(N301="základní",J301,0)</f>
        <v>0</v>
      </c>
      <c r="BF301" s="241">
        <f>IF(N301="snížená",J301,0)</f>
        <v>0</v>
      </c>
      <c r="BG301" s="241">
        <f>IF(N301="zákl. přenesená",J301,0)</f>
        <v>0</v>
      </c>
      <c r="BH301" s="241">
        <f>IF(N301="sníž. přenesená",J301,0)</f>
        <v>0</v>
      </c>
      <c r="BI301" s="241">
        <f>IF(N301="nulová",J301,0)</f>
        <v>0</v>
      </c>
      <c r="BJ301" s="17" t="s">
        <v>163</v>
      </c>
      <c r="BK301" s="241">
        <f>ROUND(I301*H301,2)</f>
        <v>0</v>
      </c>
      <c r="BL301" s="17" t="s">
        <v>193</v>
      </c>
      <c r="BM301" s="240" t="s">
        <v>371</v>
      </c>
    </row>
    <row r="302" s="2" customFormat="1">
      <c r="A302" s="38"/>
      <c r="B302" s="39"/>
      <c r="C302" s="40"/>
      <c r="D302" s="242" t="s">
        <v>164</v>
      </c>
      <c r="E302" s="40"/>
      <c r="F302" s="243" t="s">
        <v>370</v>
      </c>
      <c r="G302" s="40"/>
      <c r="H302" s="40"/>
      <c r="I302" s="244"/>
      <c r="J302" s="40"/>
      <c r="K302" s="40"/>
      <c r="L302" s="44"/>
      <c r="M302" s="245"/>
      <c r="N302" s="246"/>
      <c r="O302" s="92"/>
      <c r="P302" s="92"/>
      <c r="Q302" s="92"/>
      <c r="R302" s="92"/>
      <c r="S302" s="92"/>
      <c r="T302" s="93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164</v>
      </c>
      <c r="AU302" s="17" t="s">
        <v>87</v>
      </c>
    </row>
    <row r="303" s="2" customFormat="1" ht="21.75" customHeight="1">
      <c r="A303" s="38"/>
      <c r="B303" s="39"/>
      <c r="C303" s="228" t="s">
        <v>258</v>
      </c>
      <c r="D303" s="228" t="s">
        <v>158</v>
      </c>
      <c r="E303" s="229" t="s">
        <v>372</v>
      </c>
      <c r="F303" s="230" t="s">
        <v>373</v>
      </c>
      <c r="G303" s="231" t="s">
        <v>227</v>
      </c>
      <c r="H303" s="232">
        <v>0.51700000000000002</v>
      </c>
      <c r="I303" s="233"/>
      <c r="J303" s="234">
        <f>ROUND(I303*H303,2)</f>
        <v>0</v>
      </c>
      <c r="K303" s="235"/>
      <c r="L303" s="44"/>
      <c r="M303" s="236" t="s">
        <v>1</v>
      </c>
      <c r="N303" s="237" t="s">
        <v>42</v>
      </c>
      <c r="O303" s="92"/>
      <c r="P303" s="238">
        <f>O303*H303</f>
        <v>0</v>
      </c>
      <c r="Q303" s="238">
        <v>0</v>
      </c>
      <c r="R303" s="238">
        <f>Q303*H303</f>
        <v>0</v>
      </c>
      <c r="S303" s="238">
        <v>0</v>
      </c>
      <c r="T303" s="239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40" t="s">
        <v>193</v>
      </c>
      <c r="AT303" s="240" t="s">
        <v>158</v>
      </c>
      <c r="AU303" s="240" t="s">
        <v>87</v>
      </c>
      <c r="AY303" s="17" t="s">
        <v>155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7" t="s">
        <v>163</v>
      </c>
      <c r="BK303" s="241">
        <f>ROUND(I303*H303,2)</f>
        <v>0</v>
      </c>
      <c r="BL303" s="17" t="s">
        <v>193</v>
      </c>
      <c r="BM303" s="240" t="s">
        <v>374</v>
      </c>
    </row>
    <row r="304" s="2" customFormat="1">
      <c r="A304" s="38"/>
      <c r="B304" s="39"/>
      <c r="C304" s="40"/>
      <c r="D304" s="242" t="s">
        <v>164</v>
      </c>
      <c r="E304" s="40"/>
      <c r="F304" s="243" t="s">
        <v>375</v>
      </c>
      <c r="G304" s="40"/>
      <c r="H304" s="40"/>
      <c r="I304" s="244"/>
      <c r="J304" s="40"/>
      <c r="K304" s="40"/>
      <c r="L304" s="44"/>
      <c r="M304" s="245"/>
      <c r="N304" s="246"/>
      <c r="O304" s="92"/>
      <c r="P304" s="92"/>
      <c r="Q304" s="92"/>
      <c r="R304" s="92"/>
      <c r="S304" s="92"/>
      <c r="T304" s="93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164</v>
      </c>
      <c r="AU304" s="17" t="s">
        <v>87</v>
      </c>
    </row>
    <row r="305" s="12" customFormat="1" ht="22.8" customHeight="1">
      <c r="A305" s="12"/>
      <c r="B305" s="212"/>
      <c r="C305" s="213"/>
      <c r="D305" s="214" t="s">
        <v>73</v>
      </c>
      <c r="E305" s="226" t="s">
        <v>376</v>
      </c>
      <c r="F305" s="226" t="s">
        <v>377</v>
      </c>
      <c r="G305" s="213"/>
      <c r="H305" s="213"/>
      <c r="I305" s="216"/>
      <c r="J305" s="227">
        <f>BK305</f>
        <v>0</v>
      </c>
      <c r="K305" s="213"/>
      <c r="L305" s="218"/>
      <c r="M305" s="219"/>
      <c r="N305" s="220"/>
      <c r="O305" s="220"/>
      <c r="P305" s="221">
        <f>SUM(P306:P327)</f>
        <v>0</v>
      </c>
      <c r="Q305" s="220"/>
      <c r="R305" s="221">
        <f>SUM(R306:R327)</f>
        <v>0.026289999999999997</v>
      </c>
      <c r="S305" s="220"/>
      <c r="T305" s="222">
        <f>SUM(T306:T327)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23" t="s">
        <v>87</v>
      </c>
      <c r="AT305" s="224" t="s">
        <v>73</v>
      </c>
      <c r="AU305" s="224" t="s">
        <v>81</v>
      </c>
      <c r="AY305" s="223" t="s">
        <v>155</v>
      </c>
      <c r="BK305" s="225">
        <f>SUM(BK306:BK327)</f>
        <v>0</v>
      </c>
    </row>
    <row r="306" s="2" customFormat="1" ht="21.75" customHeight="1">
      <c r="A306" s="38"/>
      <c r="B306" s="39"/>
      <c r="C306" s="228" t="s">
        <v>378</v>
      </c>
      <c r="D306" s="228" t="s">
        <v>158</v>
      </c>
      <c r="E306" s="229" t="s">
        <v>379</v>
      </c>
      <c r="F306" s="230" t="s">
        <v>380</v>
      </c>
      <c r="G306" s="231" t="s">
        <v>170</v>
      </c>
      <c r="H306" s="232">
        <v>8.5</v>
      </c>
      <c r="I306" s="233"/>
      <c r="J306" s="234">
        <f>ROUND(I306*H306,2)</f>
        <v>0</v>
      </c>
      <c r="K306" s="235"/>
      <c r="L306" s="44"/>
      <c r="M306" s="236" t="s">
        <v>1</v>
      </c>
      <c r="N306" s="237" t="s">
        <v>42</v>
      </c>
      <c r="O306" s="92"/>
      <c r="P306" s="238">
        <f>O306*H306</f>
        <v>0</v>
      </c>
      <c r="Q306" s="238">
        <v>0.00048000000000000001</v>
      </c>
      <c r="R306" s="238">
        <f>Q306*H306</f>
        <v>0.0040800000000000003</v>
      </c>
      <c r="S306" s="238">
        <v>0</v>
      </c>
      <c r="T306" s="239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0" t="s">
        <v>193</v>
      </c>
      <c r="AT306" s="240" t="s">
        <v>158</v>
      </c>
      <c r="AU306" s="240" t="s">
        <v>87</v>
      </c>
      <c r="AY306" s="17" t="s">
        <v>155</v>
      </c>
      <c r="BE306" s="241">
        <f>IF(N306="základní",J306,0)</f>
        <v>0</v>
      </c>
      <c r="BF306" s="241">
        <f>IF(N306="snížená",J306,0)</f>
        <v>0</v>
      </c>
      <c r="BG306" s="241">
        <f>IF(N306="zákl. přenesená",J306,0)</f>
        <v>0</v>
      </c>
      <c r="BH306" s="241">
        <f>IF(N306="sníž. přenesená",J306,0)</f>
        <v>0</v>
      </c>
      <c r="BI306" s="241">
        <f>IF(N306="nulová",J306,0)</f>
        <v>0</v>
      </c>
      <c r="BJ306" s="17" t="s">
        <v>163</v>
      </c>
      <c r="BK306" s="241">
        <f>ROUND(I306*H306,2)</f>
        <v>0</v>
      </c>
      <c r="BL306" s="17" t="s">
        <v>193</v>
      </c>
      <c r="BM306" s="240" t="s">
        <v>381</v>
      </c>
    </row>
    <row r="307" s="2" customFormat="1">
      <c r="A307" s="38"/>
      <c r="B307" s="39"/>
      <c r="C307" s="40"/>
      <c r="D307" s="242" t="s">
        <v>164</v>
      </c>
      <c r="E307" s="40"/>
      <c r="F307" s="243" t="s">
        <v>380</v>
      </c>
      <c r="G307" s="40"/>
      <c r="H307" s="40"/>
      <c r="I307" s="244"/>
      <c r="J307" s="40"/>
      <c r="K307" s="40"/>
      <c r="L307" s="44"/>
      <c r="M307" s="245"/>
      <c r="N307" s="246"/>
      <c r="O307" s="92"/>
      <c r="P307" s="92"/>
      <c r="Q307" s="92"/>
      <c r="R307" s="92"/>
      <c r="S307" s="92"/>
      <c r="T307" s="93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164</v>
      </c>
      <c r="AU307" s="17" t="s">
        <v>87</v>
      </c>
    </row>
    <row r="308" s="13" customFormat="1">
      <c r="A308" s="13"/>
      <c r="B308" s="247"/>
      <c r="C308" s="248"/>
      <c r="D308" s="242" t="s">
        <v>172</v>
      </c>
      <c r="E308" s="249" t="s">
        <v>1</v>
      </c>
      <c r="F308" s="250" t="s">
        <v>382</v>
      </c>
      <c r="G308" s="248"/>
      <c r="H308" s="251">
        <v>8.5</v>
      </c>
      <c r="I308" s="252"/>
      <c r="J308" s="248"/>
      <c r="K308" s="248"/>
      <c r="L308" s="253"/>
      <c r="M308" s="254"/>
      <c r="N308" s="255"/>
      <c r="O308" s="255"/>
      <c r="P308" s="255"/>
      <c r="Q308" s="255"/>
      <c r="R308" s="255"/>
      <c r="S308" s="255"/>
      <c r="T308" s="25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7" t="s">
        <v>172</v>
      </c>
      <c r="AU308" s="257" t="s">
        <v>87</v>
      </c>
      <c r="AV308" s="13" t="s">
        <v>87</v>
      </c>
      <c r="AW308" s="13" t="s">
        <v>30</v>
      </c>
      <c r="AX308" s="13" t="s">
        <v>74</v>
      </c>
      <c r="AY308" s="257" t="s">
        <v>155</v>
      </c>
    </row>
    <row r="309" s="14" customFormat="1">
      <c r="A309" s="14"/>
      <c r="B309" s="258"/>
      <c r="C309" s="259"/>
      <c r="D309" s="242" t="s">
        <v>172</v>
      </c>
      <c r="E309" s="260" t="s">
        <v>1</v>
      </c>
      <c r="F309" s="261" t="s">
        <v>174</v>
      </c>
      <c r="G309" s="259"/>
      <c r="H309" s="262">
        <v>8.5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8" t="s">
        <v>172</v>
      </c>
      <c r="AU309" s="268" t="s">
        <v>87</v>
      </c>
      <c r="AV309" s="14" t="s">
        <v>162</v>
      </c>
      <c r="AW309" s="14" t="s">
        <v>30</v>
      </c>
      <c r="AX309" s="14" t="s">
        <v>81</v>
      </c>
      <c r="AY309" s="268" t="s">
        <v>155</v>
      </c>
    </row>
    <row r="310" s="2" customFormat="1" ht="21.75" customHeight="1">
      <c r="A310" s="38"/>
      <c r="B310" s="39"/>
      <c r="C310" s="228" t="s">
        <v>262</v>
      </c>
      <c r="D310" s="228" t="s">
        <v>158</v>
      </c>
      <c r="E310" s="229" t="s">
        <v>383</v>
      </c>
      <c r="F310" s="230" t="s">
        <v>384</v>
      </c>
      <c r="G310" s="231" t="s">
        <v>170</v>
      </c>
      <c r="H310" s="232">
        <v>3</v>
      </c>
      <c r="I310" s="233"/>
      <c r="J310" s="234">
        <f>ROUND(I310*H310,2)</f>
        <v>0</v>
      </c>
      <c r="K310" s="235"/>
      <c r="L310" s="44"/>
      <c r="M310" s="236" t="s">
        <v>1</v>
      </c>
      <c r="N310" s="237" t="s">
        <v>42</v>
      </c>
      <c r="O310" s="92"/>
      <c r="P310" s="238">
        <f>O310*H310</f>
        <v>0</v>
      </c>
      <c r="Q310" s="238">
        <v>0.0022399999999999998</v>
      </c>
      <c r="R310" s="238">
        <f>Q310*H310</f>
        <v>0.0067199999999999994</v>
      </c>
      <c r="S310" s="238">
        <v>0</v>
      </c>
      <c r="T310" s="239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40" t="s">
        <v>193</v>
      </c>
      <c r="AT310" s="240" t="s">
        <v>158</v>
      </c>
      <c r="AU310" s="240" t="s">
        <v>87</v>
      </c>
      <c r="AY310" s="17" t="s">
        <v>155</v>
      </c>
      <c r="BE310" s="241">
        <f>IF(N310="základní",J310,0)</f>
        <v>0</v>
      </c>
      <c r="BF310" s="241">
        <f>IF(N310="snížená",J310,0)</f>
        <v>0</v>
      </c>
      <c r="BG310" s="241">
        <f>IF(N310="zákl. přenesená",J310,0)</f>
        <v>0</v>
      </c>
      <c r="BH310" s="241">
        <f>IF(N310="sníž. přenesená",J310,0)</f>
        <v>0</v>
      </c>
      <c r="BI310" s="241">
        <f>IF(N310="nulová",J310,0)</f>
        <v>0</v>
      </c>
      <c r="BJ310" s="17" t="s">
        <v>163</v>
      </c>
      <c r="BK310" s="241">
        <f>ROUND(I310*H310,2)</f>
        <v>0</v>
      </c>
      <c r="BL310" s="17" t="s">
        <v>193</v>
      </c>
      <c r="BM310" s="240" t="s">
        <v>385</v>
      </c>
    </row>
    <row r="311" s="2" customFormat="1">
      <c r="A311" s="38"/>
      <c r="B311" s="39"/>
      <c r="C311" s="40"/>
      <c r="D311" s="242" t="s">
        <v>164</v>
      </c>
      <c r="E311" s="40"/>
      <c r="F311" s="243" t="s">
        <v>384</v>
      </c>
      <c r="G311" s="40"/>
      <c r="H311" s="40"/>
      <c r="I311" s="244"/>
      <c r="J311" s="40"/>
      <c r="K311" s="40"/>
      <c r="L311" s="44"/>
      <c r="M311" s="245"/>
      <c r="N311" s="246"/>
      <c r="O311" s="92"/>
      <c r="P311" s="92"/>
      <c r="Q311" s="92"/>
      <c r="R311" s="92"/>
      <c r="S311" s="92"/>
      <c r="T311" s="93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164</v>
      </c>
      <c r="AU311" s="17" t="s">
        <v>87</v>
      </c>
    </row>
    <row r="312" s="13" customFormat="1">
      <c r="A312" s="13"/>
      <c r="B312" s="247"/>
      <c r="C312" s="248"/>
      <c r="D312" s="242" t="s">
        <v>172</v>
      </c>
      <c r="E312" s="249" t="s">
        <v>1</v>
      </c>
      <c r="F312" s="250" t="s">
        <v>386</v>
      </c>
      <c r="G312" s="248"/>
      <c r="H312" s="251">
        <v>3</v>
      </c>
      <c r="I312" s="252"/>
      <c r="J312" s="248"/>
      <c r="K312" s="248"/>
      <c r="L312" s="253"/>
      <c r="M312" s="254"/>
      <c r="N312" s="255"/>
      <c r="O312" s="255"/>
      <c r="P312" s="255"/>
      <c r="Q312" s="255"/>
      <c r="R312" s="255"/>
      <c r="S312" s="255"/>
      <c r="T312" s="25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7" t="s">
        <v>172</v>
      </c>
      <c r="AU312" s="257" t="s">
        <v>87</v>
      </c>
      <c r="AV312" s="13" t="s">
        <v>87</v>
      </c>
      <c r="AW312" s="13" t="s">
        <v>30</v>
      </c>
      <c r="AX312" s="13" t="s">
        <v>74</v>
      </c>
      <c r="AY312" s="257" t="s">
        <v>155</v>
      </c>
    </row>
    <row r="313" s="14" customFormat="1">
      <c r="A313" s="14"/>
      <c r="B313" s="258"/>
      <c r="C313" s="259"/>
      <c r="D313" s="242" t="s">
        <v>172</v>
      </c>
      <c r="E313" s="260" t="s">
        <v>1</v>
      </c>
      <c r="F313" s="261" t="s">
        <v>174</v>
      </c>
      <c r="G313" s="259"/>
      <c r="H313" s="262">
        <v>3</v>
      </c>
      <c r="I313" s="263"/>
      <c r="J313" s="259"/>
      <c r="K313" s="259"/>
      <c r="L313" s="264"/>
      <c r="M313" s="265"/>
      <c r="N313" s="266"/>
      <c r="O313" s="266"/>
      <c r="P313" s="266"/>
      <c r="Q313" s="266"/>
      <c r="R313" s="266"/>
      <c r="S313" s="266"/>
      <c r="T313" s="26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8" t="s">
        <v>172</v>
      </c>
      <c r="AU313" s="268" t="s">
        <v>87</v>
      </c>
      <c r="AV313" s="14" t="s">
        <v>162</v>
      </c>
      <c r="AW313" s="14" t="s">
        <v>30</v>
      </c>
      <c r="AX313" s="14" t="s">
        <v>81</v>
      </c>
      <c r="AY313" s="268" t="s">
        <v>155</v>
      </c>
    </row>
    <row r="314" s="2" customFormat="1" ht="16.5" customHeight="1">
      <c r="A314" s="38"/>
      <c r="B314" s="39"/>
      <c r="C314" s="228" t="s">
        <v>387</v>
      </c>
      <c r="D314" s="228" t="s">
        <v>158</v>
      </c>
      <c r="E314" s="229" t="s">
        <v>388</v>
      </c>
      <c r="F314" s="230" t="s">
        <v>389</v>
      </c>
      <c r="G314" s="231" t="s">
        <v>170</v>
      </c>
      <c r="H314" s="232">
        <v>8</v>
      </c>
      <c r="I314" s="233"/>
      <c r="J314" s="234">
        <f>ROUND(I314*H314,2)</f>
        <v>0</v>
      </c>
      <c r="K314" s="235"/>
      <c r="L314" s="44"/>
      <c r="M314" s="236" t="s">
        <v>1</v>
      </c>
      <c r="N314" s="237" t="s">
        <v>42</v>
      </c>
      <c r="O314" s="92"/>
      <c r="P314" s="238">
        <f>O314*H314</f>
        <v>0</v>
      </c>
      <c r="Q314" s="238">
        <v>0.0019</v>
      </c>
      <c r="R314" s="238">
        <f>Q314*H314</f>
        <v>0.0152</v>
      </c>
      <c r="S314" s="238">
        <v>0</v>
      </c>
      <c r="T314" s="239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0" t="s">
        <v>193</v>
      </c>
      <c r="AT314" s="240" t="s">
        <v>158</v>
      </c>
      <c r="AU314" s="240" t="s">
        <v>87</v>
      </c>
      <c r="AY314" s="17" t="s">
        <v>155</v>
      </c>
      <c r="BE314" s="241">
        <f>IF(N314="základní",J314,0)</f>
        <v>0</v>
      </c>
      <c r="BF314" s="241">
        <f>IF(N314="snížená",J314,0)</f>
        <v>0</v>
      </c>
      <c r="BG314" s="241">
        <f>IF(N314="zákl. přenesená",J314,0)</f>
        <v>0</v>
      </c>
      <c r="BH314" s="241">
        <f>IF(N314="sníž. přenesená",J314,0)</f>
        <v>0</v>
      </c>
      <c r="BI314" s="241">
        <f>IF(N314="nulová",J314,0)</f>
        <v>0</v>
      </c>
      <c r="BJ314" s="17" t="s">
        <v>163</v>
      </c>
      <c r="BK314" s="241">
        <f>ROUND(I314*H314,2)</f>
        <v>0</v>
      </c>
      <c r="BL314" s="17" t="s">
        <v>193</v>
      </c>
      <c r="BM314" s="240" t="s">
        <v>390</v>
      </c>
    </row>
    <row r="315" s="2" customFormat="1">
      <c r="A315" s="38"/>
      <c r="B315" s="39"/>
      <c r="C315" s="40"/>
      <c r="D315" s="242" t="s">
        <v>164</v>
      </c>
      <c r="E315" s="40"/>
      <c r="F315" s="243" t="s">
        <v>389</v>
      </c>
      <c r="G315" s="40"/>
      <c r="H315" s="40"/>
      <c r="I315" s="244"/>
      <c r="J315" s="40"/>
      <c r="K315" s="40"/>
      <c r="L315" s="44"/>
      <c r="M315" s="245"/>
      <c r="N315" s="246"/>
      <c r="O315" s="92"/>
      <c r="P315" s="92"/>
      <c r="Q315" s="92"/>
      <c r="R315" s="92"/>
      <c r="S315" s="92"/>
      <c r="T315" s="93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164</v>
      </c>
      <c r="AU315" s="17" t="s">
        <v>87</v>
      </c>
    </row>
    <row r="316" s="13" customFormat="1">
      <c r="A316" s="13"/>
      <c r="B316" s="247"/>
      <c r="C316" s="248"/>
      <c r="D316" s="242" t="s">
        <v>172</v>
      </c>
      <c r="E316" s="249" t="s">
        <v>1</v>
      </c>
      <c r="F316" s="250" t="s">
        <v>391</v>
      </c>
      <c r="G316" s="248"/>
      <c r="H316" s="251">
        <v>8</v>
      </c>
      <c r="I316" s="252"/>
      <c r="J316" s="248"/>
      <c r="K316" s="248"/>
      <c r="L316" s="253"/>
      <c r="M316" s="254"/>
      <c r="N316" s="255"/>
      <c r="O316" s="255"/>
      <c r="P316" s="255"/>
      <c r="Q316" s="255"/>
      <c r="R316" s="255"/>
      <c r="S316" s="255"/>
      <c r="T316" s="25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7" t="s">
        <v>172</v>
      </c>
      <c r="AU316" s="257" t="s">
        <v>87</v>
      </c>
      <c r="AV316" s="13" t="s">
        <v>87</v>
      </c>
      <c r="AW316" s="13" t="s">
        <v>30</v>
      </c>
      <c r="AX316" s="13" t="s">
        <v>74</v>
      </c>
      <c r="AY316" s="257" t="s">
        <v>155</v>
      </c>
    </row>
    <row r="317" s="14" customFormat="1">
      <c r="A317" s="14"/>
      <c r="B317" s="258"/>
      <c r="C317" s="259"/>
      <c r="D317" s="242" t="s">
        <v>172</v>
      </c>
      <c r="E317" s="260" t="s">
        <v>1</v>
      </c>
      <c r="F317" s="261" t="s">
        <v>174</v>
      </c>
      <c r="G317" s="259"/>
      <c r="H317" s="262">
        <v>8</v>
      </c>
      <c r="I317" s="263"/>
      <c r="J317" s="259"/>
      <c r="K317" s="259"/>
      <c r="L317" s="264"/>
      <c r="M317" s="265"/>
      <c r="N317" s="266"/>
      <c r="O317" s="266"/>
      <c r="P317" s="266"/>
      <c r="Q317" s="266"/>
      <c r="R317" s="266"/>
      <c r="S317" s="266"/>
      <c r="T317" s="26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8" t="s">
        <v>172</v>
      </c>
      <c r="AU317" s="268" t="s">
        <v>87</v>
      </c>
      <c r="AV317" s="14" t="s">
        <v>162</v>
      </c>
      <c r="AW317" s="14" t="s">
        <v>30</v>
      </c>
      <c r="AX317" s="14" t="s">
        <v>81</v>
      </c>
      <c r="AY317" s="268" t="s">
        <v>155</v>
      </c>
    </row>
    <row r="318" s="2" customFormat="1" ht="21.75" customHeight="1">
      <c r="A318" s="38"/>
      <c r="B318" s="39"/>
      <c r="C318" s="228" t="s">
        <v>266</v>
      </c>
      <c r="D318" s="228" t="s">
        <v>158</v>
      </c>
      <c r="E318" s="229" t="s">
        <v>392</v>
      </c>
      <c r="F318" s="230" t="s">
        <v>393</v>
      </c>
      <c r="G318" s="231" t="s">
        <v>161</v>
      </c>
      <c r="H318" s="232">
        <v>3</v>
      </c>
      <c r="I318" s="233"/>
      <c r="J318" s="234">
        <f>ROUND(I318*H318,2)</f>
        <v>0</v>
      </c>
      <c r="K318" s="235"/>
      <c r="L318" s="44"/>
      <c r="M318" s="236" t="s">
        <v>1</v>
      </c>
      <c r="N318" s="237" t="s">
        <v>42</v>
      </c>
      <c r="O318" s="92"/>
      <c r="P318" s="238">
        <f>O318*H318</f>
        <v>0</v>
      </c>
      <c r="Q318" s="238">
        <v>0</v>
      </c>
      <c r="R318" s="238">
        <f>Q318*H318</f>
        <v>0</v>
      </c>
      <c r="S318" s="238">
        <v>0</v>
      </c>
      <c r="T318" s="239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40" t="s">
        <v>193</v>
      </c>
      <c r="AT318" s="240" t="s">
        <v>158</v>
      </c>
      <c r="AU318" s="240" t="s">
        <v>87</v>
      </c>
      <c r="AY318" s="17" t="s">
        <v>155</v>
      </c>
      <c r="BE318" s="241">
        <f>IF(N318="základní",J318,0)</f>
        <v>0</v>
      </c>
      <c r="BF318" s="241">
        <f>IF(N318="snížená",J318,0)</f>
        <v>0</v>
      </c>
      <c r="BG318" s="241">
        <f>IF(N318="zákl. přenesená",J318,0)</f>
        <v>0</v>
      </c>
      <c r="BH318" s="241">
        <f>IF(N318="sníž. přenesená",J318,0)</f>
        <v>0</v>
      </c>
      <c r="BI318" s="241">
        <f>IF(N318="nulová",J318,0)</f>
        <v>0</v>
      </c>
      <c r="BJ318" s="17" t="s">
        <v>163</v>
      </c>
      <c r="BK318" s="241">
        <f>ROUND(I318*H318,2)</f>
        <v>0</v>
      </c>
      <c r="BL318" s="17" t="s">
        <v>193</v>
      </c>
      <c r="BM318" s="240" t="s">
        <v>394</v>
      </c>
    </row>
    <row r="319" s="2" customFormat="1">
      <c r="A319" s="38"/>
      <c r="B319" s="39"/>
      <c r="C319" s="40"/>
      <c r="D319" s="242" t="s">
        <v>164</v>
      </c>
      <c r="E319" s="40"/>
      <c r="F319" s="243" t="s">
        <v>393</v>
      </c>
      <c r="G319" s="40"/>
      <c r="H319" s="40"/>
      <c r="I319" s="244"/>
      <c r="J319" s="40"/>
      <c r="K319" s="40"/>
      <c r="L319" s="44"/>
      <c r="M319" s="245"/>
      <c r="N319" s="246"/>
      <c r="O319" s="92"/>
      <c r="P319" s="92"/>
      <c r="Q319" s="92"/>
      <c r="R319" s="92"/>
      <c r="S319" s="92"/>
      <c r="T319" s="93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164</v>
      </c>
      <c r="AU319" s="17" t="s">
        <v>87</v>
      </c>
    </row>
    <row r="320" s="2" customFormat="1" ht="21.75" customHeight="1">
      <c r="A320" s="38"/>
      <c r="B320" s="39"/>
      <c r="C320" s="228" t="s">
        <v>395</v>
      </c>
      <c r="D320" s="228" t="s">
        <v>158</v>
      </c>
      <c r="E320" s="229" t="s">
        <v>396</v>
      </c>
      <c r="F320" s="230" t="s">
        <v>397</v>
      </c>
      <c r="G320" s="231" t="s">
        <v>161</v>
      </c>
      <c r="H320" s="232">
        <v>1</v>
      </c>
      <c r="I320" s="233"/>
      <c r="J320" s="234">
        <f>ROUND(I320*H320,2)</f>
        <v>0</v>
      </c>
      <c r="K320" s="235"/>
      <c r="L320" s="44"/>
      <c r="M320" s="236" t="s">
        <v>1</v>
      </c>
      <c r="N320" s="237" t="s">
        <v>42</v>
      </c>
      <c r="O320" s="92"/>
      <c r="P320" s="238">
        <f>O320*H320</f>
        <v>0</v>
      </c>
      <c r="Q320" s="238">
        <v>0</v>
      </c>
      <c r="R320" s="238">
        <f>Q320*H320</f>
        <v>0</v>
      </c>
      <c r="S320" s="238">
        <v>0</v>
      </c>
      <c r="T320" s="239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40" t="s">
        <v>193</v>
      </c>
      <c r="AT320" s="240" t="s">
        <v>158</v>
      </c>
      <c r="AU320" s="240" t="s">
        <v>87</v>
      </c>
      <c r="AY320" s="17" t="s">
        <v>155</v>
      </c>
      <c r="BE320" s="241">
        <f>IF(N320="základní",J320,0)</f>
        <v>0</v>
      </c>
      <c r="BF320" s="241">
        <f>IF(N320="snížená",J320,0)</f>
        <v>0</v>
      </c>
      <c r="BG320" s="241">
        <f>IF(N320="zákl. přenesená",J320,0)</f>
        <v>0</v>
      </c>
      <c r="BH320" s="241">
        <f>IF(N320="sníž. přenesená",J320,0)</f>
        <v>0</v>
      </c>
      <c r="BI320" s="241">
        <f>IF(N320="nulová",J320,0)</f>
        <v>0</v>
      </c>
      <c r="BJ320" s="17" t="s">
        <v>163</v>
      </c>
      <c r="BK320" s="241">
        <f>ROUND(I320*H320,2)</f>
        <v>0</v>
      </c>
      <c r="BL320" s="17" t="s">
        <v>193</v>
      </c>
      <c r="BM320" s="240" t="s">
        <v>398</v>
      </c>
    </row>
    <row r="321" s="2" customFormat="1">
      <c r="A321" s="38"/>
      <c r="B321" s="39"/>
      <c r="C321" s="40"/>
      <c r="D321" s="242" t="s">
        <v>164</v>
      </c>
      <c r="E321" s="40"/>
      <c r="F321" s="243" t="s">
        <v>397</v>
      </c>
      <c r="G321" s="40"/>
      <c r="H321" s="40"/>
      <c r="I321" s="244"/>
      <c r="J321" s="40"/>
      <c r="K321" s="40"/>
      <c r="L321" s="44"/>
      <c r="M321" s="245"/>
      <c r="N321" s="246"/>
      <c r="O321" s="92"/>
      <c r="P321" s="92"/>
      <c r="Q321" s="92"/>
      <c r="R321" s="92"/>
      <c r="S321" s="92"/>
      <c r="T321" s="93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164</v>
      </c>
      <c r="AU321" s="17" t="s">
        <v>87</v>
      </c>
    </row>
    <row r="322" s="2" customFormat="1" ht="16.5" customHeight="1">
      <c r="A322" s="38"/>
      <c r="B322" s="39"/>
      <c r="C322" s="228" t="s">
        <v>270</v>
      </c>
      <c r="D322" s="228" t="s">
        <v>158</v>
      </c>
      <c r="E322" s="229" t="s">
        <v>399</v>
      </c>
      <c r="F322" s="230" t="s">
        <v>400</v>
      </c>
      <c r="G322" s="231" t="s">
        <v>161</v>
      </c>
      <c r="H322" s="232">
        <v>1</v>
      </c>
      <c r="I322" s="233"/>
      <c r="J322" s="234">
        <f>ROUND(I322*H322,2)</f>
        <v>0</v>
      </c>
      <c r="K322" s="235"/>
      <c r="L322" s="44"/>
      <c r="M322" s="236" t="s">
        <v>1</v>
      </c>
      <c r="N322" s="237" t="s">
        <v>42</v>
      </c>
      <c r="O322" s="92"/>
      <c r="P322" s="238">
        <f>O322*H322</f>
        <v>0</v>
      </c>
      <c r="Q322" s="238">
        <v>0.00029</v>
      </c>
      <c r="R322" s="238">
        <f>Q322*H322</f>
        <v>0.00029</v>
      </c>
      <c r="S322" s="238">
        <v>0</v>
      </c>
      <c r="T322" s="239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0" t="s">
        <v>193</v>
      </c>
      <c r="AT322" s="240" t="s">
        <v>158</v>
      </c>
      <c r="AU322" s="240" t="s">
        <v>87</v>
      </c>
      <c r="AY322" s="17" t="s">
        <v>155</v>
      </c>
      <c r="BE322" s="241">
        <f>IF(N322="základní",J322,0)</f>
        <v>0</v>
      </c>
      <c r="BF322" s="241">
        <f>IF(N322="snížená",J322,0)</f>
        <v>0</v>
      </c>
      <c r="BG322" s="241">
        <f>IF(N322="zákl. přenesená",J322,0)</f>
        <v>0</v>
      </c>
      <c r="BH322" s="241">
        <f>IF(N322="sníž. přenesená",J322,0)</f>
        <v>0</v>
      </c>
      <c r="BI322" s="241">
        <f>IF(N322="nulová",J322,0)</f>
        <v>0</v>
      </c>
      <c r="BJ322" s="17" t="s">
        <v>163</v>
      </c>
      <c r="BK322" s="241">
        <f>ROUND(I322*H322,2)</f>
        <v>0</v>
      </c>
      <c r="BL322" s="17" t="s">
        <v>193</v>
      </c>
      <c r="BM322" s="240" t="s">
        <v>401</v>
      </c>
    </row>
    <row r="323" s="2" customFormat="1">
      <c r="A323" s="38"/>
      <c r="B323" s="39"/>
      <c r="C323" s="40"/>
      <c r="D323" s="242" t="s">
        <v>164</v>
      </c>
      <c r="E323" s="40"/>
      <c r="F323" s="243" t="s">
        <v>400</v>
      </c>
      <c r="G323" s="40"/>
      <c r="H323" s="40"/>
      <c r="I323" s="244"/>
      <c r="J323" s="40"/>
      <c r="K323" s="40"/>
      <c r="L323" s="44"/>
      <c r="M323" s="245"/>
      <c r="N323" s="246"/>
      <c r="O323" s="92"/>
      <c r="P323" s="92"/>
      <c r="Q323" s="92"/>
      <c r="R323" s="92"/>
      <c r="S323" s="92"/>
      <c r="T323" s="93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164</v>
      </c>
      <c r="AU323" s="17" t="s">
        <v>87</v>
      </c>
    </row>
    <row r="324" s="2" customFormat="1" ht="21.75" customHeight="1">
      <c r="A324" s="38"/>
      <c r="B324" s="39"/>
      <c r="C324" s="228" t="s">
        <v>402</v>
      </c>
      <c r="D324" s="228" t="s">
        <v>158</v>
      </c>
      <c r="E324" s="229" t="s">
        <v>403</v>
      </c>
      <c r="F324" s="230" t="s">
        <v>404</v>
      </c>
      <c r="G324" s="231" t="s">
        <v>170</v>
      </c>
      <c r="H324" s="232">
        <v>19</v>
      </c>
      <c r="I324" s="233"/>
      <c r="J324" s="234">
        <f>ROUND(I324*H324,2)</f>
        <v>0</v>
      </c>
      <c r="K324" s="235"/>
      <c r="L324" s="44"/>
      <c r="M324" s="236" t="s">
        <v>1</v>
      </c>
      <c r="N324" s="237" t="s">
        <v>42</v>
      </c>
      <c r="O324" s="92"/>
      <c r="P324" s="238">
        <f>O324*H324</f>
        <v>0</v>
      </c>
      <c r="Q324" s="238">
        <v>0</v>
      </c>
      <c r="R324" s="238">
        <f>Q324*H324</f>
        <v>0</v>
      </c>
      <c r="S324" s="238">
        <v>0</v>
      </c>
      <c r="T324" s="239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40" t="s">
        <v>193</v>
      </c>
      <c r="AT324" s="240" t="s">
        <v>158</v>
      </c>
      <c r="AU324" s="240" t="s">
        <v>87</v>
      </c>
      <c r="AY324" s="17" t="s">
        <v>155</v>
      </c>
      <c r="BE324" s="241">
        <f>IF(N324="základní",J324,0)</f>
        <v>0</v>
      </c>
      <c r="BF324" s="241">
        <f>IF(N324="snížená",J324,0)</f>
        <v>0</v>
      </c>
      <c r="BG324" s="241">
        <f>IF(N324="zákl. přenesená",J324,0)</f>
        <v>0</v>
      </c>
      <c r="BH324" s="241">
        <f>IF(N324="sníž. přenesená",J324,0)</f>
        <v>0</v>
      </c>
      <c r="BI324" s="241">
        <f>IF(N324="nulová",J324,0)</f>
        <v>0</v>
      </c>
      <c r="BJ324" s="17" t="s">
        <v>163</v>
      </c>
      <c r="BK324" s="241">
        <f>ROUND(I324*H324,2)</f>
        <v>0</v>
      </c>
      <c r="BL324" s="17" t="s">
        <v>193</v>
      </c>
      <c r="BM324" s="240" t="s">
        <v>405</v>
      </c>
    </row>
    <row r="325" s="2" customFormat="1">
      <c r="A325" s="38"/>
      <c r="B325" s="39"/>
      <c r="C325" s="40"/>
      <c r="D325" s="242" t="s">
        <v>164</v>
      </c>
      <c r="E325" s="40"/>
      <c r="F325" s="243" t="s">
        <v>404</v>
      </c>
      <c r="G325" s="40"/>
      <c r="H325" s="40"/>
      <c r="I325" s="244"/>
      <c r="J325" s="40"/>
      <c r="K325" s="40"/>
      <c r="L325" s="44"/>
      <c r="M325" s="245"/>
      <c r="N325" s="246"/>
      <c r="O325" s="92"/>
      <c r="P325" s="92"/>
      <c r="Q325" s="92"/>
      <c r="R325" s="92"/>
      <c r="S325" s="92"/>
      <c r="T325" s="93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164</v>
      </c>
      <c r="AU325" s="17" t="s">
        <v>87</v>
      </c>
    </row>
    <row r="326" s="2" customFormat="1" ht="21.75" customHeight="1">
      <c r="A326" s="38"/>
      <c r="B326" s="39"/>
      <c r="C326" s="228" t="s">
        <v>277</v>
      </c>
      <c r="D326" s="228" t="s">
        <v>158</v>
      </c>
      <c r="E326" s="229" t="s">
        <v>406</v>
      </c>
      <c r="F326" s="230" t="s">
        <v>407</v>
      </c>
      <c r="G326" s="231" t="s">
        <v>227</v>
      </c>
      <c r="H326" s="232">
        <v>0.025999999999999999</v>
      </c>
      <c r="I326" s="233"/>
      <c r="J326" s="234">
        <f>ROUND(I326*H326,2)</f>
        <v>0</v>
      </c>
      <c r="K326" s="235"/>
      <c r="L326" s="44"/>
      <c r="M326" s="236" t="s">
        <v>1</v>
      </c>
      <c r="N326" s="237" t="s">
        <v>42</v>
      </c>
      <c r="O326" s="92"/>
      <c r="P326" s="238">
        <f>O326*H326</f>
        <v>0</v>
      </c>
      <c r="Q326" s="238">
        <v>0</v>
      </c>
      <c r="R326" s="238">
        <f>Q326*H326</f>
        <v>0</v>
      </c>
      <c r="S326" s="238">
        <v>0</v>
      </c>
      <c r="T326" s="239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0" t="s">
        <v>193</v>
      </c>
      <c r="AT326" s="240" t="s">
        <v>158</v>
      </c>
      <c r="AU326" s="240" t="s">
        <v>87</v>
      </c>
      <c r="AY326" s="17" t="s">
        <v>155</v>
      </c>
      <c r="BE326" s="241">
        <f>IF(N326="základní",J326,0)</f>
        <v>0</v>
      </c>
      <c r="BF326" s="241">
        <f>IF(N326="snížená",J326,0)</f>
        <v>0</v>
      </c>
      <c r="BG326" s="241">
        <f>IF(N326="zákl. přenesená",J326,0)</f>
        <v>0</v>
      </c>
      <c r="BH326" s="241">
        <f>IF(N326="sníž. přenesená",J326,0)</f>
        <v>0</v>
      </c>
      <c r="BI326" s="241">
        <f>IF(N326="nulová",J326,0)</f>
        <v>0</v>
      </c>
      <c r="BJ326" s="17" t="s">
        <v>163</v>
      </c>
      <c r="BK326" s="241">
        <f>ROUND(I326*H326,2)</f>
        <v>0</v>
      </c>
      <c r="BL326" s="17" t="s">
        <v>193</v>
      </c>
      <c r="BM326" s="240" t="s">
        <v>408</v>
      </c>
    </row>
    <row r="327" s="2" customFormat="1">
      <c r="A327" s="38"/>
      <c r="B327" s="39"/>
      <c r="C327" s="40"/>
      <c r="D327" s="242" t="s">
        <v>164</v>
      </c>
      <c r="E327" s="40"/>
      <c r="F327" s="243" t="s">
        <v>409</v>
      </c>
      <c r="G327" s="40"/>
      <c r="H327" s="40"/>
      <c r="I327" s="244"/>
      <c r="J327" s="40"/>
      <c r="K327" s="40"/>
      <c r="L327" s="44"/>
      <c r="M327" s="245"/>
      <c r="N327" s="246"/>
      <c r="O327" s="92"/>
      <c r="P327" s="92"/>
      <c r="Q327" s="92"/>
      <c r="R327" s="92"/>
      <c r="S327" s="92"/>
      <c r="T327" s="93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164</v>
      </c>
      <c r="AU327" s="17" t="s">
        <v>87</v>
      </c>
    </row>
    <row r="328" s="12" customFormat="1" ht="22.8" customHeight="1">
      <c r="A328" s="12"/>
      <c r="B328" s="212"/>
      <c r="C328" s="213"/>
      <c r="D328" s="214" t="s">
        <v>73</v>
      </c>
      <c r="E328" s="226" t="s">
        <v>410</v>
      </c>
      <c r="F328" s="226" t="s">
        <v>411</v>
      </c>
      <c r="G328" s="213"/>
      <c r="H328" s="213"/>
      <c r="I328" s="216"/>
      <c r="J328" s="227">
        <f>BK328</f>
        <v>0</v>
      </c>
      <c r="K328" s="213"/>
      <c r="L328" s="218"/>
      <c r="M328" s="219"/>
      <c r="N328" s="220"/>
      <c r="O328" s="220"/>
      <c r="P328" s="221">
        <f>SUM(P329:P346)</f>
        <v>0</v>
      </c>
      <c r="Q328" s="220"/>
      <c r="R328" s="221">
        <f>SUM(R329:R346)</f>
        <v>0.017409999999999998</v>
      </c>
      <c r="S328" s="220"/>
      <c r="T328" s="222">
        <f>SUM(T329:T346)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23" t="s">
        <v>87</v>
      </c>
      <c r="AT328" s="224" t="s">
        <v>73</v>
      </c>
      <c r="AU328" s="224" t="s">
        <v>81</v>
      </c>
      <c r="AY328" s="223" t="s">
        <v>155</v>
      </c>
      <c r="BK328" s="225">
        <f>SUM(BK329:BK346)</f>
        <v>0</v>
      </c>
    </row>
    <row r="329" s="2" customFormat="1" ht="33" customHeight="1">
      <c r="A329" s="38"/>
      <c r="B329" s="39"/>
      <c r="C329" s="228" t="s">
        <v>412</v>
      </c>
      <c r="D329" s="228" t="s">
        <v>158</v>
      </c>
      <c r="E329" s="229" t="s">
        <v>413</v>
      </c>
      <c r="F329" s="230" t="s">
        <v>414</v>
      </c>
      <c r="G329" s="231" t="s">
        <v>170</v>
      </c>
      <c r="H329" s="232">
        <v>14</v>
      </c>
      <c r="I329" s="233"/>
      <c r="J329" s="234">
        <f>ROUND(I329*H329,2)</f>
        <v>0</v>
      </c>
      <c r="K329" s="235"/>
      <c r="L329" s="44"/>
      <c r="M329" s="236" t="s">
        <v>1</v>
      </c>
      <c r="N329" s="237" t="s">
        <v>42</v>
      </c>
      <c r="O329" s="92"/>
      <c r="P329" s="238">
        <f>O329*H329</f>
        <v>0</v>
      </c>
      <c r="Q329" s="238">
        <v>0.00084000000000000003</v>
      </c>
      <c r="R329" s="238">
        <f>Q329*H329</f>
        <v>0.01176</v>
      </c>
      <c r="S329" s="238">
        <v>0</v>
      </c>
      <c r="T329" s="239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0" t="s">
        <v>193</v>
      </c>
      <c r="AT329" s="240" t="s">
        <v>158</v>
      </c>
      <c r="AU329" s="240" t="s">
        <v>87</v>
      </c>
      <c r="AY329" s="17" t="s">
        <v>155</v>
      </c>
      <c r="BE329" s="241">
        <f>IF(N329="základní",J329,0)</f>
        <v>0</v>
      </c>
      <c r="BF329" s="241">
        <f>IF(N329="snížená",J329,0)</f>
        <v>0</v>
      </c>
      <c r="BG329" s="241">
        <f>IF(N329="zákl. přenesená",J329,0)</f>
        <v>0</v>
      </c>
      <c r="BH329" s="241">
        <f>IF(N329="sníž. přenesená",J329,0)</f>
        <v>0</v>
      </c>
      <c r="BI329" s="241">
        <f>IF(N329="nulová",J329,0)</f>
        <v>0</v>
      </c>
      <c r="BJ329" s="17" t="s">
        <v>163</v>
      </c>
      <c r="BK329" s="241">
        <f>ROUND(I329*H329,2)</f>
        <v>0</v>
      </c>
      <c r="BL329" s="17" t="s">
        <v>193</v>
      </c>
      <c r="BM329" s="240" t="s">
        <v>415</v>
      </c>
    </row>
    <row r="330" s="2" customFormat="1">
      <c r="A330" s="38"/>
      <c r="B330" s="39"/>
      <c r="C330" s="40"/>
      <c r="D330" s="242" t="s">
        <v>164</v>
      </c>
      <c r="E330" s="40"/>
      <c r="F330" s="243" t="s">
        <v>414</v>
      </c>
      <c r="G330" s="40"/>
      <c r="H330" s="40"/>
      <c r="I330" s="244"/>
      <c r="J330" s="40"/>
      <c r="K330" s="40"/>
      <c r="L330" s="44"/>
      <c r="M330" s="245"/>
      <c r="N330" s="246"/>
      <c r="O330" s="92"/>
      <c r="P330" s="92"/>
      <c r="Q330" s="92"/>
      <c r="R330" s="92"/>
      <c r="S330" s="92"/>
      <c r="T330" s="93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164</v>
      </c>
      <c r="AU330" s="17" t="s">
        <v>87</v>
      </c>
    </row>
    <row r="331" s="13" customFormat="1">
      <c r="A331" s="13"/>
      <c r="B331" s="247"/>
      <c r="C331" s="248"/>
      <c r="D331" s="242" t="s">
        <v>172</v>
      </c>
      <c r="E331" s="249" t="s">
        <v>1</v>
      </c>
      <c r="F331" s="250" t="s">
        <v>416</v>
      </c>
      <c r="G331" s="248"/>
      <c r="H331" s="251">
        <v>14</v>
      </c>
      <c r="I331" s="252"/>
      <c r="J331" s="248"/>
      <c r="K331" s="248"/>
      <c r="L331" s="253"/>
      <c r="M331" s="254"/>
      <c r="N331" s="255"/>
      <c r="O331" s="255"/>
      <c r="P331" s="255"/>
      <c r="Q331" s="255"/>
      <c r="R331" s="255"/>
      <c r="S331" s="255"/>
      <c r="T331" s="25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7" t="s">
        <v>172</v>
      </c>
      <c r="AU331" s="257" t="s">
        <v>87</v>
      </c>
      <c r="AV331" s="13" t="s">
        <v>87</v>
      </c>
      <c r="AW331" s="13" t="s">
        <v>30</v>
      </c>
      <c r="AX331" s="13" t="s">
        <v>74</v>
      </c>
      <c r="AY331" s="257" t="s">
        <v>155</v>
      </c>
    </row>
    <row r="332" s="14" customFormat="1">
      <c r="A332" s="14"/>
      <c r="B332" s="258"/>
      <c r="C332" s="259"/>
      <c r="D332" s="242" t="s">
        <v>172</v>
      </c>
      <c r="E332" s="260" t="s">
        <v>1</v>
      </c>
      <c r="F332" s="261" t="s">
        <v>174</v>
      </c>
      <c r="G332" s="259"/>
      <c r="H332" s="262">
        <v>14</v>
      </c>
      <c r="I332" s="263"/>
      <c r="J332" s="259"/>
      <c r="K332" s="259"/>
      <c r="L332" s="264"/>
      <c r="M332" s="265"/>
      <c r="N332" s="266"/>
      <c r="O332" s="266"/>
      <c r="P332" s="266"/>
      <c r="Q332" s="266"/>
      <c r="R332" s="266"/>
      <c r="S332" s="266"/>
      <c r="T332" s="26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8" t="s">
        <v>172</v>
      </c>
      <c r="AU332" s="268" t="s">
        <v>87</v>
      </c>
      <c r="AV332" s="14" t="s">
        <v>162</v>
      </c>
      <c r="AW332" s="14" t="s">
        <v>30</v>
      </c>
      <c r="AX332" s="14" t="s">
        <v>81</v>
      </c>
      <c r="AY332" s="268" t="s">
        <v>155</v>
      </c>
    </row>
    <row r="333" s="2" customFormat="1" ht="55.5" customHeight="1">
      <c r="A333" s="38"/>
      <c r="B333" s="39"/>
      <c r="C333" s="228" t="s">
        <v>281</v>
      </c>
      <c r="D333" s="228" t="s">
        <v>158</v>
      </c>
      <c r="E333" s="229" t="s">
        <v>417</v>
      </c>
      <c r="F333" s="230" t="s">
        <v>418</v>
      </c>
      <c r="G333" s="231" t="s">
        <v>170</v>
      </c>
      <c r="H333" s="232">
        <v>14</v>
      </c>
      <c r="I333" s="233"/>
      <c r="J333" s="234">
        <f>ROUND(I333*H333,2)</f>
        <v>0</v>
      </c>
      <c r="K333" s="235"/>
      <c r="L333" s="44"/>
      <c r="M333" s="236" t="s">
        <v>1</v>
      </c>
      <c r="N333" s="237" t="s">
        <v>42</v>
      </c>
      <c r="O333" s="92"/>
      <c r="P333" s="238">
        <f>O333*H333</f>
        <v>0</v>
      </c>
      <c r="Q333" s="238">
        <v>5.0000000000000002E-05</v>
      </c>
      <c r="R333" s="238">
        <f>Q333*H333</f>
        <v>0.00069999999999999999</v>
      </c>
      <c r="S333" s="238">
        <v>0</v>
      </c>
      <c r="T333" s="239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40" t="s">
        <v>193</v>
      </c>
      <c r="AT333" s="240" t="s">
        <v>158</v>
      </c>
      <c r="AU333" s="240" t="s">
        <v>87</v>
      </c>
      <c r="AY333" s="17" t="s">
        <v>155</v>
      </c>
      <c r="BE333" s="241">
        <f>IF(N333="základní",J333,0)</f>
        <v>0</v>
      </c>
      <c r="BF333" s="241">
        <f>IF(N333="snížená",J333,0)</f>
        <v>0</v>
      </c>
      <c r="BG333" s="241">
        <f>IF(N333="zákl. přenesená",J333,0)</f>
        <v>0</v>
      </c>
      <c r="BH333" s="241">
        <f>IF(N333="sníž. přenesená",J333,0)</f>
        <v>0</v>
      </c>
      <c r="BI333" s="241">
        <f>IF(N333="nulová",J333,0)</f>
        <v>0</v>
      </c>
      <c r="BJ333" s="17" t="s">
        <v>163</v>
      </c>
      <c r="BK333" s="241">
        <f>ROUND(I333*H333,2)</f>
        <v>0</v>
      </c>
      <c r="BL333" s="17" t="s">
        <v>193</v>
      </c>
      <c r="BM333" s="240" t="s">
        <v>419</v>
      </c>
    </row>
    <row r="334" s="2" customFormat="1">
      <c r="A334" s="38"/>
      <c r="B334" s="39"/>
      <c r="C334" s="40"/>
      <c r="D334" s="242" t="s">
        <v>164</v>
      </c>
      <c r="E334" s="40"/>
      <c r="F334" s="243" t="s">
        <v>418</v>
      </c>
      <c r="G334" s="40"/>
      <c r="H334" s="40"/>
      <c r="I334" s="244"/>
      <c r="J334" s="40"/>
      <c r="K334" s="40"/>
      <c r="L334" s="44"/>
      <c r="M334" s="245"/>
      <c r="N334" s="246"/>
      <c r="O334" s="92"/>
      <c r="P334" s="92"/>
      <c r="Q334" s="92"/>
      <c r="R334" s="92"/>
      <c r="S334" s="92"/>
      <c r="T334" s="93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164</v>
      </c>
      <c r="AU334" s="17" t="s">
        <v>87</v>
      </c>
    </row>
    <row r="335" s="2" customFormat="1" ht="21.75" customHeight="1">
      <c r="A335" s="38"/>
      <c r="B335" s="39"/>
      <c r="C335" s="228" t="s">
        <v>420</v>
      </c>
      <c r="D335" s="228" t="s">
        <v>158</v>
      </c>
      <c r="E335" s="229" t="s">
        <v>421</v>
      </c>
      <c r="F335" s="230" t="s">
        <v>422</v>
      </c>
      <c r="G335" s="231" t="s">
        <v>161</v>
      </c>
      <c r="H335" s="232">
        <v>7</v>
      </c>
      <c r="I335" s="233"/>
      <c r="J335" s="234">
        <f>ROUND(I335*H335,2)</f>
        <v>0</v>
      </c>
      <c r="K335" s="235"/>
      <c r="L335" s="44"/>
      <c r="M335" s="236" t="s">
        <v>1</v>
      </c>
      <c r="N335" s="237" t="s">
        <v>42</v>
      </c>
      <c r="O335" s="92"/>
      <c r="P335" s="238">
        <f>O335*H335</f>
        <v>0</v>
      </c>
      <c r="Q335" s="238">
        <v>0</v>
      </c>
      <c r="R335" s="238">
        <f>Q335*H335</f>
        <v>0</v>
      </c>
      <c r="S335" s="238">
        <v>0</v>
      </c>
      <c r="T335" s="239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40" t="s">
        <v>193</v>
      </c>
      <c r="AT335" s="240" t="s">
        <v>158</v>
      </c>
      <c r="AU335" s="240" t="s">
        <v>87</v>
      </c>
      <c r="AY335" s="17" t="s">
        <v>155</v>
      </c>
      <c r="BE335" s="241">
        <f>IF(N335="základní",J335,0)</f>
        <v>0</v>
      </c>
      <c r="BF335" s="241">
        <f>IF(N335="snížená",J335,0)</f>
        <v>0</v>
      </c>
      <c r="BG335" s="241">
        <f>IF(N335="zákl. přenesená",J335,0)</f>
        <v>0</v>
      </c>
      <c r="BH335" s="241">
        <f>IF(N335="sníž. přenesená",J335,0)</f>
        <v>0</v>
      </c>
      <c r="BI335" s="241">
        <f>IF(N335="nulová",J335,0)</f>
        <v>0</v>
      </c>
      <c r="BJ335" s="17" t="s">
        <v>163</v>
      </c>
      <c r="BK335" s="241">
        <f>ROUND(I335*H335,2)</f>
        <v>0</v>
      </c>
      <c r="BL335" s="17" t="s">
        <v>193</v>
      </c>
      <c r="BM335" s="240" t="s">
        <v>423</v>
      </c>
    </row>
    <row r="336" s="2" customFormat="1">
      <c r="A336" s="38"/>
      <c r="B336" s="39"/>
      <c r="C336" s="40"/>
      <c r="D336" s="242" t="s">
        <v>164</v>
      </c>
      <c r="E336" s="40"/>
      <c r="F336" s="243" t="s">
        <v>422</v>
      </c>
      <c r="G336" s="40"/>
      <c r="H336" s="40"/>
      <c r="I336" s="244"/>
      <c r="J336" s="40"/>
      <c r="K336" s="40"/>
      <c r="L336" s="44"/>
      <c r="M336" s="245"/>
      <c r="N336" s="246"/>
      <c r="O336" s="92"/>
      <c r="P336" s="92"/>
      <c r="Q336" s="92"/>
      <c r="R336" s="92"/>
      <c r="S336" s="92"/>
      <c r="T336" s="93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164</v>
      </c>
      <c r="AU336" s="17" t="s">
        <v>87</v>
      </c>
    </row>
    <row r="337" s="13" customFormat="1">
      <c r="A337" s="13"/>
      <c r="B337" s="247"/>
      <c r="C337" s="248"/>
      <c r="D337" s="242" t="s">
        <v>172</v>
      </c>
      <c r="E337" s="249" t="s">
        <v>1</v>
      </c>
      <c r="F337" s="250" t="s">
        <v>424</v>
      </c>
      <c r="G337" s="248"/>
      <c r="H337" s="251">
        <v>7</v>
      </c>
      <c r="I337" s="252"/>
      <c r="J337" s="248"/>
      <c r="K337" s="248"/>
      <c r="L337" s="253"/>
      <c r="M337" s="254"/>
      <c r="N337" s="255"/>
      <c r="O337" s="255"/>
      <c r="P337" s="255"/>
      <c r="Q337" s="255"/>
      <c r="R337" s="255"/>
      <c r="S337" s="255"/>
      <c r="T337" s="25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7" t="s">
        <v>172</v>
      </c>
      <c r="AU337" s="257" t="s">
        <v>87</v>
      </c>
      <c r="AV337" s="13" t="s">
        <v>87</v>
      </c>
      <c r="AW337" s="13" t="s">
        <v>30</v>
      </c>
      <c r="AX337" s="13" t="s">
        <v>74</v>
      </c>
      <c r="AY337" s="257" t="s">
        <v>155</v>
      </c>
    </row>
    <row r="338" s="14" customFormat="1">
      <c r="A338" s="14"/>
      <c r="B338" s="258"/>
      <c r="C338" s="259"/>
      <c r="D338" s="242" t="s">
        <v>172</v>
      </c>
      <c r="E338" s="260" t="s">
        <v>1</v>
      </c>
      <c r="F338" s="261" t="s">
        <v>174</v>
      </c>
      <c r="G338" s="259"/>
      <c r="H338" s="262">
        <v>7</v>
      </c>
      <c r="I338" s="263"/>
      <c r="J338" s="259"/>
      <c r="K338" s="259"/>
      <c r="L338" s="264"/>
      <c r="M338" s="265"/>
      <c r="N338" s="266"/>
      <c r="O338" s="266"/>
      <c r="P338" s="266"/>
      <c r="Q338" s="266"/>
      <c r="R338" s="266"/>
      <c r="S338" s="266"/>
      <c r="T338" s="26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8" t="s">
        <v>172</v>
      </c>
      <c r="AU338" s="268" t="s">
        <v>87</v>
      </c>
      <c r="AV338" s="14" t="s">
        <v>162</v>
      </c>
      <c r="AW338" s="14" t="s">
        <v>30</v>
      </c>
      <c r="AX338" s="14" t="s">
        <v>81</v>
      </c>
      <c r="AY338" s="268" t="s">
        <v>155</v>
      </c>
    </row>
    <row r="339" s="2" customFormat="1" ht="33" customHeight="1">
      <c r="A339" s="38"/>
      <c r="B339" s="39"/>
      <c r="C339" s="228" t="s">
        <v>286</v>
      </c>
      <c r="D339" s="228" t="s">
        <v>158</v>
      </c>
      <c r="E339" s="229" t="s">
        <v>425</v>
      </c>
      <c r="F339" s="230" t="s">
        <v>426</v>
      </c>
      <c r="G339" s="231" t="s">
        <v>161</v>
      </c>
      <c r="H339" s="232">
        <v>1</v>
      </c>
      <c r="I339" s="233"/>
      <c r="J339" s="234">
        <f>ROUND(I339*H339,2)</f>
        <v>0</v>
      </c>
      <c r="K339" s="235"/>
      <c r="L339" s="44"/>
      <c r="M339" s="236" t="s">
        <v>1</v>
      </c>
      <c r="N339" s="237" t="s">
        <v>42</v>
      </c>
      <c r="O339" s="92"/>
      <c r="P339" s="238">
        <f>O339*H339</f>
        <v>0</v>
      </c>
      <c r="Q339" s="238">
        <v>0.00040000000000000002</v>
      </c>
      <c r="R339" s="238">
        <f>Q339*H339</f>
        <v>0.00040000000000000002</v>
      </c>
      <c r="S339" s="238">
        <v>0</v>
      </c>
      <c r="T339" s="239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40" t="s">
        <v>193</v>
      </c>
      <c r="AT339" s="240" t="s">
        <v>158</v>
      </c>
      <c r="AU339" s="240" t="s">
        <v>87</v>
      </c>
      <c r="AY339" s="17" t="s">
        <v>155</v>
      </c>
      <c r="BE339" s="241">
        <f>IF(N339="základní",J339,0)</f>
        <v>0</v>
      </c>
      <c r="BF339" s="241">
        <f>IF(N339="snížená",J339,0)</f>
        <v>0</v>
      </c>
      <c r="BG339" s="241">
        <f>IF(N339="zákl. přenesená",J339,0)</f>
        <v>0</v>
      </c>
      <c r="BH339" s="241">
        <f>IF(N339="sníž. přenesená",J339,0)</f>
        <v>0</v>
      </c>
      <c r="BI339" s="241">
        <f>IF(N339="nulová",J339,0)</f>
        <v>0</v>
      </c>
      <c r="BJ339" s="17" t="s">
        <v>163</v>
      </c>
      <c r="BK339" s="241">
        <f>ROUND(I339*H339,2)</f>
        <v>0</v>
      </c>
      <c r="BL339" s="17" t="s">
        <v>193</v>
      </c>
      <c r="BM339" s="240" t="s">
        <v>427</v>
      </c>
    </row>
    <row r="340" s="2" customFormat="1">
      <c r="A340" s="38"/>
      <c r="B340" s="39"/>
      <c r="C340" s="40"/>
      <c r="D340" s="242" t="s">
        <v>164</v>
      </c>
      <c r="E340" s="40"/>
      <c r="F340" s="243" t="s">
        <v>426</v>
      </c>
      <c r="G340" s="40"/>
      <c r="H340" s="40"/>
      <c r="I340" s="244"/>
      <c r="J340" s="40"/>
      <c r="K340" s="40"/>
      <c r="L340" s="44"/>
      <c r="M340" s="245"/>
      <c r="N340" s="246"/>
      <c r="O340" s="92"/>
      <c r="P340" s="92"/>
      <c r="Q340" s="92"/>
      <c r="R340" s="92"/>
      <c r="S340" s="92"/>
      <c r="T340" s="93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164</v>
      </c>
      <c r="AU340" s="17" t="s">
        <v>87</v>
      </c>
    </row>
    <row r="341" s="2" customFormat="1" ht="33" customHeight="1">
      <c r="A341" s="38"/>
      <c r="B341" s="39"/>
      <c r="C341" s="228" t="s">
        <v>428</v>
      </c>
      <c r="D341" s="228" t="s">
        <v>158</v>
      </c>
      <c r="E341" s="229" t="s">
        <v>429</v>
      </c>
      <c r="F341" s="230" t="s">
        <v>430</v>
      </c>
      <c r="G341" s="231" t="s">
        <v>161</v>
      </c>
      <c r="H341" s="232">
        <v>1</v>
      </c>
      <c r="I341" s="233"/>
      <c r="J341" s="234">
        <f>ROUND(I341*H341,2)</f>
        <v>0</v>
      </c>
      <c r="K341" s="235"/>
      <c r="L341" s="44"/>
      <c r="M341" s="236" t="s">
        <v>1</v>
      </c>
      <c r="N341" s="237" t="s">
        <v>42</v>
      </c>
      <c r="O341" s="92"/>
      <c r="P341" s="238">
        <f>O341*H341</f>
        <v>0</v>
      </c>
      <c r="Q341" s="238">
        <v>0.00189</v>
      </c>
      <c r="R341" s="238">
        <f>Q341*H341</f>
        <v>0.00189</v>
      </c>
      <c r="S341" s="238">
        <v>0</v>
      </c>
      <c r="T341" s="239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40" t="s">
        <v>193</v>
      </c>
      <c r="AT341" s="240" t="s">
        <v>158</v>
      </c>
      <c r="AU341" s="240" t="s">
        <v>87</v>
      </c>
      <c r="AY341" s="17" t="s">
        <v>155</v>
      </c>
      <c r="BE341" s="241">
        <f>IF(N341="základní",J341,0)</f>
        <v>0</v>
      </c>
      <c r="BF341" s="241">
        <f>IF(N341="snížená",J341,0)</f>
        <v>0</v>
      </c>
      <c r="BG341" s="241">
        <f>IF(N341="zákl. přenesená",J341,0)</f>
        <v>0</v>
      </c>
      <c r="BH341" s="241">
        <f>IF(N341="sníž. přenesená",J341,0)</f>
        <v>0</v>
      </c>
      <c r="BI341" s="241">
        <f>IF(N341="nulová",J341,0)</f>
        <v>0</v>
      </c>
      <c r="BJ341" s="17" t="s">
        <v>163</v>
      </c>
      <c r="BK341" s="241">
        <f>ROUND(I341*H341,2)</f>
        <v>0</v>
      </c>
      <c r="BL341" s="17" t="s">
        <v>193</v>
      </c>
      <c r="BM341" s="240" t="s">
        <v>431</v>
      </c>
    </row>
    <row r="342" s="2" customFormat="1">
      <c r="A342" s="38"/>
      <c r="B342" s="39"/>
      <c r="C342" s="40"/>
      <c r="D342" s="242" t="s">
        <v>164</v>
      </c>
      <c r="E342" s="40"/>
      <c r="F342" s="243" t="s">
        <v>430</v>
      </c>
      <c r="G342" s="40"/>
      <c r="H342" s="40"/>
      <c r="I342" s="244"/>
      <c r="J342" s="40"/>
      <c r="K342" s="40"/>
      <c r="L342" s="44"/>
      <c r="M342" s="245"/>
      <c r="N342" s="246"/>
      <c r="O342" s="92"/>
      <c r="P342" s="92"/>
      <c r="Q342" s="92"/>
      <c r="R342" s="92"/>
      <c r="S342" s="92"/>
      <c r="T342" s="93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164</v>
      </c>
      <c r="AU342" s="17" t="s">
        <v>87</v>
      </c>
    </row>
    <row r="343" s="2" customFormat="1" ht="33" customHeight="1">
      <c r="A343" s="38"/>
      <c r="B343" s="39"/>
      <c r="C343" s="228" t="s">
        <v>291</v>
      </c>
      <c r="D343" s="228" t="s">
        <v>158</v>
      </c>
      <c r="E343" s="229" t="s">
        <v>432</v>
      </c>
      <c r="F343" s="230" t="s">
        <v>433</v>
      </c>
      <c r="G343" s="231" t="s">
        <v>170</v>
      </c>
      <c r="H343" s="232">
        <v>14</v>
      </c>
      <c r="I343" s="233"/>
      <c r="J343" s="234">
        <f>ROUND(I343*H343,2)</f>
        <v>0</v>
      </c>
      <c r="K343" s="235"/>
      <c r="L343" s="44"/>
      <c r="M343" s="236" t="s">
        <v>1</v>
      </c>
      <c r="N343" s="237" t="s">
        <v>42</v>
      </c>
      <c r="O343" s="92"/>
      <c r="P343" s="238">
        <f>O343*H343</f>
        <v>0</v>
      </c>
      <c r="Q343" s="238">
        <v>0.00019000000000000001</v>
      </c>
      <c r="R343" s="238">
        <f>Q343*H343</f>
        <v>0.00266</v>
      </c>
      <c r="S343" s="238">
        <v>0</v>
      </c>
      <c r="T343" s="239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40" t="s">
        <v>193</v>
      </c>
      <c r="AT343" s="240" t="s">
        <v>158</v>
      </c>
      <c r="AU343" s="240" t="s">
        <v>87</v>
      </c>
      <c r="AY343" s="17" t="s">
        <v>155</v>
      </c>
      <c r="BE343" s="241">
        <f>IF(N343="základní",J343,0)</f>
        <v>0</v>
      </c>
      <c r="BF343" s="241">
        <f>IF(N343="snížená",J343,0)</f>
        <v>0</v>
      </c>
      <c r="BG343" s="241">
        <f>IF(N343="zákl. přenesená",J343,0)</f>
        <v>0</v>
      </c>
      <c r="BH343" s="241">
        <f>IF(N343="sníž. přenesená",J343,0)</f>
        <v>0</v>
      </c>
      <c r="BI343" s="241">
        <f>IF(N343="nulová",J343,0)</f>
        <v>0</v>
      </c>
      <c r="BJ343" s="17" t="s">
        <v>163</v>
      </c>
      <c r="BK343" s="241">
        <f>ROUND(I343*H343,2)</f>
        <v>0</v>
      </c>
      <c r="BL343" s="17" t="s">
        <v>193</v>
      </c>
      <c r="BM343" s="240" t="s">
        <v>434</v>
      </c>
    </row>
    <row r="344" s="2" customFormat="1">
      <c r="A344" s="38"/>
      <c r="B344" s="39"/>
      <c r="C344" s="40"/>
      <c r="D344" s="242" t="s">
        <v>164</v>
      </c>
      <c r="E344" s="40"/>
      <c r="F344" s="243" t="s">
        <v>433</v>
      </c>
      <c r="G344" s="40"/>
      <c r="H344" s="40"/>
      <c r="I344" s="244"/>
      <c r="J344" s="40"/>
      <c r="K344" s="40"/>
      <c r="L344" s="44"/>
      <c r="M344" s="245"/>
      <c r="N344" s="246"/>
      <c r="O344" s="92"/>
      <c r="P344" s="92"/>
      <c r="Q344" s="92"/>
      <c r="R344" s="92"/>
      <c r="S344" s="92"/>
      <c r="T344" s="93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164</v>
      </c>
      <c r="AU344" s="17" t="s">
        <v>87</v>
      </c>
    </row>
    <row r="345" s="2" customFormat="1" ht="21.75" customHeight="1">
      <c r="A345" s="38"/>
      <c r="B345" s="39"/>
      <c r="C345" s="228" t="s">
        <v>435</v>
      </c>
      <c r="D345" s="228" t="s">
        <v>158</v>
      </c>
      <c r="E345" s="229" t="s">
        <v>436</v>
      </c>
      <c r="F345" s="230" t="s">
        <v>437</v>
      </c>
      <c r="G345" s="231" t="s">
        <v>227</v>
      </c>
      <c r="H345" s="232">
        <v>0.017000000000000001</v>
      </c>
      <c r="I345" s="233"/>
      <c r="J345" s="234">
        <f>ROUND(I345*H345,2)</f>
        <v>0</v>
      </c>
      <c r="K345" s="235"/>
      <c r="L345" s="44"/>
      <c r="M345" s="236" t="s">
        <v>1</v>
      </c>
      <c r="N345" s="237" t="s">
        <v>42</v>
      </c>
      <c r="O345" s="92"/>
      <c r="P345" s="238">
        <f>O345*H345</f>
        <v>0</v>
      </c>
      <c r="Q345" s="238">
        <v>0</v>
      </c>
      <c r="R345" s="238">
        <f>Q345*H345</f>
        <v>0</v>
      </c>
      <c r="S345" s="238">
        <v>0</v>
      </c>
      <c r="T345" s="239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40" t="s">
        <v>193</v>
      </c>
      <c r="AT345" s="240" t="s">
        <v>158</v>
      </c>
      <c r="AU345" s="240" t="s">
        <v>87</v>
      </c>
      <c r="AY345" s="17" t="s">
        <v>155</v>
      </c>
      <c r="BE345" s="241">
        <f>IF(N345="základní",J345,0)</f>
        <v>0</v>
      </c>
      <c r="BF345" s="241">
        <f>IF(N345="snížená",J345,0)</f>
        <v>0</v>
      </c>
      <c r="BG345" s="241">
        <f>IF(N345="zákl. přenesená",J345,0)</f>
        <v>0</v>
      </c>
      <c r="BH345" s="241">
        <f>IF(N345="sníž. přenesená",J345,0)</f>
        <v>0</v>
      </c>
      <c r="BI345" s="241">
        <f>IF(N345="nulová",J345,0)</f>
        <v>0</v>
      </c>
      <c r="BJ345" s="17" t="s">
        <v>163</v>
      </c>
      <c r="BK345" s="241">
        <f>ROUND(I345*H345,2)</f>
        <v>0</v>
      </c>
      <c r="BL345" s="17" t="s">
        <v>193</v>
      </c>
      <c r="BM345" s="240" t="s">
        <v>438</v>
      </c>
    </row>
    <row r="346" s="2" customFormat="1">
      <c r="A346" s="38"/>
      <c r="B346" s="39"/>
      <c r="C346" s="40"/>
      <c r="D346" s="242" t="s">
        <v>164</v>
      </c>
      <c r="E346" s="40"/>
      <c r="F346" s="243" t="s">
        <v>439</v>
      </c>
      <c r="G346" s="40"/>
      <c r="H346" s="40"/>
      <c r="I346" s="244"/>
      <c r="J346" s="40"/>
      <c r="K346" s="40"/>
      <c r="L346" s="44"/>
      <c r="M346" s="245"/>
      <c r="N346" s="246"/>
      <c r="O346" s="92"/>
      <c r="P346" s="92"/>
      <c r="Q346" s="92"/>
      <c r="R346" s="92"/>
      <c r="S346" s="92"/>
      <c r="T346" s="93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164</v>
      </c>
      <c r="AU346" s="17" t="s">
        <v>87</v>
      </c>
    </row>
    <row r="347" s="12" customFormat="1" ht="22.8" customHeight="1">
      <c r="A347" s="12"/>
      <c r="B347" s="212"/>
      <c r="C347" s="213"/>
      <c r="D347" s="214" t="s">
        <v>73</v>
      </c>
      <c r="E347" s="226" t="s">
        <v>440</v>
      </c>
      <c r="F347" s="226" t="s">
        <v>441</v>
      </c>
      <c r="G347" s="213"/>
      <c r="H347" s="213"/>
      <c r="I347" s="216"/>
      <c r="J347" s="227">
        <f>BK347</f>
        <v>0</v>
      </c>
      <c r="K347" s="213"/>
      <c r="L347" s="218"/>
      <c r="M347" s="219"/>
      <c r="N347" s="220"/>
      <c r="O347" s="220"/>
      <c r="P347" s="221">
        <f>SUM(P348:P367)</f>
        <v>0</v>
      </c>
      <c r="Q347" s="220"/>
      <c r="R347" s="221">
        <f>SUM(R348:R367)</f>
        <v>0.10453999999999998</v>
      </c>
      <c r="S347" s="220"/>
      <c r="T347" s="222">
        <f>SUM(T348:T367)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23" t="s">
        <v>87</v>
      </c>
      <c r="AT347" s="224" t="s">
        <v>73</v>
      </c>
      <c r="AU347" s="224" t="s">
        <v>81</v>
      </c>
      <c r="AY347" s="223" t="s">
        <v>155</v>
      </c>
      <c r="BK347" s="225">
        <f>SUM(BK348:BK367)</f>
        <v>0</v>
      </c>
    </row>
    <row r="348" s="2" customFormat="1" ht="21.75" customHeight="1">
      <c r="A348" s="38"/>
      <c r="B348" s="39"/>
      <c r="C348" s="228" t="s">
        <v>296</v>
      </c>
      <c r="D348" s="228" t="s">
        <v>158</v>
      </c>
      <c r="E348" s="229" t="s">
        <v>442</v>
      </c>
      <c r="F348" s="230" t="s">
        <v>443</v>
      </c>
      <c r="G348" s="231" t="s">
        <v>444</v>
      </c>
      <c r="H348" s="232">
        <v>1</v>
      </c>
      <c r="I348" s="233"/>
      <c r="J348" s="234">
        <f>ROUND(I348*H348,2)</f>
        <v>0</v>
      </c>
      <c r="K348" s="235"/>
      <c r="L348" s="44"/>
      <c r="M348" s="236" t="s">
        <v>1</v>
      </c>
      <c r="N348" s="237" t="s">
        <v>42</v>
      </c>
      <c r="O348" s="92"/>
      <c r="P348" s="238">
        <f>O348*H348</f>
        <v>0</v>
      </c>
      <c r="Q348" s="238">
        <v>0.02894</v>
      </c>
      <c r="R348" s="238">
        <f>Q348*H348</f>
        <v>0.02894</v>
      </c>
      <c r="S348" s="238">
        <v>0</v>
      </c>
      <c r="T348" s="239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40" t="s">
        <v>193</v>
      </c>
      <c r="AT348" s="240" t="s">
        <v>158</v>
      </c>
      <c r="AU348" s="240" t="s">
        <v>87</v>
      </c>
      <c r="AY348" s="17" t="s">
        <v>155</v>
      </c>
      <c r="BE348" s="241">
        <f>IF(N348="základní",J348,0)</f>
        <v>0</v>
      </c>
      <c r="BF348" s="241">
        <f>IF(N348="snížená",J348,0)</f>
        <v>0</v>
      </c>
      <c r="BG348" s="241">
        <f>IF(N348="zákl. přenesená",J348,0)</f>
        <v>0</v>
      </c>
      <c r="BH348" s="241">
        <f>IF(N348="sníž. přenesená",J348,0)</f>
        <v>0</v>
      </c>
      <c r="BI348" s="241">
        <f>IF(N348="nulová",J348,0)</f>
        <v>0</v>
      </c>
      <c r="BJ348" s="17" t="s">
        <v>163</v>
      </c>
      <c r="BK348" s="241">
        <f>ROUND(I348*H348,2)</f>
        <v>0</v>
      </c>
      <c r="BL348" s="17" t="s">
        <v>193</v>
      </c>
      <c r="BM348" s="240" t="s">
        <v>445</v>
      </c>
    </row>
    <row r="349" s="2" customFormat="1">
      <c r="A349" s="38"/>
      <c r="B349" s="39"/>
      <c r="C349" s="40"/>
      <c r="D349" s="242" t="s">
        <v>164</v>
      </c>
      <c r="E349" s="40"/>
      <c r="F349" s="243" t="s">
        <v>443</v>
      </c>
      <c r="G349" s="40"/>
      <c r="H349" s="40"/>
      <c r="I349" s="244"/>
      <c r="J349" s="40"/>
      <c r="K349" s="40"/>
      <c r="L349" s="44"/>
      <c r="M349" s="245"/>
      <c r="N349" s="246"/>
      <c r="O349" s="92"/>
      <c r="P349" s="92"/>
      <c r="Q349" s="92"/>
      <c r="R349" s="92"/>
      <c r="S349" s="92"/>
      <c r="T349" s="93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164</v>
      </c>
      <c r="AU349" s="17" t="s">
        <v>87</v>
      </c>
    </row>
    <row r="350" s="2" customFormat="1" ht="33" customHeight="1">
      <c r="A350" s="38"/>
      <c r="B350" s="39"/>
      <c r="C350" s="228" t="s">
        <v>446</v>
      </c>
      <c r="D350" s="228" t="s">
        <v>158</v>
      </c>
      <c r="E350" s="229" t="s">
        <v>447</v>
      </c>
      <c r="F350" s="230" t="s">
        <v>448</v>
      </c>
      <c r="G350" s="231" t="s">
        <v>444</v>
      </c>
      <c r="H350" s="232">
        <v>1</v>
      </c>
      <c r="I350" s="233"/>
      <c r="J350" s="234">
        <f>ROUND(I350*H350,2)</f>
        <v>0</v>
      </c>
      <c r="K350" s="235"/>
      <c r="L350" s="44"/>
      <c r="M350" s="236" t="s">
        <v>1</v>
      </c>
      <c r="N350" s="237" t="s">
        <v>42</v>
      </c>
      <c r="O350" s="92"/>
      <c r="P350" s="238">
        <f>O350*H350</f>
        <v>0</v>
      </c>
      <c r="Q350" s="238">
        <v>0.014970000000000001</v>
      </c>
      <c r="R350" s="238">
        <f>Q350*H350</f>
        <v>0.014970000000000001</v>
      </c>
      <c r="S350" s="238">
        <v>0</v>
      </c>
      <c r="T350" s="239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40" t="s">
        <v>193</v>
      </c>
      <c r="AT350" s="240" t="s">
        <v>158</v>
      </c>
      <c r="AU350" s="240" t="s">
        <v>87</v>
      </c>
      <c r="AY350" s="17" t="s">
        <v>155</v>
      </c>
      <c r="BE350" s="241">
        <f>IF(N350="základní",J350,0)</f>
        <v>0</v>
      </c>
      <c r="BF350" s="241">
        <f>IF(N350="snížená",J350,0)</f>
        <v>0</v>
      </c>
      <c r="BG350" s="241">
        <f>IF(N350="zákl. přenesená",J350,0)</f>
        <v>0</v>
      </c>
      <c r="BH350" s="241">
        <f>IF(N350="sníž. přenesená",J350,0)</f>
        <v>0</v>
      </c>
      <c r="BI350" s="241">
        <f>IF(N350="nulová",J350,0)</f>
        <v>0</v>
      </c>
      <c r="BJ350" s="17" t="s">
        <v>163</v>
      </c>
      <c r="BK350" s="241">
        <f>ROUND(I350*H350,2)</f>
        <v>0</v>
      </c>
      <c r="BL350" s="17" t="s">
        <v>193</v>
      </c>
      <c r="BM350" s="240" t="s">
        <v>449</v>
      </c>
    </row>
    <row r="351" s="2" customFormat="1">
      <c r="A351" s="38"/>
      <c r="B351" s="39"/>
      <c r="C351" s="40"/>
      <c r="D351" s="242" t="s">
        <v>164</v>
      </c>
      <c r="E351" s="40"/>
      <c r="F351" s="243" t="s">
        <v>448</v>
      </c>
      <c r="G351" s="40"/>
      <c r="H351" s="40"/>
      <c r="I351" s="244"/>
      <c r="J351" s="40"/>
      <c r="K351" s="40"/>
      <c r="L351" s="44"/>
      <c r="M351" s="245"/>
      <c r="N351" s="246"/>
      <c r="O351" s="92"/>
      <c r="P351" s="92"/>
      <c r="Q351" s="92"/>
      <c r="R351" s="92"/>
      <c r="S351" s="92"/>
      <c r="T351" s="93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164</v>
      </c>
      <c r="AU351" s="17" t="s">
        <v>87</v>
      </c>
    </row>
    <row r="352" s="2" customFormat="1" ht="21.75" customHeight="1">
      <c r="A352" s="38"/>
      <c r="B352" s="39"/>
      <c r="C352" s="228" t="s">
        <v>301</v>
      </c>
      <c r="D352" s="228" t="s">
        <v>158</v>
      </c>
      <c r="E352" s="229" t="s">
        <v>450</v>
      </c>
      <c r="F352" s="230" t="s">
        <v>451</v>
      </c>
      <c r="G352" s="231" t="s">
        <v>444</v>
      </c>
      <c r="H352" s="232">
        <v>1</v>
      </c>
      <c r="I352" s="233"/>
      <c r="J352" s="234">
        <f>ROUND(I352*H352,2)</f>
        <v>0</v>
      </c>
      <c r="K352" s="235"/>
      <c r="L352" s="44"/>
      <c r="M352" s="236" t="s">
        <v>1</v>
      </c>
      <c r="N352" s="237" t="s">
        <v>42</v>
      </c>
      <c r="O352" s="92"/>
      <c r="P352" s="238">
        <f>O352*H352</f>
        <v>0</v>
      </c>
      <c r="Q352" s="238">
        <v>0.01383</v>
      </c>
      <c r="R352" s="238">
        <f>Q352*H352</f>
        <v>0.01383</v>
      </c>
      <c r="S352" s="238">
        <v>0</v>
      </c>
      <c r="T352" s="239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40" t="s">
        <v>193</v>
      </c>
      <c r="AT352" s="240" t="s">
        <v>158</v>
      </c>
      <c r="AU352" s="240" t="s">
        <v>87</v>
      </c>
      <c r="AY352" s="17" t="s">
        <v>155</v>
      </c>
      <c r="BE352" s="241">
        <f>IF(N352="základní",J352,0)</f>
        <v>0</v>
      </c>
      <c r="BF352" s="241">
        <f>IF(N352="snížená",J352,0)</f>
        <v>0</v>
      </c>
      <c r="BG352" s="241">
        <f>IF(N352="zákl. přenesená",J352,0)</f>
        <v>0</v>
      </c>
      <c r="BH352" s="241">
        <f>IF(N352="sníž. přenesená",J352,0)</f>
        <v>0</v>
      </c>
      <c r="BI352" s="241">
        <f>IF(N352="nulová",J352,0)</f>
        <v>0</v>
      </c>
      <c r="BJ352" s="17" t="s">
        <v>163</v>
      </c>
      <c r="BK352" s="241">
        <f>ROUND(I352*H352,2)</f>
        <v>0</v>
      </c>
      <c r="BL352" s="17" t="s">
        <v>193</v>
      </c>
      <c r="BM352" s="240" t="s">
        <v>452</v>
      </c>
    </row>
    <row r="353" s="2" customFormat="1">
      <c r="A353" s="38"/>
      <c r="B353" s="39"/>
      <c r="C353" s="40"/>
      <c r="D353" s="242" t="s">
        <v>164</v>
      </c>
      <c r="E353" s="40"/>
      <c r="F353" s="243" t="s">
        <v>451</v>
      </c>
      <c r="G353" s="40"/>
      <c r="H353" s="40"/>
      <c r="I353" s="244"/>
      <c r="J353" s="40"/>
      <c r="K353" s="40"/>
      <c r="L353" s="44"/>
      <c r="M353" s="245"/>
      <c r="N353" s="246"/>
      <c r="O353" s="92"/>
      <c r="P353" s="92"/>
      <c r="Q353" s="92"/>
      <c r="R353" s="92"/>
      <c r="S353" s="92"/>
      <c r="T353" s="93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164</v>
      </c>
      <c r="AU353" s="17" t="s">
        <v>87</v>
      </c>
    </row>
    <row r="354" s="2" customFormat="1" ht="44.25" customHeight="1">
      <c r="A354" s="38"/>
      <c r="B354" s="39"/>
      <c r="C354" s="228" t="s">
        <v>453</v>
      </c>
      <c r="D354" s="228" t="s">
        <v>158</v>
      </c>
      <c r="E354" s="229" t="s">
        <v>454</v>
      </c>
      <c r="F354" s="230" t="s">
        <v>455</v>
      </c>
      <c r="G354" s="231" t="s">
        <v>444</v>
      </c>
      <c r="H354" s="232">
        <v>1</v>
      </c>
      <c r="I354" s="233"/>
      <c r="J354" s="234">
        <f>ROUND(I354*H354,2)</f>
        <v>0</v>
      </c>
      <c r="K354" s="235"/>
      <c r="L354" s="44"/>
      <c r="M354" s="236" t="s">
        <v>1</v>
      </c>
      <c r="N354" s="237" t="s">
        <v>42</v>
      </c>
      <c r="O354" s="92"/>
      <c r="P354" s="238">
        <f>O354*H354</f>
        <v>0</v>
      </c>
      <c r="Q354" s="238">
        <v>0.036459999999999999</v>
      </c>
      <c r="R354" s="238">
        <f>Q354*H354</f>
        <v>0.036459999999999999</v>
      </c>
      <c r="S354" s="238">
        <v>0</v>
      </c>
      <c r="T354" s="239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40" t="s">
        <v>193</v>
      </c>
      <c r="AT354" s="240" t="s">
        <v>158</v>
      </c>
      <c r="AU354" s="240" t="s">
        <v>87</v>
      </c>
      <c r="AY354" s="17" t="s">
        <v>155</v>
      </c>
      <c r="BE354" s="241">
        <f>IF(N354="základní",J354,0)</f>
        <v>0</v>
      </c>
      <c r="BF354" s="241">
        <f>IF(N354="snížená",J354,0)</f>
        <v>0</v>
      </c>
      <c r="BG354" s="241">
        <f>IF(N354="zákl. přenesená",J354,0)</f>
        <v>0</v>
      </c>
      <c r="BH354" s="241">
        <f>IF(N354="sníž. přenesená",J354,0)</f>
        <v>0</v>
      </c>
      <c r="BI354" s="241">
        <f>IF(N354="nulová",J354,0)</f>
        <v>0</v>
      </c>
      <c r="BJ354" s="17" t="s">
        <v>163</v>
      </c>
      <c r="BK354" s="241">
        <f>ROUND(I354*H354,2)</f>
        <v>0</v>
      </c>
      <c r="BL354" s="17" t="s">
        <v>193</v>
      </c>
      <c r="BM354" s="240" t="s">
        <v>456</v>
      </c>
    </row>
    <row r="355" s="2" customFormat="1">
      <c r="A355" s="38"/>
      <c r="B355" s="39"/>
      <c r="C355" s="40"/>
      <c r="D355" s="242" t="s">
        <v>164</v>
      </c>
      <c r="E355" s="40"/>
      <c r="F355" s="243" t="s">
        <v>455</v>
      </c>
      <c r="G355" s="40"/>
      <c r="H355" s="40"/>
      <c r="I355" s="244"/>
      <c r="J355" s="40"/>
      <c r="K355" s="40"/>
      <c r="L355" s="44"/>
      <c r="M355" s="245"/>
      <c r="N355" s="246"/>
      <c r="O355" s="92"/>
      <c r="P355" s="92"/>
      <c r="Q355" s="92"/>
      <c r="R355" s="92"/>
      <c r="S355" s="92"/>
      <c r="T355" s="93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164</v>
      </c>
      <c r="AU355" s="17" t="s">
        <v>87</v>
      </c>
    </row>
    <row r="356" s="2" customFormat="1" ht="21.75" customHeight="1">
      <c r="A356" s="38"/>
      <c r="B356" s="39"/>
      <c r="C356" s="228" t="s">
        <v>306</v>
      </c>
      <c r="D356" s="228" t="s">
        <v>158</v>
      </c>
      <c r="E356" s="229" t="s">
        <v>457</v>
      </c>
      <c r="F356" s="230" t="s">
        <v>458</v>
      </c>
      <c r="G356" s="231" t="s">
        <v>444</v>
      </c>
      <c r="H356" s="232">
        <v>5</v>
      </c>
      <c r="I356" s="233"/>
      <c r="J356" s="234">
        <f>ROUND(I356*H356,2)</f>
        <v>0</v>
      </c>
      <c r="K356" s="235"/>
      <c r="L356" s="44"/>
      <c r="M356" s="236" t="s">
        <v>1</v>
      </c>
      <c r="N356" s="237" t="s">
        <v>42</v>
      </c>
      <c r="O356" s="92"/>
      <c r="P356" s="238">
        <f>O356*H356</f>
        <v>0</v>
      </c>
      <c r="Q356" s="238">
        <v>0.00024000000000000001</v>
      </c>
      <c r="R356" s="238">
        <f>Q356*H356</f>
        <v>0.0012000000000000001</v>
      </c>
      <c r="S356" s="238">
        <v>0</v>
      </c>
      <c r="T356" s="239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40" t="s">
        <v>193</v>
      </c>
      <c r="AT356" s="240" t="s">
        <v>158</v>
      </c>
      <c r="AU356" s="240" t="s">
        <v>87</v>
      </c>
      <c r="AY356" s="17" t="s">
        <v>155</v>
      </c>
      <c r="BE356" s="241">
        <f>IF(N356="základní",J356,0)</f>
        <v>0</v>
      </c>
      <c r="BF356" s="241">
        <f>IF(N356="snížená",J356,0)</f>
        <v>0</v>
      </c>
      <c r="BG356" s="241">
        <f>IF(N356="zákl. přenesená",J356,0)</f>
        <v>0</v>
      </c>
      <c r="BH356" s="241">
        <f>IF(N356="sníž. přenesená",J356,0)</f>
        <v>0</v>
      </c>
      <c r="BI356" s="241">
        <f>IF(N356="nulová",J356,0)</f>
        <v>0</v>
      </c>
      <c r="BJ356" s="17" t="s">
        <v>163</v>
      </c>
      <c r="BK356" s="241">
        <f>ROUND(I356*H356,2)</f>
        <v>0</v>
      </c>
      <c r="BL356" s="17" t="s">
        <v>193</v>
      </c>
      <c r="BM356" s="240" t="s">
        <v>459</v>
      </c>
    </row>
    <row r="357" s="2" customFormat="1">
      <c r="A357" s="38"/>
      <c r="B357" s="39"/>
      <c r="C357" s="40"/>
      <c r="D357" s="242" t="s">
        <v>164</v>
      </c>
      <c r="E357" s="40"/>
      <c r="F357" s="243" t="s">
        <v>458</v>
      </c>
      <c r="G357" s="40"/>
      <c r="H357" s="40"/>
      <c r="I357" s="244"/>
      <c r="J357" s="40"/>
      <c r="K357" s="40"/>
      <c r="L357" s="44"/>
      <c r="M357" s="245"/>
      <c r="N357" s="246"/>
      <c r="O357" s="92"/>
      <c r="P357" s="92"/>
      <c r="Q357" s="92"/>
      <c r="R357" s="92"/>
      <c r="S357" s="92"/>
      <c r="T357" s="93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164</v>
      </c>
      <c r="AU357" s="17" t="s">
        <v>87</v>
      </c>
    </row>
    <row r="358" s="2" customFormat="1" ht="21.75" customHeight="1">
      <c r="A358" s="38"/>
      <c r="B358" s="39"/>
      <c r="C358" s="228" t="s">
        <v>460</v>
      </c>
      <c r="D358" s="228" t="s">
        <v>158</v>
      </c>
      <c r="E358" s="229" t="s">
        <v>461</v>
      </c>
      <c r="F358" s="230" t="s">
        <v>462</v>
      </c>
      <c r="G358" s="231" t="s">
        <v>444</v>
      </c>
      <c r="H358" s="232">
        <v>1</v>
      </c>
      <c r="I358" s="233"/>
      <c r="J358" s="234">
        <f>ROUND(I358*H358,2)</f>
        <v>0</v>
      </c>
      <c r="K358" s="235"/>
      <c r="L358" s="44"/>
      <c r="M358" s="236" t="s">
        <v>1</v>
      </c>
      <c r="N358" s="237" t="s">
        <v>42</v>
      </c>
      <c r="O358" s="92"/>
      <c r="P358" s="238">
        <f>O358*H358</f>
        <v>0</v>
      </c>
      <c r="Q358" s="238">
        <v>0.0018</v>
      </c>
      <c r="R358" s="238">
        <f>Q358*H358</f>
        <v>0.0018</v>
      </c>
      <c r="S358" s="238">
        <v>0</v>
      </c>
      <c r="T358" s="239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40" t="s">
        <v>193</v>
      </c>
      <c r="AT358" s="240" t="s">
        <v>158</v>
      </c>
      <c r="AU358" s="240" t="s">
        <v>87</v>
      </c>
      <c r="AY358" s="17" t="s">
        <v>155</v>
      </c>
      <c r="BE358" s="241">
        <f>IF(N358="základní",J358,0)</f>
        <v>0</v>
      </c>
      <c r="BF358" s="241">
        <f>IF(N358="snížená",J358,0)</f>
        <v>0</v>
      </c>
      <c r="BG358" s="241">
        <f>IF(N358="zákl. přenesená",J358,0)</f>
        <v>0</v>
      </c>
      <c r="BH358" s="241">
        <f>IF(N358="sníž. přenesená",J358,0)</f>
        <v>0</v>
      </c>
      <c r="BI358" s="241">
        <f>IF(N358="nulová",J358,0)</f>
        <v>0</v>
      </c>
      <c r="BJ358" s="17" t="s">
        <v>163</v>
      </c>
      <c r="BK358" s="241">
        <f>ROUND(I358*H358,2)</f>
        <v>0</v>
      </c>
      <c r="BL358" s="17" t="s">
        <v>193</v>
      </c>
      <c r="BM358" s="240" t="s">
        <v>463</v>
      </c>
    </row>
    <row r="359" s="2" customFormat="1">
      <c r="A359" s="38"/>
      <c r="B359" s="39"/>
      <c r="C359" s="40"/>
      <c r="D359" s="242" t="s">
        <v>164</v>
      </c>
      <c r="E359" s="40"/>
      <c r="F359" s="243" t="s">
        <v>462</v>
      </c>
      <c r="G359" s="40"/>
      <c r="H359" s="40"/>
      <c r="I359" s="244"/>
      <c r="J359" s="40"/>
      <c r="K359" s="40"/>
      <c r="L359" s="44"/>
      <c r="M359" s="245"/>
      <c r="N359" s="246"/>
      <c r="O359" s="92"/>
      <c r="P359" s="92"/>
      <c r="Q359" s="92"/>
      <c r="R359" s="92"/>
      <c r="S359" s="92"/>
      <c r="T359" s="93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164</v>
      </c>
      <c r="AU359" s="17" t="s">
        <v>87</v>
      </c>
    </row>
    <row r="360" s="2" customFormat="1" ht="16.5" customHeight="1">
      <c r="A360" s="38"/>
      <c r="B360" s="39"/>
      <c r="C360" s="228" t="s">
        <v>310</v>
      </c>
      <c r="D360" s="228" t="s">
        <v>158</v>
      </c>
      <c r="E360" s="229" t="s">
        <v>464</v>
      </c>
      <c r="F360" s="230" t="s">
        <v>465</v>
      </c>
      <c r="G360" s="231" t="s">
        <v>444</v>
      </c>
      <c r="H360" s="232">
        <v>1</v>
      </c>
      <c r="I360" s="233"/>
      <c r="J360" s="234">
        <f>ROUND(I360*H360,2)</f>
        <v>0</v>
      </c>
      <c r="K360" s="235"/>
      <c r="L360" s="44"/>
      <c r="M360" s="236" t="s">
        <v>1</v>
      </c>
      <c r="N360" s="237" t="s">
        <v>42</v>
      </c>
      <c r="O360" s="92"/>
      <c r="P360" s="238">
        <f>O360*H360</f>
        <v>0</v>
      </c>
      <c r="Q360" s="238">
        <v>0.0018400000000000001</v>
      </c>
      <c r="R360" s="238">
        <f>Q360*H360</f>
        <v>0.0018400000000000001</v>
      </c>
      <c r="S360" s="238">
        <v>0</v>
      </c>
      <c r="T360" s="239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40" t="s">
        <v>193</v>
      </c>
      <c r="AT360" s="240" t="s">
        <v>158</v>
      </c>
      <c r="AU360" s="240" t="s">
        <v>87</v>
      </c>
      <c r="AY360" s="17" t="s">
        <v>155</v>
      </c>
      <c r="BE360" s="241">
        <f>IF(N360="základní",J360,0)</f>
        <v>0</v>
      </c>
      <c r="BF360" s="241">
        <f>IF(N360="snížená",J360,0)</f>
        <v>0</v>
      </c>
      <c r="BG360" s="241">
        <f>IF(N360="zákl. přenesená",J360,0)</f>
        <v>0</v>
      </c>
      <c r="BH360" s="241">
        <f>IF(N360="sníž. přenesená",J360,0)</f>
        <v>0</v>
      </c>
      <c r="BI360" s="241">
        <f>IF(N360="nulová",J360,0)</f>
        <v>0</v>
      </c>
      <c r="BJ360" s="17" t="s">
        <v>163</v>
      </c>
      <c r="BK360" s="241">
        <f>ROUND(I360*H360,2)</f>
        <v>0</v>
      </c>
      <c r="BL360" s="17" t="s">
        <v>193</v>
      </c>
      <c r="BM360" s="240" t="s">
        <v>466</v>
      </c>
    </row>
    <row r="361" s="2" customFormat="1">
      <c r="A361" s="38"/>
      <c r="B361" s="39"/>
      <c r="C361" s="40"/>
      <c r="D361" s="242" t="s">
        <v>164</v>
      </c>
      <c r="E361" s="40"/>
      <c r="F361" s="243" t="s">
        <v>465</v>
      </c>
      <c r="G361" s="40"/>
      <c r="H361" s="40"/>
      <c r="I361" s="244"/>
      <c r="J361" s="40"/>
      <c r="K361" s="40"/>
      <c r="L361" s="44"/>
      <c r="M361" s="245"/>
      <c r="N361" s="246"/>
      <c r="O361" s="92"/>
      <c r="P361" s="92"/>
      <c r="Q361" s="92"/>
      <c r="R361" s="92"/>
      <c r="S361" s="92"/>
      <c r="T361" s="93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164</v>
      </c>
      <c r="AU361" s="17" t="s">
        <v>87</v>
      </c>
    </row>
    <row r="362" s="2" customFormat="1" ht="21.75" customHeight="1">
      <c r="A362" s="38"/>
      <c r="B362" s="39"/>
      <c r="C362" s="228" t="s">
        <v>467</v>
      </c>
      <c r="D362" s="228" t="s">
        <v>158</v>
      </c>
      <c r="E362" s="229" t="s">
        <v>468</v>
      </c>
      <c r="F362" s="230" t="s">
        <v>469</v>
      </c>
      <c r="G362" s="231" t="s">
        <v>161</v>
      </c>
      <c r="H362" s="232">
        <v>1</v>
      </c>
      <c r="I362" s="233"/>
      <c r="J362" s="234">
        <f>ROUND(I362*H362,2)</f>
        <v>0</v>
      </c>
      <c r="K362" s="235"/>
      <c r="L362" s="44"/>
      <c r="M362" s="236" t="s">
        <v>1</v>
      </c>
      <c r="N362" s="237" t="s">
        <v>42</v>
      </c>
      <c r="O362" s="92"/>
      <c r="P362" s="238">
        <f>O362*H362</f>
        <v>0</v>
      </c>
      <c r="Q362" s="238">
        <v>0.00012</v>
      </c>
      <c r="R362" s="238">
        <f>Q362*H362</f>
        <v>0.00012</v>
      </c>
      <c r="S362" s="238">
        <v>0</v>
      </c>
      <c r="T362" s="239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40" t="s">
        <v>193</v>
      </c>
      <c r="AT362" s="240" t="s">
        <v>158</v>
      </c>
      <c r="AU362" s="240" t="s">
        <v>87</v>
      </c>
      <c r="AY362" s="17" t="s">
        <v>155</v>
      </c>
      <c r="BE362" s="241">
        <f>IF(N362="základní",J362,0)</f>
        <v>0</v>
      </c>
      <c r="BF362" s="241">
        <f>IF(N362="snížená",J362,0)</f>
        <v>0</v>
      </c>
      <c r="BG362" s="241">
        <f>IF(N362="zákl. přenesená",J362,0)</f>
        <v>0</v>
      </c>
      <c r="BH362" s="241">
        <f>IF(N362="sníž. přenesená",J362,0)</f>
        <v>0</v>
      </c>
      <c r="BI362" s="241">
        <f>IF(N362="nulová",J362,0)</f>
        <v>0</v>
      </c>
      <c r="BJ362" s="17" t="s">
        <v>163</v>
      </c>
      <c r="BK362" s="241">
        <f>ROUND(I362*H362,2)</f>
        <v>0</v>
      </c>
      <c r="BL362" s="17" t="s">
        <v>193</v>
      </c>
      <c r="BM362" s="240" t="s">
        <v>470</v>
      </c>
    </row>
    <row r="363" s="2" customFormat="1">
      <c r="A363" s="38"/>
      <c r="B363" s="39"/>
      <c r="C363" s="40"/>
      <c r="D363" s="242" t="s">
        <v>164</v>
      </c>
      <c r="E363" s="40"/>
      <c r="F363" s="243" t="s">
        <v>469</v>
      </c>
      <c r="G363" s="40"/>
      <c r="H363" s="40"/>
      <c r="I363" s="244"/>
      <c r="J363" s="40"/>
      <c r="K363" s="40"/>
      <c r="L363" s="44"/>
      <c r="M363" s="245"/>
      <c r="N363" s="246"/>
      <c r="O363" s="92"/>
      <c r="P363" s="92"/>
      <c r="Q363" s="92"/>
      <c r="R363" s="92"/>
      <c r="S363" s="92"/>
      <c r="T363" s="93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164</v>
      </c>
      <c r="AU363" s="17" t="s">
        <v>87</v>
      </c>
    </row>
    <row r="364" s="2" customFormat="1" ht="21.75" customHeight="1">
      <c r="A364" s="38"/>
      <c r="B364" s="39"/>
      <c r="C364" s="269" t="s">
        <v>314</v>
      </c>
      <c r="D364" s="269" t="s">
        <v>238</v>
      </c>
      <c r="E364" s="270" t="s">
        <v>471</v>
      </c>
      <c r="F364" s="271" t="s">
        <v>472</v>
      </c>
      <c r="G364" s="272" t="s">
        <v>161</v>
      </c>
      <c r="H364" s="273">
        <v>1</v>
      </c>
      <c r="I364" s="274"/>
      <c r="J364" s="275">
        <f>ROUND(I364*H364,2)</f>
        <v>0</v>
      </c>
      <c r="K364" s="276"/>
      <c r="L364" s="277"/>
      <c r="M364" s="278" t="s">
        <v>1</v>
      </c>
      <c r="N364" s="279" t="s">
        <v>42</v>
      </c>
      <c r="O364" s="92"/>
      <c r="P364" s="238">
        <f>O364*H364</f>
        <v>0</v>
      </c>
      <c r="Q364" s="238">
        <v>0.0053800000000000002</v>
      </c>
      <c r="R364" s="238">
        <f>Q364*H364</f>
        <v>0.0053800000000000002</v>
      </c>
      <c r="S364" s="238">
        <v>0</v>
      </c>
      <c r="T364" s="239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40" t="s">
        <v>298</v>
      </c>
      <c r="AT364" s="240" t="s">
        <v>238</v>
      </c>
      <c r="AU364" s="240" t="s">
        <v>87</v>
      </c>
      <c r="AY364" s="17" t="s">
        <v>155</v>
      </c>
      <c r="BE364" s="241">
        <f>IF(N364="základní",J364,0)</f>
        <v>0</v>
      </c>
      <c r="BF364" s="241">
        <f>IF(N364="snížená",J364,0)</f>
        <v>0</v>
      </c>
      <c r="BG364" s="241">
        <f>IF(N364="zákl. přenesená",J364,0)</f>
        <v>0</v>
      </c>
      <c r="BH364" s="241">
        <f>IF(N364="sníž. přenesená",J364,0)</f>
        <v>0</v>
      </c>
      <c r="BI364" s="241">
        <f>IF(N364="nulová",J364,0)</f>
        <v>0</v>
      </c>
      <c r="BJ364" s="17" t="s">
        <v>163</v>
      </c>
      <c r="BK364" s="241">
        <f>ROUND(I364*H364,2)</f>
        <v>0</v>
      </c>
      <c r="BL364" s="17" t="s">
        <v>193</v>
      </c>
      <c r="BM364" s="240" t="s">
        <v>473</v>
      </c>
    </row>
    <row r="365" s="2" customFormat="1">
      <c r="A365" s="38"/>
      <c r="B365" s="39"/>
      <c r="C365" s="40"/>
      <c r="D365" s="242" t="s">
        <v>164</v>
      </c>
      <c r="E365" s="40"/>
      <c r="F365" s="243" t="s">
        <v>472</v>
      </c>
      <c r="G365" s="40"/>
      <c r="H365" s="40"/>
      <c r="I365" s="244"/>
      <c r="J365" s="40"/>
      <c r="K365" s="40"/>
      <c r="L365" s="44"/>
      <c r="M365" s="245"/>
      <c r="N365" s="246"/>
      <c r="O365" s="92"/>
      <c r="P365" s="92"/>
      <c r="Q365" s="92"/>
      <c r="R365" s="92"/>
      <c r="S365" s="92"/>
      <c r="T365" s="93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164</v>
      </c>
      <c r="AU365" s="17" t="s">
        <v>87</v>
      </c>
    </row>
    <row r="366" s="2" customFormat="1" ht="21.75" customHeight="1">
      <c r="A366" s="38"/>
      <c r="B366" s="39"/>
      <c r="C366" s="228" t="s">
        <v>474</v>
      </c>
      <c r="D366" s="228" t="s">
        <v>158</v>
      </c>
      <c r="E366" s="229" t="s">
        <v>475</v>
      </c>
      <c r="F366" s="230" t="s">
        <v>476</v>
      </c>
      <c r="G366" s="231" t="s">
        <v>227</v>
      </c>
      <c r="H366" s="232">
        <v>0.105</v>
      </c>
      <c r="I366" s="233"/>
      <c r="J366" s="234">
        <f>ROUND(I366*H366,2)</f>
        <v>0</v>
      </c>
      <c r="K366" s="235"/>
      <c r="L366" s="44"/>
      <c r="M366" s="236" t="s">
        <v>1</v>
      </c>
      <c r="N366" s="237" t="s">
        <v>42</v>
      </c>
      <c r="O366" s="92"/>
      <c r="P366" s="238">
        <f>O366*H366</f>
        <v>0</v>
      </c>
      <c r="Q366" s="238">
        <v>0</v>
      </c>
      <c r="R366" s="238">
        <f>Q366*H366</f>
        <v>0</v>
      </c>
      <c r="S366" s="238">
        <v>0</v>
      </c>
      <c r="T366" s="239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40" t="s">
        <v>193</v>
      </c>
      <c r="AT366" s="240" t="s">
        <v>158</v>
      </c>
      <c r="AU366" s="240" t="s">
        <v>87</v>
      </c>
      <c r="AY366" s="17" t="s">
        <v>155</v>
      </c>
      <c r="BE366" s="241">
        <f>IF(N366="základní",J366,0)</f>
        <v>0</v>
      </c>
      <c r="BF366" s="241">
        <f>IF(N366="snížená",J366,0)</f>
        <v>0</v>
      </c>
      <c r="BG366" s="241">
        <f>IF(N366="zákl. přenesená",J366,0)</f>
        <v>0</v>
      </c>
      <c r="BH366" s="241">
        <f>IF(N366="sníž. přenesená",J366,0)</f>
        <v>0</v>
      </c>
      <c r="BI366" s="241">
        <f>IF(N366="nulová",J366,0)</f>
        <v>0</v>
      </c>
      <c r="BJ366" s="17" t="s">
        <v>163</v>
      </c>
      <c r="BK366" s="241">
        <f>ROUND(I366*H366,2)</f>
        <v>0</v>
      </c>
      <c r="BL366" s="17" t="s">
        <v>193</v>
      </c>
      <c r="BM366" s="240" t="s">
        <v>477</v>
      </c>
    </row>
    <row r="367" s="2" customFormat="1">
      <c r="A367" s="38"/>
      <c r="B367" s="39"/>
      <c r="C367" s="40"/>
      <c r="D367" s="242" t="s">
        <v>164</v>
      </c>
      <c r="E367" s="40"/>
      <c r="F367" s="243" t="s">
        <v>478</v>
      </c>
      <c r="G367" s="40"/>
      <c r="H367" s="40"/>
      <c r="I367" s="244"/>
      <c r="J367" s="40"/>
      <c r="K367" s="40"/>
      <c r="L367" s="44"/>
      <c r="M367" s="245"/>
      <c r="N367" s="246"/>
      <c r="O367" s="92"/>
      <c r="P367" s="92"/>
      <c r="Q367" s="92"/>
      <c r="R367" s="92"/>
      <c r="S367" s="92"/>
      <c r="T367" s="93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164</v>
      </c>
      <c r="AU367" s="17" t="s">
        <v>87</v>
      </c>
    </row>
    <row r="368" s="12" customFormat="1" ht="22.8" customHeight="1">
      <c r="A368" s="12"/>
      <c r="B368" s="212"/>
      <c r="C368" s="213"/>
      <c r="D368" s="214" t="s">
        <v>73</v>
      </c>
      <c r="E368" s="226" t="s">
        <v>479</v>
      </c>
      <c r="F368" s="226" t="s">
        <v>480</v>
      </c>
      <c r="G368" s="213"/>
      <c r="H368" s="213"/>
      <c r="I368" s="216"/>
      <c r="J368" s="227">
        <f>BK368</f>
        <v>0</v>
      </c>
      <c r="K368" s="213"/>
      <c r="L368" s="218"/>
      <c r="M368" s="219"/>
      <c r="N368" s="220"/>
      <c r="O368" s="220"/>
      <c r="P368" s="221">
        <f>SUM(P369:P374)</f>
        <v>0</v>
      </c>
      <c r="Q368" s="220"/>
      <c r="R368" s="221">
        <f>SUM(R369:R374)</f>
        <v>0.00040000000000000002</v>
      </c>
      <c r="S368" s="220"/>
      <c r="T368" s="222">
        <f>SUM(T369:T374)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23" t="s">
        <v>87</v>
      </c>
      <c r="AT368" s="224" t="s">
        <v>73</v>
      </c>
      <c r="AU368" s="224" t="s">
        <v>81</v>
      </c>
      <c r="AY368" s="223" t="s">
        <v>155</v>
      </c>
      <c r="BK368" s="225">
        <f>SUM(BK369:BK374)</f>
        <v>0</v>
      </c>
    </row>
    <row r="369" s="2" customFormat="1" ht="21.75" customHeight="1">
      <c r="A369" s="38"/>
      <c r="B369" s="39"/>
      <c r="C369" s="228" t="s">
        <v>317</v>
      </c>
      <c r="D369" s="228" t="s">
        <v>158</v>
      </c>
      <c r="E369" s="229" t="s">
        <v>481</v>
      </c>
      <c r="F369" s="230" t="s">
        <v>482</v>
      </c>
      <c r="G369" s="231" t="s">
        <v>161</v>
      </c>
      <c r="H369" s="232">
        <v>2</v>
      </c>
      <c r="I369" s="233"/>
      <c r="J369" s="234">
        <f>ROUND(I369*H369,2)</f>
        <v>0</v>
      </c>
      <c r="K369" s="235"/>
      <c r="L369" s="44"/>
      <c r="M369" s="236" t="s">
        <v>1</v>
      </c>
      <c r="N369" s="237" t="s">
        <v>42</v>
      </c>
      <c r="O369" s="92"/>
      <c r="P369" s="238">
        <f>O369*H369</f>
        <v>0</v>
      </c>
      <c r="Q369" s="238">
        <v>0</v>
      </c>
      <c r="R369" s="238">
        <f>Q369*H369</f>
        <v>0</v>
      </c>
      <c r="S369" s="238">
        <v>0</v>
      </c>
      <c r="T369" s="239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40" t="s">
        <v>193</v>
      </c>
      <c r="AT369" s="240" t="s">
        <v>158</v>
      </c>
      <c r="AU369" s="240" t="s">
        <v>87</v>
      </c>
      <c r="AY369" s="17" t="s">
        <v>155</v>
      </c>
      <c r="BE369" s="241">
        <f>IF(N369="základní",J369,0)</f>
        <v>0</v>
      </c>
      <c r="BF369" s="241">
        <f>IF(N369="snížená",J369,0)</f>
        <v>0</v>
      </c>
      <c r="BG369" s="241">
        <f>IF(N369="zákl. přenesená",J369,0)</f>
        <v>0</v>
      </c>
      <c r="BH369" s="241">
        <f>IF(N369="sníž. přenesená",J369,0)</f>
        <v>0</v>
      </c>
      <c r="BI369" s="241">
        <f>IF(N369="nulová",J369,0)</f>
        <v>0</v>
      </c>
      <c r="BJ369" s="17" t="s">
        <v>163</v>
      </c>
      <c r="BK369" s="241">
        <f>ROUND(I369*H369,2)</f>
        <v>0</v>
      </c>
      <c r="BL369" s="17" t="s">
        <v>193</v>
      </c>
      <c r="BM369" s="240" t="s">
        <v>483</v>
      </c>
    </row>
    <row r="370" s="2" customFormat="1">
      <c r="A370" s="38"/>
      <c r="B370" s="39"/>
      <c r="C370" s="40"/>
      <c r="D370" s="242" t="s">
        <v>164</v>
      </c>
      <c r="E370" s="40"/>
      <c r="F370" s="243" t="s">
        <v>482</v>
      </c>
      <c r="G370" s="40"/>
      <c r="H370" s="40"/>
      <c r="I370" s="244"/>
      <c r="J370" s="40"/>
      <c r="K370" s="40"/>
      <c r="L370" s="44"/>
      <c r="M370" s="245"/>
      <c r="N370" s="246"/>
      <c r="O370" s="92"/>
      <c r="P370" s="92"/>
      <c r="Q370" s="92"/>
      <c r="R370" s="92"/>
      <c r="S370" s="92"/>
      <c r="T370" s="93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164</v>
      </c>
      <c r="AU370" s="17" t="s">
        <v>87</v>
      </c>
    </row>
    <row r="371" s="2" customFormat="1" ht="21.75" customHeight="1">
      <c r="A371" s="38"/>
      <c r="B371" s="39"/>
      <c r="C371" s="269" t="s">
        <v>484</v>
      </c>
      <c r="D371" s="269" t="s">
        <v>238</v>
      </c>
      <c r="E371" s="270" t="s">
        <v>485</v>
      </c>
      <c r="F371" s="271" t="s">
        <v>486</v>
      </c>
      <c r="G371" s="272" t="s">
        <v>161</v>
      </c>
      <c r="H371" s="273">
        <v>2</v>
      </c>
      <c r="I371" s="274"/>
      <c r="J371" s="275">
        <f>ROUND(I371*H371,2)</f>
        <v>0</v>
      </c>
      <c r="K371" s="276"/>
      <c r="L371" s="277"/>
      <c r="M371" s="278" t="s">
        <v>1</v>
      </c>
      <c r="N371" s="279" t="s">
        <v>42</v>
      </c>
      <c r="O371" s="92"/>
      <c r="P371" s="238">
        <f>O371*H371</f>
        <v>0</v>
      </c>
      <c r="Q371" s="238">
        <v>0.00020000000000000001</v>
      </c>
      <c r="R371" s="238">
        <f>Q371*H371</f>
        <v>0.00040000000000000002</v>
      </c>
      <c r="S371" s="238">
        <v>0</v>
      </c>
      <c r="T371" s="239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40" t="s">
        <v>298</v>
      </c>
      <c r="AT371" s="240" t="s">
        <v>238</v>
      </c>
      <c r="AU371" s="240" t="s">
        <v>87</v>
      </c>
      <c r="AY371" s="17" t="s">
        <v>155</v>
      </c>
      <c r="BE371" s="241">
        <f>IF(N371="základní",J371,0)</f>
        <v>0</v>
      </c>
      <c r="BF371" s="241">
        <f>IF(N371="snížená",J371,0)</f>
        <v>0</v>
      </c>
      <c r="BG371" s="241">
        <f>IF(N371="zákl. přenesená",J371,0)</f>
        <v>0</v>
      </c>
      <c r="BH371" s="241">
        <f>IF(N371="sníž. přenesená",J371,0)</f>
        <v>0</v>
      </c>
      <c r="BI371" s="241">
        <f>IF(N371="nulová",J371,0)</f>
        <v>0</v>
      </c>
      <c r="BJ371" s="17" t="s">
        <v>163</v>
      </c>
      <c r="BK371" s="241">
        <f>ROUND(I371*H371,2)</f>
        <v>0</v>
      </c>
      <c r="BL371" s="17" t="s">
        <v>193</v>
      </c>
      <c r="BM371" s="240" t="s">
        <v>487</v>
      </c>
    </row>
    <row r="372" s="2" customFormat="1">
      <c r="A372" s="38"/>
      <c r="B372" s="39"/>
      <c r="C372" s="40"/>
      <c r="D372" s="242" t="s">
        <v>164</v>
      </c>
      <c r="E372" s="40"/>
      <c r="F372" s="243" t="s">
        <v>486</v>
      </c>
      <c r="G372" s="40"/>
      <c r="H372" s="40"/>
      <c r="I372" s="244"/>
      <c r="J372" s="40"/>
      <c r="K372" s="40"/>
      <c r="L372" s="44"/>
      <c r="M372" s="245"/>
      <c r="N372" s="246"/>
      <c r="O372" s="92"/>
      <c r="P372" s="92"/>
      <c r="Q372" s="92"/>
      <c r="R372" s="92"/>
      <c r="S372" s="92"/>
      <c r="T372" s="93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164</v>
      </c>
      <c r="AU372" s="17" t="s">
        <v>87</v>
      </c>
    </row>
    <row r="373" s="2" customFormat="1" ht="21.75" customHeight="1">
      <c r="A373" s="38"/>
      <c r="B373" s="39"/>
      <c r="C373" s="228" t="s">
        <v>324</v>
      </c>
      <c r="D373" s="228" t="s">
        <v>158</v>
      </c>
      <c r="E373" s="229" t="s">
        <v>488</v>
      </c>
      <c r="F373" s="230" t="s">
        <v>489</v>
      </c>
      <c r="G373" s="231" t="s">
        <v>227</v>
      </c>
      <c r="H373" s="232">
        <v>0.001</v>
      </c>
      <c r="I373" s="233"/>
      <c r="J373" s="234">
        <f>ROUND(I373*H373,2)</f>
        <v>0</v>
      </c>
      <c r="K373" s="235"/>
      <c r="L373" s="44"/>
      <c r="M373" s="236" t="s">
        <v>1</v>
      </c>
      <c r="N373" s="237" t="s">
        <v>42</v>
      </c>
      <c r="O373" s="92"/>
      <c r="P373" s="238">
        <f>O373*H373</f>
        <v>0</v>
      </c>
      <c r="Q373" s="238">
        <v>0</v>
      </c>
      <c r="R373" s="238">
        <f>Q373*H373</f>
        <v>0</v>
      </c>
      <c r="S373" s="238">
        <v>0</v>
      </c>
      <c r="T373" s="239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40" t="s">
        <v>193</v>
      </c>
      <c r="AT373" s="240" t="s">
        <v>158</v>
      </c>
      <c r="AU373" s="240" t="s">
        <v>87</v>
      </c>
      <c r="AY373" s="17" t="s">
        <v>155</v>
      </c>
      <c r="BE373" s="241">
        <f>IF(N373="základní",J373,0)</f>
        <v>0</v>
      </c>
      <c r="BF373" s="241">
        <f>IF(N373="snížená",J373,0)</f>
        <v>0</v>
      </c>
      <c r="BG373" s="241">
        <f>IF(N373="zákl. přenesená",J373,0)</f>
        <v>0</v>
      </c>
      <c r="BH373" s="241">
        <f>IF(N373="sníž. přenesená",J373,0)</f>
        <v>0</v>
      </c>
      <c r="BI373" s="241">
        <f>IF(N373="nulová",J373,0)</f>
        <v>0</v>
      </c>
      <c r="BJ373" s="17" t="s">
        <v>163</v>
      </c>
      <c r="BK373" s="241">
        <f>ROUND(I373*H373,2)</f>
        <v>0</v>
      </c>
      <c r="BL373" s="17" t="s">
        <v>193</v>
      </c>
      <c r="BM373" s="240" t="s">
        <v>490</v>
      </c>
    </row>
    <row r="374" s="2" customFormat="1">
      <c r="A374" s="38"/>
      <c r="B374" s="39"/>
      <c r="C374" s="40"/>
      <c r="D374" s="242" t="s">
        <v>164</v>
      </c>
      <c r="E374" s="40"/>
      <c r="F374" s="243" t="s">
        <v>491</v>
      </c>
      <c r="G374" s="40"/>
      <c r="H374" s="40"/>
      <c r="I374" s="244"/>
      <c r="J374" s="40"/>
      <c r="K374" s="40"/>
      <c r="L374" s="44"/>
      <c r="M374" s="245"/>
      <c r="N374" s="246"/>
      <c r="O374" s="92"/>
      <c r="P374" s="92"/>
      <c r="Q374" s="92"/>
      <c r="R374" s="92"/>
      <c r="S374" s="92"/>
      <c r="T374" s="93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164</v>
      </c>
      <c r="AU374" s="17" t="s">
        <v>87</v>
      </c>
    </row>
    <row r="375" s="12" customFormat="1" ht="22.8" customHeight="1">
      <c r="A375" s="12"/>
      <c r="B375" s="212"/>
      <c r="C375" s="213"/>
      <c r="D375" s="214" t="s">
        <v>73</v>
      </c>
      <c r="E375" s="226" t="s">
        <v>492</v>
      </c>
      <c r="F375" s="226" t="s">
        <v>493</v>
      </c>
      <c r="G375" s="213"/>
      <c r="H375" s="213"/>
      <c r="I375" s="216"/>
      <c r="J375" s="227">
        <f>BK375</f>
        <v>0</v>
      </c>
      <c r="K375" s="213"/>
      <c r="L375" s="218"/>
      <c r="M375" s="219"/>
      <c r="N375" s="220"/>
      <c r="O375" s="220"/>
      <c r="P375" s="221">
        <f>SUM(P376:P389)</f>
        <v>0</v>
      </c>
      <c r="Q375" s="220"/>
      <c r="R375" s="221">
        <f>SUM(R376:R389)</f>
        <v>0.1160901</v>
      </c>
      <c r="S375" s="220"/>
      <c r="T375" s="222">
        <f>SUM(T376:T389)</f>
        <v>0.46799999999999997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23" t="s">
        <v>87</v>
      </c>
      <c r="AT375" s="224" t="s">
        <v>73</v>
      </c>
      <c r="AU375" s="224" t="s">
        <v>81</v>
      </c>
      <c r="AY375" s="223" t="s">
        <v>155</v>
      </c>
      <c r="BK375" s="225">
        <f>SUM(BK376:BK389)</f>
        <v>0</v>
      </c>
    </row>
    <row r="376" s="2" customFormat="1" ht="21.75" customHeight="1">
      <c r="A376" s="38"/>
      <c r="B376" s="39"/>
      <c r="C376" s="228" t="s">
        <v>494</v>
      </c>
      <c r="D376" s="228" t="s">
        <v>158</v>
      </c>
      <c r="E376" s="229" t="s">
        <v>495</v>
      </c>
      <c r="F376" s="230" t="s">
        <v>496</v>
      </c>
      <c r="G376" s="231" t="s">
        <v>167</v>
      </c>
      <c r="H376" s="232">
        <v>26</v>
      </c>
      <c r="I376" s="233"/>
      <c r="J376" s="234">
        <f>ROUND(I376*H376,2)</f>
        <v>0</v>
      </c>
      <c r="K376" s="235"/>
      <c r="L376" s="44"/>
      <c r="M376" s="236" t="s">
        <v>1</v>
      </c>
      <c r="N376" s="237" t="s">
        <v>42</v>
      </c>
      <c r="O376" s="92"/>
      <c r="P376" s="238">
        <f>O376*H376</f>
        <v>0</v>
      </c>
      <c r="Q376" s="238">
        <v>0</v>
      </c>
      <c r="R376" s="238">
        <f>Q376*H376</f>
        <v>0</v>
      </c>
      <c r="S376" s="238">
        <v>0.017999999999999999</v>
      </c>
      <c r="T376" s="239">
        <f>S376*H376</f>
        <v>0.46799999999999997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40" t="s">
        <v>193</v>
      </c>
      <c r="AT376" s="240" t="s">
        <v>158</v>
      </c>
      <c r="AU376" s="240" t="s">
        <v>87</v>
      </c>
      <c r="AY376" s="17" t="s">
        <v>155</v>
      </c>
      <c r="BE376" s="241">
        <f>IF(N376="základní",J376,0)</f>
        <v>0</v>
      </c>
      <c r="BF376" s="241">
        <f>IF(N376="snížená",J376,0)</f>
        <v>0</v>
      </c>
      <c r="BG376" s="241">
        <f>IF(N376="zákl. přenesená",J376,0)</f>
        <v>0</v>
      </c>
      <c r="BH376" s="241">
        <f>IF(N376="sníž. přenesená",J376,0)</f>
        <v>0</v>
      </c>
      <c r="BI376" s="241">
        <f>IF(N376="nulová",J376,0)</f>
        <v>0</v>
      </c>
      <c r="BJ376" s="17" t="s">
        <v>163</v>
      </c>
      <c r="BK376" s="241">
        <f>ROUND(I376*H376,2)</f>
        <v>0</v>
      </c>
      <c r="BL376" s="17" t="s">
        <v>193</v>
      </c>
      <c r="BM376" s="240" t="s">
        <v>497</v>
      </c>
    </row>
    <row r="377" s="2" customFormat="1">
      <c r="A377" s="38"/>
      <c r="B377" s="39"/>
      <c r="C377" s="40"/>
      <c r="D377" s="242" t="s">
        <v>164</v>
      </c>
      <c r="E377" s="40"/>
      <c r="F377" s="243" t="s">
        <v>496</v>
      </c>
      <c r="G377" s="40"/>
      <c r="H377" s="40"/>
      <c r="I377" s="244"/>
      <c r="J377" s="40"/>
      <c r="K377" s="40"/>
      <c r="L377" s="44"/>
      <c r="M377" s="245"/>
      <c r="N377" s="246"/>
      <c r="O377" s="92"/>
      <c r="P377" s="92"/>
      <c r="Q377" s="92"/>
      <c r="R377" s="92"/>
      <c r="S377" s="92"/>
      <c r="T377" s="93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164</v>
      </c>
      <c r="AU377" s="17" t="s">
        <v>87</v>
      </c>
    </row>
    <row r="378" s="13" customFormat="1">
      <c r="A378" s="13"/>
      <c r="B378" s="247"/>
      <c r="C378" s="248"/>
      <c r="D378" s="242" t="s">
        <v>172</v>
      </c>
      <c r="E378" s="249" t="s">
        <v>1</v>
      </c>
      <c r="F378" s="250" t="s">
        <v>498</v>
      </c>
      <c r="G378" s="248"/>
      <c r="H378" s="251">
        <v>26</v>
      </c>
      <c r="I378" s="252"/>
      <c r="J378" s="248"/>
      <c r="K378" s="248"/>
      <c r="L378" s="253"/>
      <c r="M378" s="254"/>
      <c r="N378" s="255"/>
      <c r="O378" s="255"/>
      <c r="P378" s="255"/>
      <c r="Q378" s="255"/>
      <c r="R378" s="255"/>
      <c r="S378" s="255"/>
      <c r="T378" s="25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7" t="s">
        <v>172</v>
      </c>
      <c r="AU378" s="257" t="s">
        <v>87</v>
      </c>
      <c r="AV378" s="13" t="s">
        <v>87</v>
      </c>
      <c r="AW378" s="13" t="s">
        <v>30</v>
      </c>
      <c r="AX378" s="13" t="s">
        <v>74</v>
      </c>
      <c r="AY378" s="257" t="s">
        <v>155</v>
      </c>
    </row>
    <row r="379" s="14" customFormat="1">
      <c r="A379" s="14"/>
      <c r="B379" s="258"/>
      <c r="C379" s="259"/>
      <c r="D379" s="242" t="s">
        <v>172</v>
      </c>
      <c r="E379" s="260" t="s">
        <v>1</v>
      </c>
      <c r="F379" s="261" t="s">
        <v>174</v>
      </c>
      <c r="G379" s="259"/>
      <c r="H379" s="262">
        <v>26</v>
      </c>
      <c r="I379" s="263"/>
      <c r="J379" s="259"/>
      <c r="K379" s="259"/>
      <c r="L379" s="264"/>
      <c r="M379" s="265"/>
      <c r="N379" s="266"/>
      <c r="O379" s="266"/>
      <c r="P379" s="266"/>
      <c r="Q379" s="266"/>
      <c r="R379" s="266"/>
      <c r="S379" s="266"/>
      <c r="T379" s="267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8" t="s">
        <v>172</v>
      </c>
      <c r="AU379" s="268" t="s">
        <v>87</v>
      </c>
      <c r="AV379" s="14" t="s">
        <v>162</v>
      </c>
      <c r="AW379" s="14" t="s">
        <v>30</v>
      </c>
      <c r="AX379" s="14" t="s">
        <v>81</v>
      </c>
      <c r="AY379" s="268" t="s">
        <v>155</v>
      </c>
    </row>
    <row r="380" s="2" customFormat="1" ht="33" customHeight="1">
      <c r="A380" s="38"/>
      <c r="B380" s="39"/>
      <c r="C380" s="228" t="s">
        <v>327</v>
      </c>
      <c r="D380" s="228" t="s">
        <v>158</v>
      </c>
      <c r="E380" s="229" t="s">
        <v>499</v>
      </c>
      <c r="F380" s="230" t="s">
        <v>500</v>
      </c>
      <c r="G380" s="231" t="s">
        <v>170</v>
      </c>
      <c r="H380" s="232">
        <v>8</v>
      </c>
      <c r="I380" s="233"/>
      <c r="J380" s="234">
        <f>ROUND(I380*H380,2)</f>
        <v>0</v>
      </c>
      <c r="K380" s="235"/>
      <c r="L380" s="44"/>
      <c r="M380" s="236" t="s">
        <v>1</v>
      </c>
      <c r="N380" s="237" t="s">
        <v>42</v>
      </c>
      <c r="O380" s="92"/>
      <c r="P380" s="238">
        <f>O380*H380</f>
        <v>0</v>
      </c>
      <c r="Q380" s="238">
        <v>0</v>
      </c>
      <c r="R380" s="238">
        <f>Q380*H380</f>
        <v>0</v>
      </c>
      <c r="S380" s="238">
        <v>0</v>
      </c>
      <c r="T380" s="239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40" t="s">
        <v>193</v>
      </c>
      <c r="AT380" s="240" t="s">
        <v>158</v>
      </c>
      <c r="AU380" s="240" t="s">
        <v>87</v>
      </c>
      <c r="AY380" s="17" t="s">
        <v>155</v>
      </c>
      <c r="BE380" s="241">
        <f>IF(N380="základní",J380,0)</f>
        <v>0</v>
      </c>
      <c r="BF380" s="241">
        <f>IF(N380="snížená",J380,0)</f>
        <v>0</v>
      </c>
      <c r="BG380" s="241">
        <f>IF(N380="zákl. přenesená",J380,0)</f>
        <v>0</v>
      </c>
      <c r="BH380" s="241">
        <f>IF(N380="sníž. přenesená",J380,0)</f>
        <v>0</v>
      </c>
      <c r="BI380" s="241">
        <f>IF(N380="nulová",J380,0)</f>
        <v>0</v>
      </c>
      <c r="BJ380" s="17" t="s">
        <v>163</v>
      </c>
      <c r="BK380" s="241">
        <f>ROUND(I380*H380,2)</f>
        <v>0</v>
      </c>
      <c r="BL380" s="17" t="s">
        <v>193</v>
      </c>
      <c r="BM380" s="240" t="s">
        <v>501</v>
      </c>
    </row>
    <row r="381" s="2" customFormat="1">
      <c r="A381" s="38"/>
      <c r="B381" s="39"/>
      <c r="C381" s="40"/>
      <c r="D381" s="242" t="s">
        <v>164</v>
      </c>
      <c r="E381" s="40"/>
      <c r="F381" s="243" t="s">
        <v>500</v>
      </c>
      <c r="G381" s="40"/>
      <c r="H381" s="40"/>
      <c r="I381" s="244"/>
      <c r="J381" s="40"/>
      <c r="K381" s="40"/>
      <c r="L381" s="44"/>
      <c r="M381" s="245"/>
      <c r="N381" s="246"/>
      <c r="O381" s="92"/>
      <c r="P381" s="92"/>
      <c r="Q381" s="92"/>
      <c r="R381" s="92"/>
      <c r="S381" s="92"/>
      <c r="T381" s="93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164</v>
      </c>
      <c r="AU381" s="17" t="s">
        <v>87</v>
      </c>
    </row>
    <row r="382" s="13" customFormat="1">
      <c r="A382" s="13"/>
      <c r="B382" s="247"/>
      <c r="C382" s="248"/>
      <c r="D382" s="242" t="s">
        <v>172</v>
      </c>
      <c r="E382" s="249" t="s">
        <v>1</v>
      </c>
      <c r="F382" s="250" t="s">
        <v>391</v>
      </c>
      <c r="G382" s="248"/>
      <c r="H382" s="251">
        <v>8</v>
      </c>
      <c r="I382" s="252"/>
      <c r="J382" s="248"/>
      <c r="K382" s="248"/>
      <c r="L382" s="253"/>
      <c r="M382" s="254"/>
      <c r="N382" s="255"/>
      <c r="O382" s="255"/>
      <c r="P382" s="255"/>
      <c r="Q382" s="255"/>
      <c r="R382" s="255"/>
      <c r="S382" s="255"/>
      <c r="T382" s="25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7" t="s">
        <v>172</v>
      </c>
      <c r="AU382" s="257" t="s">
        <v>87</v>
      </c>
      <c r="AV382" s="13" t="s">
        <v>87</v>
      </c>
      <c r="AW382" s="13" t="s">
        <v>30</v>
      </c>
      <c r="AX382" s="13" t="s">
        <v>74</v>
      </c>
      <c r="AY382" s="257" t="s">
        <v>155</v>
      </c>
    </row>
    <row r="383" s="14" customFormat="1">
      <c r="A383" s="14"/>
      <c r="B383" s="258"/>
      <c r="C383" s="259"/>
      <c r="D383" s="242" t="s">
        <v>172</v>
      </c>
      <c r="E383" s="260" t="s">
        <v>1</v>
      </c>
      <c r="F383" s="261" t="s">
        <v>174</v>
      </c>
      <c r="G383" s="259"/>
      <c r="H383" s="262">
        <v>8</v>
      </c>
      <c r="I383" s="263"/>
      <c r="J383" s="259"/>
      <c r="K383" s="259"/>
      <c r="L383" s="264"/>
      <c r="M383" s="265"/>
      <c r="N383" s="266"/>
      <c r="O383" s="266"/>
      <c r="P383" s="266"/>
      <c r="Q383" s="266"/>
      <c r="R383" s="266"/>
      <c r="S383" s="266"/>
      <c r="T383" s="267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8" t="s">
        <v>172</v>
      </c>
      <c r="AU383" s="268" t="s">
        <v>87</v>
      </c>
      <c r="AV383" s="14" t="s">
        <v>162</v>
      </c>
      <c r="AW383" s="14" t="s">
        <v>30</v>
      </c>
      <c r="AX383" s="14" t="s">
        <v>81</v>
      </c>
      <c r="AY383" s="268" t="s">
        <v>155</v>
      </c>
    </row>
    <row r="384" s="2" customFormat="1" ht="21.75" customHeight="1">
      <c r="A384" s="38"/>
      <c r="B384" s="39"/>
      <c r="C384" s="269" t="s">
        <v>502</v>
      </c>
      <c r="D384" s="269" t="s">
        <v>238</v>
      </c>
      <c r="E384" s="270" t="s">
        <v>503</v>
      </c>
      <c r="F384" s="271" t="s">
        <v>504</v>
      </c>
      <c r="G384" s="272" t="s">
        <v>211</v>
      </c>
      <c r="H384" s="273">
        <v>0.20999999999999999</v>
      </c>
      <c r="I384" s="274"/>
      <c r="J384" s="275">
        <f>ROUND(I384*H384,2)</f>
        <v>0</v>
      </c>
      <c r="K384" s="276"/>
      <c r="L384" s="277"/>
      <c r="M384" s="278" t="s">
        <v>1</v>
      </c>
      <c r="N384" s="279" t="s">
        <v>42</v>
      </c>
      <c r="O384" s="92"/>
      <c r="P384" s="238">
        <f>O384*H384</f>
        <v>0</v>
      </c>
      <c r="Q384" s="238">
        <v>0.55000000000000004</v>
      </c>
      <c r="R384" s="238">
        <f>Q384*H384</f>
        <v>0.11550000000000001</v>
      </c>
      <c r="S384" s="238">
        <v>0</v>
      </c>
      <c r="T384" s="239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40" t="s">
        <v>298</v>
      </c>
      <c r="AT384" s="240" t="s">
        <v>238</v>
      </c>
      <c r="AU384" s="240" t="s">
        <v>87</v>
      </c>
      <c r="AY384" s="17" t="s">
        <v>155</v>
      </c>
      <c r="BE384" s="241">
        <f>IF(N384="základní",J384,0)</f>
        <v>0</v>
      </c>
      <c r="BF384" s="241">
        <f>IF(N384="snížená",J384,0)</f>
        <v>0</v>
      </c>
      <c r="BG384" s="241">
        <f>IF(N384="zákl. přenesená",J384,0)</f>
        <v>0</v>
      </c>
      <c r="BH384" s="241">
        <f>IF(N384="sníž. přenesená",J384,0)</f>
        <v>0</v>
      </c>
      <c r="BI384" s="241">
        <f>IF(N384="nulová",J384,0)</f>
        <v>0</v>
      </c>
      <c r="BJ384" s="17" t="s">
        <v>163</v>
      </c>
      <c r="BK384" s="241">
        <f>ROUND(I384*H384,2)</f>
        <v>0</v>
      </c>
      <c r="BL384" s="17" t="s">
        <v>193</v>
      </c>
      <c r="BM384" s="240" t="s">
        <v>505</v>
      </c>
    </row>
    <row r="385" s="2" customFormat="1">
      <c r="A385" s="38"/>
      <c r="B385" s="39"/>
      <c r="C385" s="40"/>
      <c r="D385" s="242" t="s">
        <v>164</v>
      </c>
      <c r="E385" s="40"/>
      <c r="F385" s="243" t="s">
        <v>504</v>
      </c>
      <c r="G385" s="40"/>
      <c r="H385" s="40"/>
      <c r="I385" s="244"/>
      <c r="J385" s="40"/>
      <c r="K385" s="40"/>
      <c r="L385" s="44"/>
      <c r="M385" s="245"/>
      <c r="N385" s="246"/>
      <c r="O385" s="92"/>
      <c r="P385" s="92"/>
      <c r="Q385" s="92"/>
      <c r="R385" s="92"/>
      <c r="S385" s="92"/>
      <c r="T385" s="93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164</v>
      </c>
      <c r="AU385" s="17" t="s">
        <v>87</v>
      </c>
    </row>
    <row r="386" s="2" customFormat="1" ht="21.75" customHeight="1">
      <c r="A386" s="38"/>
      <c r="B386" s="39"/>
      <c r="C386" s="228" t="s">
        <v>331</v>
      </c>
      <c r="D386" s="228" t="s">
        <v>158</v>
      </c>
      <c r="E386" s="229" t="s">
        <v>506</v>
      </c>
      <c r="F386" s="230" t="s">
        <v>507</v>
      </c>
      <c r="G386" s="231" t="s">
        <v>211</v>
      </c>
      <c r="H386" s="232">
        <v>0.20999999999999999</v>
      </c>
      <c r="I386" s="233"/>
      <c r="J386" s="234">
        <f>ROUND(I386*H386,2)</f>
        <v>0</v>
      </c>
      <c r="K386" s="235"/>
      <c r="L386" s="44"/>
      <c r="M386" s="236" t="s">
        <v>1</v>
      </c>
      <c r="N386" s="237" t="s">
        <v>42</v>
      </c>
      <c r="O386" s="92"/>
      <c r="P386" s="238">
        <f>O386*H386</f>
        <v>0</v>
      </c>
      <c r="Q386" s="238">
        <v>0.00281</v>
      </c>
      <c r="R386" s="238">
        <f>Q386*H386</f>
        <v>0.00059009999999999998</v>
      </c>
      <c r="S386" s="238">
        <v>0</v>
      </c>
      <c r="T386" s="239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40" t="s">
        <v>193</v>
      </c>
      <c r="AT386" s="240" t="s">
        <v>158</v>
      </c>
      <c r="AU386" s="240" t="s">
        <v>87</v>
      </c>
      <c r="AY386" s="17" t="s">
        <v>155</v>
      </c>
      <c r="BE386" s="241">
        <f>IF(N386="základní",J386,0)</f>
        <v>0</v>
      </c>
      <c r="BF386" s="241">
        <f>IF(N386="snížená",J386,0)</f>
        <v>0</v>
      </c>
      <c r="BG386" s="241">
        <f>IF(N386="zákl. přenesená",J386,0)</f>
        <v>0</v>
      </c>
      <c r="BH386" s="241">
        <f>IF(N386="sníž. přenesená",J386,0)</f>
        <v>0</v>
      </c>
      <c r="BI386" s="241">
        <f>IF(N386="nulová",J386,0)</f>
        <v>0</v>
      </c>
      <c r="BJ386" s="17" t="s">
        <v>163</v>
      </c>
      <c r="BK386" s="241">
        <f>ROUND(I386*H386,2)</f>
        <v>0</v>
      </c>
      <c r="BL386" s="17" t="s">
        <v>193</v>
      </c>
      <c r="BM386" s="240" t="s">
        <v>508</v>
      </c>
    </row>
    <row r="387" s="2" customFormat="1">
      <c r="A387" s="38"/>
      <c r="B387" s="39"/>
      <c r="C387" s="40"/>
      <c r="D387" s="242" t="s">
        <v>164</v>
      </c>
      <c r="E387" s="40"/>
      <c r="F387" s="243" t="s">
        <v>507</v>
      </c>
      <c r="G387" s="40"/>
      <c r="H387" s="40"/>
      <c r="I387" s="244"/>
      <c r="J387" s="40"/>
      <c r="K387" s="40"/>
      <c r="L387" s="44"/>
      <c r="M387" s="245"/>
      <c r="N387" s="246"/>
      <c r="O387" s="92"/>
      <c r="P387" s="92"/>
      <c r="Q387" s="92"/>
      <c r="R387" s="92"/>
      <c r="S387" s="92"/>
      <c r="T387" s="93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164</v>
      </c>
      <c r="AU387" s="17" t="s">
        <v>87</v>
      </c>
    </row>
    <row r="388" s="2" customFormat="1" ht="21.75" customHeight="1">
      <c r="A388" s="38"/>
      <c r="B388" s="39"/>
      <c r="C388" s="228" t="s">
        <v>509</v>
      </c>
      <c r="D388" s="228" t="s">
        <v>158</v>
      </c>
      <c r="E388" s="229" t="s">
        <v>510</v>
      </c>
      <c r="F388" s="230" t="s">
        <v>511</v>
      </c>
      <c r="G388" s="231" t="s">
        <v>227</v>
      </c>
      <c r="H388" s="232">
        <v>0.11600000000000001</v>
      </c>
      <c r="I388" s="233"/>
      <c r="J388" s="234">
        <f>ROUND(I388*H388,2)</f>
        <v>0</v>
      </c>
      <c r="K388" s="235"/>
      <c r="L388" s="44"/>
      <c r="M388" s="236" t="s">
        <v>1</v>
      </c>
      <c r="N388" s="237" t="s">
        <v>42</v>
      </c>
      <c r="O388" s="92"/>
      <c r="P388" s="238">
        <f>O388*H388</f>
        <v>0</v>
      </c>
      <c r="Q388" s="238">
        <v>0</v>
      </c>
      <c r="R388" s="238">
        <f>Q388*H388</f>
        <v>0</v>
      </c>
      <c r="S388" s="238">
        <v>0</v>
      </c>
      <c r="T388" s="239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40" t="s">
        <v>193</v>
      </c>
      <c r="AT388" s="240" t="s">
        <v>158</v>
      </c>
      <c r="AU388" s="240" t="s">
        <v>87</v>
      </c>
      <c r="AY388" s="17" t="s">
        <v>155</v>
      </c>
      <c r="BE388" s="241">
        <f>IF(N388="základní",J388,0)</f>
        <v>0</v>
      </c>
      <c r="BF388" s="241">
        <f>IF(N388="snížená",J388,0)</f>
        <v>0</v>
      </c>
      <c r="BG388" s="241">
        <f>IF(N388="zákl. přenesená",J388,0)</f>
        <v>0</v>
      </c>
      <c r="BH388" s="241">
        <f>IF(N388="sníž. přenesená",J388,0)</f>
        <v>0</v>
      </c>
      <c r="BI388" s="241">
        <f>IF(N388="nulová",J388,0)</f>
        <v>0</v>
      </c>
      <c r="BJ388" s="17" t="s">
        <v>163</v>
      </c>
      <c r="BK388" s="241">
        <f>ROUND(I388*H388,2)</f>
        <v>0</v>
      </c>
      <c r="BL388" s="17" t="s">
        <v>193</v>
      </c>
      <c r="BM388" s="240" t="s">
        <v>512</v>
      </c>
    </row>
    <row r="389" s="2" customFormat="1">
      <c r="A389" s="38"/>
      <c r="B389" s="39"/>
      <c r="C389" s="40"/>
      <c r="D389" s="242" t="s">
        <v>164</v>
      </c>
      <c r="E389" s="40"/>
      <c r="F389" s="243" t="s">
        <v>513</v>
      </c>
      <c r="G389" s="40"/>
      <c r="H389" s="40"/>
      <c r="I389" s="244"/>
      <c r="J389" s="40"/>
      <c r="K389" s="40"/>
      <c r="L389" s="44"/>
      <c r="M389" s="245"/>
      <c r="N389" s="246"/>
      <c r="O389" s="92"/>
      <c r="P389" s="92"/>
      <c r="Q389" s="92"/>
      <c r="R389" s="92"/>
      <c r="S389" s="92"/>
      <c r="T389" s="93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164</v>
      </c>
      <c r="AU389" s="17" t="s">
        <v>87</v>
      </c>
    </row>
    <row r="390" s="12" customFormat="1" ht="22.8" customHeight="1">
      <c r="A390" s="12"/>
      <c r="B390" s="212"/>
      <c r="C390" s="213"/>
      <c r="D390" s="214" t="s">
        <v>73</v>
      </c>
      <c r="E390" s="226" t="s">
        <v>514</v>
      </c>
      <c r="F390" s="226" t="s">
        <v>515</v>
      </c>
      <c r="G390" s="213"/>
      <c r="H390" s="213"/>
      <c r="I390" s="216"/>
      <c r="J390" s="227">
        <f>BK390</f>
        <v>0</v>
      </c>
      <c r="K390" s="213"/>
      <c r="L390" s="218"/>
      <c r="M390" s="219"/>
      <c r="N390" s="220"/>
      <c r="O390" s="220"/>
      <c r="P390" s="221">
        <f>SUM(P391:P416)</f>
        <v>0</v>
      </c>
      <c r="Q390" s="220"/>
      <c r="R390" s="221">
        <f>SUM(R391:R416)</f>
        <v>0.80344346</v>
      </c>
      <c r="S390" s="220"/>
      <c r="T390" s="222">
        <f>SUM(T391:T416)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23" t="s">
        <v>87</v>
      </c>
      <c r="AT390" s="224" t="s">
        <v>73</v>
      </c>
      <c r="AU390" s="224" t="s">
        <v>81</v>
      </c>
      <c r="AY390" s="223" t="s">
        <v>155</v>
      </c>
      <c r="BK390" s="225">
        <f>SUM(BK391:BK416)</f>
        <v>0</v>
      </c>
    </row>
    <row r="391" s="2" customFormat="1" ht="44.25" customHeight="1">
      <c r="A391" s="38"/>
      <c r="B391" s="39"/>
      <c r="C391" s="228" t="s">
        <v>334</v>
      </c>
      <c r="D391" s="228" t="s">
        <v>158</v>
      </c>
      <c r="E391" s="229" t="s">
        <v>516</v>
      </c>
      <c r="F391" s="230" t="s">
        <v>517</v>
      </c>
      <c r="G391" s="231" t="s">
        <v>167</v>
      </c>
      <c r="H391" s="232">
        <v>59.729999999999997</v>
      </c>
      <c r="I391" s="233"/>
      <c r="J391" s="234">
        <f>ROUND(I391*H391,2)</f>
        <v>0</v>
      </c>
      <c r="K391" s="235"/>
      <c r="L391" s="44"/>
      <c r="M391" s="236" t="s">
        <v>1</v>
      </c>
      <c r="N391" s="237" t="s">
        <v>42</v>
      </c>
      <c r="O391" s="92"/>
      <c r="P391" s="238">
        <f>O391*H391</f>
        <v>0</v>
      </c>
      <c r="Q391" s="238">
        <v>0.012200000000000001</v>
      </c>
      <c r="R391" s="238">
        <f>Q391*H391</f>
        <v>0.72870599999999996</v>
      </c>
      <c r="S391" s="238">
        <v>0</v>
      </c>
      <c r="T391" s="239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40" t="s">
        <v>193</v>
      </c>
      <c r="AT391" s="240" t="s">
        <v>158</v>
      </c>
      <c r="AU391" s="240" t="s">
        <v>87</v>
      </c>
      <c r="AY391" s="17" t="s">
        <v>155</v>
      </c>
      <c r="BE391" s="241">
        <f>IF(N391="základní",J391,0)</f>
        <v>0</v>
      </c>
      <c r="BF391" s="241">
        <f>IF(N391="snížená",J391,0)</f>
        <v>0</v>
      </c>
      <c r="BG391" s="241">
        <f>IF(N391="zákl. přenesená",J391,0)</f>
        <v>0</v>
      </c>
      <c r="BH391" s="241">
        <f>IF(N391="sníž. přenesená",J391,0)</f>
        <v>0</v>
      </c>
      <c r="BI391" s="241">
        <f>IF(N391="nulová",J391,0)</f>
        <v>0</v>
      </c>
      <c r="BJ391" s="17" t="s">
        <v>163</v>
      </c>
      <c r="BK391" s="241">
        <f>ROUND(I391*H391,2)</f>
        <v>0</v>
      </c>
      <c r="BL391" s="17" t="s">
        <v>193</v>
      </c>
      <c r="BM391" s="240" t="s">
        <v>518</v>
      </c>
    </row>
    <row r="392" s="2" customFormat="1">
      <c r="A392" s="38"/>
      <c r="B392" s="39"/>
      <c r="C392" s="40"/>
      <c r="D392" s="242" t="s">
        <v>164</v>
      </c>
      <c r="E392" s="40"/>
      <c r="F392" s="243" t="s">
        <v>517</v>
      </c>
      <c r="G392" s="40"/>
      <c r="H392" s="40"/>
      <c r="I392" s="244"/>
      <c r="J392" s="40"/>
      <c r="K392" s="40"/>
      <c r="L392" s="44"/>
      <c r="M392" s="245"/>
      <c r="N392" s="246"/>
      <c r="O392" s="92"/>
      <c r="P392" s="92"/>
      <c r="Q392" s="92"/>
      <c r="R392" s="92"/>
      <c r="S392" s="92"/>
      <c r="T392" s="93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164</v>
      </c>
      <c r="AU392" s="17" t="s">
        <v>87</v>
      </c>
    </row>
    <row r="393" s="13" customFormat="1">
      <c r="A393" s="13"/>
      <c r="B393" s="247"/>
      <c r="C393" s="248"/>
      <c r="D393" s="242" t="s">
        <v>172</v>
      </c>
      <c r="E393" s="249" t="s">
        <v>1</v>
      </c>
      <c r="F393" s="250" t="s">
        <v>519</v>
      </c>
      <c r="G393" s="248"/>
      <c r="H393" s="251">
        <v>59.729999999999997</v>
      </c>
      <c r="I393" s="252"/>
      <c r="J393" s="248"/>
      <c r="K393" s="248"/>
      <c r="L393" s="253"/>
      <c r="M393" s="254"/>
      <c r="N393" s="255"/>
      <c r="O393" s="255"/>
      <c r="P393" s="255"/>
      <c r="Q393" s="255"/>
      <c r="R393" s="255"/>
      <c r="S393" s="255"/>
      <c r="T393" s="25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7" t="s">
        <v>172</v>
      </c>
      <c r="AU393" s="257" t="s">
        <v>87</v>
      </c>
      <c r="AV393" s="13" t="s">
        <v>87</v>
      </c>
      <c r="AW393" s="13" t="s">
        <v>30</v>
      </c>
      <c r="AX393" s="13" t="s">
        <v>74</v>
      </c>
      <c r="AY393" s="257" t="s">
        <v>155</v>
      </c>
    </row>
    <row r="394" s="14" customFormat="1">
      <c r="A394" s="14"/>
      <c r="B394" s="258"/>
      <c r="C394" s="259"/>
      <c r="D394" s="242" t="s">
        <v>172</v>
      </c>
      <c r="E394" s="260" t="s">
        <v>1</v>
      </c>
      <c r="F394" s="261" t="s">
        <v>174</v>
      </c>
      <c r="G394" s="259"/>
      <c r="H394" s="262">
        <v>59.729999999999997</v>
      </c>
      <c r="I394" s="263"/>
      <c r="J394" s="259"/>
      <c r="K394" s="259"/>
      <c r="L394" s="264"/>
      <c r="M394" s="265"/>
      <c r="N394" s="266"/>
      <c r="O394" s="266"/>
      <c r="P394" s="266"/>
      <c r="Q394" s="266"/>
      <c r="R394" s="266"/>
      <c r="S394" s="266"/>
      <c r="T394" s="267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8" t="s">
        <v>172</v>
      </c>
      <c r="AU394" s="268" t="s">
        <v>87</v>
      </c>
      <c r="AV394" s="14" t="s">
        <v>162</v>
      </c>
      <c r="AW394" s="14" t="s">
        <v>30</v>
      </c>
      <c r="AX394" s="14" t="s">
        <v>81</v>
      </c>
      <c r="AY394" s="268" t="s">
        <v>155</v>
      </c>
    </row>
    <row r="395" s="2" customFormat="1" ht="44.25" customHeight="1">
      <c r="A395" s="38"/>
      <c r="B395" s="39"/>
      <c r="C395" s="228" t="s">
        <v>520</v>
      </c>
      <c r="D395" s="228" t="s">
        <v>158</v>
      </c>
      <c r="E395" s="229" t="s">
        <v>521</v>
      </c>
      <c r="F395" s="230" t="s">
        <v>522</v>
      </c>
      <c r="G395" s="231" t="s">
        <v>167</v>
      </c>
      <c r="H395" s="232">
        <v>3.5</v>
      </c>
      <c r="I395" s="233"/>
      <c r="J395" s="234">
        <f>ROUND(I395*H395,2)</f>
        <v>0</v>
      </c>
      <c r="K395" s="235"/>
      <c r="L395" s="44"/>
      <c r="M395" s="236" t="s">
        <v>1</v>
      </c>
      <c r="N395" s="237" t="s">
        <v>42</v>
      </c>
      <c r="O395" s="92"/>
      <c r="P395" s="238">
        <f>O395*H395</f>
        <v>0</v>
      </c>
      <c r="Q395" s="238">
        <v>0.012590000000000001</v>
      </c>
      <c r="R395" s="238">
        <f>Q395*H395</f>
        <v>0.044065</v>
      </c>
      <c r="S395" s="238">
        <v>0</v>
      </c>
      <c r="T395" s="239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40" t="s">
        <v>193</v>
      </c>
      <c r="AT395" s="240" t="s">
        <v>158</v>
      </c>
      <c r="AU395" s="240" t="s">
        <v>87</v>
      </c>
      <c r="AY395" s="17" t="s">
        <v>155</v>
      </c>
      <c r="BE395" s="241">
        <f>IF(N395="základní",J395,0)</f>
        <v>0</v>
      </c>
      <c r="BF395" s="241">
        <f>IF(N395="snížená",J395,0)</f>
        <v>0</v>
      </c>
      <c r="BG395" s="241">
        <f>IF(N395="zákl. přenesená",J395,0)</f>
        <v>0</v>
      </c>
      <c r="BH395" s="241">
        <f>IF(N395="sníž. přenesená",J395,0)</f>
        <v>0</v>
      </c>
      <c r="BI395" s="241">
        <f>IF(N395="nulová",J395,0)</f>
        <v>0</v>
      </c>
      <c r="BJ395" s="17" t="s">
        <v>163</v>
      </c>
      <c r="BK395" s="241">
        <f>ROUND(I395*H395,2)</f>
        <v>0</v>
      </c>
      <c r="BL395" s="17" t="s">
        <v>193</v>
      </c>
      <c r="BM395" s="240" t="s">
        <v>523</v>
      </c>
    </row>
    <row r="396" s="2" customFormat="1">
      <c r="A396" s="38"/>
      <c r="B396" s="39"/>
      <c r="C396" s="40"/>
      <c r="D396" s="242" t="s">
        <v>164</v>
      </c>
      <c r="E396" s="40"/>
      <c r="F396" s="243" t="s">
        <v>522</v>
      </c>
      <c r="G396" s="40"/>
      <c r="H396" s="40"/>
      <c r="I396" s="244"/>
      <c r="J396" s="40"/>
      <c r="K396" s="40"/>
      <c r="L396" s="44"/>
      <c r="M396" s="245"/>
      <c r="N396" s="246"/>
      <c r="O396" s="92"/>
      <c r="P396" s="92"/>
      <c r="Q396" s="92"/>
      <c r="R396" s="92"/>
      <c r="S396" s="92"/>
      <c r="T396" s="93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164</v>
      </c>
      <c r="AU396" s="17" t="s">
        <v>87</v>
      </c>
    </row>
    <row r="397" s="13" customFormat="1">
      <c r="A397" s="13"/>
      <c r="B397" s="247"/>
      <c r="C397" s="248"/>
      <c r="D397" s="242" t="s">
        <v>172</v>
      </c>
      <c r="E397" s="249" t="s">
        <v>1</v>
      </c>
      <c r="F397" s="250" t="s">
        <v>524</v>
      </c>
      <c r="G397" s="248"/>
      <c r="H397" s="251">
        <v>3.5</v>
      </c>
      <c r="I397" s="252"/>
      <c r="J397" s="248"/>
      <c r="K397" s="248"/>
      <c r="L397" s="253"/>
      <c r="M397" s="254"/>
      <c r="N397" s="255"/>
      <c r="O397" s="255"/>
      <c r="P397" s="255"/>
      <c r="Q397" s="255"/>
      <c r="R397" s="255"/>
      <c r="S397" s="255"/>
      <c r="T397" s="25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7" t="s">
        <v>172</v>
      </c>
      <c r="AU397" s="257" t="s">
        <v>87</v>
      </c>
      <c r="AV397" s="13" t="s">
        <v>87</v>
      </c>
      <c r="AW397" s="13" t="s">
        <v>30</v>
      </c>
      <c r="AX397" s="13" t="s">
        <v>74</v>
      </c>
      <c r="AY397" s="257" t="s">
        <v>155</v>
      </c>
    </row>
    <row r="398" s="14" customFormat="1">
      <c r="A398" s="14"/>
      <c r="B398" s="258"/>
      <c r="C398" s="259"/>
      <c r="D398" s="242" t="s">
        <v>172</v>
      </c>
      <c r="E398" s="260" t="s">
        <v>1</v>
      </c>
      <c r="F398" s="261" t="s">
        <v>174</v>
      </c>
      <c r="G398" s="259"/>
      <c r="H398" s="262">
        <v>3.5</v>
      </c>
      <c r="I398" s="263"/>
      <c r="J398" s="259"/>
      <c r="K398" s="259"/>
      <c r="L398" s="264"/>
      <c r="M398" s="265"/>
      <c r="N398" s="266"/>
      <c r="O398" s="266"/>
      <c r="P398" s="266"/>
      <c r="Q398" s="266"/>
      <c r="R398" s="266"/>
      <c r="S398" s="266"/>
      <c r="T398" s="26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8" t="s">
        <v>172</v>
      </c>
      <c r="AU398" s="268" t="s">
        <v>87</v>
      </c>
      <c r="AV398" s="14" t="s">
        <v>162</v>
      </c>
      <c r="AW398" s="14" t="s">
        <v>30</v>
      </c>
      <c r="AX398" s="14" t="s">
        <v>81</v>
      </c>
      <c r="AY398" s="268" t="s">
        <v>155</v>
      </c>
    </row>
    <row r="399" s="2" customFormat="1" ht="44.25" customHeight="1">
      <c r="A399" s="38"/>
      <c r="B399" s="39"/>
      <c r="C399" s="228" t="s">
        <v>339</v>
      </c>
      <c r="D399" s="228" t="s">
        <v>158</v>
      </c>
      <c r="E399" s="229" t="s">
        <v>525</v>
      </c>
      <c r="F399" s="230" t="s">
        <v>526</v>
      </c>
      <c r="G399" s="231" t="s">
        <v>167</v>
      </c>
      <c r="H399" s="232">
        <v>63.229999999999997</v>
      </c>
      <c r="I399" s="233"/>
      <c r="J399" s="234">
        <f>ROUND(I399*H399,2)</f>
        <v>0</v>
      </c>
      <c r="K399" s="235"/>
      <c r="L399" s="44"/>
      <c r="M399" s="236" t="s">
        <v>1</v>
      </c>
      <c r="N399" s="237" t="s">
        <v>42</v>
      </c>
      <c r="O399" s="92"/>
      <c r="P399" s="238">
        <f>O399*H399</f>
        <v>0</v>
      </c>
      <c r="Q399" s="238">
        <v>0</v>
      </c>
      <c r="R399" s="238">
        <f>Q399*H399</f>
        <v>0</v>
      </c>
      <c r="S399" s="238">
        <v>0</v>
      </c>
      <c r="T399" s="239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40" t="s">
        <v>193</v>
      </c>
      <c r="AT399" s="240" t="s">
        <v>158</v>
      </c>
      <c r="AU399" s="240" t="s">
        <v>87</v>
      </c>
      <c r="AY399" s="17" t="s">
        <v>155</v>
      </c>
      <c r="BE399" s="241">
        <f>IF(N399="základní",J399,0)</f>
        <v>0</v>
      </c>
      <c r="BF399" s="241">
        <f>IF(N399="snížená",J399,0)</f>
        <v>0</v>
      </c>
      <c r="BG399" s="241">
        <f>IF(N399="zákl. přenesená",J399,0)</f>
        <v>0</v>
      </c>
      <c r="BH399" s="241">
        <f>IF(N399="sníž. přenesená",J399,0)</f>
        <v>0</v>
      </c>
      <c r="BI399" s="241">
        <f>IF(N399="nulová",J399,0)</f>
        <v>0</v>
      </c>
      <c r="BJ399" s="17" t="s">
        <v>163</v>
      </c>
      <c r="BK399" s="241">
        <f>ROUND(I399*H399,2)</f>
        <v>0</v>
      </c>
      <c r="BL399" s="17" t="s">
        <v>193</v>
      </c>
      <c r="BM399" s="240" t="s">
        <v>527</v>
      </c>
    </row>
    <row r="400" s="2" customFormat="1">
      <c r="A400" s="38"/>
      <c r="B400" s="39"/>
      <c r="C400" s="40"/>
      <c r="D400" s="242" t="s">
        <v>164</v>
      </c>
      <c r="E400" s="40"/>
      <c r="F400" s="243" t="s">
        <v>526</v>
      </c>
      <c r="G400" s="40"/>
      <c r="H400" s="40"/>
      <c r="I400" s="244"/>
      <c r="J400" s="40"/>
      <c r="K400" s="40"/>
      <c r="L400" s="44"/>
      <c r="M400" s="245"/>
      <c r="N400" s="246"/>
      <c r="O400" s="92"/>
      <c r="P400" s="92"/>
      <c r="Q400" s="92"/>
      <c r="R400" s="92"/>
      <c r="S400" s="92"/>
      <c r="T400" s="93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164</v>
      </c>
      <c r="AU400" s="17" t="s">
        <v>87</v>
      </c>
    </row>
    <row r="401" s="13" customFormat="1">
      <c r="A401" s="13"/>
      <c r="B401" s="247"/>
      <c r="C401" s="248"/>
      <c r="D401" s="242" t="s">
        <v>172</v>
      </c>
      <c r="E401" s="249" t="s">
        <v>1</v>
      </c>
      <c r="F401" s="250" t="s">
        <v>528</v>
      </c>
      <c r="G401" s="248"/>
      <c r="H401" s="251">
        <v>63.229999999999997</v>
      </c>
      <c r="I401" s="252"/>
      <c r="J401" s="248"/>
      <c r="K401" s="248"/>
      <c r="L401" s="253"/>
      <c r="M401" s="254"/>
      <c r="N401" s="255"/>
      <c r="O401" s="255"/>
      <c r="P401" s="255"/>
      <c r="Q401" s="255"/>
      <c r="R401" s="255"/>
      <c r="S401" s="255"/>
      <c r="T401" s="25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7" t="s">
        <v>172</v>
      </c>
      <c r="AU401" s="257" t="s">
        <v>87</v>
      </c>
      <c r="AV401" s="13" t="s">
        <v>87</v>
      </c>
      <c r="AW401" s="13" t="s">
        <v>30</v>
      </c>
      <c r="AX401" s="13" t="s">
        <v>74</v>
      </c>
      <c r="AY401" s="257" t="s">
        <v>155</v>
      </c>
    </row>
    <row r="402" s="14" customFormat="1">
      <c r="A402" s="14"/>
      <c r="B402" s="258"/>
      <c r="C402" s="259"/>
      <c r="D402" s="242" t="s">
        <v>172</v>
      </c>
      <c r="E402" s="260" t="s">
        <v>1</v>
      </c>
      <c r="F402" s="261" t="s">
        <v>174</v>
      </c>
      <c r="G402" s="259"/>
      <c r="H402" s="262">
        <v>63.229999999999997</v>
      </c>
      <c r="I402" s="263"/>
      <c r="J402" s="259"/>
      <c r="K402" s="259"/>
      <c r="L402" s="264"/>
      <c r="M402" s="265"/>
      <c r="N402" s="266"/>
      <c r="O402" s="266"/>
      <c r="P402" s="266"/>
      <c r="Q402" s="266"/>
      <c r="R402" s="266"/>
      <c r="S402" s="266"/>
      <c r="T402" s="267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8" t="s">
        <v>172</v>
      </c>
      <c r="AU402" s="268" t="s">
        <v>87</v>
      </c>
      <c r="AV402" s="14" t="s">
        <v>162</v>
      </c>
      <c r="AW402" s="14" t="s">
        <v>30</v>
      </c>
      <c r="AX402" s="14" t="s">
        <v>81</v>
      </c>
      <c r="AY402" s="268" t="s">
        <v>155</v>
      </c>
    </row>
    <row r="403" s="2" customFormat="1" ht="21.75" customHeight="1">
      <c r="A403" s="38"/>
      <c r="B403" s="39"/>
      <c r="C403" s="269" t="s">
        <v>529</v>
      </c>
      <c r="D403" s="269" t="s">
        <v>238</v>
      </c>
      <c r="E403" s="270" t="s">
        <v>530</v>
      </c>
      <c r="F403" s="271" t="s">
        <v>531</v>
      </c>
      <c r="G403" s="272" t="s">
        <v>167</v>
      </c>
      <c r="H403" s="273">
        <v>71.039000000000001</v>
      </c>
      <c r="I403" s="274"/>
      <c r="J403" s="275">
        <f>ROUND(I403*H403,2)</f>
        <v>0</v>
      </c>
      <c r="K403" s="276"/>
      <c r="L403" s="277"/>
      <c r="M403" s="278" t="s">
        <v>1</v>
      </c>
      <c r="N403" s="279" t="s">
        <v>42</v>
      </c>
      <c r="O403" s="92"/>
      <c r="P403" s="238">
        <f>O403*H403</f>
        <v>0</v>
      </c>
      <c r="Q403" s="238">
        <v>0.00013999999999999999</v>
      </c>
      <c r="R403" s="238">
        <f>Q403*H403</f>
        <v>0.0099454599999999997</v>
      </c>
      <c r="S403" s="238">
        <v>0</v>
      </c>
      <c r="T403" s="239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40" t="s">
        <v>298</v>
      </c>
      <c r="AT403" s="240" t="s">
        <v>238</v>
      </c>
      <c r="AU403" s="240" t="s">
        <v>87</v>
      </c>
      <c r="AY403" s="17" t="s">
        <v>155</v>
      </c>
      <c r="BE403" s="241">
        <f>IF(N403="základní",J403,0)</f>
        <v>0</v>
      </c>
      <c r="BF403" s="241">
        <f>IF(N403="snížená",J403,0)</f>
        <v>0</v>
      </c>
      <c r="BG403" s="241">
        <f>IF(N403="zákl. přenesená",J403,0)</f>
        <v>0</v>
      </c>
      <c r="BH403" s="241">
        <f>IF(N403="sníž. přenesená",J403,0)</f>
        <v>0</v>
      </c>
      <c r="BI403" s="241">
        <f>IF(N403="nulová",J403,0)</f>
        <v>0</v>
      </c>
      <c r="BJ403" s="17" t="s">
        <v>163</v>
      </c>
      <c r="BK403" s="241">
        <f>ROUND(I403*H403,2)</f>
        <v>0</v>
      </c>
      <c r="BL403" s="17" t="s">
        <v>193</v>
      </c>
      <c r="BM403" s="240" t="s">
        <v>532</v>
      </c>
    </row>
    <row r="404" s="2" customFormat="1">
      <c r="A404" s="38"/>
      <c r="B404" s="39"/>
      <c r="C404" s="40"/>
      <c r="D404" s="242" t="s">
        <v>164</v>
      </c>
      <c r="E404" s="40"/>
      <c r="F404" s="243" t="s">
        <v>531</v>
      </c>
      <c r="G404" s="40"/>
      <c r="H404" s="40"/>
      <c r="I404" s="244"/>
      <c r="J404" s="40"/>
      <c r="K404" s="40"/>
      <c r="L404" s="44"/>
      <c r="M404" s="245"/>
      <c r="N404" s="246"/>
      <c r="O404" s="92"/>
      <c r="P404" s="92"/>
      <c r="Q404" s="92"/>
      <c r="R404" s="92"/>
      <c r="S404" s="92"/>
      <c r="T404" s="93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164</v>
      </c>
      <c r="AU404" s="17" t="s">
        <v>87</v>
      </c>
    </row>
    <row r="405" s="13" customFormat="1">
      <c r="A405" s="13"/>
      <c r="B405" s="247"/>
      <c r="C405" s="248"/>
      <c r="D405" s="242" t="s">
        <v>172</v>
      </c>
      <c r="E405" s="249" t="s">
        <v>1</v>
      </c>
      <c r="F405" s="250" t="s">
        <v>533</v>
      </c>
      <c r="G405" s="248"/>
      <c r="H405" s="251">
        <v>71.039000000000001</v>
      </c>
      <c r="I405" s="252"/>
      <c r="J405" s="248"/>
      <c r="K405" s="248"/>
      <c r="L405" s="253"/>
      <c r="M405" s="254"/>
      <c r="N405" s="255"/>
      <c r="O405" s="255"/>
      <c r="P405" s="255"/>
      <c r="Q405" s="255"/>
      <c r="R405" s="255"/>
      <c r="S405" s="255"/>
      <c r="T405" s="25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7" t="s">
        <v>172</v>
      </c>
      <c r="AU405" s="257" t="s">
        <v>87</v>
      </c>
      <c r="AV405" s="13" t="s">
        <v>87</v>
      </c>
      <c r="AW405" s="13" t="s">
        <v>30</v>
      </c>
      <c r="AX405" s="13" t="s">
        <v>74</v>
      </c>
      <c r="AY405" s="257" t="s">
        <v>155</v>
      </c>
    </row>
    <row r="406" s="14" customFormat="1">
      <c r="A406" s="14"/>
      <c r="B406" s="258"/>
      <c r="C406" s="259"/>
      <c r="D406" s="242" t="s">
        <v>172</v>
      </c>
      <c r="E406" s="260" t="s">
        <v>1</v>
      </c>
      <c r="F406" s="261" t="s">
        <v>174</v>
      </c>
      <c r="G406" s="259"/>
      <c r="H406" s="262">
        <v>71.039000000000001</v>
      </c>
      <c r="I406" s="263"/>
      <c r="J406" s="259"/>
      <c r="K406" s="259"/>
      <c r="L406" s="264"/>
      <c r="M406" s="265"/>
      <c r="N406" s="266"/>
      <c r="O406" s="266"/>
      <c r="P406" s="266"/>
      <c r="Q406" s="266"/>
      <c r="R406" s="266"/>
      <c r="S406" s="266"/>
      <c r="T406" s="26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8" t="s">
        <v>172</v>
      </c>
      <c r="AU406" s="268" t="s">
        <v>87</v>
      </c>
      <c r="AV406" s="14" t="s">
        <v>162</v>
      </c>
      <c r="AW406" s="14" t="s">
        <v>30</v>
      </c>
      <c r="AX406" s="14" t="s">
        <v>81</v>
      </c>
      <c r="AY406" s="268" t="s">
        <v>155</v>
      </c>
    </row>
    <row r="407" s="2" customFormat="1" ht="21.75" customHeight="1">
      <c r="A407" s="38"/>
      <c r="B407" s="39"/>
      <c r="C407" s="228" t="s">
        <v>344</v>
      </c>
      <c r="D407" s="228" t="s">
        <v>158</v>
      </c>
      <c r="E407" s="229" t="s">
        <v>534</v>
      </c>
      <c r="F407" s="230" t="s">
        <v>535</v>
      </c>
      <c r="G407" s="231" t="s">
        <v>167</v>
      </c>
      <c r="H407" s="232">
        <v>5.25</v>
      </c>
      <c r="I407" s="233"/>
      <c r="J407" s="234">
        <f>ROUND(I407*H407,2)</f>
        <v>0</v>
      </c>
      <c r="K407" s="235"/>
      <c r="L407" s="44"/>
      <c r="M407" s="236" t="s">
        <v>1</v>
      </c>
      <c r="N407" s="237" t="s">
        <v>42</v>
      </c>
      <c r="O407" s="92"/>
      <c r="P407" s="238">
        <f>O407*H407</f>
        <v>0</v>
      </c>
      <c r="Q407" s="238">
        <v>0</v>
      </c>
      <c r="R407" s="238">
        <f>Q407*H407</f>
        <v>0</v>
      </c>
      <c r="S407" s="238">
        <v>0</v>
      </c>
      <c r="T407" s="239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40" t="s">
        <v>193</v>
      </c>
      <c r="AT407" s="240" t="s">
        <v>158</v>
      </c>
      <c r="AU407" s="240" t="s">
        <v>87</v>
      </c>
      <c r="AY407" s="17" t="s">
        <v>155</v>
      </c>
      <c r="BE407" s="241">
        <f>IF(N407="základní",J407,0)</f>
        <v>0</v>
      </c>
      <c r="BF407" s="241">
        <f>IF(N407="snížená",J407,0)</f>
        <v>0</v>
      </c>
      <c r="BG407" s="241">
        <f>IF(N407="zákl. přenesená",J407,0)</f>
        <v>0</v>
      </c>
      <c r="BH407" s="241">
        <f>IF(N407="sníž. přenesená",J407,0)</f>
        <v>0</v>
      </c>
      <c r="BI407" s="241">
        <f>IF(N407="nulová",J407,0)</f>
        <v>0</v>
      </c>
      <c r="BJ407" s="17" t="s">
        <v>163</v>
      </c>
      <c r="BK407" s="241">
        <f>ROUND(I407*H407,2)</f>
        <v>0</v>
      </c>
      <c r="BL407" s="17" t="s">
        <v>193</v>
      </c>
      <c r="BM407" s="240" t="s">
        <v>536</v>
      </c>
    </row>
    <row r="408" s="2" customFormat="1">
      <c r="A408" s="38"/>
      <c r="B408" s="39"/>
      <c r="C408" s="40"/>
      <c r="D408" s="242" t="s">
        <v>164</v>
      </c>
      <c r="E408" s="40"/>
      <c r="F408" s="243" t="s">
        <v>535</v>
      </c>
      <c r="G408" s="40"/>
      <c r="H408" s="40"/>
      <c r="I408" s="244"/>
      <c r="J408" s="40"/>
      <c r="K408" s="40"/>
      <c r="L408" s="44"/>
      <c r="M408" s="245"/>
      <c r="N408" s="246"/>
      <c r="O408" s="92"/>
      <c r="P408" s="92"/>
      <c r="Q408" s="92"/>
      <c r="R408" s="92"/>
      <c r="S408" s="92"/>
      <c r="T408" s="93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164</v>
      </c>
      <c r="AU408" s="17" t="s">
        <v>87</v>
      </c>
    </row>
    <row r="409" s="13" customFormat="1">
      <c r="A409" s="13"/>
      <c r="B409" s="247"/>
      <c r="C409" s="248"/>
      <c r="D409" s="242" t="s">
        <v>172</v>
      </c>
      <c r="E409" s="249" t="s">
        <v>1</v>
      </c>
      <c r="F409" s="250" t="s">
        <v>537</v>
      </c>
      <c r="G409" s="248"/>
      <c r="H409" s="251">
        <v>5.25</v>
      </c>
      <c r="I409" s="252"/>
      <c r="J409" s="248"/>
      <c r="K409" s="248"/>
      <c r="L409" s="253"/>
      <c r="M409" s="254"/>
      <c r="N409" s="255"/>
      <c r="O409" s="255"/>
      <c r="P409" s="255"/>
      <c r="Q409" s="255"/>
      <c r="R409" s="255"/>
      <c r="S409" s="255"/>
      <c r="T409" s="25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7" t="s">
        <v>172</v>
      </c>
      <c r="AU409" s="257" t="s">
        <v>87</v>
      </c>
      <c r="AV409" s="13" t="s">
        <v>87</v>
      </c>
      <c r="AW409" s="13" t="s">
        <v>30</v>
      </c>
      <c r="AX409" s="13" t="s">
        <v>74</v>
      </c>
      <c r="AY409" s="257" t="s">
        <v>155</v>
      </c>
    </row>
    <row r="410" s="14" customFormat="1">
      <c r="A410" s="14"/>
      <c r="B410" s="258"/>
      <c r="C410" s="259"/>
      <c r="D410" s="242" t="s">
        <v>172</v>
      </c>
      <c r="E410" s="260" t="s">
        <v>1</v>
      </c>
      <c r="F410" s="261" t="s">
        <v>174</v>
      </c>
      <c r="G410" s="259"/>
      <c r="H410" s="262">
        <v>5.25</v>
      </c>
      <c r="I410" s="263"/>
      <c r="J410" s="259"/>
      <c r="K410" s="259"/>
      <c r="L410" s="264"/>
      <c r="M410" s="265"/>
      <c r="N410" s="266"/>
      <c r="O410" s="266"/>
      <c r="P410" s="266"/>
      <c r="Q410" s="266"/>
      <c r="R410" s="266"/>
      <c r="S410" s="266"/>
      <c r="T410" s="267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8" t="s">
        <v>172</v>
      </c>
      <c r="AU410" s="268" t="s">
        <v>87</v>
      </c>
      <c r="AV410" s="14" t="s">
        <v>162</v>
      </c>
      <c r="AW410" s="14" t="s">
        <v>30</v>
      </c>
      <c r="AX410" s="14" t="s">
        <v>81</v>
      </c>
      <c r="AY410" s="268" t="s">
        <v>155</v>
      </c>
    </row>
    <row r="411" s="2" customFormat="1" ht="44.25" customHeight="1">
      <c r="A411" s="38"/>
      <c r="B411" s="39"/>
      <c r="C411" s="228" t="s">
        <v>538</v>
      </c>
      <c r="D411" s="228" t="s">
        <v>158</v>
      </c>
      <c r="E411" s="229" t="s">
        <v>539</v>
      </c>
      <c r="F411" s="230" t="s">
        <v>540</v>
      </c>
      <c r="G411" s="231" t="s">
        <v>170</v>
      </c>
      <c r="H411" s="232">
        <v>2.3500000000000001</v>
      </c>
      <c r="I411" s="233"/>
      <c r="J411" s="234">
        <f>ROUND(I411*H411,2)</f>
        <v>0</v>
      </c>
      <c r="K411" s="235"/>
      <c r="L411" s="44"/>
      <c r="M411" s="236" t="s">
        <v>1</v>
      </c>
      <c r="N411" s="237" t="s">
        <v>42</v>
      </c>
      <c r="O411" s="92"/>
      <c r="P411" s="238">
        <f>O411*H411</f>
        <v>0</v>
      </c>
      <c r="Q411" s="238">
        <v>0.0088199999999999997</v>
      </c>
      <c r="R411" s="238">
        <f>Q411*H411</f>
        <v>0.020726999999999999</v>
      </c>
      <c r="S411" s="238">
        <v>0</v>
      </c>
      <c r="T411" s="239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40" t="s">
        <v>193</v>
      </c>
      <c r="AT411" s="240" t="s">
        <v>158</v>
      </c>
      <c r="AU411" s="240" t="s">
        <v>87</v>
      </c>
      <c r="AY411" s="17" t="s">
        <v>155</v>
      </c>
      <c r="BE411" s="241">
        <f>IF(N411="základní",J411,0)</f>
        <v>0</v>
      </c>
      <c r="BF411" s="241">
        <f>IF(N411="snížená",J411,0)</f>
        <v>0</v>
      </c>
      <c r="BG411" s="241">
        <f>IF(N411="zákl. přenesená",J411,0)</f>
        <v>0</v>
      </c>
      <c r="BH411" s="241">
        <f>IF(N411="sníž. přenesená",J411,0)</f>
        <v>0</v>
      </c>
      <c r="BI411" s="241">
        <f>IF(N411="nulová",J411,0)</f>
        <v>0</v>
      </c>
      <c r="BJ411" s="17" t="s">
        <v>163</v>
      </c>
      <c r="BK411" s="241">
        <f>ROUND(I411*H411,2)</f>
        <v>0</v>
      </c>
      <c r="BL411" s="17" t="s">
        <v>193</v>
      </c>
      <c r="BM411" s="240" t="s">
        <v>541</v>
      </c>
    </row>
    <row r="412" s="2" customFormat="1">
      <c r="A412" s="38"/>
      <c r="B412" s="39"/>
      <c r="C412" s="40"/>
      <c r="D412" s="242" t="s">
        <v>164</v>
      </c>
      <c r="E412" s="40"/>
      <c r="F412" s="243" t="s">
        <v>540</v>
      </c>
      <c r="G412" s="40"/>
      <c r="H412" s="40"/>
      <c r="I412" s="244"/>
      <c r="J412" s="40"/>
      <c r="K412" s="40"/>
      <c r="L412" s="44"/>
      <c r="M412" s="245"/>
      <c r="N412" s="246"/>
      <c r="O412" s="92"/>
      <c r="P412" s="92"/>
      <c r="Q412" s="92"/>
      <c r="R412" s="92"/>
      <c r="S412" s="92"/>
      <c r="T412" s="93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164</v>
      </c>
      <c r="AU412" s="17" t="s">
        <v>87</v>
      </c>
    </row>
    <row r="413" s="13" customFormat="1">
      <c r="A413" s="13"/>
      <c r="B413" s="247"/>
      <c r="C413" s="248"/>
      <c r="D413" s="242" t="s">
        <v>172</v>
      </c>
      <c r="E413" s="249" t="s">
        <v>1</v>
      </c>
      <c r="F413" s="250" t="s">
        <v>542</v>
      </c>
      <c r="G413" s="248"/>
      <c r="H413" s="251">
        <v>2.3500000000000001</v>
      </c>
      <c r="I413" s="252"/>
      <c r="J413" s="248"/>
      <c r="K413" s="248"/>
      <c r="L413" s="253"/>
      <c r="M413" s="254"/>
      <c r="N413" s="255"/>
      <c r="O413" s="255"/>
      <c r="P413" s="255"/>
      <c r="Q413" s="255"/>
      <c r="R413" s="255"/>
      <c r="S413" s="255"/>
      <c r="T413" s="25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7" t="s">
        <v>172</v>
      </c>
      <c r="AU413" s="257" t="s">
        <v>87</v>
      </c>
      <c r="AV413" s="13" t="s">
        <v>87</v>
      </c>
      <c r="AW413" s="13" t="s">
        <v>30</v>
      </c>
      <c r="AX413" s="13" t="s">
        <v>74</v>
      </c>
      <c r="AY413" s="257" t="s">
        <v>155</v>
      </c>
    </row>
    <row r="414" s="14" customFormat="1">
      <c r="A414" s="14"/>
      <c r="B414" s="258"/>
      <c r="C414" s="259"/>
      <c r="D414" s="242" t="s">
        <v>172</v>
      </c>
      <c r="E414" s="260" t="s">
        <v>1</v>
      </c>
      <c r="F414" s="261" t="s">
        <v>174</v>
      </c>
      <c r="G414" s="259"/>
      <c r="H414" s="262">
        <v>2.3500000000000001</v>
      </c>
      <c r="I414" s="263"/>
      <c r="J414" s="259"/>
      <c r="K414" s="259"/>
      <c r="L414" s="264"/>
      <c r="M414" s="265"/>
      <c r="N414" s="266"/>
      <c r="O414" s="266"/>
      <c r="P414" s="266"/>
      <c r="Q414" s="266"/>
      <c r="R414" s="266"/>
      <c r="S414" s="266"/>
      <c r="T414" s="26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8" t="s">
        <v>172</v>
      </c>
      <c r="AU414" s="268" t="s">
        <v>87</v>
      </c>
      <c r="AV414" s="14" t="s">
        <v>162</v>
      </c>
      <c r="AW414" s="14" t="s">
        <v>30</v>
      </c>
      <c r="AX414" s="14" t="s">
        <v>81</v>
      </c>
      <c r="AY414" s="268" t="s">
        <v>155</v>
      </c>
    </row>
    <row r="415" s="2" customFormat="1" ht="21.75" customHeight="1">
      <c r="A415" s="38"/>
      <c r="B415" s="39"/>
      <c r="C415" s="228" t="s">
        <v>356</v>
      </c>
      <c r="D415" s="228" t="s">
        <v>158</v>
      </c>
      <c r="E415" s="229" t="s">
        <v>543</v>
      </c>
      <c r="F415" s="230" t="s">
        <v>544</v>
      </c>
      <c r="G415" s="231" t="s">
        <v>227</v>
      </c>
      <c r="H415" s="232">
        <v>0.80300000000000005</v>
      </c>
      <c r="I415" s="233"/>
      <c r="J415" s="234">
        <f>ROUND(I415*H415,2)</f>
        <v>0</v>
      </c>
      <c r="K415" s="235"/>
      <c r="L415" s="44"/>
      <c r="M415" s="236" t="s">
        <v>1</v>
      </c>
      <c r="N415" s="237" t="s">
        <v>42</v>
      </c>
      <c r="O415" s="92"/>
      <c r="P415" s="238">
        <f>O415*H415</f>
        <v>0</v>
      </c>
      <c r="Q415" s="238">
        <v>0</v>
      </c>
      <c r="R415" s="238">
        <f>Q415*H415</f>
        <v>0</v>
      </c>
      <c r="S415" s="238">
        <v>0</v>
      </c>
      <c r="T415" s="239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40" t="s">
        <v>193</v>
      </c>
      <c r="AT415" s="240" t="s">
        <v>158</v>
      </c>
      <c r="AU415" s="240" t="s">
        <v>87</v>
      </c>
      <c r="AY415" s="17" t="s">
        <v>155</v>
      </c>
      <c r="BE415" s="241">
        <f>IF(N415="základní",J415,0)</f>
        <v>0</v>
      </c>
      <c r="BF415" s="241">
        <f>IF(N415="snížená",J415,0)</f>
        <v>0</v>
      </c>
      <c r="BG415" s="241">
        <f>IF(N415="zákl. přenesená",J415,0)</f>
        <v>0</v>
      </c>
      <c r="BH415" s="241">
        <f>IF(N415="sníž. přenesená",J415,0)</f>
        <v>0</v>
      </c>
      <c r="BI415" s="241">
        <f>IF(N415="nulová",J415,0)</f>
        <v>0</v>
      </c>
      <c r="BJ415" s="17" t="s">
        <v>163</v>
      </c>
      <c r="BK415" s="241">
        <f>ROUND(I415*H415,2)</f>
        <v>0</v>
      </c>
      <c r="BL415" s="17" t="s">
        <v>193</v>
      </c>
      <c r="BM415" s="240" t="s">
        <v>545</v>
      </c>
    </row>
    <row r="416" s="2" customFormat="1">
      <c r="A416" s="38"/>
      <c r="B416" s="39"/>
      <c r="C416" s="40"/>
      <c r="D416" s="242" t="s">
        <v>164</v>
      </c>
      <c r="E416" s="40"/>
      <c r="F416" s="243" t="s">
        <v>546</v>
      </c>
      <c r="G416" s="40"/>
      <c r="H416" s="40"/>
      <c r="I416" s="244"/>
      <c r="J416" s="40"/>
      <c r="K416" s="40"/>
      <c r="L416" s="44"/>
      <c r="M416" s="245"/>
      <c r="N416" s="246"/>
      <c r="O416" s="92"/>
      <c r="P416" s="92"/>
      <c r="Q416" s="92"/>
      <c r="R416" s="92"/>
      <c r="S416" s="92"/>
      <c r="T416" s="93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164</v>
      </c>
      <c r="AU416" s="17" t="s">
        <v>87</v>
      </c>
    </row>
    <row r="417" s="12" customFormat="1" ht="22.8" customHeight="1">
      <c r="A417" s="12"/>
      <c r="B417" s="212"/>
      <c r="C417" s="213"/>
      <c r="D417" s="214" t="s">
        <v>73</v>
      </c>
      <c r="E417" s="226" t="s">
        <v>547</v>
      </c>
      <c r="F417" s="226" t="s">
        <v>548</v>
      </c>
      <c r="G417" s="213"/>
      <c r="H417" s="213"/>
      <c r="I417" s="216"/>
      <c r="J417" s="227">
        <f>BK417</f>
        <v>0</v>
      </c>
      <c r="K417" s="213"/>
      <c r="L417" s="218"/>
      <c r="M417" s="219"/>
      <c r="N417" s="220"/>
      <c r="O417" s="220"/>
      <c r="P417" s="221">
        <f>SUM(P418:P447)</f>
        <v>0</v>
      </c>
      <c r="Q417" s="220"/>
      <c r="R417" s="221">
        <f>SUM(R418:R447)</f>
        <v>0.44428999999999996</v>
      </c>
      <c r="S417" s="220"/>
      <c r="T417" s="222">
        <f>SUM(T418:T447)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23" t="s">
        <v>87</v>
      </c>
      <c r="AT417" s="224" t="s">
        <v>73</v>
      </c>
      <c r="AU417" s="224" t="s">
        <v>81</v>
      </c>
      <c r="AY417" s="223" t="s">
        <v>155</v>
      </c>
      <c r="BK417" s="225">
        <f>SUM(BK418:BK447)</f>
        <v>0</v>
      </c>
    </row>
    <row r="418" s="2" customFormat="1" ht="33" customHeight="1">
      <c r="A418" s="38"/>
      <c r="B418" s="39"/>
      <c r="C418" s="228" t="s">
        <v>549</v>
      </c>
      <c r="D418" s="228" t="s">
        <v>158</v>
      </c>
      <c r="E418" s="229" t="s">
        <v>550</v>
      </c>
      <c r="F418" s="230" t="s">
        <v>551</v>
      </c>
      <c r="G418" s="231" t="s">
        <v>161</v>
      </c>
      <c r="H418" s="232">
        <v>5</v>
      </c>
      <c r="I418" s="233"/>
      <c r="J418" s="234">
        <f>ROUND(I418*H418,2)</f>
        <v>0</v>
      </c>
      <c r="K418" s="235"/>
      <c r="L418" s="44"/>
      <c r="M418" s="236" t="s">
        <v>1</v>
      </c>
      <c r="N418" s="237" t="s">
        <v>42</v>
      </c>
      <c r="O418" s="92"/>
      <c r="P418" s="238">
        <f>O418*H418</f>
        <v>0</v>
      </c>
      <c r="Q418" s="238">
        <v>0</v>
      </c>
      <c r="R418" s="238">
        <f>Q418*H418</f>
        <v>0</v>
      </c>
      <c r="S418" s="238">
        <v>0</v>
      </c>
      <c r="T418" s="239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40" t="s">
        <v>193</v>
      </c>
      <c r="AT418" s="240" t="s">
        <v>158</v>
      </c>
      <c r="AU418" s="240" t="s">
        <v>87</v>
      </c>
      <c r="AY418" s="17" t="s">
        <v>155</v>
      </c>
      <c r="BE418" s="241">
        <f>IF(N418="základní",J418,0)</f>
        <v>0</v>
      </c>
      <c r="BF418" s="241">
        <f>IF(N418="snížená",J418,0)</f>
        <v>0</v>
      </c>
      <c r="BG418" s="241">
        <f>IF(N418="zákl. přenesená",J418,0)</f>
        <v>0</v>
      </c>
      <c r="BH418" s="241">
        <f>IF(N418="sníž. přenesená",J418,0)</f>
        <v>0</v>
      </c>
      <c r="BI418" s="241">
        <f>IF(N418="nulová",J418,0)</f>
        <v>0</v>
      </c>
      <c r="BJ418" s="17" t="s">
        <v>163</v>
      </c>
      <c r="BK418" s="241">
        <f>ROUND(I418*H418,2)</f>
        <v>0</v>
      </c>
      <c r="BL418" s="17" t="s">
        <v>193</v>
      </c>
      <c r="BM418" s="240" t="s">
        <v>552</v>
      </c>
    </row>
    <row r="419" s="2" customFormat="1">
      <c r="A419" s="38"/>
      <c r="B419" s="39"/>
      <c r="C419" s="40"/>
      <c r="D419" s="242" t="s">
        <v>164</v>
      </c>
      <c r="E419" s="40"/>
      <c r="F419" s="243" t="s">
        <v>551</v>
      </c>
      <c r="G419" s="40"/>
      <c r="H419" s="40"/>
      <c r="I419" s="244"/>
      <c r="J419" s="40"/>
      <c r="K419" s="40"/>
      <c r="L419" s="44"/>
      <c r="M419" s="245"/>
      <c r="N419" s="246"/>
      <c r="O419" s="92"/>
      <c r="P419" s="92"/>
      <c r="Q419" s="92"/>
      <c r="R419" s="92"/>
      <c r="S419" s="92"/>
      <c r="T419" s="93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164</v>
      </c>
      <c r="AU419" s="17" t="s">
        <v>87</v>
      </c>
    </row>
    <row r="420" s="13" customFormat="1">
      <c r="A420" s="13"/>
      <c r="B420" s="247"/>
      <c r="C420" s="248"/>
      <c r="D420" s="242" t="s">
        <v>172</v>
      </c>
      <c r="E420" s="249" t="s">
        <v>1</v>
      </c>
      <c r="F420" s="250" t="s">
        <v>553</v>
      </c>
      <c r="G420" s="248"/>
      <c r="H420" s="251">
        <v>5</v>
      </c>
      <c r="I420" s="252"/>
      <c r="J420" s="248"/>
      <c r="K420" s="248"/>
      <c r="L420" s="253"/>
      <c r="M420" s="254"/>
      <c r="N420" s="255"/>
      <c r="O420" s="255"/>
      <c r="P420" s="255"/>
      <c r="Q420" s="255"/>
      <c r="R420" s="255"/>
      <c r="S420" s="255"/>
      <c r="T420" s="25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7" t="s">
        <v>172</v>
      </c>
      <c r="AU420" s="257" t="s">
        <v>87</v>
      </c>
      <c r="AV420" s="13" t="s">
        <v>87</v>
      </c>
      <c r="AW420" s="13" t="s">
        <v>30</v>
      </c>
      <c r="AX420" s="13" t="s">
        <v>74</v>
      </c>
      <c r="AY420" s="257" t="s">
        <v>155</v>
      </c>
    </row>
    <row r="421" s="14" customFormat="1">
      <c r="A421" s="14"/>
      <c r="B421" s="258"/>
      <c r="C421" s="259"/>
      <c r="D421" s="242" t="s">
        <v>172</v>
      </c>
      <c r="E421" s="260" t="s">
        <v>1</v>
      </c>
      <c r="F421" s="261" t="s">
        <v>174</v>
      </c>
      <c r="G421" s="259"/>
      <c r="H421" s="262">
        <v>5</v>
      </c>
      <c r="I421" s="263"/>
      <c r="J421" s="259"/>
      <c r="K421" s="259"/>
      <c r="L421" s="264"/>
      <c r="M421" s="265"/>
      <c r="N421" s="266"/>
      <c r="O421" s="266"/>
      <c r="P421" s="266"/>
      <c r="Q421" s="266"/>
      <c r="R421" s="266"/>
      <c r="S421" s="266"/>
      <c r="T421" s="26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8" t="s">
        <v>172</v>
      </c>
      <c r="AU421" s="268" t="s">
        <v>87</v>
      </c>
      <c r="AV421" s="14" t="s">
        <v>162</v>
      </c>
      <c r="AW421" s="14" t="s">
        <v>30</v>
      </c>
      <c r="AX421" s="14" t="s">
        <v>81</v>
      </c>
      <c r="AY421" s="268" t="s">
        <v>155</v>
      </c>
    </row>
    <row r="422" s="2" customFormat="1" ht="33" customHeight="1">
      <c r="A422" s="38"/>
      <c r="B422" s="39"/>
      <c r="C422" s="269" t="s">
        <v>361</v>
      </c>
      <c r="D422" s="269" t="s">
        <v>238</v>
      </c>
      <c r="E422" s="270" t="s">
        <v>554</v>
      </c>
      <c r="F422" s="271" t="s">
        <v>555</v>
      </c>
      <c r="G422" s="272" t="s">
        <v>161</v>
      </c>
      <c r="H422" s="273">
        <v>3</v>
      </c>
      <c r="I422" s="274"/>
      <c r="J422" s="275">
        <f>ROUND(I422*H422,2)</f>
        <v>0</v>
      </c>
      <c r="K422" s="276"/>
      <c r="L422" s="277"/>
      <c r="M422" s="278" t="s">
        <v>1</v>
      </c>
      <c r="N422" s="279" t="s">
        <v>42</v>
      </c>
      <c r="O422" s="92"/>
      <c r="P422" s="238">
        <f>O422*H422</f>
        <v>0</v>
      </c>
      <c r="Q422" s="238">
        <v>0</v>
      </c>
      <c r="R422" s="238">
        <f>Q422*H422</f>
        <v>0</v>
      </c>
      <c r="S422" s="238">
        <v>0</v>
      </c>
      <c r="T422" s="239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40" t="s">
        <v>298</v>
      </c>
      <c r="AT422" s="240" t="s">
        <v>238</v>
      </c>
      <c r="AU422" s="240" t="s">
        <v>87</v>
      </c>
      <c r="AY422" s="17" t="s">
        <v>155</v>
      </c>
      <c r="BE422" s="241">
        <f>IF(N422="základní",J422,0)</f>
        <v>0</v>
      </c>
      <c r="BF422" s="241">
        <f>IF(N422="snížená",J422,0)</f>
        <v>0</v>
      </c>
      <c r="BG422" s="241">
        <f>IF(N422="zákl. přenesená",J422,0)</f>
        <v>0</v>
      </c>
      <c r="BH422" s="241">
        <f>IF(N422="sníž. přenesená",J422,0)</f>
        <v>0</v>
      </c>
      <c r="BI422" s="241">
        <f>IF(N422="nulová",J422,0)</f>
        <v>0</v>
      </c>
      <c r="BJ422" s="17" t="s">
        <v>163</v>
      </c>
      <c r="BK422" s="241">
        <f>ROUND(I422*H422,2)</f>
        <v>0</v>
      </c>
      <c r="BL422" s="17" t="s">
        <v>193</v>
      </c>
      <c r="BM422" s="240" t="s">
        <v>556</v>
      </c>
    </row>
    <row r="423" s="2" customFormat="1">
      <c r="A423" s="38"/>
      <c r="B423" s="39"/>
      <c r="C423" s="40"/>
      <c r="D423" s="242" t="s">
        <v>164</v>
      </c>
      <c r="E423" s="40"/>
      <c r="F423" s="243" t="s">
        <v>555</v>
      </c>
      <c r="G423" s="40"/>
      <c r="H423" s="40"/>
      <c r="I423" s="244"/>
      <c r="J423" s="40"/>
      <c r="K423" s="40"/>
      <c r="L423" s="44"/>
      <c r="M423" s="245"/>
      <c r="N423" s="246"/>
      <c r="O423" s="92"/>
      <c r="P423" s="92"/>
      <c r="Q423" s="92"/>
      <c r="R423" s="92"/>
      <c r="S423" s="92"/>
      <c r="T423" s="93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164</v>
      </c>
      <c r="AU423" s="17" t="s">
        <v>87</v>
      </c>
    </row>
    <row r="424" s="2" customFormat="1" ht="33" customHeight="1">
      <c r="A424" s="38"/>
      <c r="B424" s="39"/>
      <c r="C424" s="269" t="s">
        <v>557</v>
      </c>
      <c r="D424" s="269" t="s">
        <v>238</v>
      </c>
      <c r="E424" s="270" t="s">
        <v>558</v>
      </c>
      <c r="F424" s="271" t="s">
        <v>559</v>
      </c>
      <c r="G424" s="272" t="s">
        <v>161</v>
      </c>
      <c r="H424" s="273">
        <v>2</v>
      </c>
      <c r="I424" s="274"/>
      <c r="J424" s="275">
        <f>ROUND(I424*H424,2)</f>
        <v>0</v>
      </c>
      <c r="K424" s="276"/>
      <c r="L424" s="277"/>
      <c r="M424" s="278" t="s">
        <v>1</v>
      </c>
      <c r="N424" s="279" t="s">
        <v>42</v>
      </c>
      <c r="O424" s="92"/>
      <c r="P424" s="238">
        <f>O424*H424</f>
        <v>0</v>
      </c>
      <c r="Q424" s="238">
        <v>0</v>
      </c>
      <c r="R424" s="238">
        <f>Q424*H424</f>
        <v>0</v>
      </c>
      <c r="S424" s="238">
        <v>0</v>
      </c>
      <c r="T424" s="239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40" t="s">
        <v>298</v>
      </c>
      <c r="AT424" s="240" t="s">
        <v>238</v>
      </c>
      <c r="AU424" s="240" t="s">
        <v>87</v>
      </c>
      <c r="AY424" s="17" t="s">
        <v>155</v>
      </c>
      <c r="BE424" s="241">
        <f>IF(N424="základní",J424,0)</f>
        <v>0</v>
      </c>
      <c r="BF424" s="241">
        <f>IF(N424="snížená",J424,0)</f>
        <v>0</v>
      </c>
      <c r="BG424" s="241">
        <f>IF(N424="zákl. přenesená",J424,0)</f>
        <v>0</v>
      </c>
      <c r="BH424" s="241">
        <f>IF(N424="sníž. přenesená",J424,0)</f>
        <v>0</v>
      </c>
      <c r="BI424" s="241">
        <f>IF(N424="nulová",J424,0)</f>
        <v>0</v>
      </c>
      <c r="BJ424" s="17" t="s">
        <v>163</v>
      </c>
      <c r="BK424" s="241">
        <f>ROUND(I424*H424,2)</f>
        <v>0</v>
      </c>
      <c r="BL424" s="17" t="s">
        <v>193</v>
      </c>
      <c r="BM424" s="240" t="s">
        <v>560</v>
      </c>
    </row>
    <row r="425" s="2" customFormat="1">
      <c r="A425" s="38"/>
      <c r="B425" s="39"/>
      <c r="C425" s="40"/>
      <c r="D425" s="242" t="s">
        <v>164</v>
      </c>
      <c r="E425" s="40"/>
      <c r="F425" s="243" t="s">
        <v>559</v>
      </c>
      <c r="G425" s="40"/>
      <c r="H425" s="40"/>
      <c r="I425" s="244"/>
      <c r="J425" s="40"/>
      <c r="K425" s="40"/>
      <c r="L425" s="44"/>
      <c r="M425" s="245"/>
      <c r="N425" s="246"/>
      <c r="O425" s="92"/>
      <c r="P425" s="92"/>
      <c r="Q425" s="92"/>
      <c r="R425" s="92"/>
      <c r="S425" s="92"/>
      <c r="T425" s="93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164</v>
      </c>
      <c r="AU425" s="17" t="s">
        <v>87</v>
      </c>
    </row>
    <row r="426" s="2" customFormat="1" ht="33" customHeight="1">
      <c r="A426" s="38"/>
      <c r="B426" s="39"/>
      <c r="C426" s="228" t="s">
        <v>364</v>
      </c>
      <c r="D426" s="228" t="s">
        <v>158</v>
      </c>
      <c r="E426" s="229" t="s">
        <v>561</v>
      </c>
      <c r="F426" s="230" t="s">
        <v>562</v>
      </c>
      <c r="G426" s="231" t="s">
        <v>161</v>
      </c>
      <c r="H426" s="232">
        <v>1</v>
      </c>
      <c r="I426" s="233"/>
      <c r="J426" s="234">
        <f>ROUND(I426*H426,2)</f>
        <v>0</v>
      </c>
      <c r="K426" s="235"/>
      <c r="L426" s="44"/>
      <c r="M426" s="236" t="s">
        <v>1</v>
      </c>
      <c r="N426" s="237" t="s">
        <v>42</v>
      </c>
      <c r="O426" s="92"/>
      <c r="P426" s="238">
        <f>O426*H426</f>
        <v>0</v>
      </c>
      <c r="Q426" s="238">
        <v>0</v>
      </c>
      <c r="R426" s="238">
        <f>Q426*H426</f>
        <v>0</v>
      </c>
      <c r="S426" s="238">
        <v>0</v>
      </c>
      <c r="T426" s="239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40" t="s">
        <v>193</v>
      </c>
      <c r="AT426" s="240" t="s">
        <v>158</v>
      </c>
      <c r="AU426" s="240" t="s">
        <v>87</v>
      </c>
      <c r="AY426" s="17" t="s">
        <v>155</v>
      </c>
      <c r="BE426" s="241">
        <f>IF(N426="základní",J426,0)</f>
        <v>0</v>
      </c>
      <c r="BF426" s="241">
        <f>IF(N426="snížená",J426,0)</f>
        <v>0</v>
      </c>
      <c r="BG426" s="241">
        <f>IF(N426="zákl. přenesená",J426,0)</f>
        <v>0</v>
      </c>
      <c r="BH426" s="241">
        <f>IF(N426="sníž. přenesená",J426,0)</f>
        <v>0</v>
      </c>
      <c r="BI426" s="241">
        <f>IF(N426="nulová",J426,0)</f>
        <v>0</v>
      </c>
      <c r="BJ426" s="17" t="s">
        <v>163</v>
      </c>
      <c r="BK426" s="241">
        <f>ROUND(I426*H426,2)</f>
        <v>0</v>
      </c>
      <c r="BL426" s="17" t="s">
        <v>193</v>
      </c>
      <c r="BM426" s="240" t="s">
        <v>563</v>
      </c>
    </row>
    <row r="427" s="2" customFormat="1">
      <c r="A427" s="38"/>
      <c r="B427" s="39"/>
      <c r="C427" s="40"/>
      <c r="D427" s="242" t="s">
        <v>164</v>
      </c>
      <c r="E427" s="40"/>
      <c r="F427" s="243" t="s">
        <v>562</v>
      </c>
      <c r="G427" s="40"/>
      <c r="H427" s="40"/>
      <c r="I427" s="244"/>
      <c r="J427" s="40"/>
      <c r="K427" s="40"/>
      <c r="L427" s="44"/>
      <c r="M427" s="245"/>
      <c r="N427" s="246"/>
      <c r="O427" s="92"/>
      <c r="P427" s="92"/>
      <c r="Q427" s="92"/>
      <c r="R427" s="92"/>
      <c r="S427" s="92"/>
      <c r="T427" s="93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164</v>
      </c>
      <c r="AU427" s="17" t="s">
        <v>87</v>
      </c>
    </row>
    <row r="428" s="13" customFormat="1">
      <c r="A428" s="13"/>
      <c r="B428" s="247"/>
      <c r="C428" s="248"/>
      <c r="D428" s="242" t="s">
        <v>172</v>
      </c>
      <c r="E428" s="249" t="s">
        <v>1</v>
      </c>
      <c r="F428" s="250" t="s">
        <v>81</v>
      </c>
      <c r="G428" s="248"/>
      <c r="H428" s="251">
        <v>1</v>
      </c>
      <c r="I428" s="252"/>
      <c r="J428" s="248"/>
      <c r="K428" s="248"/>
      <c r="L428" s="253"/>
      <c r="M428" s="254"/>
      <c r="N428" s="255"/>
      <c r="O428" s="255"/>
      <c r="P428" s="255"/>
      <c r="Q428" s="255"/>
      <c r="R428" s="255"/>
      <c r="S428" s="255"/>
      <c r="T428" s="25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7" t="s">
        <v>172</v>
      </c>
      <c r="AU428" s="257" t="s">
        <v>87</v>
      </c>
      <c r="AV428" s="13" t="s">
        <v>87</v>
      </c>
      <c r="AW428" s="13" t="s">
        <v>30</v>
      </c>
      <c r="AX428" s="13" t="s">
        <v>74</v>
      </c>
      <c r="AY428" s="257" t="s">
        <v>155</v>
      </c>
    </row>
    <row r="429" s="14" customFormat="1">
      <c r="A429" s="14"/>
      <c r="B429" s="258"/>
      <c r="C429" s="259"/>
      <c r="D429" s="242" t="s">
        <v>172</v>
      </c>
      <c r="E429" s="260" t="s">
        <v>1</v>
      </c>
      <c r="F429" s="261" t="s">
        <v>174</v>
      </c>
      <c r="G429" s="259"/>
      <c r="H429" s="262">
        <v>1</v>
      </c>
      <c r="I429" s="263"/>
      <c r="J429" s="259"/>
      <c r="K429" s="259"/>
      <c r="L429" s="264"/>
      <c r="M429" s="265"/>
      <c r="N429" s="266"/>
      <c r="O429" s="266"/>
      <c r="P429" s="266"/>
      <c r="Q429" s="266"/>
      <c r="R429" s="266"/>
      <c r="S429" s="266"/>
      <c r="T429" s="267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8" t="s">
        <v>172</v>
      </c>
      <c r="AU429" s="268" t="s">
        <v>87</v>
      </c>
      <c r="AV429" s="14" t="s">
        <v>162</v>
      </c>
      <c r="AW429" s="14" t="s">
        <v>30</v>
      </c>
      <c r="AX429" s="14" t="s">
        <v>81</v>
      </c>
      <c r="AY429" s="268" t="s">
        <v>155</v>
      </c>
    </row>
    <row r="430" s="2" customFormat="1" ht="33" customHeight="1">
      <c r="A430" s="38"/>
      <c r="B430" s="39"/>
      <c r="C430" s="269" t="s">
        <v>564</v>
      </c>
      <c r="D430" s="269" t="s">
        <v>238</v>
      </c>
      <c r="E430" s="270" t="s">
        <v>565</v>
      </c>
      <c r="F430" s="271" t="s">
        <v>566</v>
      </c>
      <c r="G430" s="272" t="s">
        <v>161</v>
      </c>
      <c r="H430" s="273">
        <v>1</v>
      </c>
      <c r="I430" s="274"/>
      <c r="J430" s="275">
        <f>ROUND(I430*H430,2)</f>
        <v>0</v>
      </c>
      <c r="K430" s="276"/>
      <c r="L430" s="277"/>
      <c r="M430" s="278" t="s">
        <v>1</v>
      </c>
      <c r="N430" s="279" t="s">
        <v>42</v>
      </c>
      <c r="O430" s="92"/>
      <c r="P430" s="238">
        <f>O430*H430</f>
        <v>0</v>
      </c>
      <c r="Q430" s="238">
        <v>0</v>
      </c>
      <c r="R430" s="238">
        <f>Q430*H430</f>
        <v>0</v>
      </c>
      <c r="S430" s="238">
        <v>0</v>
      </c>
      <c r="T430" s="239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40" t="s">
        <v>298</v>
      </c>
      <c r="AT430" s="240" t="s">
        <v>238</v>
      </c>
      <c r="AU430" s="240" t="s">
        <v>87</v>
      </c>
      <c r="AY430" s="17" t="s">
        <v>155</v>
      </c>
      <c r="BE430" s="241">
        <f>IF(N430="základní",J430,0)</f>
        <v>0</v>
      </c>
      <c r="BF430" s="241">
        <f>IF(N430="snížená",J430,0)</f>
        <v>0</v>
      </c>
      <c r="BG430" s="241">
        <f>IF(N430="zákl. přenesená",J430,0)</f>
        <v>0</v>
      </c>
      <c r="BH430" s="241">
        <f>IF(N430="sníž. přenesená",J430,0)</f>
        <v>0</v>
      </c>
      <c r="BI430" s="241">
        <f>IF(N430="nulová",J430,0)</f>
        <v>0</v>
      </c>
      <c r="BJ430" s="17" t="s">
        <v>163</v>
      </c>
      <c r="BK430" s="241">
        <f>ROUND(I430*H430,2)</f>
        <v>0</v>
      </c>
      <c r="BL430" s="17" t="s">
        <v>193</v>
      </c>
      <c r="BM430" s="240" t="s">
        <v>567</v>
      </c>
    </row>
    <row r="431" s="2" customFormat="1">
      <c r="A431" s="38"/>
      <c r="B431" s="39"/>
      <c r="C431" s="40"/>
      <c r="D431" s="242" t="s">
        <v>164</v>
      </c>
      <c r="E431" s="40"/>
      <c r="F431" s="243" t="s">
        <v>566</v>
      </c>
      <c r="G431" s="40"/>
      <c r="H431" s="40"/>
      <c r="I431" s="244"/>
      <c r="J431" s="40"/>
      <c r="K431" s="40"/>
      <c r="L431" s="44"/>
      <c r="M431" s="245"/>
      <c r="N431" s="246"/>
      <c r="O431" s="92"/>
      <c r="P431" s="92"/>
      <c r="Q431" s="92"/>
      <c r="R431" s="92"/>
      <c r="S431" s="92"/>
      <c r="T431" s="93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164</v>
      </c>
      <c r="AU431" s="17" t="s">
        <v>87</v>
      </c>
    </row>
    <row r="432" s="2" customFormat="1" ht="21.75" customHeight="1">
      <c r="A432" s="38"/>
      <c r="B432" s="39"/>
      <c r="C432" s="228" t="s">
        <v>371</v>
      </c>
      <c r="D432" s="228" t="s">
        <v>158</v>
      </c>
      <c r="E432" s="229" t="s">
        <v>568</v>
      </c>
      <c r="F432" s="230" t="s">
        <v>569</v>
      </c>
      <c r="G432" s="231" t="s">
        <v>161</v>
      </c>
      <c r="H432" s="232">
        <v>2</v>
      </c>
      <c r="I432" s="233"/>
      <c r="J432" s="234">
        <f>ROUND(I432*H432,2)</f>
        <v>0</v>
      </c>
      <c r="K432" s="235"/>
      <c r="L432" s="44"/>
      <c r="M432" s="236" t="s">
        <v>1</v>
      </c>
      <c r="N432" s="237" t="s">
        <v>42</v>
      </c>
      <c r="O432" s="92"/>
      <c r="P432" s="238">
        <f>O432*H432</f>
        <v>0</v>
      </c>
      <c r="Q432" s="238">
        <v>0</v>
      </c>
      <c r="R432" s="238">
        <f>Q432*H432</f>
        <v>0</v>
      </c>
      <c r="S432" s="238">
        <v>0</v>
      </c>
      <c r="T432" s="239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40" t="s">
        <v>193</v>
      </c>
      <c r="AT432" s="240" t="s">
        <v>158</v>
      </c>
      <c r="AU432" s="240" t="s">
        <v>87</v>
      </c>
      <c r="AY432" s="17" t="s">
        <v>155</v>
      </c>
      <c r="BE432" s="241">
        <f>IF(N432="základní",J432,0)</f>
        <v>0</v>
      </c>
      <c r="BF432" s="241">
        <f>IF(N432="snížená",J432,0)</f>
        <v>0</v>
      </c>
      <c r="BG432" s="241">
        <f>IF(N432="zákl. přenesená",J432,0)</f>
        <v>0</v>
      </c>
      <c r="BH432" s="241">
        <f>IF(N432="sníž. přenesená",J432,0)</f>
        <v>0</v>
      </c>
      <c r="BI432" s="241">
        <f>IF(N432="nulová",J432,0)</f>
        <v>0</v>
      </c>
      <c r="BJ432" s="17" t="s">
        <v>163</v>
      </c>
      <c r="BK432" s="241">
        <f>ROUND(I432*H432,2)</f>
        <v>0</v>
      </c>
      <c r="BL432" s="17" t="s">
        <v>193</v>
      </c>
      <c r="BM432" s="240" t="s">
        <v>570</v>
      </c>
    </row>
    <row r="433" s="2" customFormat="1">
      <c r="A433" s="38"/>
      <c r="B433" s="39"/>
      <c r="C433" s="40"/>
      <c r="D433" s="242" t="s">
        <v>164</v>
      </c>
      <c r="E433" s="40"/>
      <c r="F433" s="243" t="s">
        <v>569</v>
      </c>
      <c r="G433" s="40"/>
      <c r="H433" s="40"/>
      <c r="I433" s="244"/>
      <c r="J433" s="40"/>
      <c r="K433" s="40"/>
      <c r="L433" s="44"/>
      <c r="M433" s="245"/>
      <c r="N433" s="246"/>
      <c r="O433" s="92"/>
      <c r="P433" s="92"/>
      <c r="Q433" s="92"/>
      <c r="R433" s="92"/>
      <c r="S433" s="92"/>
      <c r="T433" s="93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164</v>
      </c>
      <c r="AU433" s="17" t="s">
        <v>87</v>
      </c>
    </row>
    <row r="434" s="2" customFormat="1">
      <c r="A434" s="38"/>
      <c r="B434" s="39"/>
      <c r="C434" s="40"/>
      <c r="D434" s="242" t="s">
        <v>571</v>
      </c>
      <c r="E434" s="40"/>
      <c r="F434" s="280" t="s">
        <v>572</v>
      </c>
      <c r="G434" s="40"/>
      <c r="H434" s="40"/>
      <c r="I434" s="244"/>
      <c r="J434" s="40"/>
      <c r="K434" s="40"/>
      <c r="L434" s="44"/>
      <c r="M434" s="245"/>
      <c r="N434" s="246"/>
      <c r="O434" s="92"/>
      <c r="P434" s="92"/>
      <c r="Q434" s="92"/>
      <c r="R434" s="92"/>
      <c r="S434" s="92"/>
      <c r="T434" s="93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571</v>
      </c>
      <c r="AU434" s="17" t="s">
        <v>87</v>
      </c>
    </row>
    <row r="435" s="2" customFormat="1" ht="21.75" customHeight="1">
      <c r="A435" s="38"/>
      <c r="B435" s="39"/>
      <c r="C435" s="269" t="s">
        <v>573</v>
      </c>
      <c r="D435" s="269" t="s">
        <v>238</v>
      </c>
      <c r="E435" s="270" t="s">
        <v>574</v>
      </c>
      <c r="F435" s="271" t="s">
        <v>575</v>
      </c>
      <c r="G435" s="272" t="s">
        <v>161</v>
      </c>
      <c r="H435" s="273">
        <v>2</v>
      </c>
      <c r="I435" s="274"/>
      <c r="J435" s="275">
        <f>ROUND(I435*H435,2)</f>
        <v>0</v>
      </c>
      <c r="K435" s="276"/>
      <c r="L435" s="277"/>
      <c r="M435" s="278" t="s">
        <v>1</v>
      </c>
      <c r="N435" s="279" t="s">
        <v>42</v>
      </c>
      <c r="O435" s="92"/>
      <c r="P435" s="238">
        <f>O435*H435</f>
        <v>0</v>
      </c>
      <c r="Q435" s="238">
        <v>0.00012</v>
      </c>
      <c r="R435" s="238">
        <f>Q435*H435</f>
        <v>0.00024000000000000001</v>
      </c>
      <c r="S435" s="238">
        <v>0</v>
      </c>
      <c r="T435" s="239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40" t="s">
        <v>298</v>
      </c>
      <c r="AT435" s="240" t="s">
        <v>238</v>
      </c>
      <c r="AU435" s="240" t="s">
        <v>87</v>
      </c>
      <c r="AY435" s="17" t="s">
        <v>155</v>
      </c>
      <c r="BE435" s="241">
        <f>IF(N435="základní",J435,0)</f>
        <v>0</v>
      </c>
      <c r="BF435" s="241">
        <f>IF(N435="snížená",J435,0)</f>
        <v>0</v>
      </c>
      <c r="BG435" s="241">
        <f>IF(N435="zákl. přenesená",J435,0)</f>
        <v>0</v>
      </c>
      <c r="BH435" s="241">
        <f>IF(N435="sníž. přenesená",J435,0)</f>
        <v>0</v>
      </c>
      <c r="BI435" s="241">
        <f>IF(N435="nulová",J435,0)</f>
        <v>0</v>
      </c>
      <c r="BJ435" s="17" t="s">
        <v>163</v>
      </c>
      <c r="BK435" s="241">
        <f>ROUND(I435*H435,2)</f>
        <v>0</v>
      </c>
      <c r="BL435" s="17" t="s">
        <v>193</v>
      </c>
      <c r="BM435" s="240" t="s">
        <v>576</v>
      </c>
    </row>
    <row r="436" s="2" customFormat="1">
      <c r="A436" s="38"/>
      <c r="B436" s="39"/>
      <c r="C436" s="40"/>
      <c r="D436" s="242" t="s">
        <v>164</v>
      </c>
      <c r="E436" s="40"/>
      <c r="F436" s="243" t="s">
        <v>575</v>
      </c>
      <c r="G436" s="40"/>
      <c r="H436" s="40"/>
      <c r="I436" s="244"/>
      <c r="J436" s="40"/>
      <c r="K436" s="40"/>
      <c r="L436" s="44"/>
      <c r="M436" s="245"/>
      <c r="N436" s="246"/>
      <c r="O436" s="92"/>
      <c r="P436" s="92"/>
      <c r="Q436" s="92"/>
      <c r="R436" s="92"/>
      <c r="S436" s="92"/>
      <c r="T436" s="93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164</v>
      </c>
      <c r="AU436" s="17" t="s">
        <v>87</v>
      </c>
    </row>
    <row r="437" s="2" customFormat="1" ht="33" customHeight="1">
      <c r="A437" s="38"/>
      <c r="B437" s="39"/>
      <c r="C437" s="228" t="s">
        <v>577</v>
      </c>
      <c r="D437" s="228" t="s">
        <v>158</v>
      </c>
      <c r="E437" s="229" t="s">
        <v>578</v>
      </c>
      <c r="F437" s="230" t="s">
        <v>579</v>
      </c>
      <c r="G437" s="231" t="s">
        <v>161</v>
      </c>
      <c r="H437" s="232">
        <v>5</v>
      </c>
      <c r="I437" s="233"/>
      <c r="J437" s="234">
        <f>ROUND(I437*H437,2)</f>
        <v>0</v>
      </c>
      <c r="K437" s="235"/>
      <c r="L437" s="44"/>
      <c r="M437" s="236" t="s">
        <v>1</v>
      </c>
      <c r="N437" s="237" t="s">
        <v>42</v>
      </c>
      <c r="O437" s="92"/>
      <c r="P437" s="238">
        <f>O437*H437</f>
        <v>0</v>
      </c>
      <c r="Q437" s="238">
        <v>0.00046999999999999999</v>
      </c>
      <c r="R437" s="238">
        <f>Q437*H437</f>
        <v>0.0023500000000000001</v>
      </c>
      <c r="S437" s="238">
        <v>0</v>
      </c>
      <c r="T437" s="239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40" t="s">
        <v>193</v>
      </c>
      <c r="AT437" s="240" t="s">
        <v>158</v>
      </c>
      <c r="AU437" s="240" t="s">
        <v>87</v>
      </c>
      <c r="AY437" s="17" t="s">
        <v>155</v>
      </c>
      <c r="BE437" s="241">
        <f>IF(N437="základní",J437,0)</f>
        <v>0</v>
      </c>
      <c r="BF437" s="241">
        <f>IF(N437="snížená",J437,0)</f>
        <v>0</v>
      </c>
      <c r="BG437" s="241">
        <f>IF(N437="zákl. přenesená",J437,0)</f>
        <v>0</v>
      </c>
      <c r="BH437" s="241">
        <f>IF(N437="sníž. přenesená",J437,0)</f>
        <v>0</v>
      </c>
      <c r="BI437" s="241">
        <f>IF(N437="nulová",J437,0)</f>
        <v>0</v>
      </c>
      <c r="BJ437" s="17" t="s">
        <v>163</v>
      </c>
      <c r="BK437" s="241">
        <f>ROUND(I437*H437,2)</f>
        <v>0</v>
      </c>
      <c r="BL437" s="17" t="s">
        <v>193</v>
      </c>
      <c r="BM437" s="240" t="s">
        <v>580</v>
      </c>
    </row>
    <row r="438" s="2" customFormat="1">
      <c r="A438" s="38"/>
      <c r="B438" s="39"/>
      <c r="C438" s="40"/>
      <c r="D438" s="242" t="s">
        <v>164</v>
      </c>
      <c r="E438" s="40"/>
      <c r="F438" s="243" t="s">
        <v>579</v>
      </c>
      <c r="G438" s="40"/>
      <c r="H438" s="40"/>
      <c r="I438" s="244"/>
      <c r="J438" s="40"/>
      <c r="K438" s="40"/>
      <c r="L438" s="44"/>
      <c r="M438" s="245"/>
      <c r="N438" s="246"/>
      <c r="O438" s="92"/>
      <c r="P438" s="92"/>
      <c r="Q438" s="92"/>
      <c r="R438" s="92"/>
      <c r="S438" s="92"/>
      <c r="T438" s="93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164</v>
      </c>
      <c r="AU438" s="17" t="s">
        <v>87</v>
      </c>
    </row>
    <row r="439" s="2" customFormat="1" ht="33" customHeight="1">
      <c r="A439" s="38"/>
      <c r="B439" s="39"/>
      <c r="C439" s="228" t="s">
        <v>581</v>
      </c>
      <c r="D439" s="228" t="s">
        <v>158</v>
      </c>
      <c r="E439" s="229" t="s">
        <v>234</v>
      </c>
      <c r="F439" s="230" t="s">
        <v>235</v>
      </c>
      <c r="G439" s="231" t="s">
        <v>161</v>
      </c>
      <c r="H439" s="232">
        <v>1</v>
      </c>
      <c r="I439" s="233"/>
      <c r="J439" s="234">
        <f>ROUND(I439*H439,2)</f>
        <v>0</v>
      </c>
      <c r="K439" s="235"/>
      <c r="L439" s="44"/>
      <c r="M439" s="236" t="s">
        <v>1</v>
      </c>
      <c r="N439" s="237" t="s">
        <v>42</v>
      </c>
      <c r="O439" s="92"/>
      <c r="P439" s="238">
        <f>O439*H439</f>
        <v>0</v>
      </c>
      <c r="Q439" s="238">
        <v>0.44169999999999998</v>
      </c>
      <c r="R439" s="238">
        <f>Q439*H439</f>
        <v>0.44169999999999998</v>
      </c>
      <c r="S439" s="238">
        <v>0</v>
      </c>
      <c r="T439" s="239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40" t="s">
        <v>193</v>
      </c>
      <c r="AT439" s="240" t="s">
        <v>158</v>
      </c>
      <c r="AU439" s="240" t="s">
        <v>87</v>
      </c>
      <c r="AY439" s="17" t="s">
        <v>155</v>
      </c>
      <c r="BE439" s="241">
        <f>IF(N439="základní",J439,0)</f>
        <v>0</v>
      </c>
      <c r="BF439" s="241">
        <f>IF(N439="snížená",J439,0)</f>
        <v>0</v>
      </c>
      <c r="BG439" s="241">
        <f>IF(N439="zákl. přenesená",J439,0)</f>
        <v>0</v>
      </c>
      <c r="BH439" s="241">
        <f>IF(N439="sníž. přenesená",J439,0)</f>
        <v>0</v>
      </c>
      <c r="BI439" s="241">
        <f>IF(N439="nulová",J439,0)</f>
        <v>0</v>
      </c>
      <c r="BJ439" s="17" t="s">
        <v>163</v>
      </c>
      <c r="BK439" s="241">
        <f>ROUND(I439*H439,2)</f>
        <v>0</v>
      </c>
      <c r="BL439" s="17" t="s">
        <v>193</v>
      </c>
      <c r="BM439" s="240" t="s">
        <v>582</v>
      </c>
    </row>
    <row r="440" s="2" customFormat="1">
      <c r="A440" s="38"/>
      <c r="B440" s="39"/>
      <c r="C440" s="40"/>
      <c r="D440" s="242" t="s">
        <v>164</v>
      </c>
      <c r="E440" s="40"/>
      <c r="F440" s="243" t="s">
        <v>235</v>
      </c>
      <c r="G440" s="40"/>
      <c r="H440" s="40"/>
      <c r="I440" s="244"/>
      <c r="J440" s="40"/>
      <c r="K440" s="40"/>
      <c r="L440" s="44"/>
      <c r="M440" s="245"/>
      <c r="N440" s="246"/>
      <c r="O440" s="92"/>
      <c r="P440" s="92"/>
      <c r="Q440" s="92"/>
      <c r="R440" s="92"/>
      <c r="S440" s="92"/>
      <c r="T440" s="93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164</v>
      </c>
      <c r="AU440" s="17" t="s">
        <v>87</v>
      </c>
    </row>
    <row r="441" s="2" customFormat="1" ht="21.75" customHeight="1">
      <c r="A441" s="38"/>
      <c r="B441" s="39"/>
      <c r="C441" s="228" t="s">
        <v>381</v>
      </c>
      <c r="D441" s="228" t="s">
        <v>158</v>
      </c>
      <c r="E441" s="229" t="s">
        <v>583</v>
      </c>
      <c r="F441" s="230" t="s">
        <v>584</v>
      </c>
      <c r="G441" s="231" t="s">
        <v>161</v>
      </c>
      <c r="H441" s="232">
        <v>1</v>
      </c>
      <c r="I441" s="233"/>
      <c r="J441" s="234">
        <f>ROUND(I441*H441,2)</f>
        <v>0</v>
      </c>
      <c r="K441" s="235"/>
      <c r="L441" s="44"/>
      <c r="M441" s="236" t="s">
        <v>1</v>
      </c>
      <c r="N441" s="237" t="s">
        <v>42</v>
      </c>
      <c r="O441" s="92"/>
      <c r="P441" s="238">
        <f>O441*H441</f>
        <v>0</v>
      </c>
      <c r="Q441" s="238">
        <v>0</v>
      </c>
      <c r="R441" s="238">
        <f>Q441*H441</f>
        <v>0</v>
      </c>
      <c r="S441" s="238">
        <v>0</v>
      </c>
      <c r="T441" s="239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40" t="s">
        <v>193</v>
      </c>
      <c r="AT441" s="240" t="s">
        <v>158</v>
      </c>
      <c r="AU441" s="240" t="s">
        <v>87</v>
      </c>
      <c r="AY441" s="17" t="s">
        <v>155</v>
      </c>
      <c r="BE441" s="241">
        <f>IF(N441="základní",J441,0)</f>
        <v>0</v>
      </c>
      <c r="BF441" s="241">
        <f>IF(N441="snížená",J441,0)</f>
        <v>0</v>
      </c>
      <c r="BG441" s="241">
        <f>IF(N441="zákl. přenesená",J441,0)</f>
        <v>0</v>
      </c>
      <c r="BH441" s="241">
        <f>IF(N441="sníž. přenesená",J441,0)</f>
        <v>0</v>
      </c>
      <c r="BI441" s="241">
        <f>IF(N441="nulová",J441,0)</f>
        <v>0</v>
      </c>
      <c r="BJ441" s="17" t="s">
        <v>163</v>
      </c>
      <c r="BK441" s="241">
        <f>ROUND(I441*H441,2)</f>
        <v>0</v>
      </c>
      <c r="BL441" s="17" t="s">
        <v>193</v>
      </c>
      <c r="BM441" s="240" t="s">
        <v>585</v>
      </c>
    </row>
    <row r="442" s="2" customFormat="1">
      <c r="A442" s="38"/>
      <c r="B442" s="39"/>
      <c r="C442" s="40"/>
      <c r="D442" s="242" t="s">
        <v>164</v>
      </c>
      <c r="E442" s="40"/>
      <c r="F442" s="243" t="s">
        <v>586</v>
      </c>
      <c r="G442" s="40"/>
      <c r="H442" s="40"/>
      <c r="I442" s="244"/>
      <c r="J442" s="40"/>
      <c r="K442" s="40"/>
      <c r="L442" s="44"/>
      <c r="M442" s="245"/>
      <c r="N442" s="246"/>
      <c r="O442" s="92"/>
      <c r="P442" s="92"/>
      <c r="Q442" s="92"/>
      <c r="R442" s="92"/>
      <c r="S442" s="92"/>
      <c r="T442" s="93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164</v>
      </c>
      <c r="AU442" s="17" t="s">
        <v>87</v>
      </c>
    </row>
    <row r="443" s="2" customFormat="1" ht="16.5" customHeight="1">
      <c r="A443" s="38"/>
      <c r="B443" s="39"/>
      <c r="C443" s="269" t="s">
        <v>587</v>
      </c>
      <c r="D443" s="269" t="s">
        <v>238</v>
      </c>
      <c r="E443" s="270" t="s">
        <v>588</v>
      </c>
      <c r="F443" s="271" t="s">
        <v>589</v>
      </c>
      <c r="G443" s="272" t="s">
        <v>161</v>
      </c>
      <c r="H443" s="273">
        <v>1</v>
      </c>
      <c r="I443" s="274"/>
      <c r="J443" s="275">
        <f>ROUND(I443*H443,2)</f>
        <v>0</v>
      </c>
      <c r="K443" s="276"/>
      <c r="L443" s="277"/>
      <c r="M443" s="278" t="s">
        <v>1</v>
      </c>
      <c r="N443" s="279" t="s">
        <v>42</v>
      </c>
      <c r="O443" s="92"/>
      <c r="P443" s="238">
        <f>O443*H443</f>
        <v>0</v>
      </c>
      <c r="Q443" s="238">
        <v>0</v>
      </c>
      <c r="R443" s="238">
        <f>Q443*H443</f>
        <v>0</v>
      </c>
      <c r="S443" s="238">
        <v>0</v>
      </c>
      <c r="T443" s="239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40" t="s">
        <v>298</v>
      </c>
      <c r="AT443" s="240" t="s">
        <v>238</v>
      </c>
      <c r="AU443" s="240" t="s">
        <v>87</v>
      </c>
      <c r="AY443" s="17" t="s">
        <v>155</v>
      </c>
      <c r="BE443" s="241">
        <f>IF(N443="základní",J443,0)</f>
        <v>0</v>
      </c>
      <c r="BF443" s="241">
        <f>IF(N443="snížená",J443,0)</f>
        <v>0</v>
      </c>
      <c r="BG443" s="241">
        <f>IF(N443="zákl. přenesená",J443,0)</f>
        <v>0</v>
      </c>
      <c r="BH443" s="241">
        <f>IF(N443="sníž. přenesená",J443,0)</f>
        <v>0</v>
      </c>
      <c r="BI443" s="241">
        <f>IF(N443="nulová",J443,0)</f>
        <v>0</v>
      </c>
      <c r="BJ443" s="17" t="s">
        <v>163</v>
      </c>
      <c r="BK443" s="241">
        <f>ROUND(I443*H443,2)</f>
        <v>0</v>
      </c>
      <c r="BL443" s="17" t="s">
        <v>193</v>
      </c>
      <c r="BM443" s="240" t="s">
        <v>590</v>
      </c>
    </row>
    <row r="444" s="2" customFormat="1">
      <c r="A444" s="38"/>
      <c r="B444" s="39"/>
      <c r="C444" s="40"/>
      <c r="D444" s="242" t="s">
        <v>164</v>
      </c>
      <c r="E444" s="40"/>
      <c r="F444" s="243" t="s">
        <v>591</v>
      </c>
      <c r="G444" s="40"/>
      <c r="H444" s="40"/>
      <c r="I444" s="244"/>
      <c r="J444" s="40"/>
      <c r="K444" s="40"/>
      <c r="L444" s="44"/>
      <c r="M444" s="245"/>
      <c r="N444" s="246"/>
      <c r="O444" s="92"/>
      <c r="P444" s="92"/>
      <c r="Q444" s="92"/>
      <c r="R444" s="92"/>
      <c r="S444" s="92"/>
      <c r="T444" s="93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164</v>
      </c>
      <c r="AU444" s="17" t="s">
        <v>87</v>
      </c>
    </row>
    <row r="445" s="2" customFormat="1">
      <c r="A445" s="38"/>
      <c r="B445" s="39"/>
      <c r="C445" s="40"/>
      <c r="D445" s="242" t="s">
        <v>571</v>
      </c>
      <c r="E445" s="40"/>
      <c r="F445" s="280" t="s">
        <v>592</v>
      </c>
      <c r="G445" s="40"/>
      <c r="H445" s="40"/>
      <c r="I445" s="244"/>
      <c r="J445" s="40"/>
      <c r="K445" s="40"/>
      <c r="L445" s="44"/>
      <c r="M445" s="245"/>
      <c r="N445" s="246"/>
      <c r="O445" s="92"/>
      <c r="P445" s="92"/>
      <c r="Q445" s="92"/>
      <c r="R445" s="92"/>
      <c r="S445" s="92"/>
      <c r="T445" s="93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571</v>
      </c>
      <c r="AU445" s="17" t="s">
        <v>87</v>
      </c>
    </row>
    <row r="446" s="2" customFormat="1" ht="21.75" customHeight="1">
      <c r="A446" s="38"/>
      <c r="B446" s="39"/>
      <c r="C446" s="228" t="s">
        <v>385</v>
      </c>
      <c r="D446" s="228" t="s">
        <v>158</v>
      </c>
      <c r="E446" s="229" t="s">
        <v>593</v>
      </c>
      <c r="F446" s="230" t="s">
        <v>594</v>
      </c>
      <c r="G446" s="231" t="s">
        <v>227</v>
      </c>
      <c r="H446" s="232">
        <v>0.44400000000000001</v>
      </c>
      <c r="I446" s="233"/>
      <c r="J446" s="234">
        <f>ROUND(I446*H446,2)</f>
        <v>0</v>
      </c>
      <c r="K446" s="235"/>
      <c r="L446" s="44"/>
      <c r="M446" s="236" t="s">
        <v>1</v>
      </c>
      <c r="N446" s="237" t="s">
        <v>42</v>
      </c>
      <c r="O446" s="92"/>
      <c r="P446" s="238">
        <f>O446*H446</f>
        <v>0</v>
      </c>
      <c r="Q446" s="238">
        <v>0</v>
      </c>
      <c r="R446" s="238">
        <f>Q446*H446</f>
        <v>0</v>
      </c>
      <c r="S446" s="238">
        <v>0</v>
      </c>
      <c r="T446" s="239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40" t="s">
        <v>193</v>
      </c>
      <c r="AT446" s="240" t="s">
        <v>158</v>
      </c>
      <c r="AU446" s="240" t="s">
        <v>87</v>
      </c>
      <c r="AY446" s="17" t="s">
        <v>155</v>
      </c>
      <c r="BE446" s="241">
        <f>IF(N446="základní",J446,0)</f>
        <v>0</v>
      </c>
      <c r="BF446" s="241">
        <f>IF(N446="snížená",J446,0)</f>
        <v>0</v>
      </c>
      <c r="BG446" s="241">
        <f>IF(N446="zákl. přenesená",J446,0)</f>
        <v>0</v>
      </c>
      <c r="BH446" s="241">
        <f>IF(N446="sníž. přenesená",J446,0)</f>
        <v>0</v>
      </c>
      <c r="BI446" s="241">
        <f>IF(N446="nulová",J446,0)</f>
        <v>0</v>
      </c>
      <c r="BJ446" s="17" t="s">
        <v>163</v>
      </c>
      <c r="BK446" s="241">
        <f>ROUND(I446*H446,2)</f>
        <v>0</v>
      </c>
      <c r="BL446" s="17" t="s">
        <v>193</v>
      </c>
      <c r="BM446" s="240" t="s">
        <v>595</v>
      </c>
    </row>
    <row r="447" s="2" customFormat="1">
      <c r="A447" s="38"/>
      <c r="B447" s="39"/>
      <c r="C447" s="40"/>
      <c r="D447" s="242" t="s">
        <v>164</v>
      </c>
      <c r="E447" s="40"/>
      <c r="F447" s="243" t="s">
        <v>596</v>
      </c>
      <c r="G447" s="40"/>
      <c r="H447" s="40"/>
      <c r="I447" s="244"/>
      <c r="J447" s="40"/>
      <c r="K447" s="40"/>
      <c r="L447" s="44"/>
      <c r="M447" s="245"/>
      <c r="N447" s="246"/>
      <c r="O447" s="92"/>
      <c r="P447" s="92"/>
      <c r="Q447" s="92"/>
      <c r="R447" s="92"/>
      <c r="S447" s="92"/>
      <c r="T447" s="93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164</v>
      </c>
      <c r="AU447" s="17" t="s">
        <v>87</v>
      </c>
    </row>
    <row r="448" s="12" customFormat="1" ht="22.8" customHeight="1">
      <c r="A448" s="12"/>
      <c r="B448" s="212"/>
      <c r="C448" s="213"/>
      <c r="D448" s="214" t="s">
        <v>73</v>
      </c>
      <c r="E448" s="226" t="s">
        <v>597</v>
      </c>
      <c r="F448" s="226" t="s">
        <v>598</v>
      </c>
      <c r="G448" s="213"/>
      <c r="H448" s="213"/>
      <c r="I448" s="216"/>
      <c r="J448" s="227">
        <f>BK448</f>
        <v>0</v>
      </c>
      <c r="K448" s="213"/>
      <c r="L448" s="218"/>
      <c r="M448" s="219"/>
      <c r="N448" s="220"/>
      <c r="O448" s="220"/>
      <c r="P448" s="221">
        <f>SUM(P449:P488)</f>
        <v>0</v>
      </c>
      <c r="Q448" s="220"/>
      <c r="R448" s="221">
        <f>SUM(R449:R488)</f>
        <v>0.1708732</v>
      </c>
      <c r="S448" s="220"/>
      <c r="T448" s="222">
        <f>SUM(T449:T488)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23" t="s">
        <v>87</v>
      </c>
      <c r="AT448" s="224" t="s">
        <v>73</v>
      </c>
      <c r="AU448" s="224" t="s">
        <v>81</v>
      </c>
      <c r="AY448" s="223" t="s">
        <v>155</v>
      </c>
      <c r="BK448" s="225">
        <f>SUM(BK449:BK488)</f>
        <v>0</v>
      </c>
    </row>
    <row r="449" s="2" customFormat="1" ht="21.75" customHeight="1">
      <c r="A449" s="38"/>
      <c r="B449" s="39"/>
      <c r="C449" s="228" t="s">
        <v>599</v>
      </c>
      <c r="D449" s="228" t="s">
        <v>158</v>
      </c>
      <c r="E449" s="229" t="s">
        <v>600</v>
      </c>
      <c r="F449" s="230" t="s">
        <v>601</v>
      </c>
      <c r="G449" s="231" t="s">
        <v>167</v>
      </c>
      <c r="H449" s="232">
        <v>10.5</v>
      </c>
      <c r="I449" s="233"/>
      <c r="J449" s="234">
        <f>ROUND(I449*H449,2)</f>
        <v>0</v>
      </c>
      <c r="K449" s="235"/>
      <c r="L449" s="44"/>
      <c r="M449" s="236" t="s">
        <v>1</v>
      </c>
      <c r="N449" s="237" t="s">
        <v>42</v>
      </c>
      <c r="O449" s="92"/>
      <c r="P449" s="238">
        <f>O449*H449</f>
        <v>0</v>
      </c>
      <c r="Q449" s="238">
        <v>0</v>
      </c>
      <c r="R449" s="238">
        <f>Q449*H449</f>
        <v>0</v>
      </c>
      <c r="S449" s="238">
        <v>0</v>
      </c>
      <c r="T449" s="239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40" t="s">
        <v>193</v>
      </c>
      <c r="AT449" s="240" t="s">
        <v>158</v>
      </c>
      <c r="AU449" s="240" t="s">
        <v>87</v>
      </c>
      <c r="AY449" s="17" t="s">
        <v>155</v>
      </c>
      <c r="BE449" s="241">
        <f>IF(N449="základní",J449,0)</f>
        <v>0</v>
      </c>
      <c r="BF449" s="241">
        <f>IF(N449="snížená",J449,0)</f>
        <v>0</v>
      </c>
      <c r="BG449" s="241">
        <f>IF(N449="zákl. přenesená",J449,0)</f>
        <v>0</v>
      </c>
      <c r="BH449" s="241">
        <f>IF(N449="sníž. přenesená",J449,0)</f>
        <v>0</v>
      </c>
      <c r="BI449" s="241">
        <f>IF(N449="nulová",J449,0)</f>
        <v>0</v>
      </c>
      <c r="BJ449" s="17" t="s">
        <v>163</v>
      </c>
      <c r="BK449" s="241">
        <f>ROUND(I449*H449,2)</f>
        <v>0</v>
      </c>
      <c r="BL449" s="17" t="s">
        <v>193</v>
      </c>
      <c r="BM449" s="240" t="s">
        <v>602</v>
      </c>
    </row>
    <row r="450" s="2" customFormat="1">
      <c r="A450" s="38"/>
      <c r="B450" s="39"/>
      <c r="C450" s="40"/>
      <c r="D450" s="242" t="s">
        <v>164</v>
      </c>
      <c r="E450" s="40"/>
      <c r="F450" s="243" t="s">
        <v>601</v>
      </c>
      <c r="G450" s="40"/>
      <c r="H450" s="40"/>
      <c r="I450" s="244"/>
      <c r="J450" s="40"/>
      <c r="K450" s="40"/>
      <c r="L450" s="44"/>
      <c r="M450" s="245"/>
      <c r="N450" s="246"/>
      <c r="O450" s="92"/>
      <c r="P450" s="92"/>
      <c r="Q450" s="92"/>
      <c r="R450" s="92"/>
      <c r="S450" s="92"/>
      <c r="T450" s="93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164</v>
      </c>
      <c r="AU450" s="17" t="s">
        <v>87</v>
      </c>
    </row>
    <row r="451" s="13" customFormat="1">
      <c r="A451" s="13"/>
      <c r="B451" s="247"/>
      <c r="C451" s="248"/>
      <c r="D451" s="242" t="s">
        <v>172</v>
      </c>
      <c r="E451" s="249" t="s">
        <v>1</v>
      </c>
      <c r="F451" s="250" t="s">
        <v>603</v>
      </c>
      <c r="G451" s="248"/>
      <c r="H451" s="251">
        <v>5.25</v>
      </c>
      <c r="I451" s="252"/>
      <c r="J451" s="248"/>
      <c r="K451" s="248"/>
      <c r="L451" s="253"/>
      <c r="M451" s="254"/>
      <c r="N451" s="255"/>
      <c r="O451" s="255"/>
      <c r="P451" s="255"/>
      <c r="Q451" s="255"/>
      <c r="R451" s="255"/>
      <c r="S451" s="255"/>
      <c r="T451" s="25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7" t="s">
        <v>172</v>
      </c>
      <c r="AU451" s="257" t="s">
        <v>87</v>
      </c>
      <c r="AV451" s="13" t="s">
        <v>87</v>
      </c>
      <c r="AW451" s="13" t="s">
        <v>30</v>
      </c>
      <c r="AX451" s="13" t="s">
        <v>74</v>
      </c>
      <c r="AY451" s="257" t="s">
        <v>155</v>
      </c>
    </row>
    <row r="452" s="13" customFormat="1">
      <c r="A452" s="13"/>
      <c r="B452" s="247"/>
      <c r="C452" s="248"/>
      <c r="D452" s="242" t="s">
        <v>172</v>
      </c>
      <c r="E452" s="249" t="s">
        <v>1</v>
      </c>
      <c r="F452" s="250" t="s">
        <v>604</v>
      </c>
      <c r="G452" s="248"/>
      <c r="H452" s="251">
        <v>5.25</v>
      </c>
      <c r="I452" s="252"/>
      <c r="J452" s="248"/>
      <c r="K452" s="248"/>
      <c r="L452" s="253"/>
      <c r="M452" s="254"/>
      <c r="N452" s="255"/>
      <c r="O452" s="255"/>
      <c r="P452" s="255"/>
      <c r="Q452" s="255"/>
      <c r="R452" s="255"/>
      <c r="S452" s="255"/>
      <c r="T452" s="25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7" t="s">
        <v>172</v>
      </c>
      <c r="AU452" s="257" t="s">
        <v>87</v>
      </c>
      <c r="AV452" s="13" t="s">
        <v>87</v>
      </c>
      <c r="AW452" s="13" t="s">
        <v>30</v>
      </c>
      <c r="AX452" s="13" t="s">
        <v>74</v>
      </c>
      <c r="AY452" s="257" t="s">
        <v>155</v>
      </c>
    </row>
    <row r="453" s="14" customFormat="1">
      <c r="A453" s="14"/>
      <c r="B453" s="258"/>
      <c r="C453" s="259"/>
      <c r="D453" s="242" t="s">
        <v>172</v>
      </c>
      <c r="E453" s="260" t="s">
        <v>1</v>
      </c>
      <c r="F453" s="261" t="s">
        <v>174</v>
      </c>
      <c r="G453" s="259"/>
      <c r="H453" s="262">
        <v>10.5</v>
      </c>
      <c r="I453" s="263"/>
      <c r="J453" s="259"/>
      <c r="K453" s="259"/>
      <c r="L453" s="264"/>
      <c r="M453" s="265"/>
      <c r="N453" s="266"/>
      <c r="O453" s="266"/>
      <c r="P453" s="266"/>
      <c r="Q453" s="266"/>
      <c r="R453" s="266"/>
      <c r="S453" s="266"/>
      <c r="T453" s="267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8" t="s">
        <v>172</v>
      </c>
      <c r="AU453" s="268" t="s">
        <v>87</v>
      </c>
      <c r="AV453" s="14" t="s">
        <v>162</v>
      </c>
      <c r="AW453" s="14" t="s">
        <v>30</v>
      </c>
      <c r="AX453" s="14" t="s">
        <v>81</v>
      </c>
      <c r="AY453" s="268" t="s">
        <v>155</v>
      </c>
    </row>
    <row r="454" s="2" customFormat="1" ht="21.75" customHeight="1">
      <c r="A454" s="38"/>
      <c r="B454" s="39"/>
      <c r="C454" s="228" t="s">
        <v>390</v>
      </c>
      <c r="D454" s="228" t="s">
        <v>158</v>
      </c>
      <c r="E454" s="229" t="s">
        <v>605</v>
      </c>
      <c r="F454" s="230" t="s">
        <v>606</v>
      </c>
      <c r="G454" s="231" t="s">
        <v>167</v>
      </c>
      <c r="H454" s="232">
        <v>5.25</v>
      </c>
      <c r="I454" s="233"/>
      <c r="J454" s="234">
        <f>ROUND(I454*H454,2)</f>
        <v>0</v>
      </c>
      <c r="K454" s="235"/>
      <c r="L454" s="44"/>
      <c r="M454" s="236" t="s">
        <v>1</v>
      </c>
      <c r="N454" s="237" t="s">
        <v>42</v>
      </c>
      <c r="O454" s="92"/>
      <c r="P454" s="238">
        <f>O454*H454</f>
        <v>0</v>
      </c>
      <c r="Q454" s="238">
        <v>0.00029999999999999997</v>
      </c>
      <c r="R454" s="238">
        <f>Q454*H454</f>
        <v>0.0015749999999999998</v>
      </c>
      <c r="S454" s="238">
        <v>0</v>
      </c>
      <c r="T454" s="239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40" t="s">
        <v>193</v>
      </c>
      <c r="AT454" s="240" t="s">
        <v>158</v>
      </c>
      <c r="AU454" s="240" t="s">
        <v>87</v>
      </c>
      <c r="AY454" s="17" t="s">
        <v>155</v>
      </c>
      <c r="BE454" s="241">
        <f>IF(N454="základní",J454,0)</f>
        <v>0</v>
      </c>
      <c r="BF454" s="241">
        <f>IF(N454="snížená",J454,0)</f>
        <v>0</v>
      </c>
      <c r="BG454" s="241">
        <f>IF(N454="zákl. přenesená",J454,0)</f>
        <v>0</v>
      </c>
      <c r="BH454" s="241">
        <f>IF(N454="sníž. přenesená",J454,0)</f>
        <v>0</v>
      </c>
      <c r="BI454" s="241">
        <f>IF(N454="nulová",J454,0)</f>
        <v>0</v>
      </c>
      <c r="BJ454" s="17" t="s">
        <v>163</v>
      </c>
      <c r="BK454" s="241">
        <f>ROUND(I454*H454,2)</f>
        <v>0</v>
      </c>
      <c r="BL454" s="17" t="s">
        <v>193</v>
      </c>
      <c r="BM454" s="240" t="s">
        <v>607</v>
      </c>
    </row>
    <row r="455" s="2" customFormat="1">
      <c r="A455" s="38"/>
      <c r="B455" s="39"/>
      <c r="C455" s="40"/>
      <c r="D455" s="242" t="s">
        <v>164</v>
      </c>
      <c r="E455" s="40"/>
      <c r="F455" s="243" t="s">
        <v>606</v>
      </c>
      <c r="G455" s="40"/>
      <c r="H455" s="40"/>
      <c r="I455" s="244"/>
      <c r="J455" s="40"/>
      <c r="K455" s="40"/>
      <c r="L455" s="44"/>
      <c r="M455" s="245"/>
      <c r="N455" s="246"/>
      <c r="O455" s="92"/>
      <c r="P455" s="92"/>
      <c r="Q455" s="92"/>
      <c r="R455" s="92"/>
      <c r="S455" s="92"/>
      <c r="T455" s="93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164</v>
      </c>
      <c r="AU455" s="17" t="s">
        <v>87</v>
      </c>
    </row>
    <row r="456" s="13" customFormat="1">
      <c r="A456" s="13"/>
      <c r="B456" s="247"/>
      <c r="C456" s="248"/>
      <c r="D456" s="242" t="s">
        <v>172</v>
      </c>
      <c r="E456" s="249" t="s">
        <v>1</v>
      </c>
      <c r="F456" s="250" t="s">
        <v>608</v>
      </c>
      <c r="G456" s="248"/>
      <c r="H456" s="251">
        <v>5.25</v>
      </c>
      <c r="I456" s="252"/>
      <c r="J456" s="248"/>
      <c r="K456" s="248"/>
      <c r="L456" s="253"/>
      <c r="M456" s="254"/>
      <c r="N456" s="255"/>
      <c r="O456" s="255"/>
      <c r="P456" s="255"/>
      <c r="Q456" s="255"/>
      <c r="R456" s="255"/>
      <c r="S456" s="255"/>
      <c r="T456" s="25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7" t="s">
        <v>172</v>
      </c>
      <c r="AU456" s="257" t="s">
        <v>87</v>
      </c>
      <c r="AV456" s="13" t="s">
        <v>87</v>
      </c>
      <c r="AW456" s="13" t="s">
        <v>30</v>
      </c>
      <c r="AX456" s="13" t="s">
        <v>74</v>
      </c>
      <c r="AY456" s="257" t="s">
        <v>155</v>
      </c>
    </row>
    <row r="457" s="14" customFormat="1">
      <c r="A457" s="14"/>
      <c r="B457" s="258"/>
      <c r="C457" s="259"/>
      <c r="D457" s="242" t="s">
        <v>172</v>
      </c>
      <c r="E457" s="260" t="s">
        <v>1</v>
      </c>
      <c r="F457" s="261" t="s">
        <v>174</v>
      </c>
      <c r="G457" s="259"/>
      <c r="H457" s="262">
        <v>5.25</v>
      </c>
      <c r="I457" s="263"/>
      <c r="J457" s="259"/>
      <c r="K457" s="259"/>
      <c r="L457" s="264"/>
      <c r="M457" s="265"/>
      <c r="N457" s="266"/>
      <c r="O457" s="266"/>
      <c r="P457" s="266"/>
      <c r="Q457" s="266"/>
      <c r="R457" s="266"/>
      <c r="S457" s="266"/>
      <c r="T457" s="267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8" t="s">
        <v>172</v>
      </c>
      <c r="AU457" s="268" t="s">
        <v>87</v>
      </c>
      <c r="AV457" s="14" t="s">
        <v>162</v>
      </c>
      <c r="AW457" s="14" t="s">
        <v>30</v>
      </c>
      <c r="AX457" s="14" t="s">
        <v>81</v>
      </c>
      <c r="AY457" s="268" t="s">
        <v>155</v>
      </c>
    </row>
    <row r="458" s="2" customFormat="1" ht="33" customHeight="1">
      <c r="A458" s="38"/>
      <c r="B458" s="39"/>
      <c r="C458" s="228" t="s">
        <v>609</v>
      </c>
      <c r="D458" s="228" t="s">
        <v>158</v>
      </c>
      <c r="E458" s="229" t="s">
        <v>610</v>
      </c>
      <c r="F458" s="230" t="s">
        <v>611</v>
      </c>
      <c r="G458" s="231" t="s">
        <v>167</v>
      </c>
      <c r="H458" s="232">
        <v>5.25</v>
      </c>
      <c r="I458" s="233"/>
      <c r="J458" s="234">
        <f>ROUND(I458*H458,2)</f>
        <v>0</v>
      </c>
      <c r="K458" s="235"/>
      <c r="L458" s="44"/>
      <c r="M458" s="236" t="s">
        <v>1</v>
      </c>
      <c r="N458" s="237" t="s">
        <v>42</v>
      </c>
      <c r="O458" s="92"/>
      <c r="P458" s="238">
        <f>O458*H458</f>
        <v>0</v>
      </c>
      <c r="Q458" s="238">
        <v>0.0045500000000000002</v>
      </c>
      <c r="R458" s="238">
        <f>Q458*H458</f>
        <v>0.023887500000000002</v>
      </c>
      <c r="S458" s="238">
        <v>0</v>
      </c>
      <c r="T458" s="239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40" t="s">
        <v>193</v>
      </c>
      <c r="AT458" s="240" t="s">
        <v>158</v>
      </c>
      <c r="AU458" s="240" t="s">
        <v>87</v>
      </c>
      <c r="AY458" s="17" t="s">
        <v>155</v>
      </c>
      <c r="BE458" s="241">
        <f>IF(N458="základní",J458,0)</f>
        <v>0</v>
      </c>
      <c r="BF458" s="241">
        <f>IF(N458="snížená",J458,0)</f>
        <v>0</v>
      </c>
      <c r="BG458" s="241">
        <f>IF(N458="zákl. přenesená",J458,0)</f>
        <v>0</v>
      </c>
      <c r="BH458" s="241">
        <f>IF(N458="sníž. přenesená",J458,0)</f>
        <v>0</v>
      </c>
      <c r="BI458" s="241">
        <f>IF(N458="nulová",J458,0)</f>
        <v>0</v>
      </c>
      <c r="BJ458" s="17" t="s">
        <v>163</v>
      </c>
      <c r="BK458" s="241">
        <f>ROUND(I458*H458,2)</f>
        <v>0</v>
      </c>
      <c r="BL458" s="17" t="s">
        <v>193</v>
      </c>
      <c r="BM458" s="240" t="s">
        <v>612</v>
      </c>
    </row>
    <row r="459" s="2" customFormat="1">
      <c r="A459" s="38"/>
      <c r="B459" s="39"/>
      <c r="C459" s="40"/>
      <c r="D459" s="242" t="s">
        <v>164</v>
      </c>
      <c r="E459" s="40"/>
      <c r="F459" s="243" t="s">
        <v>611</v>
      </c>
      <c r="G459" s="40"/>
      <c r="H459" s="40"/>
      <c r="I459" s="244"/>
      <c r="J459" s="40"/>
      <c r="K459" s="40"/>
      <c r="L459" s="44"/>
      <c r="M459" s="245"/>
      <c r="N459" s="246"/>
      <c r="O459" s="92"/>
      <c r="P459" s="92"/>
      <c r="Q459" s="92"/>
      <c r="R459" s="92"/>
      <c r="S459" s="92"/>
      <c r="T459" s="93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164</v>
      </c>
      <c r="AU459" s="17" t="s">
        <v>87</v>
      </c>
    </row>
    <row r="460" s="13" customFormat="1">
      <c r="A460" s="13"/>
      <c r="B460" s="247"/>
      <c r="C460" s="248"/>
      <c r="D460" s="242" t="s">
        <v>172</v>
      </c>
      <c r="E460" s="249" t="s">
        <v>1</v>
      </c>
      <c r="F460" s="250" t="s">
        <v>537</v>
      </c>
      <c r="G460" s="248"/>
      <c r="H460" s="251">
        <v>5.25</v>
      </c>
      <c r="I460" s="252"/>
      <c r="J460" s="248"/>
      <c r="K460" s="248"/>
      <c r="L460" s="253"/>
      <c r="M460" s="254"/>
      <c r="N460" s="255"/>
      <c r="O460" s="255"/>
      <c r="P460" s="255"/>
      <c r="Q460" s="255"/>
      <c r="R460" s="255"/>
      <c r="S460" s="255"/>
      <c r="T460" s="25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7" t="s">
        <v>172</v>
      </c>
      <c r="AU460" s="257" t="s">
        <v>87</v>
      </c>
      <c r="AV460" s="13" t="s">
        <v>87</v>
      </c>
      <c r="AW460" s="13" t="s">
        <v>30</v>
      </c>
      <c r="AX460" s="13" t="s">
        <v>74</v>
      </c>
      <c r="AY460" s="257" t="s">
        <v>155</v>
      </c>
    </row>
    <row r="461" s="14" customFormat="1">
      <c r="A461" s="14"/>
      <c r="B461" s="258"/>
      <c r="C461" s="259"/>
      <c r="D461" s="242" t="s">
        <v>172</v>
      </c>
      <c r="E461" s="260" t="s">
        <v>1</v>
      </c>
      <c r="F461" s="261" t="s">
        <v>174</v>
      </c>
      <c r="G461" s="259"/>
      <c r="H461" s="262">
        <v>5.25</v>
      </c>
      <c r="I461" s="263"/>
      <c r="J461" s="259"/>
      <c r="K461" s="259"/>
      <c r="L461" s="264"/>
      <c r="M461" s="265"/>
      <c r="N461" s="266"/>
      <c r="O461" s="266"/>
      <c r="P461" s="266"/>
      <c r="Q461" s="266"/>
      <c r="R461" s="266"/>
      <c r="S461" s="266"/>
      <c r="T461" s="267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8" t="s">
        <v>172</v>
      </c>
      <c r="AU461" s="268" t="s">
        <v>87</v>
      </c>
      <c r="AV461" s="14" t="s">
        <v>162</v>
      </c>
      <c r="AW461" s="14" t="s">
        <v>30</v>
      </c>
      <c r="AX461" s="14" t="s">
        <v>81</v>
      </c>
      <c r="AY461" s="268" t="s">
        <v>155</v>
      </c>
    </row>
    <row r="462" s="2" customFormat="1" ht="33" customHeight="1">
      <c r="A462" s="38"/>
      <c r="B462" s="39"/>
      <c r="C462" s="228" t="s">
        <v>394</v>
      </c>
      <c r="D462" s="228" t="s">
        <v>158</v>
      </c>
      <c r="E462" s="229" t="s">
        <v>613</v>
      </c>
      <c r="F462" s="230" t="s">
        <v>614</v>
      </c>
      <c r="G462" s="231" t="s">
        <v>167</v>
      </c>
      <c r="H462" s="232">
        <v>5.25</v>
      </c>
      <c r="I462" s="233"/>
      <c r="J462" s="234">
        <f>ROUND(I462*H462,2)</f>
        <v>0</v>
      </c>
      <c r="K462" s="235"/>
      <c r="L462" s="44"/>
      <c r="M462" s="236" t="s">
        <v>1</v>
      </c>
      <c r="N462" s="237" t="s">
        <v>42</v>
      </c>
      <c r="O462" s="92"/>
      <c r="P462" s="238">
        <f>O462*H462</f>
        <v>0</v>
      </c>
      <c r="Q462" s="238">
        <v>0.0063</v>
      </c>
      <c r="R462" s="238">
        <f>Q462*H462</f>
        <v>0.033075</v>
      </c>
      <c r="S462" s="238">
        <v>0</v>
      </c>
      <c r="T462" s="239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40" t="s">
        <v>193</v>
      </c>
      <c r="AT462" s="240" t="s">
        <v>158</v>
      </c>
      <c r="AU462" s="240" t="s">
        <v>87</v>
      </c>
      <c r="AY462" s="17" t="s">
        <v>155</v>
      </c>
      <c r="BE462" s="241">
        <f>IF(N462="základní",J462,0)</f>
        <v>0</v>
      </c>
      <c r="BF462" s="241">
        <f>IF(N462="snížená",J462,0)</f>
        <v>0</v>
      </c>
      <c r="BG462" s="241">
        <f>IF(N462="zákl. přenesená",J462,0)</f>
        <v>0</v>
      </c>
      <c r="BH462" s="241">
        <f>IF(N462="sníž. přenesená",J462,0)</f>
        <v>0</v>
      </c>
      <c r="BI462" s="241">
        <f>IF(N462="nulová",J462,0)</f>
        <v>0</v>
      </c>
      <c r="BJ462" s="17" t="s">
        <v>163</v>
      </c>
      <c r="BK462" s="241">
        <f>ROUND(I462*H462,2)</f>
        <v>0</v>
      </c>
      <c r="BL462" s="17" t="s">
        <v>193</v>
      </c>
      <c r="BM462" s="240" t="s">
        <v>615</v>
      </c>
    </row>
    <row r="463" s="2" customFormat="1">
      <c r="A463" s="38"/>
      <c r="B463" s="39"/>
      <c r="C463" s="40"/>
      <c r="D463" s="242" t="s">
        <v>164</v>
      </c>
      <c r="E463" s="40"/>
      <c r="F463" s="243" t="s">
        <v>614</v>
      </c>
      <c r="G463" s="40"/>
      <c r="H463" s="40"/>
      <c r="I463" s="244"/>
      <c r="J463" s="40"/>
      <c r="K463" s="40"/>
      <c r="L463" s="44"/>
      <c r="M463" s="245"/>
      <c r="N463" s="246"/>
      <c r="O463" s="92"/>
      <c r="P463" s="92"/>
      <c r="Q463" s="92"/>
      <c r="R463" s="92"/>
      <c r="S463" s="92"/>
      <c r="T463" s="93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164</v>
      </c>
      <c r="AU463" s="17" t="s">
        <v>87</v>
      </c>
    </row>
    <row r="464" s="13" customFormat="1">
      <c r="A464" s="13"/>
      <c r="B464" s="247"/>
      <c r="C464" s="248"/>
      <c r="D464" s="242" t="s">
        <v>172</v>
      </c>
      <c r="E464" s="249" t="s">
        <v>1</v>
      </c>
      <c r="F464" s="250" t="s">
        <v>616</v>
      </c>
      <c r="G464" s="248"/>
      <c r="H464" s="251">
        <v>1.75</v>
      </c>
      <c r="I464" s="252"/>
      <c r="J464" s="248"/>
      <c r="K464" s="248"/>
      <c r="L464" s="253"/>
      <c r="M464" s="254"/>
      <c r="N464" s="255"/>
      <c r="O464" s="255"/>
      <c r="P464" s="255"/>
      <c r="Q464" s="255"/>
      <c r="R464" s="255"/>
      <c r="S464" s="255"/>
      <c r="T464" s="25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7" t="s">
        <v>172</v>
      </c>
      <c r="AU464" s="257" t="s">
        <v>87</v>
      </c>
      <c r="AV464" s="13" t="s">
        <v>87</v>
      </c>
      <c r="AW464" s="13" t="s">
        <v>30</v>
      </c>
      <c r="AX464" s="13" t="s">
        <v>74</v>
      </c>
      <c r="AY464" s="257" t="s">
        <v>155</v>
      </c>
    </row>
    <row r="465" s="13" customFormat="1">
      <c r="A465" s="13"/>
      <c r="B465" s="247"/>
      <c r="C465" s="248"/>
      <c r="D465" s="242" t="s">
        <v>172</v>
      </c>
      <c r="E465" s="249" t="s">
        <v>1</v>
      </c>
      <c r="F465" s="250" t="s">
        <v>524</v>
      </c>
      <c r="G465" s="248"/>
      <c r="H465" s="251">
        <v>3.5</v>
      </c>
      <c r="I465" s="252"/>
      <c r="J465" s="248"/>
      <c r="K465" s="248"/>
      <c r="L465" s="253"/>
      <c r="M465" s="254"/>
      <c r="N465" s="255"/>
      <c r="O465" s="255"/>
      <c r="P465" s="255"/>
      <c r="Q465" s="255"/>
      <c r="R465" s="255"/>
      <c r="S465" s="255"/>
      <c r="T465" s="25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7" t="s">
        <v>172</v>
      </c>
      <c r="AU465" s="257" t="s">
        <v>87</v>
      </c>
      <c r="AV465" s="13" t="s">
        <v>87</v>
      </c>
      <c r="AW465" s="13" t="s">
        <v>30</v>
      </c>
      <c r="AX465" s="13" t="s">
        <v>74</v>
      </c>
      <c r="AY465" s="257" t="s">
        <v>155</v>
      </c>
    </row>
    <row r="466" s="14" customFormat="1">
      <c r="A466" s="14"/>
      <c r="B466" s="258"/>
      <c r="C466" s="259"/>
      <c r="D466" s="242" t="s">
        <v>172</v>
      </c>
      <c r="E466" s="260" t="s">
        <v>1</v>
      </c>
      <c r="F466" s="261" t="s">
        <v>174</v>
      </c>
      <c r="G466" s="259"/>
      <c r="H466" s="262">
        <v>5.25</v>
      </c>
      <c r="I466" s="263"/>
      <c r="J466" s="259"/>
      <c r="K466" s="259"/>
      <c r="L466" s="264"/>
      <c r="M466" s="265"/>
      <c r="N466" s="266"/>
      <c r="O466" s="266"/>
      <c r="P466" s="266"/>
      <c r="Q466" s="266"/>
      <c r="R466" s="266"/>
      <c r="S466" s="266"/>
      <c r="T466" s="26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8" t="s">
        <v>172</v>
      </c>
      <c r="AU466" s="268" t="s">
        <v>87</v>
      </c>
      <c r="AV466" s="14" t="s">
        <v>162</v>
      </c>
      <c r="AW466" s="14" t="s">
        <v>30</v>
      </c>
      <c r="AX466" s="14" t="s">
        <v>81</v>
      </c>
      <c r="AY466" s="268" t="s">
        <v>155</v>
      </c>
    </row>
    <row r="467" s="2" customFormat="1" ht="21.75" customHeight="1">
      <c r="A467" s="38"/>
      <c r="B467" s="39"/>
      <c r="C467" s="269" t="s">
        <v>617</v>
      </c>
      <c r="D467" s="269" t="s">
        <v>238</v>
      </c>
      <c r="E467" s="270" t="s">
        <v>618</v>
      </c>
      <c r="F467" s="271" t="s">
        <v>619</v>
      </c>
      <c r="G467" s="272" t="s">
        <v>167</v>
      </c>
      <c r="H467" s="273">
        <v>5.7800000000000002</v>
      </c>
      <c r="I467" s="274"/>
      <c r="J467" s="275">
        <f>ROUND(I467*H467,2)</f>
        <v>0</v>
      </c>
      <c r="K467" s="276"/>
      <c r="L467" s="277"/>
      <c r="M467" s="278" t="s">
        <v>1</v>
      </c>
      <c r="N467" s="279" t="s">
        <v>42</v>
      </c>
      <c r="O467" s="92"/>
      <c r="P467" s="238">
        <f>O467*H467</f>
        <v>0</v>
      </c>
      <c r="Q467" s="238">
        <v>0.017999999999999999</v>
      </c>
      <c r="R467" s="238">
        <f>Q467*H467</f>
        <v>0.10403999999999999</v>
      </c>
      <c r="S467" s="238">
        <v>0</v>
      </c>
      <c r="T467" s="239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40" t="s">
        <v>298</v>
      </c>
      <c r="AT467" s="240" t="s">
        <v>238</v>
      </c>
      <c r="AU467" s="240" t="s">
        <v>87</v>
      </c>
      <c r="AY467" s="17" t="s">
        <v>155</v>
      </c>
      <c r="BE467" s="241">
        <f>IF(N467="základní",J467,0)</f>
        <v>0</v>
      </c>
      <c r="BF467" s="241">
        <f>IF(N467="snížená",J467,0)</f>
        <v>0</v>
      </c>
      <c r="BG467" s="241">
        <f>IF(N467="zákl. přenesená",J467,0)</f>
        <v>0</v>
      </c>
      <c r="BH467" s="241">
        <f>IF(N467="sníž. přenesená",J467,0)</f>
        <v>0</v>
      </c>
      <c r="BI467" s="241">
        <f>IF(N467="nulová",J467,0)</f>
        <v>0</v>
      </c>
      <c r="BJ467" s="17" t="s">
        <v>163</v>
      </c>
      <c r="BK467" s="241">
        <f>ROUND(I467*H467,2)</f>
        <v>0</v>
      </c>
      <c r="BL467" s="17" t="s">
        <v>193</v>
      </c>
      <c r="BM467" s="240" t="s">
        <v>620</v>
      </c>
    </row>
    <row r="468" s="2" customFormat="1">
      <c r="A468" s="38"/>
      <c r="B468" s="39"/>
      <c r="C468" s="40"/>
      <c r="D468" s="242" t="s">
        <v>164</v>
      </c>
      <c r="E468" s="40"/>
      <c r="F468" s="243" t="s">
        <v>619</v>
      </c>
      <c r="G468" s="40"/>
      <c r="H468" s="40"/>
      <c r="I468" s="244"/>
      <c r="J468" s="40"/>
      <c r="K468" s="40"/>
      <c r="L468" s="44"/>
      <c r="M468" s="245"/>
      <c r="N468" s="246"/>
      <c r="O468" s="92"/>
      <c r="P468" s="92"/>
      <c r="Q468" s="92"/>
      <c r="R468" s="92"/>
      <c r="S468" s="92"/>
      <c r="T468" s="93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164</v>
      </c>
      <c r="AU468" s="17" t="s">
        <v>87</v>
      </c>
    </row>
    <row r="469" s="2" customFormat="1" ht="33" customHeight="1">
      <c r="A469" s="38"/>
      <c r="B469" s="39"/>
      <c r="C469" s="228" t="s">
        <v>398</v>
      </c>
      <c r="D469" s="228" t="s">
        <v>158</v>
      </c>
      <c r="E469" s="229" t="s">
        <v>621</v>
      </c>
      <c r="F469" s="230" t="s">
        <v>622</v>
      </c>
      <c r="G469" s="231" t="s">
        <v>167</v>
      </c>
      <c r="H469" s="232">
        <v>5.25</v>
      </c>
      <c r="I469" s="233"/>
      <c r="J469" s="234">
        <f>ROUND(I469*H469,2)</f>
        <v>0</v>
      </c>
      <c r="K469" s="235"/>
      <c r="L469" s="44"/>
      <c r="M469" s="236" t="s">
        <v>1</v>
      </c>
      <c r="N469" s="237" t="s">
        <v>42</v>
      </c>
      <c r="O469" s="92"/>
      <c r="P469" s="238">
        <f>O469*H469</f>
        <v>0</v>
      </c>
      <c r="Q469" s="238">
        <v>0</v>
      </c>
      <c r="R469" s="238">
        <f>Q469*H469</f>
        <v>0</v>
      </c>
      <c r="S469" s="238">
        <v>0</v>
      </c>
      <c r="T469" s="239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40" t="s">
        <v>193</v>
      </c>
      <c r="AT469" s="240" t="s">
        <v>158</v>
      </c>
      <c r="AU469" s="240" t="s">
        <v>87</v>
      </c>
      <c r="AY469" s="17" t="s">
        <v>155</v>
      </c>
      <c r="BE469" s="241">
        <f>IF(N469="základní",J469,0)</f>
        <v>0</v>
      </c>
      <c r="BF469" s="241">
        <f>IF(N469="snížená",J469,0)</f>
        <v>0</v>
      </c>
      <c r="BG469" s="241">
        <f>IF(N469="zákl. přenesená",J469,0)</f>
        <v>0</v>
      </c>
      <c r="BH469" s="241">
        <f>IF(N469="sníž. přenesená",J469,0)</f>
        <v>0</v>
      </c>
      <c r="BI469" s="241">
        <f>IF(N469="nulová",J469,0)</f>
        <v>0</v>
      </c>
      <c r="BJ469" s="17" t="s">
        <v>163</v>
      </c>
      <c r="BK469" s="241">
        <f>ROUND(I469*H469,2)</f>
        <v>0</v>
      </c>
      <c r="BL469" s="17" t="s">
        <v>193</v>
      </c>
      <c r="BM469" s="240" t="s">
        <v>623</v>
      </c>
    </row>
    <row r="470" s="2" customFormat="1">
      <c r="A470" s="38"/>
      <c r="B470" s="39"/>
      <c r="C470" s="40"/>
      <c r="D470" s="242" t="s">
        <v>164</v>
      </c>
      <c r="E470" s="40"/>
      <c r="F470" s="243" t="s">
        <v>622</v>
      </c>
      <c r="G470" s="40"/>
      <c r="H470" s="40"/>
      <c r="I470" s="244"/>
      <c r="J470" s="40"/>
      <c r="K470" s="40"/>
      <c r="L470" s="44"/>
      <c r="M470" s="245"/>
      <c r="N470" s="246"/>
      <c r="O470" s="92"/>
      <c r="P470" s="92"/>
      <c r="Q470" s="92"/>
      <c r="R470" s="92"/>
      <c r="S470" s="92"/>
      <c r="T470" s="93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164</v>
      </c>
      <c r="AU470" s="17" t="s">
        <v>87</v>
      </c>
    </row>
    <row r="471" s="13" customFormat="1">
      <c r="A471" s="13"/>
      <c r="B471" s="247"/>
      <c r="C471" s="248"/>
      <c r="D471" s="242" t="s">
        <v>172</v>
      </c>
      <c r="E471" s="249" t="s">
        <v>1</v>
      </c>
      <c r="F471" s="250" t="s">
        <v>537</v>
      </c>
      <c r="G471" s="248"/>
      <c r="H471" s="251">
        <v>5.25</v>
      </c>
      <c r="I471" s="252"/>
      <c r="J471" s="248"/>
      <c r="K471" s="248"/>
      <c r="L471" s="253"/>
      <c r="M471" s="254"/>
      <c r="N471" s="255"/>
      <c r="O471" s="255"/>
      <c r="P471" s="255"/>
      <c r="Q471" s="255"/>
      <c r="R471" s="255"/>
      <c r="S471" s="255"/>
      <c r="T471" s="256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7" t="s">
        <v>172</v>
      </c>
      <c r="AU471" s="257" t="s">
        <v>87</v>
      </c>
      <c r="AV471" s="13" t="s">
        <v>87</v>
      </c>
      <c r="AW471" s="13" t="s">
        <v>30</v>
      </c>
      <c r="AX471" s="13" t="s">
        <v>74</v>
      </c>
      <c r="AY471" s="257" t="s">
        <v>155</v>
      </c>
    </row>
    <row r="472" s="14" customFormat="1">
      <c r="A472" s="14"/>
      <c r="B472" s="258"/>
      <c r="C472" s="259"/>
      <c r="D472" s="242" t="s">
        <v>172</v>
      </c>
      <c r="E472" s="260" t="s">
        <v>1</v>
      </c>
      <c r="F472" s="261" t="s">
        <v>174</v>
      </c>
      <c r="G472" s="259"/>
      <c r="H472" s="262">
        <v>5.25</v>
      </c>
      <c r="I472" s="263"/>
      <c r="J472" s="259"/>
      <c r="K472" s="259"/>
      <c r="L472" s="264"/>
      <c r="M472" s="265"/>
      <c r="N472" s="266"/>
      <c r="O472" s="266"/>
      <c r="P472" s="266"/>
      <c r="Q472" s="266"/>
      <c r="R472" s="266"/>
      <c r="S472" s="266"/>
      <c r="T472" s="267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8" t="s">
        <v>172</v>
      </c>
      <c r="AU472" s="268" t="s">
        <v>87</v>
      </c>
      <c r="AV472" s="14" t="s">
        <v>162</v>
      </c>
      <c r="AW472" s="14" t="s">
        <v>30</v>
      </c>
      <c r="AX472" s="14" t="s">
        <v>81</v>
      </c>
      <c r="AY472" s="268" t="s">
        <v>155</v>
      </c>
    </row>
    <row r="473" s="2" customFormat="1" ht="21.75" customHeight="1">
      <c r="A473" s="38"/>
      <c r="B473" s="39"/>
      <c r="C473" s="228" t="s">
        <v>624</v>
      </c>
      <c r="D473" s="228" t="s">
        <v>158</v>
      </c>
      <c r="E473" s="229" t="s">
        <v>625</v>
      </c>
      <c r="F473" s="230" t="s">
        <v>626</v>
      </c>
      <c r="G473" s="231" t="s">
        <v>167</v>
      </c>
      <c r="H473" s="232">
        <v>3.5</v>
      </c>
      <c r="I473" s="233"/>
      <c r="J473" s="234">
        <f>ROUND(I473*H473,2)</f>
        <v>0</v>
      </c>
      <c r="K473" s="235"/>
      <c r="L473" s="44"/>
      <c r="M473" s="236" t="s">
        <v>1</v>
      </c>
      <c r="N473" s="237" t="s">
        <v>42</v>
      </c>
      <c r="O473" s="92"/>
      <c r="P473" s="238">
        <f>O473*H473</f>
        <v>0</v>
      </c>
      <c r="Q473" s="238">
        <v>0.0015</v>
      </c>
      <c r="R473" s="238">
        <f>Q473*H473</f>
        <v>0.0052500000000000003</v>
      </c>
      <c r="S473" s="238">
        <v>0</v>
      </c>
      <c r="T473" s="239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40" t="s">
        <v>193</v>
      </c>
      <c r="AT473" s="240" t="s">
        <v>158</v>
      </c>
      <c r="AU473" s="240" t="s">
        <v>87</v>
      </c>
      <c r="AY473" s="17" t="s">
        <v>155</v>
      </c>
      <c r="BE473" s="241">
        <f>IF(N473="základní",J473,0)</f>
        <v>0</v>
      </c>
      <c r="BF473" s="241">
        <f>IF(N473="snížená",J473,0)</f>
        <v>0</v>
      </c>
      <c r="BG473" s="241">
        <f>IF(N473="zákl. přenesená",J473,0)</f>
        <v>0</v>
      </c>
      <c r="BH473" s="241">
        <f>IF(N473="sníž. přenesená",J473,0)</f>
        <v>0</v>
      </c>
      <c r="BI473" s="241">
        <f>IF(N473="nulová",J473,0)</f>
        <v>0</v>
      </c>
      <c r="BJ473" s="17" t="s">
        <v>163</v>
      </c>
      <c r="BK473" s="241">
        <f>ROUND(I473*H473,2)</f>
        <v>0</v>
      </c>
      <c r="BL473" s="17" t="s">
        <v>193</v>
      </c>
      <c r="BM473" s="240" t="s">
        <v>627</v>
      </c>
    </row>
    <row r="474" s="2" customFormat="1">
      <c r="A474" s="38"/>
      <c r="B474" s="39"/>
      <c r="C474" s="40"/>
      <c r="D474" s="242" t="s">
        <v>164</v>
      </c>
      <c r="E474" s="40"/>
      <c r="F474" s="243" t="s">
        <v>626</v>
      </c>
      <c r="G474" s="40"/>
      <c r="H474" s="40"/>
      <c r="I474" s="244"/>
      <c r="J474" s="40"/>
      <c r="K474" s="40"/>
      <c r="L474" s="44"/>
      <c r="M474" s="245"/>
      <c r="N474" s="246"/>
      <c r="O474" s="92"/>
      <c r="P474" s="92"/>
      <c r="Q474" s="92"/>
      <c r="R474" s="92"/>
      <c r="S474" s="92"/>
      <c r="T474" s="93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164</v>
      </c>
      <c r="AU474" s="17" t="s">
        <v>87</v>
      </c>
    </row>
    <row r="475" s="13" customFormat="1">
      <c r="A475" s="13"/>
      <c r="B475" s="247"/>
      <c r="C475" s="248"/>
      <c r="D475" s="242" t="s">
        <v>172</v>
      </c>
      <c r="E475" s="249" t="s">
        <v>1</v>
      </c>
      <c r="F475" s="250" t="s">
        <v>628</v>
      </c>
      <c r="G475" s="248"/>
      <c r="H475" s="251">
        <v>3.5</v>
      </c>
      <c r="I475" s="252"/>
      <c r="J475" s="248"/>
      <c r="K475" s="248"/>
      <c r="L475" s="253"/>
      <c r="M475" s="254"/>
      <c r="N475" s="255"/>
      <c r="O475" s="255"/>
      <c r="P475" s="255"/>
      <c r="Q475" s="255"/>
      <c r="R475" s="255"/>
      <c r="S475" s="255"/>
      <c r="T475" s="256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7" t="s">
        <v>172</v>
      </c>
      <c r="AU475" s="257" t="s">
        <v>87</v>
      </c>
      <c r="AV475" s="13" t="s">
        <v>87</v>
      </c>
      <c r="AW475" s="13" t="s">
        <v>30</v>
      </c>
      <c r="AX475" s="13" t="s">
        <v>74</v>
      </c>
      <c r="AY475" s="257" t="s">
        <v>155</v>
      </c>
    </row>
    <row r="476" s="14" customFormat="1">
      <c r="A476" s="14"/>
      <c r="B476" s="258"/>
      <c r="C476" s="259"/>
      <c r="D476" s="242" t="s">
        <v>172</v>
      </c>
      <c r="E476" s="260" t="s">
        <v>1</v>
      </c>
      <c r="F476" s="261" t="s">
        <v>174</v>
      </c>
      <c r="G476" s="259"/>
      <c r="H476" s="262">
        <v>3.5</v>
      </c>
      <c r="I476" s="263"/>
      <c r="J476" s="259"/>
      <c r="K476" s="259"/>
      <c r="L476" s="264"/>
      <c r="M476" s="265"/>
      <c r="N476" s="266"/>
      <c r="O476" s="266"/>
      <c r="P476" s="266"/>
      <c r="Q476" s="266"/>
      <c r="R476" s="266"/>
      <c r="S476" s="266"/>
      <c r="T476" s="267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8" t="s">
        <v>172</v>
      </c>
      <c r="AU476" s="268" t="s">
        <v>87</v>
      </c>
      <c r="AV476" s="14" t="s">
        <v>162</v>
      </c>
      <c r="AW476" s="14" t="s">
        <v>30</v>
      </c>
      <c r="AX476" s="14" t="s">
        <v>81</v>
      </c>
      <c r="AY476" s="268" t="s">
        <v>155</v>
      </c>
    </row>
    <row r="477" s="2" customFormat="1" ht="16.5" customHeight="1">
      <c r="A477" s="38"/>
      <c r="B477" s="39"/>
      <c r="C477" s="228" t="s">
        <v>401</v>
      </c>
      <c r="D477" s="228" t="s">
        <v>158</v>
      </c>
      <c r="E477" s="229" t="s">
        <v>629</v>
      </c>
      <c r="F477" s="230" t="s">
        <v>630</v>
      </c>
      <c r="G477" s="231" t="s">
        <v>170</v>
      </c>
      <c r="H477" s="232">
        <v>12.880000000000001</v>
      </c>
      <c r="I477" s="233"/>
      <c r="J477" s="234">
        <f>ROUND(I477*H477,2)</f>
        <v>0</v>
      </c>
      <c r="K477" s="235"/>
      <c r="L477" s="44"/>
      <c r="M477" s="236" t="s">
        <v>1</v>
      </c>
      <c r="N477" s="237" t="s">
        <v>42</v>
      </c>
      <c r="O477" s="92"/>
      <c r="P477" s="238">
        <f>O477*H477</f>
        <v>0</v>
      </c>
      <c r="Q477" s="238">
        <v>3.0000000000000001E-05</v>
      </c>
      <c r="R477" s="238">
        <f>Q477*H477</f>
        <v>0.00038640000000000001</v>
      </c>
      <c r="S477" s="238">
        <v>0</v>
      </c>
      <c r="T477" s="239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40" t="s">
        <v>193</v>
      </c>
      <c r="AT477" s="240" t="s">
        <v>158</v>
      </c>
      <c r="AU477" s="240" t="s">
        <v>87</v>
      </c>
      <c r="AY477" s="17" t="s">
        <v>155</v>
      </c>
      <c r="BE477" s="241">
        <f>IF(N477="základní",J477,0)</f>
        <v>0</v>
      </c>
      <c r="BF477" s="241">
        <f>IF(N477="snížená",J477,0)</f>
        <v>0</v>
      </c>
      <c r="BG477" s="241">
        <f>IF(N477="zákl. přenesená",J477,0)</f>
        <v>0</v>
      </c>
      <c r="BH477" s="241">
        <f>IF(N477="sníž. přenesená",J477,0)</f>
        <v>0</v>
      </c>
      <c r="BI477" s="241">
        <f>IF(N477="nulová",J477,0)</f>
        <v>0</v>
      </c>
      <c r="BJ477" s="17" t="s">
        <v>163</v>
      </c>
      <c r="BK477" s="241">
        <f>ROUND(I477*H477,2)</f>
        <v>0</v>
      </c>
      <c r="BL477" s="17" t="s">
        <v>193</v>
      </c>
      <c r="BM477" s="240" t="s">
        <v>631</v>
      </c>
    </row>
    <row r="478" s="2" customFormat="1">
      <c r="A478" s="38"/>
      <c r="B478" s="39"/>
      <c r="C478" s="40"/>
      <c r="D478" s="242" t="s">
        <v>164</v>
      </c>
      <c r="E478" s="40"/>
      <c r="F478" s="243" t="s">
        <v>630</v>
      </c>
      <c r="G478" s="40"/>
      <c r="H478" s="40"/>
      <c r="I478" s="244"/>
      <c r="J478" s="40"/>
      <c r="K478" s="40"/>
      <c r="L478" s="44"/>
      <c r="M478" s="245"/>
      <c r="N478" s="246"/>
      <c r="O478" s="92"/>
      <c r="P478" s="92"/>
      <c r="Q478" s="92"/>
      <c r="R478" s="92"/>
      <c r="S478" s="92"/>
      <c r="T478" s="93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164</v>
      </c>
      <c r="AU478" s="17" t="s">
        <v>87</v>
      </c>
    </row>
    <row r="479" s="13" customFormat="1">
      <c r="A479" s="13"/>
      <c r="B479" s="247"/>
      <c r="C479" s="248"/>
      <c r="D479" s="242" t="s">
        <v>172</v>
      </c>
      <c r="E479" s="249" t="s">
        <v>1</v>
      </c>
      <c r="F479" s="250" t="s">
        <v>632</v>
      </c>
      <c r="G479" s="248"/>
      <c r="H479" s="251">
        <v>12.880000000000001</v>
      </c>
      <c r="I479" s="252"/>
      <c r="J479" s="248"/>
      <c r="K479" s="248"/>
      <c r="L479" s="253"/>
      <c r="M479" s="254"/>
      <c r="N479" s="255"/>
      <c r="O479" s="255"/>
      <c r="P479" s="255"/>
      <c r="Q479" s="255"/>
      <c r="R479" s="255"/>
      <c r="S479" s="255"/>
      <c r="T479" s="25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7" t="s">
        <v>172</v>
      </c>
      <c r="AU479" s="257" t="s">
        <v>87</v>
      </c>
      <c r="AV479" s="13" t="s">
        <v>87</v>
      </c>
      <c r="AW479" s="13" t="s">
        <v>30</v>
      </c>
      <c r="AX479" s="13" t="s">
        <v>74</v>
      </c>
      <c r="AY479" s="257" t="s">
        <v>155</v>
      </c>
    </row>
    <row r="480" s="14" customFormat="1">
      <c r="A480" s="14"/>
      <c r="B480" s="258"/>
      <c r="C480" s="259"/>
      <c r="D480" s="242" t="s">
        <v>172</v>
      </c>
      <c r="E480" s="260" t="s">
        <v>1</v>
      </c>
      <c r="F480" s="261" t="s">
        <v>174</v>
      </c>
      <c r="G480" s="259"/>
      <c r="H480" s="262">
        <v>12.880000000000001</v>
      </c>
      <c r="I480" s="263"/>
      <c r="J480" s="259"/>
      <c r="K480" s="259"/>
      <c r="L480" s="264"/>
      <c r="M480" s="265"/>
      <c r="N480" s="266"/>
      <c r="O480" s="266"/>
      <c r="P480" s="266"/>
      <c r="Q480" s="266"/>
      <c r="R480" s="266"/>
      <c r="S480" s="266"/>
      <c r="T480" s="267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8" t="s">
        <v>172</v>
      </c>
      <c r="AU480" s="268" t="s">
        <v>87</v>
      </c>
      <c r="AV480" s="14" t="s">
        <v>162</v>
      </c>
      <c r="AW480" s="14" t="s">
        <v>30</v>
      </c>
      <c r="AX480" s="14" t="s">
        <v>81</v>
      </c>
      <c r="AY480" s="268" t="s">
        <v>155</v>
      </c>
    </row>
    <row r="481" s="2" customFormat="1" ht="21.75" customHeight="1">
      <c r="A481" s="38"/>
      <c r="B481" s="39"/>
      <c r="C481" s="228" t="s">
        <v>633</v>
      </c>
      <c r="D481" s="228" t="s">
        <v>158</v>
      </c>
      <c r="E481" s="229" t="s">
        <v>634</v>
      </c>
      <c r="F481" s="230" t="s">
        <v>635</v>
      </c>
      <c r="G481" s="231" t="s">
        <v>170</v>
      </c>
      <c r="H481" s="232">
        <v>7.4900000000000002</v>
      </c>
      <c r="I481" s="233"/>
      <c r="J481" s="234">
        <f>ROUND(I481*H481,2)</f>
        <v>0</v>
      </c>
      <c r="K481" s="235"/>
      <c r="L481" s="44"/>
      <c r="M481" s="236" t="s">
        <v>1</v>
      </c>
      <c r="N481" s="237" t="s">
        <v>42</v>
      </c>
      <c r="O481" s="92"/>
      <c r="P481" s="238">
        <f>O481*H481</f>
        <v>0</v>
      </c>
      <c r="Q481" s="238">
        <v>0.00032000000000000003</v>
      </c>
      <c r="R481" s="238">
        <f>Q481*H481</f>
        <v>0.0023968000000000001</v>
      </c>
      <c r="S481" s="238">
        <v>0</v>
      </c>
      <c r="T481" s="239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40" t="s">
        <v>193</v>
      </c>
      <c r="AT481" s="240" t="s">
        <v>158</v>
      </c>
      <c r="AU481" s="240" t="s">
        <v>87</v>
      </c>
      <c r="AY481" s="17" t="s">
        <v>155</v>
      </c>
      <c r="BE481" s="241">
        <f>IF(N481="základní",J481,0)</f>
        <v>0</v>
      </c>
      <c r="BF481" s="241">
        <f>IF(N481="snížená",J481,0)</f>
        <v>0</v>
      </c>
      <c r="BG481" s="241">
        <f>IF(N481="zákl. přenesená",J481,0)</f>
        <v>0</v>
      </c>
      <c r="BH481" s="241">
        <f>IF(N481="sníž. přenesená",J481,0)</f>
        <v>0</v>
      </c>
      <c r="BI481" s="241">
        <f>IF(N481="nulová",J481,0)</f>
        <v>0</v>
      </c>
      <c r="BJ481" s="17" t="s">
        <v>163</v>
      </c>
      <c r="BK481" s="241">
        <f>ROUND(I481*H481,2)</f>
        <v>0</v>
      </c>
      <c r="BL481" s="17" t="s">
        <v>193</v>
      </c>
      <c r="BM481" s="240" t="s">
        <v>636</v>
      </c>
    </row>
    <row r="482" s="2" customFormat="1">
      <c r="A482" s="38"/>
      <c r="B482" s="39"/>
      <c r="C482" s="40"/>
      <c r="D482" s="242" t="s">
        <v>164</v>
      </c>
      <c r="E482" s="40"/>
      <c r="F482" s="243" t="s">
        <v>635</v>
      </c>
      <c r="G482" s="40"/>
      <c r="H482" s="40"/>
      <c r="I482" s="244"/>
      <c r="J482" s="40"/>
      <c r="K482" s="40"/>
      <c r="L482" s="44"/>
      <c r="M482" s="245"/>
      <c r="N482" s="246"/>
      <c r="O482" s="92"/>
      <c r="P482" s="92"/>
      <c r="Q482" s="92"/>
      <c r="R482" s="92"/>
      <c r="S482" s="92"/>
      <c r="T482" s="93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7" t="s">
        <v>164</v>
      </c>
      <c r="AU482" s="17" t="s">
        <v>87</v>
      </c>
    </row>
    <row r="483" s="13" customFormat="1">
      <c r="A483" s="13"/>
      <c r="B483" s="247"/>
      <c r="C483" s="248"/>
      <c r="D483" s="242" t="s">
        <v>172</v>
      </c>
      <c r="E483" s="249" t="s">
        <v>1</v>
      </c>
      <c r="F483" s="250" t="s">
        <v>207</v>
      </c>
      <c r="G483" s="248"/>
      <c r="H483" s="251">
        <v>7.4900000000000002</v>
      </c>
      <c r="I483" s="252"/>
      <c r="J483" s="248"/>
      <c r="K483" s="248"/>
      <c r="L483" s="253"/>
      <c r="M483" s="254"/>
      <c r="N483" s="255"/>
      <c r="O483" s="255"/>
      <c r="P483" s="255"/>
      <c r="Q483" s="255"/>
      <c r="R483" s="255"/>
      <c r="S483" s="255"/>
      <c r="T483" s="25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7" t="s">
        <v>172</v>
      </c>
      <c r="AU483" s="257" t="s">
        <v>87</v>
      </c>
      <c r="AV483" s="13" t="s">
        <v>87</v>
      </c>
      <c r="AW483" s="13" t="s">
        <v>30</v>
      </c>
      <c r="AX483" s="13" t="s">
        <v>74</v>
      </c>
      <c r="AY483" s="257" t="s">
        <v>155</v>
      </c>
    </row>
    <row r="484" s="14" customFormat="1">
      <c r="A484" s="14"/>
      <c r="B484" s="258"/>
      <c r="C484" s="259"/>
      <c r="D484" s="242" t="s">
        <v>172</v>
      </c>
      <c r="E484" s="260" t="s">
        <v>1</v>
      </c>
      <c r="F484" s="261" t="s">
        <v>174</v>
      </c>
      <c r="G484" s="259"/>
      <c r="H484" s="262">
        <v>7.4900000000000002</v>
      </c>
      <c r="I484" s="263"/>
      <c r="J484" s="259"/>
      <c r="K484" s="259"/>
      <c r="L484" s="264"/>
      <c r="M484" s="265"/>
      <c r="N484" s="266"/>
      <c r="O484" s="266"/>
      <c r="P484" s="266"/>
      <c r="Q484" s="266"/>
      <c r="R484" s="266"/>
      <c r="S484" s="266"/>
      <c r="T484" s="267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8" t="s">
        <v>172</v>
      </c>
      <c r="AU484" s="268" t="s">
        <v>87</v>
      </c>
      <c r="AV484" s="14" t="s">
        <v>162</v>
      </c>
      <c r="AW484" s="14" t="s">
        <v>30</v>
      </c>
      <c r="AX484" s="14" t="s">
        <v>81</v>
      </c>
      <c r="AY484" s="268" t="s">
        <v>155</v>
      </c>
    </row>
    <row r="485" s="2" customFormat="1" ht="21.75" customHeight="1">
      <c r="A485" s="38"/>
      <c r="B485" s="39"/>
      <c r="C485" s="228" t="s">
        <v>405</v>
      </c>
      <c r="D485" s="228" t="s">
        <v>158</v>
      </c>
      <c r="E485" s="229" t="s">
        <v>637</v>
      </c>
      <c r="F485" s="230" t="s">
        <v>638</v>
      </c>
      <c r="G485" s="231" t="s">
        <v>167</v>
      </c>
      <c r="H485" s="232">
        <v>5.25</v>
      </c>
      <c r="I485" s="233"/>
      <c r="J485" s="234">
        <f>ROUND(I485*H485,2)</f>
        <v>0</v>
      </c>
      <c r="K485" s="235"/>
      <c r="L485" s="44"/>
      <c r="M485" s="236" t="s">
        <v>1</v>
      </c>
      <c r="N485" s="237" t="s">
        <v>42</v>
      </c>
      <c r="O485" s="92"/>
      <c r="P485" s="238">
        <f>O485*H485</f>
        <v>0</v>
      </c>
      <c r="Q485" s="238">
        <v>5.0000000000000002E-05</v>
      </c>
      <c r="R485" s="238">
        <f>Q485*H485</f>
        <v>0.00026250000000000004</v>
      </c>
      <c r="S485" s="238">
        <v>0</v>
      </c>
      <c r="T485" s="239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40" t="s">
        <v>193</v>
      </c>
      <c r="AT485" s="240" t="s">
        <v>158</v>
      </c>
      <c r="AU485" s="240" t="s">
        <v>87</v>
      </c>
      <c r="AY485" s="17" t="s">
        <v>155</v>
      </c>
      <c r="BE485" s="241">
        <f>IF(N485="základní",J485,0)</f>
        <v>0</v>
      </c>
      <c r="BF485" s="241">
        <f>IF(N485="snížená",J485,0)</f>
        <v>0</v>
      </c>
      <c r="BG485" s="241">
        <f>IF(N485="zákl. přenesená",J485,0)</f>
        <v>0</v>
      </c>
      <c r="BH485" s="241">
        <f>IF(N485="sníž. přenesená",J485,0)</f>
        <v>0</v>
      </c>
      <c r="BI485" s="241">
        <f>IF(N485="nulová",J485,0)</f>
        <v>0</v>
      </c>
      <c r="BJ485" s="17" t="s">
        <v>163</v>
      </c>
      <c r="BK485" s="241">
        <f>ROUND(I485*H485,2)</f>
        <v>0</v>
      </c>
      <c r="BL485" s="17" t="s">
        <v>193</v>
      </c>
      <c r="BM485" s="240" t="s">
        <v>639</v>
      </c>
    </row>
    <row r="486" s="2" customFormat="1">
      <c r="A486" s="38"/>
      <c r="B486" s="39"/>
      <c r="C486" s="40"/>
      <c r="D486" s="242" t="s">
        <v>164</v>
      </c>
      <c r="E486" s="40"/>
      <c r="F486" s="243" t="s">
        <v>638</v>
      </c>
      <c r="G486" s="40"/>
      <c r="H486" s="40"/>
      <c r="I486" s="244"/>
      <c r="J486" s="40"/>
      <c r="K486" s="40"/>
      <c r="L486" s="44"/>
      <c r="M486" s="245"/>
      <c r="N486" s="246"/>
      <c r="O486" s="92"/>
      <c r="P486" s="92"/>
      <c r="Q486" s="92"/>
      <c r="R486" s="92"/>
      <c r="S486" s="92"/>
      <c r="T486" s="93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164</v>
      </c>
      <c r="AU486" s="17" t="s">
        <v>87</v>
      </c>
    </row>
    <row r="487" s="2" customFormat="1" ht="21.75" customHeight="1">
      <c r="A487" s="38"/>
      <c r="B487" s="39"/>
      <c r="C487" s="228" t="s">
        <v>640</v>
      </c>
      <c r="D487" s="228" t="s">
        <v>158</v>
      </c>
      <c r="E487" s="229" t="s">
        <v>641</v>
      </c>
      <c r="F487" s="230" t="s">
        <v>642</v>
      </c>
      <c r="G487" s="231" t="s">
        <v>227</v>
      </c>
      <c r="H487" s="232">
        <v>0.17100000000000001</v>
      </c>
      <c r="I487" s="233"/>
      <c r="J487" s="234">
        <f>ROUND(I487*H487,2)</f>
        <v>0</v>
      </c>
      <c r="K487" s="235"/>
      <c r="L487" s="44"/>
      <c r="M487" s="236" t="s">
        <v>1</v>
      </c>
      <c r="N487" s="237" t="s">
        <v>42</v>
      </c>
      <c r="O487" s="92"/>
      <c r="P487" s="238">
        <f>O487*H487</f>
        <v>0</v>
      </c>
      <c r="Q487" s="238">
        <v>0</v>
      </c>
      <c r="R487" s="238">
        <f>Q487*H487</f>
        <v>0</v>
      </c>
      <c r="S487" s="238">
        <v>0</v>
      </c>
      <c r="T487" s="239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40" t="s">
        <v>193</v>
      </c>
      <c r="AT487" s="240" t="s">
        <v>158</v>
      </c>
      <c r="AU487" s="240" t="s">
        <v>87</v>
      </c>
      <c r="AY487" s="17" t="s">
        <v>155</v>
      </c>
      <c r="BE487" s="241">
        <f>IF(N487="základní",J487,0)</f>
        <v>0</v>
      </c>
      <c r="BF487" s="241">
        <f>IF(N487="snížená",J487,0)</f>
        <v>0</v>
      </c>
      <c r="BG487" s="241">
        <f>IF(N487="zákl. přenesená",J487,0)</f>
        <v>0</v>
      </c>
      <c r="BH487" s="241">
        <f>IF(N487="sníž. přenesená",J487,0)</f>
        <v>0</v>
      </c>
      <c r="BI487" s="241">
        <f>IF(N487="nulová",J487,0)</f>
        <v>0</v>
      </c>
      <c r="BJ487" s="17" t="s">
        <v>163</v>
      </c>
      <c r="BK487" s="241">
        <f>ROUND(I487*H487,2)</f>
        <v>0</v>
      </c>
      <c r="BL487" s="17" t="s">
        <v>193</v>
      </c>
      <c r="BM487" s="240" t="s">
        <v>643</v>
      </c>
    </row>
    <row r="488" s="2" customFormat="1">
      <c r="A488" s="38"/>
      <c r="B488" s="39"/>
      <c r="C488" s="40"/>
      <c r="D488" s="242" t="s">
        <v>164</v>
      </c>
      <c r="E488" s="40"/>
      <c r="F488" s="243" t="s">
        <v>644</v>
      </c>
      <c r="G488" s="40"/>
      <c r="H488" s="40"/>
      <c r="I488" s="244"/>
      <c r="J488" s="40"/>
      <c r="K488" s="40"/>
      <c r="L488" s="44"/>
      <c r="M488" s="245"/>
      <c r="N488" s="246"/>
      <c r="O488" s="92"/>
      <c r="P488" s="92"/>
      <c r="Q488" s="92"/>
      <c r="R488" s="92"/>
      <c r="S488" s="92"/>
      <c r="T488" s="93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164</v>
      </c>
      <c r="AU488" s="17" t="s">
        <v>87</v>
      </c>
    </row>
    <row r="489" s="12" customFormat="1" ht="22.8" customHeight="1">
      <c r="A489" s="12"/>
      <c r="B489" s="212"/>
      <c r="C489" s="213"/>
      <c r="D489" s="214" t="s">
        <v>73</v>
      </c>
      <c r="E489" s="226" t="s">
        <v>645</v>
      </c>
      <c r="F489" s="226" t="s">
        <v>646</v>
      </c>
      <c r="G489" s="213"/>
      <c r="H489" s="213"/>
      <c r="I489" s="216"/>
      <c r="J489" s="227">
        <f>BK489</f>
        <v>0</v>
      </c>
      <c r="K489" s="213"/>
      <c r="L489" s="218"/>
      <c r="M489" s="219"/>
      <c r="N489" s="220"/>
      <c r="O489" s="220"/>
      <c r="P489" s="221">
        <f>SUM(P490:P518)</f>
        <v>0</v>
      </c>
      <c r="Q489" s="220"/>
      <c r="R489" s="221">
        <f>SUM(R490:R518)</f>
        <v>0.47387958000000002</v>
      </c>
      <c r="S489" s="220"/>
      <c r="T489" s="222">
        <f>SUM(T490:T518)</f>
        <v>0.15440999999999999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23" t="s">
        <v>87</v>
      </c>
      <c r="AT489" s="224" t="s">
        <v>73</v>
      </c>
      <c r="AU489" s="224" t="s">
        <v>81</v>
      </c>
      <c r="AY489" s="223" t="s">
        <v>155</v>
      </c>
      <c r="BK489" s="225">
        <f>SUM(BK490:BK518)</f>
        <v>0</v>
      </c>
    </row>
    <row r="490" s="2" customFormat="1" ht="16.5" customHeight="1">
      <c r="A490" s="38"/>
      <c r="B490" s="39"/>
      <c r="C490" s="228" t="s">
        <v>647</v>
      </c>
      <c r="D490" s="228" t="s">
        <v>158</v>
      </c>
      <c r="E490" s="229" t="s">
        <v>648</v>
      </c>
      <c r="F490" s="230" t="s">
        <v>649</v>
      </c>
      <c r="G490" s="231" t="s">
        <v>167</v>
      </c>
      <c r="H490" s="232">
        <v>115.86</v>
      </c>
      <c r="I490" s="233"/>
      <c r="J490" s="234">
        <f>ROUND(I490*H490,2)</f>
        <v>0</v>
      </c>
      <c r="K490" s="235"/>
      <c r="L490" s="44"/>
      <c r="M490" s="236" t="s">
        <v>1</v>
      </c>
      <c r="N490" s="237" t="s">
        <v>42</v>
      </c>
      <c r="O490" s="92"/>
      <c r="P490" s="238">
        <f>O490*H490</f>
        <v>0</v>
      </c>
      <c r="Q490" s="238">
        <v>0</v>
      </c>
      <c r="R490" s="238">
        <f>Q490*H490</f>
        <v>0</v>
      </c>
      <c r="S490" s="238">
        <v>0</v>
      </c>
      <c r="T490" s="239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40" t="s">
        <v>193</v>
      </c>
      <c r="AT490" s="240" t="s">
        <v>158</v>
      </c>
      <c r="AU490" s="240" t="s">
        <v>87</v>
      </c>
      <c r="AY490" s="17" t="s">
        <v>155</v>
      </c>
      <c r="BE490" s="241">
        <f>IF(N490="základní",J490,0)</f>
        <v>0</v>
      </c>
      <c r="BF490" s="241">
        <f>IF(N490="snížená",J490,0)</f>
        <v>0</v>
      </c>
      <c r="BG490" s="241">
        <f>IF(N490="zákl. přenesená",J490,0)</f>
        <v>0</v>
      </c>
      <c r="BH490" s="241">
        <f>IF(N490="sníž. přenesená",J490,0)</f>
        <v>0</v>
      </c>
      <c r="BI490" s="241">
        <f>IF(N490="nulová",J490,0)</f>
        <v>0</v>
      </c>
      <c r="BJ490" s="17" t="s">
        <v>163</v>
      </c>
      <c r="BK490" s="241">
        <f>ROUND(I490*H490,2)</f>
        <v>0</v>
      </c>
      <c r="BL490" s="17" t="s">
        <v>193</v>
      </c>
      <c r="BM490" s="240" t="s">
        <v>650</v>
      </c>
    </row>
    <row r="491" s="2" customFormat="1">
      <c r="A491" s="38"/>
      <c r="B491" s="39"/>
      <c r="C491" s="40"/>
      <c r="D491" s="242" t="s">
        <v>164</v>
      </c>
      <c r="E491" s="40"/>
      <c r="F491" s="243" t="s">
        <v>649</v>
      </c>
      <c r="G491" s="40"/>
      <c r="H491" s="40"/>
      <c r="I491" s="244"/>
      <c r="J491" s="40"/>
      <c r="K491" s="40"/>
      <c r="L491" s="44"/>
      <c r="M491" s="245"/>
      <c r="N491" s="246"/>
      <c r="O491" s="92"/>
      <c r="P491" s="92"/>
      <c r="Q491" s="92"/>
      <c r="R491" s="92"/>
      <c r="S491" s="92"/>
      <c r="T491" s="93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164</v>
      </c>
      <c r="AU491" s="17" t="s">
        <v>87</v>
      </c>
    </row>
    <row r="492" s="13" customFormat="1">
      <c r="A492" s="13"/>
      <c r="B492" s="247"/>
      <c r="C492" s="248"/>
      <c r="D492" s="242" t="s">
        <v>172</v>
      </c>
      <c r="E492" s="249" t="s">
        <v>1</v>
      </c>
      <c r="F492" s="250" t="s">
        <v>651</v>
      </c>
      <c r="G492" s="248"/>
      <c r="H492" s="251">
        <v>57.93</v>
      </c>
      <c r="I492" s="252"/>
      <c r="J492" s="248"/>
      <c r="K492" s="248"/>
      <c r="L492" s="253"/>
      <c r="M492" s="254"/>
      <c r="N492" s="255"/>
      <c r="O492" s="255"/>
      <c r="P492" s="255"/>
      <c r="Q492" s="255"/>
      <c r="R492" s="255"/>
      <c r="S492" s="255"/>
      <c r="T492" s="256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57" t="s">
        <v>172</v>
      </c>
      <c r="AU492" s="257" t="s">
        <v>87</v>
      </c>
      <c r="AV492" s="13" t="s">
        <v>87</v>
      </c>
      <c r="AW492" s="13" t="s">
        <v>30</v>
      </c>
      <c r="AX492" s="13" t="s">
        <v>74</v>
      </c>
      <c r="AY492" s="257" t="s">
        <v>155</v>
      </c>
    </row>
    <row r="493" s="13" customFormat="1">
      <c r="A493" s="13"/>
      <c r="B493" s="247"/>
      <c r="C493" s="248"/>
      <c r="D493" s="242" t="s">
        <v>172</v>
      </c>
      <c r="E493" s="249" t="s">
        <v>1</v>
      </c>
      <c r="F493" s="250" t="s">
        <v>652</v>
      </c>
      <c r="G493" s="248"/>
      <c r="H493" s="251">
        <v>57.93</v>
      </c>
      <c r="I493" s="252"/>
      <c r="J493" s="248"/>
      <c r="K493" s="248"/>
      <c r="L493" s="253"/>
      <c r="M493" s="254"/>
      <c r="N493" s="255"/>
      <c r="O493" s="255"/>
      <c r="P493" s="255"/>
      <c r="Q493" s="255"/>
      <c r="R493" s="255"/>
      <c r="S493" s="255"/>
      <c r="T493" s="25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7" t="s">
        <v>172</v>
      </c>
      <c r="AU493" s="257" t="s">
        <v>87</v>
      </c>
      <c r="AV493" s="13" t="s">
        <v>87</v>
      </c>
      <c r="AW493" s="13" t="s">
        <v>30</v>
      </c>
      <c r="AX493" s="13" t="s">
        <v>74</v>
      </c>
      <c r="AY493" s="257" t="s">
        <v>155</v>
      </c>
    </row>
    <row r="494" s="14" customFormat="1">
      <c r="A494" s="14"/>
      <c r="B494" s="258"/>
      <c r="C494" s="259"/>
      <c r="D494" s="242" t="s">
        <v>172</v>
      </c>
      <c r="E494" s="260" t="s">
        <v>1</v>
      </c>
      <c r="F494" s="261" t="s">
        <v>174</v>
      </c>
      <c r="G494" s="259"/>
      <c r="H494" s="262">
        <v>115.86</v>
      </c>
      <c r="I494" s="263"/>
      <c r="J494" s="259"/>
      <c r="K494" s="259"/>
      <c r="L494" s="264"/>
      <c r="M494" s="265"/>
      <c r="N494" s="266"/>
      <c r="O494" s="266"/>
      <c r="P494" s="266"/>
      <c r="Q494" s="266"/>
      <c r="R494" s="266"/>
      <c r="S494" s="266"/>
      <c r="T494" s="267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8" t="s">
        <v>172</v>
      </c>
      <c r="AU494" s="268" t="s">
        <v>87</v>
      </c>
      <c r="AV494" s="14" t="s">
        <v>162</v>
      </c>
      <c r="AW494" s="14" t="s">
        <v>30</v>
      </c>
      <c r="AX494" s="14" t="s">
        <v>81</v>
      </c>
      <c r="AY494" s="268" t="s">
        <v>155</v>
      </c>
    </row>
    <row r="495" s="2" customFormat="1" ht="33" customHeight="1">
      <c r="A495" s="38"/>
      <c r="B495" s="39"/>
      <c r="C495" s="228" t="s">
        <v>653</v>
      </c>
      <c r="D495" s="228" t="s">
        <v>158</v>
      </c>
      <c r="E495" s="229" t="s">
        <v>654</v>
      </c>
      <c r="F495" s="230" t="s">
        <v>655</v>
      </c>
      <c r="G495" s="231" t="s">
        <v>167</v>
      </c>
      <c r="H495" s="232">
        <v>57.93</v>
      </c>
      <c r="I495" s="233"/>
      <c r="J495" s="234">
        <f>ROUND(I495*H495,2)</f>
        <v>0</v>
      </c>
      <c r="K495" s="235"/>
      <c r="L495" s="44"/>
      <c r="M495" s="236" t="s">
        <v>1</v>
      </c>
      <c r="N495" s="237" t="s">
        <v>42</v>
      </c>
      <c r="O495" s="92"/>
      <c r="P495" s="238">
        <f>O495*H495</f>
        <v>0</v>
      </c>
      <c r="Q495" s="238">
        <v>0.0044999999999999997</v>
      </c>
      <c r="R495" s="238">
        <f>Q495*H495</f>
        <v>0.260685</v>
      </c>
      <c r="S495" s="238">
        <v>0</v>
      </c>
      <c r="T495" s="239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40" t="s">
        <v>193</v>
      </c>
      <c r="AT495" s="240" t="s">
        <v>158</v>
      </c>
      <c r="AU495" s="240" t="s">
        <v>87</v>
      </c>
      <c r="AY495" s="17" t="s">
        <v>155</v>
      </c>
      <c r="BE495" s="241">
        <f>IF(N495="základní",J495,0)</f>
        <v>0</v>
      </c>
      <c r="BF495" s="241">
        <f>IF(N495="snížená",J495,0)</f>
        <v>0</v>
      </c>
      <c r="BG495" s="241">
        <f>IF(N495="zákl. přenesená",J495,0)</f>
        <v>0</v>
      </c>
      <c r="BH495" s="241">
        <f>IF(N495="sníž. přenesená",J495,0)</f>
        <v>0</v>
      </c>
      <c r="BI495" s="241">
        <f>IF(N495="nulová",J495,0)</f>
        <v>0</v>
      </c>
      <c r="BJ495" s="17" t="s">
        <v>163</v>
      </c>
      <c r="BK495" s="241">
        <f>ROUND(I495*H495,2)</f>
        <v>0</v>
      </c>
      <c r="BL495" s="17" t="s">
        <v>193</v>
      </c>
      <c r="BM495" s="240" t="s">
        <v>656</v>
      </c>
    </row>
    <row r="496" s="2" customFormat="1">
      <c r="A496" s="38"/>
      <c r="B496" s="39"/>
      <c r="C496" s="40"/>
      <c r="D496" s="242" t="s">
        <v>164</v>
      </c>
      <c r="E496" s="40"/>
      <c r="F496" s="243" t="s">
        <v>655</v>
      </c>
      <c r="G496" s="40"/>
      <c r="H496" s="40"/>
      <c r="I496" s="244"/>
      <c r="J496" s="40"/>
      <c r="K496" s="40"/>
      <c r="L496" s="44"/>
      <c r="M496" s="245"/>
      <c r="N496" s="246"/>
      <c r="O496" s="92"/>
      <c r="P496" s="92"/>
      <c r="Q496" s="92"/>
      <c r="R496" s="92"/>
      <c r="S496" s="92"/>
      <c r="T496" s="93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164</v>
      </c>
      <c r="AU496" s="17" t="s">
        <v>87</v>
      </c>
    </row>
    <row r="497" s="13" customFormat="1">
      <c r="A497" s="13"/>
      <c r="B497" s="247"/>
      <c r="C497" s="248"/>
      <c r="D497" s="242" t="s">
        <v>172</v>
      </c>
      <c r="E497" s="249" t="s">
        <v>1</v>
      </c>
      <c r="F497" s="250" t="s">
        <v>657</v>
      </c>
      <c r="G497" s="248"/>
      <c r="H497" s="251">
        <v>57.93</v>
      </c>
      <c r="I497" s="252"/>
      <c r="J497" s="248"/>
      <c r="K497" s="248"/>
      <c r="L497" s="253"/>
      <c r="M497" s="254"/>
      <c r="N497" s="255"/>
      <c r="O497" s="255"/>
      <c r="P497" s="255"/>
      <c r="Q497" s="255"/>
      <c r="R497" s="255"/>
      <c r="S497" s="255"/>
      <c r="T497" s="25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7" t="s">
        <v>172</v>
      </c>
      <c r="AU497" s="257" t="s">
        <v>87</v>
      </c>
      <c r="AV497" s="13" t="s">
        <v>87</v>
      </c>
      <c r="AW497" s="13" t="s">
        <v>30</v>
      </c>
      <c r="AX497" s="13" t="s">
        <v>74</v>
      </c>
      <c r="AY497" s="257" t="s">
        <v>155</v>
      </c>
    </row>
    <row r="498" s="14" customFormat="1">
      <c r="A498" s="14"/>
      <c r="B498" s="258"/>
      <c r="C498" s="259"/>
      <c r="D498" s="242" t="s">
        <v>172</v>
      </c>
      <c r="E498" s="260" t="s">
        <v>1</v>
      </c>
      <c r="F498" s="261" t="s">
        <v>174</v>
      </c>
      <c r="G498" s="259"/>
      <c r="H498" s="262">
        <v>57.93</v>
      </c>
      <c r="I498" s="263"/>
      <c r="J498" s="259"/>
      <c r="K498" s="259"/>
      <c r="L498" s="264"/>
      <c r="M498" s="265"/>
      <c r="N498" s="266"/>
      <c r="O498" s="266"/>
      <c r="P498" s="266"/>
      <c r="Q498" s="266"/>
      <c r="R498" s="266"/>
      <c r="S498" s="266"/>
      <c r="T498" s="267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68" t="s">
        <v>172</v>
      </c>
      <c r="AU498" s="268" t="s">
        <v>87</v>
      </c>
      <c r="AV498" s="14" t="s">
        <v>162</v>
      </c>
      <c r="AW498" s="14" t="s">
        <v>30</v>
      </c>
      <c r="AX498" s="14" t="s">
        <v>81</v>
      </c>
      <c r="AY498" s="268" t="s">
        <v>155</v>
      </c>
    </row>
    <row r="499" s="2" customFormat="1" ht="21.75" customHeight="1">
      <c r="A499" s="38"/>
      <c r="B499" s="39"/>
      <c r="C499" s="228" t="s">
        <v>415</v>
      </c>
      <c r="D499" s="228" t="s">
        <v>158</v>
      </c>
      <c r="E499" s="229" t="s">
        <v>658</v>
      </c>
      <c r="F499" s="230" t="s">
        <v>659</v>
      </c>
      <c r="G499" s="231" t="s">
        <v>167</v>
      </c>
      <c r="H499" s="232">
        <v>51.469999999999999</v>
      </c>
      <c r="I499" s="233"/>
      <c r="J499" s="234">
        <f>ROUND(I499*H499,2)</f>
        <v>0</v>
      </c>
      <c r="K499" s="235"/>
      <c r="L499" s="44"/>
      <c r="M499" s="236" t="s">
        <v>1</v>
      </c>
      <c r="N499" s="237" t="s">
        <v>42</v>
      </c>
      <c r="O499" s="92"/>
      <c r="P499" s="238">
        <f>O499*H499</f>
        <v>0</v>
      </c>
      <c r="Q499" s="238">
        <v>0</v>
      </c>
      <c r="R499" s="238">
        <f>Q499*H499</f>
        <v>0</v>
      </c>
      <c r="S499" s="238">
        <v>0.0030000000000000001</v>
      </c>
      <c r="T499" s="239">
        <f>S499*H499</f>
        <v>0.15440999999999999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40" t="s">
        <v>193</v>
      </c>
      <c r="AT499" s="240" t="s">
        <v>158</v>
      </c>
      <c r="AU499" s="240" t="s">
        <v>87</v>
      </c>
      <c r="AY499" s="17" t="s">
        <v>155</v>
      </c>
      <c r="BE499" s="241">
        <f>IF(N499="základní",J499,0)</f>
        <v>0</v>
      </c>
      <c r="BF499" s="241">
        <f>IF(N499="snížená",J499,0)</f>
        <v>0</v>
      </c>
      <c r="BG499" s="241">
        <f>IF(N499="zákl. přenesená",J499,0)</f>
        <v>0</v>
      </c>
      <c r="BH499" s="241">
        <f>IF(N499="sníž. přenesená",J499,0)</f>
        <v>0</v>
      </c>
      <c r="BI499" s="241">
        <f>IF(N499="nulová",J499,0)</f>
        <v>0</v>
      </c>
      <c r="BJ499" s="17" t="s">
        <v>163</v>
      </c>
      <c r="BK499" s="241">
        <f>ROUND(I499*H499,2)</f>
        <v>0</v>
      </c>
      <c r="BL499" s="17" t="s">
        <v>193</v>
      </c>
      <c r="BM499" s="240" t="s">
        <v>660</v>
      </c>
    </row>
    <row r="500" s="2" customFormat="1">
      <c r="A500" s="38"/>
      <c r="B500" s="39"/>
      <c r="C500" s="40"/>
      <c r="D500" s="242" t="s">
        <v>164</v>
      </c>
      <c r="E500" s="40"/>
      <c r="F500" s="243" t="s">
        <v>659</v>
      </c>
      <c r="G500" s="40"/>
      <c r="H500" s="40"/>
      <c r="I500" s="244"/>
      <c r="J500" s="40"/>
      <c r="K500" s="40"/>
      <c r="L500" s="44"/>
      <c r="M500" s="245"/>
      <c r="N500" s="246"/>
      <c r="O500" s="92"/>
      <c r="P500" s="92"/>
      <c r="Q500" s="92"/>
      <c r="R500" s="92"/>
      <c r="S500" s="92"/>
      <c r="T500" s="93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164</v>
      </c>
      <c r="AU500" s="17" t="s">
        <v>87</v>
      </c>
    </row>
    <row r="501" s="2" customFormat="1" ht="21.75" customHeight="1">
      <c r="A501" s="38"/>
      <c r="B501" s="39"/>
      <c r="C501" s="228" t="s">
        <v>661</v>
      </c>
      <c r="D501" s="228" t="s">
        <v>158</v>
      </c>
      <c r="E501" s="229" t="s">
        <v>662</v>
      </c>
      <c r="F501" s="230" t="s">
        <v>663</v>
      </c>
      <c r="G501" s="231" t="s">
        <v>167</v>
      </c>
      <c r="H501" s="232">
        <v>57.93</v>
      </c>
      <c r="I501" s="233"/>
      <c r="J501" s="234">
        <f>ROUND(I501*H501,2)</f>
        <v>0</v>
      </c>
      <c r="K501" s="235"/>
      <c r="L501" s="44"/>
      <c r="M501" s="236" t="s">
        <v>1</v>
      </c>
      <c r="N501" s="237" t="s">
        <v>42</v>
      </c>
      <c r="O501" s="92"/>
      <c r="P501" s="238">
        <f>O501*H501</f>
        <v>0</v>
      </c>
      <c r="Q501" s="238">
        <v>0.00029999999999999997</v>
      </c>
      <c r="R501" s="238">
        <f>Q501*H501</f>
        <v>0.017378999999999999</v>
      </c>
      <c r="S501" s="238">
        <v>0</v>
      </c>
      <c r="T501" s="239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40" t="s">
        <v>193</v>
      </c>
      <c r="AT501" s="240" t="s">
        <v>158</v>
      </c>
      <c r="AU501" s="240" t="s">
        <v>87</v>
      </c>
      <c r="AY501" s="17" t="s">
        <v>155</v>
      </c>
      <c r="BE501" s="241">
        <f>IF(N501="základní",J501,0)</f>
        <v>0</v>
      </c>
      <c r="BF501" s="241">
        <f>IF(N501="snížená",J501,0)</f>
        <v>0</v>
      </c>
      <c r="BG501" s="241">
        <f>IF(N501="zákl. přenesená",J501,0)</f>
        <v>0</v>
      </c>
      <c r="BH501" s="241">
        <f>IF(N501="sníž. přenesená",J501,0)</f>
        <v>0</v>
      </c>
      <c r="BI501" s="241">
        <f>IF(N501="nulová",J501,0)</f>
        <v>0</v>
      </c>
      <c r="BJ501" s="17" t="s">
        <v>163</v>
      </c>
      <c r="BK501" s="241">
        <f>ROUND(I501*H501,2)</f>
        <v>0</v>
      </c>
      <c r="BL501" s="17" t="s">
        <v>193</v>
      </c>
      <c r="BM501" s="240" t="s">
        <v>664</v>
      </c>
    </row>
    <row r="502" s="2" customFormat="1">
      <c r="A502" s="38"/>
      <c r="B502" s="39"/>
      <c r="C502" s="40"/>
      <c r="D502" s="242" t="s">
        <v>164</v>
      </c>
      <c r="E502" s="40"/>
      <c r="F502" s="243" t="s">
        <v>663</v>
      </c>
      <c r="G502" s="40"/>
      <c r="H502" s="40"/>
      <c r="I502" s="244"/>
      <c r="J502" s="40"/>
      <c r="K502" s="40"/>
      <c r="L502" s="44"/>
      <c r="M502" s="245"/>
      <c r="N502" s="246"/>
      <c r="O502" s="92"/>
      <c r="P502" s="92"/>
      <c r="Q502" s="92"/>
      <c r="R502" s="92"/>
      <c r="S502" s="92"/>
      <c r="T502" s="93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7" t="s">
        <v>164</v>
      </c>
      <c r="AU502" s="17" t="s">
        <v>87</v>
      </c>
    </row>
    <row r="503" s="13" customFormat="1">
      <c r="A503" s="13"/>
      <c r="B503" s="247"/>
      <c r="C503" s="248"/>
      <c r="D503" s="242" t="s">
        <v>172</v>
      </c>
      <c r="E503" s="249" t="s">
        <v>1</v>
      </c>
      <c r="F503" s="250" t="s">
        <v>665</v>
      </c>
      <c r="G503" s="248"/>
      <c r="H503" s="251">
        <v>57.93</v>
      </c>
      <c r="I503" s="252"/>
      <c r="J503" s="248"/>
      <c r="K503" s="248"/>
      <c r="L503" s="253"/>
      <c r="M503" s="254"/>
      <c r="N503" s="255"/>
      <c r="O503" s="255"/>
      <c r="P503" s="255"/>
      <c r="Q503" s="255"/>
      <c r="R503" s="255"/>
      <c r="S503" s="255"/>
      <c r="T503" s="256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7" t="s">
        <v>172</v>
      </c>
      <c r="AU503" s="257" t="s">
        <v>87</v>
      </c>
      <c r="AV503" s="13" t="s">
        <v>87</v>
      </c>
      <c r="AW503" s="13" t="s">
        <v>30</v>
      </c>
      <c r="AX503" s="13" t="s">
        <v>74</v>
      </c>
      <c r="AY503" s="257" t="s">
        <v>155</v>
      </c>
    </row>
    <row r="504" s="14" customFormat="1">
      <c r="A504" s="14"/>
      <c r="B504" s="258"/>
      <c r="C504" s="259"/>
      <c r="D504" s="242" t="s">
        <v>172</v>
      </c>
      <c r="E504" s="260" t="s">
        <v>1</v>
      </c>
      <c r="F504" s="261" t="s">
        <v>174</v>
      </c>
      <c r="G504" s="259"/>
      <c r="H504" s="262">
        <v>57.93</v>
      </c>
      <c r="I504" s="263"/>
      <c r="J504" s="259"/>
      <c r="K504" s="259"/>
      <c r="L504" s="264"/>
      <c r="M504" s="265"/>
      <c r="N504" s="266"/>
      <c r="O504" s="266"/>
      <c r="P504" s="266"/>
      <c r="Q504" s="266"/>
      <c r="R504" s="266"/>
      <c r="S504" s="266"/>
      <c r="T504" s="267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8" t="s">
        <v>172</v>
      </c>
      <c r="AU504" s="268" t="s">
        <v>87</v>
      </c>
      <c r="AV504" s="14" t="s">
        <v>162</v>
      </c>
      <c r="AW504" s="14" t="s">
        <v>30</v>
      </c>
      <c r="AX504" s="14" t="s">
        <v>81</v>
      </c>
      <c r="AY504" s="268" t="s">
        <v>155</v>
      </c>
    </row>
    <row r="505" s="2" customFormat="1" ht="16.5" customHeight="1">
      <c r="A505" s="38"/>
      <c r="B505" s="39"/>
      <c r="C505" s="269" t="s">
        <v>419</v>
      </c>
      <c r="D505" s="269" t="s">
        <v>238</v>
      </c>
      <c r="E505" s="270" t="s">
        <v>666</v>
      </c>
      <c r="F505" s="271" t="s">
        <v>667</v>
      </c>
      <c r="G505" s="272" t="s">
        <v>167</v>
      </c>
      <c r="H505" s="273">
        <v>63.719999999999999</v>
      </c>
      <c r="I505" s="274"/>
      <c r="J505" s="275">
        <f>ROUND(I505*H505,2)</f>
        <v>0</v>
      </c>
      <c r="K505" s="276"/>
      <c r="L505" s="277"/>
      <c r="M505" s="278" t="s">
        <v>1</v>
      </c>
      <c r="N505" s="279" t="s">
        <v>42</v>
      </c>
      <c r="O505" s="92"/>
      <c r="P505" s="238">
        <f>O505*H505</f>
        <v>0</v>
      </c>
      <c r="Q505" s="238">
        <v>0.0028300000000000001</v>
      </c>
      <c r="R505" s="238">
        <f>Q505*H505</f>
        <v>0.18032760000000001</v>
      </c>
      <c r="S505" s="238">
        <v>0</v>
      </c>
      <c r="T505" s="239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40" t="s">
        <v>298</v>
      </c>
      <c r="AT505" s="240" t="s">
        <v>238</v>
      </c>
      <c r="AU505" s="240" t="s">
        <v>87</v>
      </c>
      <c r="AY505" s="17" t="s">
        <v>155</v>
      </c>
      <c r="BE505" s="241">
        <f>IF(N505="základní",J505,0)</f>
        <v>0</v>
      </c>
      <c r="BF505" s="241">
        <f>IF(N505="snížená",J505,0)</f>
        <v>0</v>
      </c>
      <c r="BG505" s="241">
        <f>IF(N505="zákl. přenesená",J505,0)</f>
        <v>0</v>
      </c>
      <c r="BH505" s="241">
        <f>IF(N505="sníž. přenesená",J505,0)</f>
        <v>0</v>
      </c>
      <c r="BI505" s="241">
        <f>IF(N505="nulová",J505,0)</f>
        <v>0</v>
      </c>
      <c r="BJ505" s="17" t="s">
        <v>163</v>
      </c>
      <c r="BK505" s="241">
        <f>ROUND(I505*H505,2)</f>
        <v>0</v>
      </c>
      <c r="BL505" s="17" t="s">
        <v>193</v>
      </c>
      <c r="BM505" s="240" t="s">
        <v>668</v>
      </c>
    </row>
    <row r="506" s="2" customFormat="1">
      <c r="A506" s="38"/>
      <c r="B506" s="39"/>
      <c r="C506" s="40"/>
      <c r="D506" s="242" t="s">
        <v>164</v>
      </c>
      <c r="E506" s="40"/>
      <c r="F506" s="243" t="s">
        <v>667</v>
      </c>
      <c r="G506" s="40"/>
      <c r="H506" s="40"/>
      <c r="I506" s="244"/>
      <c r="J506" s="40"/>
      <c r="K506" s="40"/>
      <c r="L506" s="44"/>
      <c r="M506" s="245"/>
      <c r="N506" s="246"/>
      <c r="O506" s="92"/>
      <c r="P506" s="92"/>
      <c r="Q506" s="92"/>
      <c r="R506" s="92"/>
      <c r="S506" s="92"/>
      <c r="T506" s="93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T506" s="17" t="s">
        <v>164</v>
      </c>
      <c r="AU506" s="17" t="s">
        <v>87</v>
      </c>
    </row>
    <row r="507" s="2" customFormat="1" ht="21.75" customHeight="1">
      <c r="A507" s="38"/>
      <c r="B507" s="39"/>
      <c r="C507" s="228" t="s">
        <v>669</v>
      </c>
      <c r="D507" s="228" t="s">
        <v>158</v>
      </c>
      <c r="E507" s="229" t="s">
        <v>670</v>
      </c>
      <c r="F507" s="230" t="s">
        <v>671</v>
      </c>
      <c r="G507" s="231" t="s">
        <v>170</v>
      </c>
      <c r="H507" s="232">
        <v>52.859999999999999</v>
      </c>
      <c r="I507" s="233"/>
      <c r="J507" s="234">
        <f>ROUND(I507*H507,2)</f>
        <v>0</v>
      </c>
      <c r="K507" s="235"/>
      <c r="L507" s="44"/>
      <c r="M507" s="236" t="s">
        <v>1</v>
      </c>
      <c r="N507" s="237" t="s">
        <v>42</v>
      </c>
      <c r="O507" s="92"/>
      <c r="P507" s="238">
        <f>O507*H507</f>
        <v>0</v>
      </c>
      <c r="Q507" s="238">
        <v>1.0000000000000001E-05</v>
      </c>
      <c r="R507" s="238">
        <f>Q507*H507</f>
        <v>0.00052860000000000006</v>
      </c>
      <c r="S507" s="238">
        <v>0</v>
      </c>
      <c r="T507" s="239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40" t="s">
        <v>193</v>
      </c>
      <c r="AT507" s="240" t="s">
        <v>158</v>
      </c>
      <c r="AU507" s="240" t="s">
        <v>87</v>
      </c>
      <c r="AY507" s="17" t="s">
        <v>155</v>
      </c>
      <c r="BE507" s="241">
        <f>IF(N507="základní",J507,0)</f>
        <v>0</v>
      </c>
      <c r="BF507" s="241">
        <f>IF(N507="snížená",J507,0)</f>
        <v>0</v>
      </c>
      <c r="BG507" s="241">
        <f>IF(N507="zákl. přenesená",J507,0)</f>
        <v>0</v>
      </c>
      <c r="BH507" s="241">
        <f>IF(N507="sníž. přenesená",J507,0)</f>
        <v>0</v>
      </c>
      <c r="BI507" s="241">
        <f>IF(N507="nulová",J507,0)</f>
        <v>0</v>
      </c>
      <c r="BJ507" s="17" t="s">
        <v>163</v>
      </c>
      <c r="BK507" s="241">
        <f>ROUND(I507*H507,2)</f>
        <v>0</v>
      </c>
      <c r="BL507" s="17" t="s">
        <v>193</v>
      </c>
      <c r="BM507" s="240" t="s">
        <v>672</v>
      </c>
    </row>
    <row r="508" s="2" customFormat="1">
      <c r="A508" s="38"/>
      <c r="B508" s="39"/>
      <c r="C508" s="40"/>
      <c r="D508" s="242" t="s">
        <v>164</v>
      </c>
      <c r="E508" s="40"/>
      <c r="F508" s="243" t="s">
        <v>671</v>
      </c>
      <c r="G508" s="40"/>
      <c r="H508" s="40"/>
      <c r="I508" s="244"/>
      <c r="J508" s="40"/>
      <c r="K508" s="40"/>
      <c r="L508" s="44"/>
      <c r="M508" s="245"/>
      <c r="N508" s="246"/>
      <c r="O508" s="92"/>
      <c r="P508" s="92"/>
      <c r="Q508" s="92"/>
      <c r="R508" s="92"/>
      <c r="S508" s="92"/>
      <c r="T508" s="93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164</v>
      </c>
      <c r="AU508" s="17" t="s">
        <v>87</v>
      </c>
    </row>
    <row r="509" s="13" customFormat="1">
      <c r="A509" s="13"/>
      <c r="B509" s="247"/>
      <c r="C509" s="248"/>
      <c r="D509" s="242" t="s">
        <v>172</v>
      </c>
      <c r="E509" s="249" t="s">
        <v>1</v>
      </c>
      <c r="F509" s="250" t="s">
        <v>673</v>
      </c>
      <c r="G509" s="248"/>
      <c r="H509" s="251">
        <v>5.5999999999999996</v>
      </c>
      <c r="I509" s="252"/>
      <c r="J509" s="248"/>
      <c r="K509" s="248"/>
      <c r="L509" s="253"/>
      <c r="M509" s="254"/>
      <c r="N509" s="255"/>
      <c r="O509" s="255"/>
      <c r="P509" s="255"/>
      <c r="Q509" s="255"/>
      <c r="R509" s="255"/>
      <c r="S509" s="255"/>
      <c r="T509" s="256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7" t="s">
        <v>172</v>
      </c>
      <c r="AU509" s="257" t="s">
        <v>87</v>
      </c>
      <c r="AV509" s="13" t="s">
        <v>87</v>
      </c>
      <c r="AW509" s="13" t="s">
        <v>30</v>
      </c>
      <c r="AX509" s="13" t="s">
        <v>74</v>
      </c>
      <c r="AY509" s="257" t="s">
        <v>155</v>
      </c>
    </row>
    <row r="510" s="13" customFormat="1">
      <c r="A510" s="13"/>
      <c r="B510" s="247"/>
      <c r="C510" s="248"/>
      <c r="D510" s="242" t="s">
        <v>172</v>
      </c>
      <c r="E510" s="249" t="s">
        <v>1</v>
      </c>
      <c r="F510" s="250" t="s">
        <v>674</v>
      </c>
      <c r="G510" s="248"/>
      <c r="H510" s="251">
        <v>16.5</v>
      </c>
      <c r="I510" s="252"/>
      <c r="J510" s="248"/>
      <c r="K510" s="248"/>
      <c r="L510" s="253"/>
      <c r="M510" s="254"/>
      <c r="N510" s="255"/>
      <c r="O510" s="255"/>
      <c r="P510" s="255"/>
      <c r="Q510" s="255"/>
      <c r="R510" s="255"/>
      <c r="S510" s="255"/>
      <c r="T510" s="25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7" t="s">
        <v>172</v>
      </c>
      <c r="AU510" s="257" t="s">
        <v>87</v>
      </c>
      <c r="AV510" s="13" t="s">
        <v>87</v>
      </c>
      <c r="AW510" s="13" t="s">
        <v>30</v>
      </c>
      <c r="AX510" s="13" t="s">
        <v>74</v>
      </c>
      <c r="AY510" s="257" t="s">
        <v>155</v>
      </c>
    </row>
    <row r="511" s="13" customFormat="1">
      <c r="A511" s="13"/>
      <c r="B511" s="247"/>
      <c r="C511" s="248"/>
      <c r="D511" s="242" t="s">
        <v>172</v>
      </c>
      <c r="E511" s="249" t="s">
        <v>1</v>
      </c>
      <c r="F511" s="250" t="s">
        <v>675</v>
      </c>
      <c r="G511" s="248"/>
      <c r="H511" s="251">
        <v>17.140000000000001</v>
      </c>
      <c r="I511" s="252"/>
      <c r="J511" s="248"/>
      <c r="K511" s="248"/>
      <c r="L511" s="253"/>
      <c r="M511" s="254"/>
      <c r="N511" s="255"/>
      <c r="O511" s="255"/>
      <c r="P511" s="255"/>
      <c r="Q511" s="255"/>
      <c r="R511" s="255"/>
      <c r="S511" s="255"/>
      <c r="T511" s="25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7" t="s">
        <v>172</v>
      </c>
      <c r="AU511" s="257" t="s">
        <v>87</v>
      </c>
      <c r="AV511" s="13" t="s">
        <v>87</v>
      </c>
      <c r="AW511" s="13" t="s">
        <v>30</v>
      </c>
      <c r="AX511" s="13" t="s">
        <v>74</v>
      </c>
      <c r="AY511" s="257" t="s">
        <v>155</v>
      </c>
    </row>
    <row r="512" s="13" customFormat="1">
      <c r="A512" s="13"/>
      <c r="B512" s="247"/>
      <c r="C512" s="248"/>
      <c r="D512" s="242" t="s">
        <v>172</v>
      </c>
      <c r="E512" s="249" t="s">
        <v>1</v>
      </c>
      <c r="F512" s="250" t="s">
        <v>676</v>
      </c>
      <c r="G512" s="248"/>
      <c r="H512" s="251">
        <v>13.619999999999999</v>
      </c>
      <c r="I512" s="252"/>
      <c r="J512" s="248"/>
      <c r="K512" s="248"/>
      <c r="L512" s="253"/>
      <c r="M512" s="254"/>
      <c r="N512" s="255"/>
      <c r="O512" s="255"/>
      <c r="P512" s="255"/>
      <c r="Q512" s="255"/>
      <c r="R512" s="255"/>
      <c r="S512" s="255"/>
      <c r="T512" s="25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7" t="s">
        <v>172</v>
      </c>
      <c r="AU512" s="257" t="s">
        <v>87</v>
      </c>
      <c r="AV512" s="13" t="s">
        <v>87</v>
      </c>
      <c r="AW512" s="13" t="s">
        <v>30</v>
      </c>
      <c r="AX512" s="13" t="s">
        <v>74</v>
      </c>
      <c r="AY512" s="257" t="s">
        <v>155</v>
      </c>
    </row>
    <row r="513" s="14" customFormat="1">
      <c r="A513" s="14"/>
      <c r="B513" s="258"/>
      <c r="C513" s="259"/>
      <c r="D513" s="242" t="s">
        <v>172</v>
      </c>
      <c r="E513" s="260" t="s">
        <v>1</v>
      </c>
      <c r="F513" s="261" t="s">
        <v>174</v>
      </c>
      <c r="G513" s="259"/>
      <c r="H513" s="262">
        <v>52.859999999999999</v>
      </c>
      <c r="I513" s="263"/>
      <c r="J513" s="259"/>
      <c r="K513" s="259"/>
      <c r="L513" s="264"/>
      <c r="M513" s="265"/>
      <c r="N513" s="266"/>
      <c r="O513" s="266"/>
      <c r="P513" s="266"/>
      <c r="Q513" s="266"/>
      <c r="R513" s="266"/>
      <c r="S513" s="266"/>
      <c r="T513" s="267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8" t="s">
        <v>172</v>
      </c>
      <c r="AU513" s="268" t="s">
        <v>87</v>
      </c>
      <c r="AV513" s="14" t="s">
        <v>162</v>
      </c>
      <c r="AW513" s="14" t="s">
        <v>30</v>
      </c>
      <c r="AX513" s="14" t="s">
        <v>81</v>
      </c>
      <c r="AY513" s="268" t="s">
        <v>155</v>
      </c>
    </row>
    <row r="514" s="2" customFormat="1" ht="16.5" customHeight="1">
      <c r="A514" s="38"/>
      <c r="B514" s="39"/>
      <c r="C514" s="269" t="s">
        <v>423</v>
      </c>
      <c r="D514" s="269" t="s">
        <v>238</v>
      </c>
      <c r="E514" s="270" t="s">
        <v>666</v>
      </c>
      <c r="F514" s="271" t="s">
        <v>667</v>
      </c>
      <c r="G514" s="272" t="s">
        <v>167</v>
      </c>
      <c r="H514" s="273">
        <v>5.2859999999999996</v>
      </c>
      <c r="I514" s="274"/>
      <c r="J514" s="275">
        <f>ROUND(I514*H514,2)</f>
        <v>0</v>
      </c>
      <c r="K514" s="276"/>
      <c r="L514" s="277"/>
      <c r="M514" s="278" t="s">
        <v>1</v>
      </c>
      <c r="N514" s="279" t="s">
        <v>42</v>
      </c>
      <c r="O514" s="92"/>
      <c r="P514" s="238">
        <f>O514*H514</f>
        <v>0</v>
      </c>
      <c r="Q514" s="238">
        <v>0.0028300000000000001</v>
      </c>
      <c r="R514" s="238">
        <f>Q514*H514</f>
        <v>0.01495938</v>
      </c>
      <c r="S514" s="238">
        <v>0</v>
      </c>
      <c r="T514" s="239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40" t="s">
        <v>298</v>
      </c>
      <c r="AT514" s="240" t="s">
        <v>238</v>
      </c>
      <c r="AU514" s="240" t="s">
        <v>87</v>
      </c>
      <c r="AY514" s="17" t="s">
        <v>155</v>
      </c>
      <c r="BE514" s="241">
        <f>IF(N514="základní",J514,0)</f>
        <v>0</v>
      </c>
      <c r="BF514" s="241">
        <f>IF(N514="snížená",J514,0)</f>
        <v>0</v>
      </c>
      <c r="BG514" s="241">
        <f>IF(N514="zákl. přenesená",J514,0)</f>
        <v>0</v>
      </c>
      <c r="BH514" s="241">
        <f>IF(N514="sníž. přenesená",J514,0)</f>
        <v>0</v>
      </c>
      <c r="BI514" s="241">
        <f>IF(N514="nulová",J514,0)</f>
        <v>0</v>
      </c>
      <c r="BJ514" s="17" t="s">
        <v>163</v>
      </c>
      <c r="BK514" s="241">
        <f>ROUND(I514*H514,2)</f>
        <v>0</v>
      </c>
      <c r="BL514" s="17" t="s">
        <v>193</v>
      </c>
      <c r="BM514" s="240" t="s">
        <v>677</v>
      </c>
    </row>
    <row r="515" s="2" customFormat="1">
      <c r="A515" s="38"/>
      <c r="B515" s="39"/>
      <c r="C515" s="40"/>
      <c r="D515" s="242" t="s">
        <v>164</v>
      </c>
      <c r="E515" s="40"/>
      <c r="F515" s="243" t="s">
        <v>667</v>
      </c>
      <c r="G515" s="40"/>
      <c r="H515" s="40"/>
      <c r="I515" s="244"/>
      <c r="J515" s="40"/>
      <c r="K515" s="40"/>
      <c r="L515" s="44"/>
      <c r="M515" s="245"/>
      <c r="N515" s="246"/>
      <c r="O515" s="92"/>
      <c r="P515" s="92"/>
      <c r="Q515" s="92"/>
      <c r="R515" s="92"/>
      <c r="S515" s="92"/>
      <c r="T515" s="93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164</v>
      </c>
      <c r="AU515" s="17" t="s">
        <v>87</v>
      </c>
    </row>
    <row r="516" s="13" customFormat="1">
      <c r="A516" s="13"/>
      <c r="B516" s="247"/>
      <c r="C516" s="248"/>
      <c r="D516" s="242" t="s">
        <v>172</v>
      </c>
      <c r="E516" s="249" t="s">
        <v>1</v>
      </c>
      <c r="F516" s="250" t="s">
        <v>678</v>
      </c>
      <c r="G516" s="248"/>
      <c r="H516" s="251">
        <v>5.2859999999999996</v>
      </c>
      <c r="I516" s="252"/>
      <c r="J516" s="248"/>
      <c r="K516" s="248"/>
      <c r="L516" s="253"/>
      <c r="M516" s="254"/>
      <c r="N516" s="255"/>
      <c r="O516" s="255"/>
      <c r="P516" s="255"/>
      <c r="Q516" s="255"/>
      <c r="R516" s="255"/>
      <c r="S516" s="255"/>
      <c r="T516" s="256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7" t="s">
        <v>172</v>
      </c>
      <c r="AU516" s="257" t="s">
        <v>87</v>
      </c>
      <c r="AV516" s="13" t="s">
        <v>87</v>
      </c>
      <c r="AW516" s="13" t="s">
        <v>30</v>
      </c>
      <c r="AX516" s="13" t="s">
        <v>81</v>
      </c>
      <c r="AY516" s="257" t="s">
        <v>155</v>
      </c>
    </row>
    <row r="517" s="2" customFormat="1" ht="21.75" customHeight="1">
      <c r="A517" s="38"/>
      <c r="B517" s="39"/>
      <c r="C517" s="228" t="s">
        <v>679</v>
      </c>
      <c r="D517" s="228" t="s">
        <v>158</v>
      </c>
      <c r="E517" s="229" t="s">
        <v>680</v>
      </c>
      <c r="F517" s="230" t="s">
        <v>681</v>
      </c>
      <c r="G517" s="231" t="s">
        <v>227</v>
      </c>
      <c r="H517" s="232">
        <v>0.47399999999999998</v>
      </c>
      <c r="I517" s="233"/>
      <c r="J517" s="234">
        <f>ROUND(I517*H517,2)</f>
        <v>0</v>
      </c>
      <c r="K517" s="235"/>
      <c r="L517" s="44"/>
      <c r="M517" s="236" t="s">
        <v>1</v>
      </c>
      <c r="N517" s="237" t="s">
        <v>42</v>
      </c>
      <c r="O517" s="92"/>
      <c r="P517" s="238">
        <f>O517*H517</f>
        <v>0</v>
      </c>
      <c r="Q517" s="238">
        <v>0</v>
      </c>
      <c r="R517" s="238">
        <f>Q517*H517</f>
        <v>0</v>
      </c>
      <c r="S517" s="238">
        <v>0</v>
      </c>
      <c r="T517" s="239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40" t="s">
        <v>193</v>
      </c>
      <c r="AT517" s="240" t="s">
        <v>158</v>
      </c>
      <c r="AU517" s="240" t="s">
        <v>87</v>
      </c>
      <c r="AY517" s="17" t="s">
        <v>155</v>
      </c>
      <c r="BE517" s="241">
        <f>IF(N517="základní",J517,0)</f>
        <v>0</v>
      </c>
      <c r="BF517" s="241">
        <f>IF(N517="snížená",J517,0)</f>
        <v>0</v>
      </c>
      <c r="BG517" s="241">
        <f>IF(N517="zákl. přenesená",J517,0)</f>
        <v>0</v>
      </c>
      <c r="BH517" s="241">
        <f>IF(N517="sníž. přenesená",J517,0)</f>
        <v>0</v>
      </c>
      <c r="BI517" s="241">
        <f>IF(N517="nulová",J517,0)</f>
        <v>0</v>
      </c>
      <c r="BJ517" s="17" t="s">
        <v>163</v>
      </c>
      <c r="BK517" s="241">
        <f>ROUND(I517*H517,2)</f>
        <v>0</v>
      </c>
      <c r="BL517" s="17" t="s">
        <v>193</v>
      </c>
      <c r="BM517" s="240" t="s">
        <v>682</v>
      </c>
    </row>
    <row r="518" s="2" customFormat="1">
      <c r="A518" s="38"/>
      <c r="B518" s="39"/>
      <c r="C518" s="40"/>
      <c r="D518" s="242" t="s">
        <v>164</v>
      </c>
      <c r="E518" s="40"/>
      <c r="F518" s="243" t="s">
        <v>683</v>
      </c>
      <c r="G518" s="40"/>
      <c r="H518" s="40"/>
      <c r="I518" s="244"/>
      <c r="J518" s="40"/>
      <c r="K518" s="40"/>
      <c r="L518" s="44"/>
      <c r="M518" s="245"/>
      <c r="N518" s="246"/>
      <c r="O518" s="92"/>
      <c r="P518" s="92"/>
      <c r="Q518" s="92"/>
      <c r="R518" s="92"/>
      <c r="S518" s="92"/>
      <c r="T518" s="93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T518" s="17" t="s">
        <v>164</v>
      </c>
      <c r="AU518" s="17" t="s">
        <v>87</v>
      </c>
    </row>
    <row r="519" s="12" customFormat="1" ht="22.8" customHeight="1">
      <c r="A519" s="12"/>
      <c r="B519" s="212"/>
      <c r="C519" s="213"/>
      <c r="D519" s="214" t="s">
        <v>73</v>
      </c>
      <c r="E519" s="226" t="s">
        <v>684</v>
      </c>
      <c r="F519" s="226" t="s">
        <v>685</v>
      </c>
      <c r="G519" s="213"/>
      <c r="H519" s="213"/>
      <c r="I519" s="216"/>
      <c r="J519" s="227">
        <f>BK519</f>
        <v>0</v>
      </c>
      <c r="K519" s="213"/>
      <c r="L519" s="218"/>
      <c r="M519" s="219"/>
      <c r="N519" s="220"/>
      <c r="O519" s="220"/>
      <c r="P519" s="221">
        <f>SUM(P520:P556)</f>
        <v>0</v>
      </c>
      <c r="Q519" s="220"/>
      <c r="R519" s="221">
        <f>SUM(R520:R556)</f>
        <v>0.55200550000000004</v>
      </c>
      <c r="S519" s="220"/>
      <c r="T519" s="222">
        <f>SUM(T520:T556)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23" t="s">
        <v>87</v>
      </c>
      <c r="AT519" s="224" t="s">
        <v>73</v>
      </c>
      <c r="AU519" s="224" t="s">
        <v>81</v>
      </c>
      <c r="AY519" s="223" t="s">
        <v>155</v>
      </c>
      <c r="BK519" s="225">
        <f>SUM(BK520:BK556)</f>
        <v>0</v>
      </c>
    </row>
    <row r="520" s="2" customFormat="1" ht="21.75" customHeight="1">
      <c r="A520" s="38"/>
      <c r="B520" s="39"/>
      <c r="C520" s="228" t="s">
        <v>427</v>
      </c>
      <c r="D520" s="228" t="s">
        <v>158</v>
      </c>
      <c r="E520" s="229" t="s">
        <v>686</v>
      </c>
      <c r="F520" s="230" t="s">
        <v>687</v>
      </c>
      <c r="G520" s="231" t="s">
        <v>167</v>
      </c>
      <c r="H520" s="232">
        <v>26.809999999999999</v>
      </c>
      <c r="I520" s="233"/>
      <c r="J520" s="234">
        <f>ROUND(I520*H520,2)</f>
        <v>0</v>
      </c>
      <c r="K520" s="235"/>
      <c r="L520" s="44"/>
      <c r="M520" s="236" t="s">
        <v>1</v>
      </c>
      <c r="N520" s="237" t="s">
        <v>42</v>
      </c>
      <c r="O520" s="92"/>
      <c r="P520" s="238">
        <f>O520*H520</f>
        <v>0</v>
      </c>
      <c r="Q520" s="238">
        <v>0.00029999999999999997</v>
      </c>
      <c r="R520" s="238">
        <f>Q520*H520</f>
        <v>0.0080429999999999981</v>
      </c>
      <c r="S520" s="238">
        <v>0</v>
      </c>
      <c r="T520" s="239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40" t="s">
        <v>193</v>
      </c>
      <c r="AT520" s="240" t="s">
        <v>158</v>
      </c>
      <c r="AU520" s="240" t="s">
        <v>87</v>
      </c>
      <c r="AY520" s="17" t="s">
        <v>155</v>
      </c>
      <c r="BE520" s="241">
        <f>IF(N520="základní",J520,0)</f>
        <v>0</v>
      </c>
      <c r="BF520" s="241">
        <f>IF(N520="snížená",J520,0)</f>
        <v>0</v>
      </c>
      <c r="BG520" s="241">
        <f>IF(N520="zákl. přenesená",J520,0)</f>
        <v>0</v>
      </c>
      <c r="BH520" s="241">
        <f>IF(N520="sníž. přenesená",J520,0)</f>
        <v>0</v>
      </c>
      <c r="BI520" s="241">
        <f>IF(N520="nulová",J520,0)</f>
        <v>0</v>
      </c>
      <c r="BJ520" s="17" t="s">
        <v>163</v>
      </c>
      <c r="BK520" s="241">
        <f>ROUND(I520*H520,2)</f>
        <v>0</v>
      </c>
      <c r="BL520" s="17" t="s">
        <v>193</v>
      </c>
      <c r="BM520" s="240" t="s">
        <v>688</v>
      </c>
    </row>
    <row r="521" s="2" customFormat="1">
      <c r="A521" s="38"/>
      <c r="B521" s="39"/>
      <c r="C521" s="40"/>
      <c r="D521" s="242" t="s">
        <v>164</v>
      </c>
      <c r="E521" s="40"/>
      <c r="F521" s="243" t="s">
        <v>687</v>
      </c>
      <c r="G521" s="40"/>
      <c r="H521" s="40"/>
      <c r="I521" s="244"/>
      <c r="J521" s="40"/>
      <c r="K521" s="40"/>
      <c r="L521" s="44"/>
      <c r="M521" s="245"/>
      <c r="N521" s="246"/>
      <c r="O521" s="92"/>
      <c r="P521" s="92"/>
      <c r="Q521" s="92"/>
      <c r="R521" s="92"/>
      <c r="S521" s="92"/>
      <c r="T521" s="93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T521" s="17" t="s">
        <v>164</v>
      </c>
      <c r="AU521" s="17" t="s">
        <v>87</v>
      </c>
    </row>
    <row r="522" s="13" customFormat="1">
      <c r="A522" s="13"/>
      <c r="B522" s="247"/>
      <c r="C522" s="248"/>
      <c r="D522" s="242" t="s">
        <v>172</v>
      </c>
      <c r="E522" s="249" t="s">
        <v>1</v>
      </c>
      <c r="F522" s="250" t="s">
        <v>689</v>
      </c>
      <c r="G522" s="248"/>
      <c r="H522" s="251">
        <v>26.809999999999999</v>
      </c>
      <c r="I522" s="252"/>
      <c r="J522" s="248"/>
      <c r="K522" s="248"/>
      <c r="L522" s="253"/>
      <c r="M522" s="254"/>
      <c r="N522" s="255"/>
      <c r="O522" s="255"/>
      <c r="P522" s="255"/>
      <c r="Q522" s="255"/>
      <c r="R522" s="255"/>
      <c r="S522" s="255"/>
      <c r="T522" s="25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7" t="s">
        <v>172</v>
      </c>
      <c r="AU522" s="257" t="s">
        <v>87</v>
      </c>
      <c r="AV522" s="13" t="s">
        <v>87</v>
      </c>
      <c r="AW522" s="13" t="s">
        <v>30</v>
      </c>
      <c r="AX522" s="13" t="s">
        <v>74</v>
      </c>
      <c r="AY522" s="257" t="s">
        <v>155</v>
      </c>
    </row>
    <row r="523" s="14" customFormat="1">
      <c r="A523" s="14"/>
      <c r="B523" s="258"/>
      <c r="C523" s="259"/>
      <c r="D523" s="242" t="s">
        <v>172</v>
      </c>
      <c r="E523" s="260" t="s">
        <v>1</v>
      </c>
      <c r="F523" s="261" t="s">
        <v>174</v>
      </c>
      <c r="G523" s="259"/>
      <c r="H523" s="262">
        <v>26.809999999999999</v>
      </c>
      <c r="I523" s="263"/>
      <c r="J523" s="259"/>
      <c r="K523" s="259"/>
      <c r="L523" s="264"/>
      <c r="M523" s="265"/>
      <c r="N523" s="266"/>
      <c r="O523" s="266"/>
      <c r="P523" s="266"/>
      <c r="Q523" s="266"/>
      <c r="R523" s="266"/>
      <c r="S523" s="266"/>
      <c r="T523" s="267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68" t="s">
        <v>172</v>
      </c>
      <c r="AU523" s="268" t="s">
        <v>87</v>
      </c>
      <c r="AV523" s="14" t="s">
        <v>162</v>
      </c>
      <c r="AW523" s="14" t="s">
        <v>30</v>
      </c>
      <c r="AX523" s="14" t="s">
        <v>81</v>
      </c>
      <c r="AY523" s="268" t="s">
        <v>155</v>
      </c>
    </row>
    <row r="524" s="2" customFormat="1" ht="21.75" customHeight="1">
      <c r="A524" s="38"/>
      <c r="B524" s="39"/>
      <c r="C524" s="228" t="s">
        <v>690</v>
      </c>
      <c r="D524" s="228" t="s">
        <v>158</v>
      </c>
      <c r="E524" s="229" t="s">
        <v>691</v>
      </c>
      <c r="F524" s="230" t="s">
        <v>692</v>
      </c>
      <c r="G524" s="231" t="s">
        <v>167</v>
      </c>
      <c r="H524" s="232">
        <v>13.58</v>
      </c>
      <c r="I524" s="233"/>
      <c r="J524" s="234">
        <f>ROUND(I524*H524,2)</f>
        <v>0</v>
      </c>
      <c r="K524" s="235"/>
      <c r="L524" s="44"/>
      <c r="M524" s="236" t="s">
        <v>1</v>
      </c>
      <c r="N524" s="237" t="s">
        <v>42</v>
      </c>
      <c r="O524" s="92"/>
      <c r="P524" s="238">
        <f>O524*H524</f>
        <v>0</v>
      </c>
      <c r="Q524" s="238">
        <v>0.0015</v>
      </c>
      <c r="R524" s="238">
        <f>Q524*H524</f>
        <v>0.020369999999999999</v>
      </c>
      <c r="S524" s="238">
        <v>0</v>
      </c>
      <c r="T524" s="239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40" t="s">
        <v>193</v>
      </c>
      <c r="AT524" s="240" t="s">
        <v>158</v>
      </c>
      <c r="AU524" s="240" t="s">
        <v>87</v>
      </c>
      <c r="AY524" s="17" t="s">
        <v>155</v>
      </c>
      <c r="BE524" s="241">
        <f>IF(N524="základní",J524,0)</f>
        <v>0</v>
      </c>
      <c r="BF524" s="241">
        <f>IF(N524="snížená",J524,0)</f>
        <v>0</v>
      </c>
      <c r="BG524" s="241">
        <f>IF(N524="zákl. přenesená",J524,0)</f>
        <v>0</v>
      </c>
      <c r="BH524" s="241">
        <f>IF(N524="sníž. přenesená",J524,0)</f>
        <v>0</v>
      </c>
      <c r="BI524" s="241">
        <f>IF(N524="nulová",J524,0)</f>
        <v>0</v>
      </c>
      <c r="BJ524" s="17" t="s">
        <v>163</v>
      </c>
      <c r="BK524" s="241">
        <f>ROUND(I524*H524,2)</f>
        <v>0</v>
      </c>
      <c r="BL524" s="17" t="s">
        <v>193</v>
      </c>
      <c r="BM524" s="240" t="s">
        <v>693</v>
      </c>
    </row>
    <row r="525" s="2" customFormat="1">
      <c r="A525" s="38"/>
      <c r="B525" s="39"/>
      <c r="C525" s="40"/>
      <c r="D525" s="242" t="s">
        <v>164</v>
      </c>
      <c r="E525" s="40"/>
      <c r="F525" s="243" t="s">
        <v>692</v>
      </c>
      <c r="G525" s="40"/>
      <c r="H525" s="40"/>
      <c r="I525" s="244"/>
      <c r="J525" s="40"/>
      <c r="K525" s="40"/>
      <c r="L525" s="44"/>
      <c r="M525" s="245"/>
      <c r="N525" s="246"/>
      <c r="O525" s="92"/>
      <c r="P525" s="92"/>
      <c r="Q525" s="92"/>
      <c r="R525" s="92"/>
      <c r="S525" s="92"/>
      <c r="T525" s="93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164</v>
      </c>
      <c r="AU525" s="17" t="s">
        <v>87</v>
      </c>
    </row>
    <row r="526" s="13" customFormat="1">
      <c r="A526" s="13"/>
      <c r="B526" s="247"/>
      <c r="C526" s="248"/>
      <c r="D526" s="242" t="s">
        <v>172</v>
      </c>
      <c r="E526" s="249" t="s">
        <v>1</v>
      </c>
      <c r="F526" s="250" t="s">
        <v>694</v>
      </c>
      <c r="G526" s="248"/>
      <c r="H526" s="251">
        <v>13.58</v>
      </c>
      <c r="I526" s="252"/>
      <c r="J526" s="248"/>
      <c r="K526" s="248"/>
      <c r="L526" s="253"/>
      <c r="M526" s="254"/>
      <c r="N526" s="255"/>
      <c r="O526" s="255"/>
      <c r="P526" s="255"/>
      <c r="Q526" s="255"/>
      <c r="R526" s="255"/>
      <c r="S526" s="255"/>
      <c r="T526" s="256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57" t="s">
        <v>172</v>
      </c>
      <c r="AU526" s="257" t="s">
        <v>87</v>
      </c>
      <c r="AV526" s="13" t="s">
        <v>87</v>
      </c>
      <c r="AW526" s="13" t="s">
        <v>30</v>
      </c>
      <c r="AX526" s="13" t="s">
        <v>74</v>
      </c>
      <c r="AY526" s="257" t="s">
        <v>155</v>
      </c>
    </row>
    <row r="527" s="14" customFormat="1">
      <c r="A527" s="14"/>
      <c r="B527" s="258"/>
      <c r="C527" s="259"/>
      <c r="D527" s="242" t="s">
        <v>172</v>
      </c>
      <c r="E527" s="260" t="s">
        <v>1</v>
      </c>
      <c r="F527" s="261" t="s">
        <v>174</v>
      </c>
      <c r="G527" s="259"/>
      <c r="H527" s="262">
        <v>13.58</v>
      </c>
      <c r="I527" s="263"/>
      <c r="J527" s="259"/>
      <c r="K527" s="259"/>
      <c r="L527" s="264"/>
      <c r="M527" s="265"/>
      <c r="N527" s="266"/>
      <c r="O527" s="266"/>
      <c r="P527" s="266"/>
      <c r="Q527" s="266"/>
      <c r="R527" s="266"/>
      <c r="S527" s="266"/>
      <c r="T527" s="267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68" t="s">
        <v>172</v>
      </c>
      <c r="AU527" s="268" t="s">
        <v>87</v>
      </c>
      <c r="AV527" s="14" t="s">
        <v>162</v>
      </c>
      <c r="AW527" s="14" t="s">
        <v>30</v>
      </c>
      <c r="AX527" s="14" t="s">
        <v>81</v>
      </c>
      <c r="AY527" s="268" t="s">
        <v>155</v>
      </c>
    </row>
    <row r="528" s="2" customFormat="1" ht="33" customHeight="1">
      <c r="A528" s="38"/>
      <c r="B528" s="39"/>
      <c r="C528" s="228" t="s">
        <v>431</v>
      </c>
      <c r="D528" s="228" t="s">
        <v>158</v>
      </c>
      <c r="E528" s="229" t="s">
        <v>695</v>
      </c>
      <c r="F528" s="230" t="s">
        <v>696</v>
      </c>
      <c r="G528" s="231" t="s">
        <v>167</v>
      </c>
      <c r="H528" s="232">
        <v>26.809999999999999</v>
      </c>
      <c r="I528" s="233"/>
      <c r="J528" s="234">
        <f>ROUND(I528*H528,2)</f>
        <v>0</v>
      </c>
      <c r="K528" s="235"/>
      <c r="L528" s="44"/>
      <c r="M528" s="236" t="s">
        <v>1</v>
      </c>
      <c r="N528" s="237" t="s">
        <v>42</v>
      </c>
      <c r="O528" s="92"/>
      <c r="P528" s="238">
        <f>O528*H528</f>
        <v>0</v>
      </c>
      <c r="Q528" s="238">
        <v>0.0060000000000000001</v>
      </c>
      <c r="R528" s="238">
        <f>Q528*H528</f>
        <v>0.16086</v>
      </c>
      <c r="S528" s="238">
        <v>0</v>
      </c>
      <c r="T528" s="239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40" t="s">
        <v>193</v>
      </c>
      <c r="AT528" s="240" t="s">
        <v>158</v>
      </c>
      <c r="AU528" s="240" t="s">
        <v>87</v>
      </c>
      <c r="AY528" s="17" t="s">
        <v>155</v>
      </c>
      <c r="BE528" s="241">
        <f>IF(N528="základní",J528,0)</f>
        <v>0</v>
      </c>
      <c r="BF528" s="241">
        <f>IF(N528="snížená",J528,0)</f>
        <v>0</v>
      </c>
      <c r="BG528" s="241">
        <f>IF(N528="zákl. přenesená",J528,0)</f>
        <v>0</v>
      </c>
      <c r="BH528" s="241">
        <f>IF(N528="sníž. přenesená",J528,0)</f>
        <v>0</v>
      </c>
      <c r="BI528" s="241">
        <f>IF(N528="nulová",J528,0)</f>
        <v>0</v>
      </c>
      <c r="BJ528" s="17" t="s">
        <v>163</v>
      </c>
      <c r="BK528" s="241">
        <f>ROUND(I528*H528,2)</f>
        <v>0</v>
      </c>
      <c r="BL528" s="17" t="s">
        <v>193</v>
      </c>
      <c r="BM528" s="240" t="s">
        <v>697</v>
      </c>
    </row>
    <row r="529" s="2" customFormat="1">
      <c r="A529" s="38"/>
      <c r="B529" s="39"/>
      <c r="C529" s="40"/>
      <c r="D529" s="242" t="s">
        <v>164</v>
      </c>
      <c r="E529" s="40"/>
      <c r="F529" s="243" t="s">
        <v>696</v>
      </c>
      <c r="G529" s="40"/>
      <c r="H529" s="40"/>
      <c r="I529" s="244"/>
      <c r="J529" s="40"/>
      <c r="K529" s="40"/>
      <c r="L529" s="44"/>
      <c r="M529" s="245"/>
      <c r="N529" s="246"/>
      <c r="O529" s="92"/>
      <c r="P529" s="92"/>
      <c r="Q529" s="92"/>
      <c r="R529" s="92"/>
      <c r="S529" s="92"/>
      <c r="T529" s="93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T529" s="17" t="s">
        <v>164</v>
      </c>
      <c r="AU529" s="17" t="s">
        <v>87</v>
      </c>
    </row>
    <row r="530" s="13" customFormat="1">
      <c r="A530" s="13"/>
      <c r="B530" s="247"/>
      <c r="C530" s="248"/>
      <c r="D530" s="242" t="s">
        <v>172</v>
      </c>
      <c r="E530" s="249" t="s">
        <v>1</v>
      </c>
      <c r="F530" s="250" t="s">
        <v>698</v>
      </c>
      <c r="G530" s="248"/>
      <c r="H530" s="251">
        <v>9.4800000000000004</v>
      </c>
      <c r="I530" s="252"/>
      <c r="J530" s="248"/>
      <c r="K530" s="248"/>
      <c r="L530" s="253"/>
      <c r="M530" s="254"/>
      <c r="N530" s="255"/>
      <c r="O530" s="255"/>
      <c r="P530" s="255"/>
      <c r="Q530" s="255"/>
      <c r="R530" s="255"/>
      <c r="S530" s="255"/>
      <c r="T530" s="25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7" t="s">
        <v>172</v>
      </c>
      <c r="AU530" s="257" t="s">
        <v>87</v>
      </c>
      <c r="AV530" s="13" t="s">
        <v>87</v>
      </c>
      <c r="AW530" s="13" t="s">
        <v>30</v>
      </c>
      <c r="AX530" s="13" t="s">
        <v>74</v>
      </c>
      <c r="AY530" s="257" t="s">
        <v>155</v>
      </c>
    </row>
    <row r="531" s="13" customFormat="1">
      <c r="A531" s="13"/>
      <c r="B531" s="247"/>
      <c r="C531" s="248"/>
      <c r="D531" s="242" t="s">
        <v>172</v>
      </c>
      <c r="E531" s="249" t="s">
        <v>1</v>
      </c>
      <c r="F531" s="250" t="s">
        <v>694</v>
      </c>
      <c r="G531" s="248"/>
      <c r="H531" s="251">
        <v>13.58</v>
      </c>
      <c r="I531" s="252"/>
      <c r="J531" s="248"/>
      <c r="K531" s="248"/>
      <c r="L531" s="253"/>
      <c r="M531" s="254"/>
      <c r="N531" s="255"/>
      <c r="O531" s="255"/>
      <c r="P531" s="255"/>
      <c r="Q531" s="255"/>
      <c r="R531" s="255"/>
      <c r="S531" s="255"/>
      <c r="T531" s="256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7" t="s">
        <v>172</v>
      </c>
      <c r="AU531" s="257" t="s">
        <v>87</v>
      </c>
      <c r="AV531" s="13" t="s">
        <v>87</v>
      </c>
      <c r="AW531" s="13" t="s">
        <v>30</v>
      </c>
      <c r="AX531" s="13" t="s">
        <v>74</v>
      </c>
      <c r="AY531" s="257" t="s">
        <v>155</v>
      </c>
    </row>
    <row r="532" s="13" customFormat="1">
      <c r="A532" s="13"/>
      <c r="B532" s="247"/>
      <c r="C532" s="248"/>
      <c r="D532" s="242" t="s">
        <v>172</v>
      </c>
      <c r="E532" s="249" t="s">
        <v>1</v>
      </c>
      <c r="F532" s="250" t="s">
        <v>699</v>
      </c>
      <c r="G532" s="248"/>
      <c r="H532" s="251">
        <v>3.75</v>
      </c>
      <c r="I532" s="252"/>
      <c r="J532" s="248"/>
      <c r="K532" s="248"/>
      <c r="L532" s="253"/>
      <c r="M532" s="254"/>
      <c r="N532" s="255"/>
      <c r="O532" s="255"/>
      <c r="P532" s="255"/>
      <c r="Q532" s="255"/>
      <c r="R532" s="255"/>
      <c r="S532" s="255"/>
      <c r="T532" s="25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7" t="s">
        <v>172</v>
      </c>
      <c r="AU532" s="257" t="s">
        <v>87</v>
      </c>
      <c r="AV532" s="13" t="s">
        <v>87</v>
      </c>
      <c r="AW532" s="13" t="s">
        <v>30</v>
      </c>
      <c r="AX532" s="13" t="s">
        <v>74</v>
      </c>
      <c r="AY532" s="257" t="s">
        <v>155</v>
      </c>
    </row>
    <row r="533" s="14" customFormat="1">
      <c r="A533" s="14"/>
      <c r="B533" s="258"/>
      <c r="C533" s="259"/>
      <c r="D533" s="242" t="s">
        <v>172</v>
      </c>
      <c r="E533" s="260" t="s">
        <v>1</v>
      </c>
      <c r="F533" s="261" t="s">
        <v>174</v>
      </c>
      <c r="G533" s="259"/>
      <c r="H533" s="262">
        <v>26.810000000000002</v>
      </c>
      <c r="I533" s="263"/>
      <c r="J533" s="259"/>
      <c r="K533" s="259"/>
      <c r="L533" s="264"/>
      <c r="M533" s="265"/>
      <c r="N533" s="266"/>
      <c r="O533" s="266"/>
      <c r="P533" s="266"/>
      <c r="Q533" s="266"/>
      <c r="R533" s="266"/>
      <c r="S533" s="266"/>
      <c r="T533" s="267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68" t="s">
        <v>172</v>
      </c>
      <c r="AU533" s="268" t="s">
        <v>87</v>
      </c>
      <c r="AV533" s="14" t="s">
        <v>162</v>
      </c>
      <c r="AW533" s="14" t="s">
        <v>30</v>
      </c>
      <c r="AX533" s="14" t="s">
        <v>81</v>
      </c>
      <c r="AY533" s="268" t="s">
        <v>155</v>
      </c>
    </row>
    <row r="534" s="2" customFormat="1" ht="16.5" customHeight="1">
      <c r="A534" s="38"/>
      <c r="B534" s="39"/>
      <c r="C534" s="269" t="s">
        <v>700</v>
      </c>
      <c r="D534" s="269" t="s">
        <v>238</v>
      </c>
      <c r="E534" s="270" t="s">
        <v>701</v>
      </c>
      <c r="F534" s="271" t="s">
        <v>702</v>
      </c>
      <c r="G534" s="272" t="s">
        <v>167</v>
      </c>
      <c r="H534" s="273">
        <v>29.489999999999998</v>
      </c>
      <c r="I534" s="274"/>
      <c r="J534" s="275">
        <f>ROUND(I534*H534,2)</f>
        <v>0</v>
      </c>
      <c r="K534" s="276"/>
      <c r="L534" s="277"/>
      <c r="M534" s="278" t="s">
        <v>1</v>
      </c>
      <c r="N534" s="279" t="s">
        <v>42</v>
      </c>
      <c r="O534" s="92"/>
      <c r="P534" s="238">
        <f>O534*H534</f>
        <v>0</v>
      </c>
      <c r="Q534" s="238">
        <v>0.0118</v>
      </c>
      <c r="R534" s="238">
        <f>Q534*H534</f>
        <v>0.34798199999999996</v>
      </c>
      <c r="S534" s="238">
        <v>0</v>
      </c>
      <c r="T534" s="239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40" t="s">
        <v>298</v>
      </c>
      <c r="AT534" s="240" t="s">
        <v>238</v>
      </c>
      <c r="AU534" s="240" t="s">
        <v>87</v>
      </c>
      <c r="AY534" s="17" t="s">
        <v>155</v>
      </c>
      <c r="BE534" s="241">
        <f>IF(N534="základní",J534,0)</f>
        <v>0</v>
      </c>
      <c r="BF534" s="241">
        <f>IF(N534="snížená",J534,0)</f>
        <v>0</v>
      </c>
      <c r="BG534" s="241">
        <f>IF(N534="zákl. přenesená",J534,0)</f>
        <v>0</v>
      </c>
      <c r="BH534" s="241">
        <f>IF(N534="sníž. přenesená",J534,0)</f>
        <v>0</v>
      </c>
      <c r="BI534" s="241">
        <f>IF(N534="nulová",J534,0)</f>
        <v>0</v>
      </c>
      <c r="BJ534" s="17" t="s">
        <v>163</v>
      </c>
      <c r="BK534" s="241">
        <f>ROUND(I534*H534,2)</f>
        <v>0</v>
      </c>
      <c r="BL534" s="17" t="s">
        <v>193</v>
      </c>
      <c r="BM534" s="240" t="s">
        <v>703</v>
      </c>
    </row>
    <row r="535" s="2" customFormat="1">
      <c r="A535" s="38"/>
      <c r="B535" s="39"/>
      <c r="C535" s="40"/>
      <c r="D535" s="242" t="s">
        <v>164</v>
      </c>
      <c r="E535" s="40"/>
      <c r="F535" s="243" t="s">
        <v>702</v>
      </c>
      <c r="G535" s="40"/>
      <c r="H535" s="40"/>
      <c r="I535" s="244"/>
      <c r="J535" s="40"/>
      <c r="K535" s="40"/>
      <c r="L535" s="44"/>
      <c r="M535" s="245"/>
      <c r="N535" s="246"/>
      <c r="O535" s="92"/>
      <c r="P535" s="92"/>
      <c r="Q535" s="92"/>
      <c r="R535" s="92"/>
      <c r="S535" s="92"/>
      <c r="T535" s="93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164</v>
      </c>
      <c r="AU535" s="17" t="s">
        <v>87</v>
      </c>
    </row>
    <row r="536" s="2" customFormat="1" ht="33" customHeight="1">
      <c r="A536" s="38"/>
      <c r="B536" s="39"/>
      <c r="C536" s="228" t="s">
        <v>434</v>
      </c>
      <c r="D536" s="228" t="s">
        <v>158</v>
      </c>
      <c r="E536" s="229" t="s">
        <v>704</v>
      </c>
      <c r="F536" s="230" t="s">
        <v>705</v>
      </c>
      <c r="G536" s="231" t="s">
        <v>167</v>
      </c>
      <c r="H536" s="232">
        <v>13.23</v>
      </c>
      <c r="I536" s="233"/>
      <c r="J536" s="234">
        <f>ROUND(I536*H536,2)</f>
        <v>0</v>
      </c>
      <c r="K536" s="235"/>
      <c r="L536" s="44"/>
      <c r="M536" s="236" t="s">
        <v>1</v>
      </c>
      <c r="N536" s="237" t="s">
        <v>42</v>
      </c>
      <c r="O536" s="92"/>
      <c r="P536" s="238">
        <f>O536*H536</f>
        <v>0</v>
      </c>
      <c r="Q536" s="238">
        <v>0</v>
      </c>
      <c r="R536" s="238">
        <f>Q536*H536</f>
        <v>0</v>
      </c>
      <c r="S536" s="238">
        <v>0</v>
      </c>
      <c r="T536" s="239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40" t="s">
        <v>193</v>
      </c>
      <c r="AT536" s="240" t="s">
        <v>158</v>
      </c>
      <c r="AU536" s="240" t="s">
        <v>87</v>
      </c>
      <c r="AY536" s="17" t="s">
        <v>155</v>
      </c>
      <c r="BE536" s="241">
        <f>IF(N536="základní",J536,0)</f>
        <v>0</v>
      </c>
      <c r="BF536" s="241">
        <f>IF(N536="snížená",J536,0)</f>
        <v>0</v>
      </c>
      <c r="BG536" s="241">
        <f>IF(N536="zákl. přenesená",J536,0)</f>
        <v>0</v>
      </c>
      <c r="BH536" s="241">
        <f>IF(N536="sníž. přenesená",J536,0)</f>
        <v>0</v>
      </c>
      <c r="BI536" s="241">
        <f>IF(N536="nulová",J536,0)</f>
        <v>0</v>
      </c>
      <c r="BJ536" s="17" t="s">
        <v>163</v>
      </c>
      <c r="BK536" s="241">
        <f>ROUND(I536*H536,2)</f>
        <v>0</v>
      </c>
      <c r="BL536" s="17" t="s">
        <v>193</v>
      </c>
      <c r="BM536" s="240" t="s">
        <v>706</v>
      </c>
    </row>
    <row r="537" s="2" customFormat="1">
      <c r="A537" s="38"/>
      <c r="B537" s="39"/>
      <c r="C537" s="40"/>
      <c r="D537" s="242" t="s">
        <v>164</v>
      </c>
      <c r="E537" s="40"/>
      <c r="F537" s="243" t="s">
        <v>705</v>
      </c>
      <c r="G537" s="40"/>
      <c r="H537" s="40"/>
      <c r="I537" s="244"/>
      <c r="J537" s="40"/>
      <c r="K537" s="40"/>
      <c r="L537" s="44"/>
      <c r="M537" s="245"/>
      <c r="N537" s="246"/>
      <c r="O537" s="92"/>
      <c r="P537" s="92"/>
      <c r="Q537" s="92"/>
      <c r="R537" s="92"/>
      <c r="S537" s="92"/>
      <c r="T537" s="93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164</v>
      </c>
      <c r="AU537" s="17" t="s">
        <v>87</v>
      </c>
    </row>
    <row r="538" s="13" customFormat="1">
      <c r="A538" s="13"/>
      <c r="B538" s="247"/>
      <c r="C538" s="248"/>
      <c r="D538" s="242" t="s">
        <v>172</v>
      </c>
      <c r="E538" s="249" t="s">
        <v>1</v>
      </c>
      <c r="F538" s="250" t="s">
        <v>698</v>
      </c>
      <c r="G538" s="248"/>
      <c r="H538" s="251">
        <v>9.4800000000000004</v>
      </c>
      <c r="I538" s="252"/>
      <c r="J538" s="248"/>
      <c r="K538" s="248"/>
      <c r="L538" s="253"/>
      <c r="M538" s="254"/>
      <c r="N538" s="255"/>
      <c r="O538" s="255"/>
      <c r="P538" s="255"/>
      <c r="Q538" s="255"/>
      <c r="R538" s="255"/>
      <c r="S538" s="255"/>
      <c r="T538" s="256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7" t="s">
        <v>172</v>
      </c>
      <c r="AU538" s="257" t="s">
        <v>87</v>
      </c>
      <c r="AV538" s="13" t="s">
        <v>87</v>
      </c>
      <c r="AW538" s="13" t="s">
        <v>30</v>
      </c>
      <c r="AX538" s="13" t="s">
        <v>74</v>
      </c>
      <c r="AY538" s="257" t="s">
        <v>155</v>
      </c>
    </row>
    <row r="539" s="13" customFormat="1">
      <c r="A539" s="13"/>
      <c r="B539" s="247"/>
      <c r="C539" s="248"/>
      <c r="D539" s="242" t="s">
        <v>172</v>
      </c>
      <c r="E539" s="249" t="s">
        <v>1</v>
      </c>
      <c r="F539" s="250" t="s">
        <v>699</v>
      </c>
      <c r="G539" s="248"/>
      <c r="H539" s="251">
        <v>3.75</v>
      </c>
      <c r="I539" s="252"/>
      <c r="J539" s="248"/>
      <c r="K539" s="248"/>
      <c r="L539" s="253"/>
      <c r="M539" s="254"/>
      <c r="N539" s="255"/>
      <c r="O539" s="255"/>
      <c r="P539" s="255"/>
      <c r="Q539" s="255"/>
      <c r="R539" s="255"/>
      <c r="S539" s="255"/>
      <c r="T539" s="256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7" t="s">
        <v>172</v>
      </c>
      <c r="AU539" s="257" t="s">
        <v>87</v>
      </c>
      <c r="AV539" s="13" t="s">
        <v>87</v>
      </c>
      <c r="AW539" s="13" t="s">
        <v>30</v>
      </c>
      <c r="AX539" s="13" t="s">
        <v>74</v>
      </c>
      <c r="AY539" s="257" t="s">
        <v>155</v>
      </c>
    </row>
    <row r="540" s="14" customFormat="1">
      <c r="A540" s="14"/>
      <c r="B540" s="258"/>
      <c r="C540" s="259"/>
      <c r="D540" s="242" t="s">
        <v>172</v>
      </c>
      <c r="E540" s="260" t="s">
        <v>1</v>
      </c>
      <c r="F540" s="261" t="s">
        <v>174</v>
      </c>
      <c r="G540" s="259"/>
      <c r="H540" s="262">
        <v>13.23</v>
      </c>
      <c r="I540" s="263"/>
      <c r="J540" s="259"/>
      <c r="K540" s="259"/>
      <c r="L540" s="264"/>
      <c r="M540" s="265"/>
      <c r="N540" s="266"/>
      <c r="O540" s="266"/>
      <c r="P540" s="266"/>
      <c r="Q540" s="266"/>
      <c r="R540" s="266"/>
      <c r="S540" s="266"/>
      <c r="T540" s="267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8" t="s">
        <v>172</v>
      </c>
      <c r="AU540" s="268" t="s">
        <v>87</v>
      </c>
      <c r="AV540" s="14" t="s">
        <v>162</v>
      </c>
      <c r="AW540" s="14" t="s">
        <v>30</v>
      </c>
      <c r="AX540" s="14" t="s">
        <v>81</v>
      </c>
      <c r="AY540" s="268" t="s">
        <v>155</v>
      </c>
    </row>
    <row r="541" s="2" customFormat="1" ht="33" customHeight="1">
      <c r="A541" s="38"/>
      <c r="B541" s="39"/>
      <c r="C541" s="228" t="s">
        <v>707</v>
      </c>
      <c r="D541" s="228" t="s">
        <v>158</v>
      </c>
      <c r="E541" s="229" t="s">
        <v>708</v>
      </c>
      <c r="F541" s="230" t="s">
        <v>709</v>
      </c>
      <c r="G541" s="231" t="s">
        <v>161</v>
      </c>
      <c r="H541" s="232">
        <v>1</v>
      </c>
      <c r="I541" s="233"/>
      <c r="J541" s="234">
        <f>ROUND(I541*H541,2)</f>
        <v>0</v>
      </c>
      <c r="K541" s="235"/>
      <c r="L541" s="44"/>
      <c r="M541" s="236" t="s">
        <v>1</v>
      </c>
      <c r="N541" s="237" t="s">
        <v>42</v>
      </c>
      <c r="O541" s="92"/>
      <c r="P541" s="238">
        <f>O541*H541</f>
        <v>0</v>
      </c>
      <c r="Q541" s="238">
        <v>0.00020000000000000001</v>
      </c>
      <c r="R541" s="238">
        <f>Q541*H541</f>
        <v>0.00020000000000000001</v>
      </c>
      <c r="S541" s="238">
        <v>0</v>
      </c>
      <c r="T541" s="239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40" t="s">
        <v>193</v>
      </c>
      <c r="AT541" s="240" t="s">
        <v>158</v>
      </c>
      <c r="AU541" s="240" t="s">
        <v>87</v>
      </c>
      <c r="AY541" s="17" t="s">
        <v>155</v>
      </c>
      <c r="BE541" s="241">
        <f>IF(N541="základní",J541,0)</f>
        <v>0</v>
      </c>
      <c r="BF541" s="241">
        <f>IF(N541="snížená",J541,0)</f>
        <v>0</v>
      </c>
      <c r="BG541" s="241">
        <f>IF(N541="zákl. přenesená",J541,0)</f>
        <v>0</v>
      </c>
      <c r="BH541" s="241">
        <f>IF(N541="sníž. přenesená",J541,0)</f>
        <v>0</v>
      </c>
      <c r="BI541" s="241">
        <f>IF(N541="nulová",J541,0)</f>
        <v>0</v>
      </c>
      <c r="BJ541" s="17" t="s">
        <v>163</v>
      </c>
      <c r="BK541" s="241">
        <f>ROUND(I541*H541,2)</f>
        <v>0</v>
      </c>
      <c r="BL541" s="17" t="s">
        <v>193</v>
      </c>
      <c r="BM541" s="240" t="s">
        <v>710</v>
      </c>
    </row>
    <row r="542" s="2" customFormat="1">
      <c r="A542" s="38"/>
      <c r="B542" s="39"/>
      <c r="C542" s="40"/>
      <c r="D542" s="242" t="s">
        <v>164</v>
      </c>
      <c r="E542" s="40"/>
      <c r="F542" s="243" t="s">
        <v>709</v>
      </c>
      <c r="G542" s="40"/>
      <c r="H542" s="40"/>
      <c r="I542" s="244"/>
      <c r="J542" s="40"/>
      <c r="K542" s="40"/>
      <c r="L542" s="44"/>
      <c r="M542" s="245"/>
      <c r="N542" s="246"/>
      <c r="O542" s="92"/>
      <c r="P542" s="92"/>
      <c r="Q542" s="92"/>
      <c r="R542" s="92"/>
      <c r="S542" s="92"/>
      <c r="T542" s="93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T542" s="17" t="s">
        <v>164</v>
      </c>
      <c r="AU542" s="17" t="s">
        <v>87</v>
      </c>
    </row>
    <row r="543" s="2" customFormat="1" ht="16.5" customHeight="1">
      <c r="A543" s="38"/>
      <c r="B543" s="39"/>
      <c r="C543" s="269" t="s">
        <v>711</v>
      </c>
      <c r="D543" s="269" t="s">
        <v>238</v>
      </c>
      <c r="E543" s="270" t="s">
        <v>712</v>
      </c>
      <c r="F543" s="271" t="s">
        <v>713</v>
      </c>
      <c r="G543" s="272" t="s">
        <v>161</v>
      </c>
      <c r="H543" s="273">
        <v>1</v>
      </c>
      <c r="I543" s="274"/>
      <c r="J543" s="275">
        <f>ROUND(I543*H543,2)</f>
        <v>0</v>
      </c>
      <c r="K543" s="276"/>
      <c r="L543" s="277"/>
      <c r="M543" s="278" t="s">
        <v>1</v>
      </c>
      <c r="N543" s="279" t="s">
        <v>42</v>
      </c>
      <c r="O543" s="92"/>
      <c r="P543" s="238">
        <f>O543*H543</f>
        <v>0</v>
      </c>
      <c r="Q543" s="238">
        <v>9.0000000000000006E-05</v>
      </c>
      <c r="R543" s="238">
        <f>Q543*H543</f>
        <v>9.0000000000000006E-05</v>
      </c>
      <c r="S543" s="238">
        <v>0</v>
      </c>
      <c r="T543" s="239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40" t="s">
        <v>298</v>
      </c>
      <c r="AT543" s="240" t="s">
        <v>238</v>
      </c>
      <c r="AU543" s="240" t="s">
        <v>87</v>
      </c>
      <c r="AY543" s="17" t="s">
        <v>155</v>
      </c>
      <c r="BE543" s="241">
        <f>IF(N543="základní",J543,0)</f>
        <v>0</v>
      </c>
      <c r="BF543" s="241">
        <f>IF(N543="snížená",J543,0)</f>
        <v>0</v>
      </c>
      <c r="BG543" s="241">
        <f>IF(N543="zákl. přenesená",J543,0)</f>
        <v>0</v>
      </c>
      <c r="BH543" s="241">
        <f>IF(N543="sníž. přenesená",J543,0)</f>
        <v>0</v>
      </c>
      <c r="BI543" s="241">
        <f>IF(N543="nulová",J543,0)</f>
        <v>0</v>
      </c>
      <c r="BJ543" s="17" t="s">
        <v>163</v>
      </c>
      <c r="BK543" s="241">
        <f>ROUND(I543*H543,2)</f>
        <v>0</v>
      </c>
      <c r="BL543" s="17" t="s">
        <v>193</v>
      </c>
      <c r="BM543" s="240" t="s">
        <v>714</v>
      </c>
    </row>
    <row r="544" s="2" customFormat="1">
      <c r="A544" s="38"/>
      <c r="B544" s="39"/>
      <c r="C544" s="40"/>
      <c r="D544" s="242" t="s">
        <v>164</v>
      </c>
      <c r="E544" s="40"/>
      <c r="F544" s="243" t="s">
        <v>713</v>
      </c>
      <c r="G544" s="40"/>
      <c r="H544" s="40"/>
      <c r="I544" s="244"/>
      <c r="J544" s="40"/>
      <c r="K544" s="40"/>
      <c r="L544" s="44"/>
      <c r="M544" s="245"/>
      <c r="N544" s="246"/>
      <c r="O544" s="92"/>
      <c r="P544" s="92"/>
      <c r="Q544" s="92"/>
      <c r="R544" s="92"/>
      <c r="S544" s="92"/>
      <c r="T544" s="93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7" t="s">
        <v>164</v>
      </c>
      <c r="AU544" s="17" t="s">
        <v>87</v>
      </c>
    </row>
    <row r="545" s="2" customFormat="1" ht="21.75" customHeight="1">
      <c r="A545" s="38"/>
      <c r="B545" s="39"/>
      <c r="C545" s="228" t="s">
        <v>715</v>
      </c>
      <c r="D545" s="228" t="s">
        <v>158</v>
      </c>
      <c r="E545" s="229" t="s">
        <v>716</v>
      </c>
      <c r="F545" s="230" t="s">
        <v>717</v>
      </c>
      <c r="G545" s="231" t="s">
        <v>170</v>
      </c>
      <c r="H545" s="232">
        <v>22.899999999999999</v>
      </c>
      <c r="I545" s="233"/>
      <c r="J545" s="234">
        <f>ROUND(I545*H545,2)</f>
        <v>0</v>
      </c>
      <c r="K545" s="235"/>
      <c r="L545" s="44"/>
      <c r="M545" s="236" t="s">
        <v>1</v>
      </c>
      <c r="N545" s="237" t="s">
        <v>42</v>
      </c>
      <c r="O545" s="92"/>
      <c r="P545" s="238">
        <f>O545*H545</f>
        <v>0</v>
      </c>
      <c r="Q545" s="238">
        <v>0.00055000000000000003</v>
      </c>
      <c r="R545" s="238">
        <f>Q545*H545</f>
        <v>0.012595</v>
      </c>
      <c r="S545" s="238">
        <v>0</v>
      </c>
      <c r="T545" s="239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40" t="s">
        <v>193</v>
      </c>
      <c r="AT545" s="240" t="s">
        <v>158</v>
      </c>
      <c r="AU545" s="240" t="s">
        <v>87</v>
      </c>
      <c r="AY545" s="17" t="s">
        <v>155</v>
      </c>
      <c r="BE545" s="241">
        <f>IF(N545="základní",J545,0)</f>
        <v>0</v>
      </c>
      <c r="BF545" s="241">
        <f>IF(N545="snížená",J545,0)</f>
        <v>0</v>
      </c>
      <c r="BG545" s="241">
        <f>IF(N545="zákl. přenesená",J545,0)</f>
        <v>0</v>
      </c>
      <c r="BH545" s="241">
        <f>IF(N545="sníž. přenesená",J545,0)</f>
        <v>0</v>
      </c>
      <c r="BI545" s="241">
        <f>IF(N545="nulová",J545,0)</f>
        <v>0</v>
      </c>
      <c r="BJ545" s="17" t="s">
        <v>163</v>
      </c>
      <c r="BK545" s="241">
        <f>ROUND(I545*H545,2)</f>
        <v>0</v>
      </c>
      <c r="BL545" s="17" t="s">
        <v>193</v>
      </c>
      <c r="BM545" s="240" t="s">
        <v>718</v>
      </c>
    </row>
    <row r="546" s="2" customFormat="1">
      <c r="A546" s="38"/>
      <c r="B546" s="39"/>
      <c r="C546" s="40"/>
      <c r="D546" s="242" t="s">
        <v>164</v>
      </c>
      <c r="E546" s="40"/>
      <c r="F546" s="243" t="s">
        <v>717</v>
      </c>
      <c r="G546" s="40"/>
      <c r="H546" s="40"/>
      <c r="I546" s="244"/>
      <c r="J546" s="40"/>
      <c r="K546" s="40"/>
      <c r="L546" s="44"/>
      <c r="M546" s="245"/>
      <c r="N546" s="246"/>
      <c r="O546" s="92"/>
      <c r="P546" s="92"/>
      <c r="Q546" s="92"/>
      <c r="R546" s="92"/>
      <c r="S546" s="92"/>
      <c r="T546" s="93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164</v>
      </c>
      <c r="AU546" s="17" t="s">
        <v>87</v>
      </c>
    </row>
    <row r="547" s="13" customFormat="1">
      <c r="A547" s="13"/>
      <c r="B547" s="247"/>
      <c r="C547" s="248"/>
      <c r="D547" s="242" t="s">
        <v>172</v>
      </c>
      <c r="E547" s="249" t="s">
        <v>1</v>
      </c>
      <c r="F547" s="250" t="s">
        <v>719</v>
      </c>
      <c r="G547" s="248"/>
      <c r="H547" s="251">
        <v>22.899999999999999</v>
      </c>
      <c r="I547" s="252"/>
      <c r="J547" s="248"/>
      <c r="K547" s="248"/>
      <c r="L547" s="253"/>
      <c r="M547" s="254"/>
      <c r="N547" s="255"/>
      <c r="O547" s="255"/>
      <c r="P547" s="255"/>
      <c r="Q547" s="255"/>
      <c r="R547" s="255"/>
      <c r="S547" s="255"/>
      <c r="T547" s="256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57" t="s">
        <v>172</v>
      </c>
      <c r="AU547" s="257" t="s">
        <v>87</v>
      </c>
      <c r="AV547" s="13" t="s">
        <v>87</v>
      </c>
      <c r="AW547" s="13" t="s">
        <v>30</v>
      </c>
      <c r="AX547" s="13" t="s">
        <v>74</v>
      </c>
      <c r="AY547" s="257" t="s">
        <v>155</v>
      </c>
    </row>
    <row r="548" s="14" customFormat="1">
      <c r="A548" s="14"/>
      <c r="B548" s="258"/>
      <c r="C548" s="259"/>
      <c r="D548" s="242" t="s">
        <v>172</v>
      </c>
      <c r="E548" s="260" t="s">
        <v>1</v>
      </c>
      <c r="F548" s="261" t="s">
        <v>174</v>
      </c>
      <c r="G548" s="259"/>
      <c r="H548" s="262">
        <v>22.899999999999999</v>
      </c>
      <c r="I548" s="263"/>
      <c r="J548" s="259"/>
      <c r="K548" s="259"/>
      <c r="L548" s="264"/>
      <c r="M548" s="265"/>
      <c r="N548" s="266"/>
      <c r="O548" s="266"/>
      <c r="P548" s="266"/>
      <c r="Q548" s="266"/>
      <c r="R548" s="266"/>
      <c r="S548" s="266"/>
      <c r="T548" s="267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8" t="s">
        <v>172</v>
      </c>
      <c r="AU548" s="268" t="s">
        <v>87</v>
      </c>
      <c r="AV548" s="14" t="s">
        <v>162</v>
      </c>
      <c r="AW548" s="14" t="s">
        <v>30</v>
      </c>
      <c r="AX548" s="14" t="s">
        <v>81</v>
      </c>
      <c r="AY548" s="268" t="s">
        <v>155</v>
      </c>
    </row>
    <row r="549" s="2" customFormat="1" ht="21.75" customHeight="1">
      <c r="A549" s="38"/>
      <c r="B549" s="39"/>
      <c r="C549" s="228" t="s">
        <v>720</v>
      </c>
      <c r="D549" s="228" t="s">
        <v>158</v>
      </c>
      <c r="E549" s="229" t="s">
        <v>721</v>
      </c>
      <c r="F549" s="230" t="s">
        <v>722</v>
      </c>
      <c r="G549" s="231" t="s">
        <v>170</v>
      </c>
      <c r="H549" s="232">
        <v>17.5</v>
      </c>
      <c r="I549" s="233"/>
      <c r="J549" s="234">
        <f>ROUND(I549*H549,2)</f>
        <v>0</v>
      </c>
      <c r="K549" s="235"/>
      <c r="L549" s="44"/>
      <c r="M549" s="236" t="s">
        <v>1</v>
      </c>
      <c r="N549" s="237" t="s">
        <v>42</v>
      </c>
      <c r="O549" s="92"/>
      <c r="P549" s="238">
        <f>O549*H549</f>
        <v>0</v>
      </c>
      <c r="Q549" s="238">
        <v>3.0000000000000001E-05</v>
      </c>
      <c r="R549" s="238">
        <f>Q549*H549</f>
        <v>0.00052499999999999997</v>
      </c>
      <c r="S549" s="238">
        <v>0</v>
      </c>
      <c r="T549" s="239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40" t="s">
        <v>193</v>
      </c>
      <c r="AT549" s="240" t="s">
        <v>158</v>
      </c>
      <c r="AU549" s="240" t="s">
        <v>87</v>
      </c>
      <c r="AY549" s="17" t="s">
        <v>155</v>
      </c>
      <c r="BE549" s="241">
        <f>IF(N549="základní",J549,0)</f>
        <v>0</v>
      </c>
      <c r="BF549" s="241">
        <f>IF(N549="snížená",J549,0)</f>
        <v>0</v>
      </c>
      <c r="BG549" s="241">
        <f>IF(N549="zákl. přenesená",J549,0)</f>
        <v>0</v>
      </c>
      <c r="BH549" s="241">
        <f>IF(N549="sníž. přenesená",J549,0)</f>
        <v>0</v>
      </c>
      <c r="BI549" s="241">
        <f>IF(N549="nulová",J549,0)</f>
        <v>0</v>
      </c>
      <c r="BJ549" s="17" t="s">
        <v>163</v>
      </c>
      <c r="BK549" s="241">
        <f>ROUND(I549*H549,2)</f>
        <v>0</v>
      </c>
      <c r="BL549" s="17" t="s">
        <v>193</v>
      </c>
      <c r="BM549" s="240" t="s">
        <v>723</v>
      </c>
    </row>
    <row r="550" s="2" customFormat="1">
      <c r="A550" s="38"/>
      <c r="B550" s="39"/>
      <c r="C550" s="40"/>
      <c r="D550" s="242" t="s">
        <v>164</v>
      </c>
      <c r="E550" s="40"/>
      <c r="F550" s="243" t="s">
        <v>722</v>
      </c>
      <c r="G550" s="40"/>
      <c r="H550" s="40"/>
      <c r="I550" s="244"/>
      <c r="J550" s="40"/>
      <c r="K550" s="40"/>
      <c r="L550" s="44"/>
      <c r="M550" s="245"/>
      <c r="N550" s="246"/>
      <c r="O550" s="92"/>
      <c r="P550" s="92"/>
      <c r="Q550" s="92"/>
      <c r="R550" s="92"/>
      <c r="S550" s="92"/>
      <c r="T550" s="93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164</v>
      </c>
      <c r="AU550" s="17" t="s">
        <v>87</v>
      </c>
    </row>
    <row r="551" s="13" customFormat="1">
      <c r="A551" s="13"/>
      <c r="B551" s="247"/>
      <c r="C551" s="248"/>
      <c r="D551" s="242" t="s">
        <v>172</v>
      </c>
      <c r="E551" s="249" t="s">
        <v>1</v>
      </c>
      <c r="F551" s="250" t="s">
        <v>724</v>
      </c>
      <c r="G551" s="248"/>
      <c r="H551" s="251">
        <v>17.5</v>
      </c>
      <c r="I551" s="252"/>
      <c r="J551" s="248"/>
      <c r="K551" s="248"/>
      <c r="L551" s="253"/>
      <c r="M551" s="254"/>
      <c r="N551" s="255"/>
      <c r="O551" s="255"/>
      <c r="P551" s="255"/>
      <c r="Q551" s="255"/>
      <c r="R551" s="255"/>
      <c r="S551" s="255"/>
      <c r="T551" s="256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7" t="s">
        <v>172</v>
      </c>
      <c r="AU551" s="257" t="s">
        <v>87</v>
      </c>
      <c r="AV551" s="13" t="s">
        <v>87</v>
      </c>
      <c r="AW551" s="13" t="s">
        <v>30</v>
      </c>
      <c r="AX551" s="13" t="s">
        <v>74</v>
      </c>
      <c r="AY551" s="257" t="s">
        <v>155</v>
      </c>
    </row>
    <row r="552" s="14" customFormat="1">
      <c r="A552" s="14"/>
      <c r="B552" s="258"/>
      <c r="C552" s="259"/>
      <c r="D552" s="242" t="s">
        <v>172</v>
      </c>
      <c r="E552" s="260" t="s">
        <v>1</v>
      </c>
      <c r="F552" s="261" t="s">
        <v>174</v>
      </c>
      <c r="G552" s="259"/>
      <c r="H552" s="262">
        <v>17.5</v>
      </c>
      <c r="I552" s="263"/>
      <c r="J552" s="259"/>
      <c r="K552" s="259"/>
      <c r="L552" s="264"/>
      <c r="M552" s="265"/>
      <c r="N552" s="266"/>
      <c r="O552" s="266"/>
      <c r="P552" s="266"/>
      <c r="Q552" s="266"/>
      <c r="R552" s="266"/>
      <c r="S552" s="266"/>
      <c r="T552" s="267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68" t="s">
        <v>172</v>
      </c>
      <c r="AU552" s="268" t="s">
        <v>87</v>
      </c>
      <c r="AV552" s="14" t="s">
        <v>162</v>
      </c>
      <c r="AW552" s="14" t="s">
        <v>30</v>
      </c>
      <c r="AX552" s="14" t="s">
        <v>81</v>
      </c>
      <c r="AY552" s="268" t="s">
        <v>155</v>
      </c>
    </row>
    <row r="553" s="2" customFormat="1" ht="21.75" customHeight="1">
      <c r="A553" s="38"/>
      <c r="B553" s="39"/>
      <c r="C553" s="228" t="s">
        <v>725</v>
      </c>
      <c r="D553" s="228" t="s">
        <v>158</v>
      </c>
      <c r="E553" s="229" t="s">
        <v>726</v>
      </c>
      <c r="F553" s="230" t="s">
        <v>727</v>
      </c>
      <c r="G553" s="231" t="s">
        <v>167</v>
      </c>
      <c r="H553" s="232">
        <v>26.809999999999999</v>
      </c>
      <c r="I553" s="233"/>
      <c r="J553" s="234">
        <f>ROUND(I553*H553,2)</f>
        <v>0</v>
      </c>
      <c r="K553" s="235"/>
      <c r="L553" s="44"/>
      <c r="M553" s="236" t="s">
        <v>1</v>
      </c>
      <c r="N553" s="237" t="s">
        <v>42</v>
      </c>
      <c r="O553" s="92"/>
      <c r="P553" s="238">
        <f>O553*H553</f>
        <v>0</v>
      </c>
      <c r="Q553" s="238">
        <v>5.0000000000000002E-05</v>
      </c>
      <c r="R553" s="238">
        <f>Q553*H553</f>
        <v>0.0013404999999999999</v>
      </c>
      <c r="S553" s="238">
        <v>0</v>
      </c>
      <c r="T553" s="239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40" t="s">
        <v>193</v>
      </c>
      <c r="AT553" s="240" t="s">
        <v>158</v>
      </c>
      <c r="AU553" s="240" t="s">
        <v>87</v>
      </c>
      <c r="AY553" s="17" t="s">
        <v>155</v>
      </c>
      <c r="BE553" s="241">
        <f>IF(N553="základní",J553,0)</f>
        <v>0</v>
      </c>
      <c r="BF553" s="241">
        <f>IF(N553="snížená",J553,0)</f>
        <v>0</v>
      </c>
      <c r="BG553" s="241">
        <f>IF(N553="zákl. přenesená",J553,0)</f>
        <v>0</v>
      </c>
      <c r="BH553" s="241">
        <f>IF(N553="sníž. přenesená",J553,0)</f>
        <v>0</v>
      </c>
      <c r="BI553" s="241">
        <f>IF(N553="nulová",J553,0)</f>
        <v>0</v>
      </c>
      <c r="BJ553" s="17" t="s">
        <v>163</v>
      </c>
      <c r="BK553" s="241">
        <f>ROUND(I553*H553,2)</f>
        <v>0</v>
      </c>
      <c r="BL553" s="17" t="s">
        <v>193</v>
      </c>
      <c r="BM553" s="240" t="s">
        <v>728</v>
      </c>
    </row>
    <row r="554" s="2" customFormat="1">
      <c r="A554" s="38"/>
      <c r="B554" s="39"/>
      <c r="C554" s="40"/>
      <c r="D554" s="242" t="s">
        <v>164</v>
      </c>
      <c r="E554" s="40"/>
      <c r="F554" s="243" t="s">
        <v>727</v>
      </c>
      <c r="G554" s="40"/>
      <c r="H554" s="40"/>
      <c r="I554" s="244"/>
      <c r="J554" s="40"/>
      <c r="K554" s="40"/>
      <c r="L554" s="44"/>
      <c r="M554" s="245"/>
      <c r="N554" s="246"/>
      <c r="O554" s="92"/>
      <c r="P554" s="92"/>
      <c r="Q554" s="92"/>
      <c r="R554" s="92"/>
      <c r="S554" s="92"/>
      <c r="T554" s="93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164</v>
      </c>
      <c r="AU554" s="17" t="s">
        <v>87</v>
      </c>
    </row>
    <row r="555" s="2" customFormat="1" ht="21.75" customHeight="1">
      <c r="A555" s="38"/>
      <c r="B555" s="39"/>
      <c r="C555" s="228" t="s">
        <v>445</v>
      </c>
      <c r="D555" s="228" t="s">
        <v>158</v>
      </c>
      <c r="E555" s="229" t="s">
        <v>729</v>
      </c>
      <c r="F555" s="230" t="s">
        <v>730</v>
      </c>
      <c r="G555" s="231" t="s">
        <v>227</v>
      </c>
      <c r="H555" s="232">
        <v>0.55200000000000005</v>
      </c>
      <c r="I555" s="233"/>
      <c r="J555" s="234">
        <f>ROUND(I555*H555,2)</f>
        <v>0</v>
      </c>
      <c r="K555" s="235"/>
      <c r="L555" s="44"/>
      <c r="M555" s="236" t="s">
        <v>1</v>
      </c>
      <c r="N555" s="237" t="s">
        <v>42</v>
      </c>
      <c r="O555" s="92"/>
      <c r="P555" s="238">
        <f>O555*H555</f>
        <v>0</v>
      </c>
      <c r="Q555" s="238">
        <v>0</v>
      </c>
      <c r="R555" s="238">
        <f>Q555*H555</f>
        <v>0</v>
      </c>
      <c r="S555" s="238">
        <v>0</v>
      </c>
      <c r="T555" s="239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40" t="s">
        <v>193</v>
      </c>
      <c r="AT555" s="240" t="s">
        <v>158</v>
      </c>
      <c r="AU555" s="240" t="s">
        <v>87</v>
      </c>
      <c r="AY555" s="17" t="s">
        <v>155</v>
      </c>
      <c r="BE555" s="241">
        <f>IF(N555="základní",J555,0)</f>
        <v>0</v>
      </c>
      <c r="BF555" s="241">
        <f>IF(N555="snížená",J555,0)</f>
        <v>0</v>
      </c>
      <c r="BG555" s="241">
        <f>IF(N555="zákl. přenesená",J555,0)</f>
        <v>0</v>
      </c>
      <c r="BH555" s="241">
        <f>IF(N555="sníž. přenesená",J555,0)</f>
        <v>0</v>
      </c>
      <c r="BI555" s="241">
        <f>IF(N555="nulová",J555,0)</f>
        <v>0</v>
      </c>
      <c r="BJ555" s="17" t="s">
        <v>163</v>
      </c>
      <c r="BK555" s="241">
        <f>ROUND(I555*H555,2)</f>
        <v>0</v>
      </c>
      <c r="BL555" s="17" t="s">
        <v>193</v>
      </c>
      <c r="BM555" s="240" t="s">
        <v>731</v>
      </c>
    </row>
    <row r="556" s="2" customFormat="1">
      <c r="A556" s="38"/>
      <c r="B556" s="39"/>
      <c r="C556" s="40"/>
      <c r="D556" s="242" t="s">
        <v>164</v>
      </c>
      <c r="E556" s="40"/>
      <c r="F556" s="243" t="s">
        <v>732</v>
      </c>
      <c r="G556" s="40"/>
      <c r="H556" s="40"/>
      <c r="I556" s="244"/>
      <c r="J556" s="40"/>
      <c r="K556" s="40"/>
      <c r="L556" s="44"/>
      <c r="M556" s="245"/>
      <c r="N556" s="246"/>
      <c r="O556" s="92"/>
      <c r="P556" s="92"/>
      <c r="Q556" s="92"/>
      <c r="R556" s="92"/>
      <c r="S556" s="92"/>
      <c r="T556" s="93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T556" s="17" t="s">
        <v>164</v>
      </c>
      <c r="AU556" s="17" t="s">
        <v>87</v>
      </c>
    </row>
    <row r="557" s="12" customFormat="1" ht="22.8" customHeight="1">
      <c r="A557" s="12"/>
      <c r="B557" s="212"/>
      <c r="C557" s="213"/>
      <c r="D557" s="214" t="s">
        <v>73</v>
      </c>
      <c r="E557" s="226" t="s">
        <v>733</v>
      </c>
      <c r="F557" s="226" t="s">
        <v>734</v>
      </c>
      <c r="G557" s="213"/>
      <c r="H557" s="213"/>
      <c r="I557" s="216"/>
      <c r="J557" s="227">
        <f>BK557</f>
        <v>0</v>
      </c>
      <c r="K557" s="213"/>
      <c r="L557" s="218"/>
      <c r="M557" s="219"/>
      <c r="N557" s="220"/>
      <c r="O557" s="220"/>
      <c r="P557" s="221">
        <f>SUM(P558:P567)</f>
        <v>0</v>
      </c>
      <c r="Q557" s="220"/>
      <c r="R557" s="221">
        <f>SUM(R558:R567)</f>
        <v>0.00079199999999999995</v>
      </c>
      <c r="S557" s="220"/>
      <c r="T557" s="222">
        <f>SUM(T558:T567)</f>
        <v>0</v>
      </c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R557" s="223" t="s">
        <v>87</v>
      </c>
      <c r="AT557" s="224" t="s">
        <v>73</v>
      </c>
      <c r="AU557" s="224" t="s">
        <v>81</v>
      </c>
      <c r="AY557" s="223" t="s">
        <v>155</v>
      </c>
      <c r="BK557" s="225">
        <f>SUM(BK558:BK567)</f>
        <v>0</v>
      </c>
    </row>
    <row r="558" s="2" customFormat="1" ht="21.75" customHeight="1">
      <c r="A558" s="38"/>
      <c r="B558" s="39"/>
      <c r="C558" s="228" t="s">
        <v>735</v>
      </c>
      <c r="D558" s="228" t="s">
        <v>158</v>
      </c>
      <c r="E558" s="229" t="s">
        <v>736</v>
      </c>
      <c r="F558" s="230" t="s">
        <v>737</v>
      </c>
      <c r="G558" s="231" t="s">
        <v>167</v>
      </c>
      <c r="H558" s="232">
        <v>1.44</v>
      </c>
      <c r="I558" s="233"/>
      <c r="J558" s="234">
        <f>ROUND(I558*H558,2)</f>
        <v>0</v>
      </c>
      <c r="K558" s="235"/>
      <c r="L558" s="44"/>
      <c r="M558" s="236" t="s">
        <v>1</v>
      </c>
      <c r="N558" s="237" t="s">
        <v>42</v>
      </c>
      <c r="O558" s="92"/>
      <c r="P558" s="238">
        <f>O558*H558</f>
        <v>0</v>
      </c>
      <c r="Q558" s="238">
        <v>0.00013999999999999999</v>
      </c>
      <c r="R558" s="238">
        <f>Q558*H558</f>
        <v>0.00020159999999999997</v>
      </c>
      <c r="S558" s="238">
        <v>0</v>
      </c>
      <c r="T558" s="239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40" t="s">
        <v>193</v>
      </c>
      <c r="AT558" s="240" t="s">
        <v>158</v>
      </c>
      <c r="AU558" s="240" t="s">
        <v>87</v>
      </c>
      <c r="AY558" s="17" t="s">
        <v>155</v>
      </c>
      <c r="BE558" s="241">
        <f>IF(N558="základní",J558,0)</f>
        <v>0</v>
      </c>
      <c r="BF558" s="241">
        <f>IF(N558="snížená",J558,0)</f>
        <v>0</v>
      </c>
      <c r="BG558" s="241">
        <f>IF(N558="zákl. přenesená",J558,0)</f>
        <v>0</v>
      </c>
      <c r="BH558" s="241">
        <f>IF(N558="sníž. přenesená",J558,0)</f>
        <v>0</v>
      </c>
      <c r="BI558" s="241">
        <f>IF(N558="nulová",J558,0)</f>
        <v>0</v>
      </c>
      <c r="BJ558" s="17" t="s">
        <v>163</v>
      </c>
      <c r="BK558" s="241">
        <f>ROUND(I558*H558,2)</f>
        <v>0</v>
      </c>
      <c r="BL558" s="17" t="s">
        <v>193</v>
      </c>
      <c r="BM558" s="240" t="s">
        <v>738</v>
      </c>
    </row>
    <row r="559" s="2" customFormat="1">
      <c r="A559" s="38"/>
      <c r="B559" s="39"/>
      <c r="C559" s="40"/>
      <c r="D559" s="242" t="s">
        <v>164</v>
      </c>
      <c r="E559" s="40"/>
      <c r="F559" s="243" t="s">
        <v>737</v>
      </c>
      <c r="G559" s="40"/>
      <c r="H559" s="40"/>
      <c r="I559" s="244"/>
      <c r="J559" s="40"/>
      <c r="K559" s="40"/>
      <c r="L559" s="44"/>
      <c r="M559" s="245"/>
      <c r="N559" s="246"/>
      <c r="O559" s="92"/>
      <c r="P559" s="92"/>
      <c r="Q559" s="92"/>
      <c r="R559" s="92"/>
      <c r="S559" s="92"/>
      <c r="T559" s="93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164</v>
      </c>
      <c r="AU559" s="17" t="s">
        <v>87</v>
      </c>
    </row>
    <row r="560" s="13" customFormat="1">
      <c r="A560" s="13"/>
      <c r="B560" s="247"/>
      <c r="C560" s="248"/>
      <c r="D560" s="242" t="s">
        <v>172</v>
      </c>
      <c r="E560" s="249" t="s">
        <v>1</v>
      </c>
      <c r="F560" s="250" t="s">
        <v>739</v>
      </c>
      <c r="G560" s="248"/>
      <c r="H560" s="251">
        <v>1.44</v>
      </c>
      <c r="I560" s="252"/>
      <c r="J560" s="248"/>
      <c r="K560" s="248"/>
      <c r="L560" s="253"/>
      <c r="M560" s="254"/>
      <c r="N560" s="255"/>
      <c r="O560" s="255"/>
      <c r="P560" s="255"/>
      <c r="Q560" s="255"/>
      <c r="R560" s="255"/>
      <c r="S560" s="255"/>
      <c r="T560" s="256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57" t="s">
        <v>172</v>
      </c>
      <c r="AU560" s="257" t="s">
        <v>87</v>
      </c>
      <c r="AV560" s="13" t="s">
        <v>87</v>
      </c>
      <c r="AW560" s="13" t="s">
        <v>30</v>
      </c>
      <c r="AX560" s="13" t="s">
        <v>74</v>
      </c>
      <c r="AY560" s="257" t="s">
        <v>155</v>
      </c>
    </row>
    <row r="561" s="14" customFormat="1">
      <c r="A561" s="14"/>
      <c r="B561" s="258"/>
      <c r="C561" s="259"/>
      <c r="D561" s="242" t="s">
        <v>172</v>
      </c>
      <c r="E561" s="260" t="s">
        <v>1</v>
      </c>
      <c r="F561" s="261" t="s">
        <v>174</v>
      </c>
      <c r="G561" s="259"/>
      <c r="H561" s="262">
        <v>1.44</v>
      </c>
      <c r="I561" s="263"/>
      <c r="J561" s="259"/>
      <c r="K561" s="259"/>
      <c r="L561" s="264"/>
      <c r="M561" s="265"/>
      <c r="N561" s="266"/>
      <c r="O561" s="266"/>
      <c r="P561" s="266"/>
      <c r="Q561" s="266"/>
      <c r="R561" s="266"/>
      <c r="S561" s="266"/>
      <c r="T561" s="267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68" t="s">
        <v>172</v>
      </c>
      <c r="AU561" s="268" t="s">
        <v>87</v>
      </c>
      <c r="AV561" s="14" t="s">
        <v>162</v>
      </c>
      <c r="AW561" s="14" t="s">
        <v>30</v>
      </c>
      <c r="AX561" s="14" t="s">
        <v>81</v>
      </c>
      <c r="AY561" s="268" t="s">
        <v>155</v>
      </c>
    </row>
    <row r="562" s="2" customFormat="1" ht="21.75" customHeight="1">
      <c r="A562" s="38"/>
      <c r="B562" s="39"/>
      <c r="C562" s="228" t="s">
        <v>449</v>
      </c>
      <c r="D562" s="228" t="s">
        <v>158</v>
      </c>
      <c r="E562" s="229" t="s">
        <v>740</v>
      </c>
      <c r="F562" s="230" t="s">
        <v>741</v>
      </c>
      <c r="G562" s="231" t="s">
        <v>167</v>
      </c>
      <c r="H562" s="232">
        <v>1.44</v>
      </c>
      <c r="I562" s="233"/>
      <c r="J562" s="234">
        <f>ROUND(I562*H562,2)</f>
        <v>0</v>
      </c>
      <c r="K562" s="235"/>
      <c r="L562" s="44"/>
      <c r="M562" s="236" t="s">
        <v>1</v>
      </c>
      <c r="N562" s="237" t="s">
        <v>42</v>
      </c>
      <c r="O562" s="92"/>
      <c r="P562" s="238">
        <f>O562*H562</f>
        <v>0</v>
      </c>
      <c r="Q562" s="238">
        <v>0.00017000000000000001</v>
      </c>
      <c r="R562" s="238">
        <f>Q562*H562</f>
        <v>0.00024479999999999999</v>
      </c>
      <c r="S562" s="238">
        <v>0</v>
      </c>
      <c r="T562" s="239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40" t="s">
        <v>193</v>
      </c>
      <c r="AT562" s="240" t="s">
        <v>158</v>
      </c>
      <c r="AU562" s="240" t="s">
        <v>87</v>
      </c>
      <c r="AY562" s="17" t="s">
        <v>155</v>
      </c>
      <c r="BE562" s="241">
        <f>IF(N562="základní",J562,0)</f>
        <v>0</v>
      </c>
      <c r="BF562" s="241">
        <f>IF(N562="snížená",J562,0)</f>
        <v>0</v>
      </c>
      <c r="BG562" s="241">
        <f>IF(N562="zákl. přenesená",J562,0)</f>
        <v>0</v>
      </c>
      <c r="BH562" s="241">
        <f>IF(N562="sníž. přenesená",J562,0)</f>
        <v>0</v>
      </c>
      <c r="BI562" s="241">
        <f>IF(N562="nulová",J562,0)</f>
        <v>0</v>
      </c>
      <c r="BJ562" s="17" t="s">
        <v>163</v>
      </c>
      <c r="BK562" s="241">
        <f>ROUND(I562*H562,2)</f>
        <v>0</v>
      </c>
      <c r="BL562" s="17" t="s">
        <v>193</v>
      </c>
      <c r="BM562" s="240" t="s">
        <v>742</v>
      </c>
    </row>
    <row r="563" s="2" customFormat="1">
      <c r="A563" s="38"/>
      <c r="B563" s="39"/>
      <c r="C563" s="40"/>
      <c r="D563" s="242" t="s">
        <v>164</v>
      </c>
      <c r="E563" s="40"/>
      <c r="F563" s="243" t="s">
        <v>741</v>
      </c>
      <c r="G563" s="40"/>
      <c r="H563" s="40"/>
      <c r="I563" s="244"/>
      <c r="J563" s="40"/>
      <c r="K563" s="40"/>
      <c r="L563" s="44"/>
      <c r="M563" s="245"/>
      <c r="N563" s="246"/>
      <c r="O563" s="92"/>
      <c r="P563" s="92"/>
      <c r="Q563" s="92"/>
      <c r="R563" s="92"/>
      <c r="S563" s="92"/>
      <c r="T563" s="93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164</v>
      </c>
      <c r="AU563" s="17" t="s">
        <v>87</v>
      </c>
    </row>
    <row r="564" s="2" customFormat="1" ht="21.75" customHeight="1">
      <c r="A564" s="38"/>
      <c r="B564" s="39"/>
      <c r="C564" s="228" t="s">
        <v>743</v>
      </c>
      <c r="D564" s="228" t="s">
        <v>158</v>
      </c>
      <c r="E564" s="229" t="s">
        <v>744</v>
      </c>
      <c r="F564" s="230" t="s">
        <v>745</v>
      </c>
      <c r="G564" s="231" t="s">
        <v>167</v>
      </c>
      <c r="H564" s="232">
        <v>1.44</v>
      </c>
      <c r="I564" s="233"/>
      <c r="J564" s="234">
        <f>ROUND(I564*H564,2)</f>
        <v>0</v>
      </c>
      <c r="K564" s="235"/>
      <c r="L564" s="44"/>
      <c r="M564" s="236" t="s">
        <v>1</v>
      </c>
      <c r="N564" s="237" t="s">
        <v>42</v>
      </c>
      <c r="O564" s="92"/>
      <c r="P564" s="238">
        <f>O564*H564</f>
        <v>0</v>
      </c>
      <c r="Q564" s="238">
        <v>0.00012</v>
      </c>
      <c r="R564" s="238">
        <f>Q564*H564</f>
        <v>0.0001728</v>
      </c>
      <c r="S564" s="238">
        <v>0</v>
      </c>
      <c r="T564" s="239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40" t="s">
        <v>193</v>
      </c>
      <c r="AT564" s="240" t="s">
        <v>158</v>
      </c>
      <c r="AU564" s="240" t="s">
        <v>87</v>
      </c>
      <c r="AY564" s="17" t="s">
        <v>155</v>
      </c>
      <c r="BE564" s="241">
        <f>IF(N564="základní",J564,0)</f>
        <v>0</v>
      </c>
      <c r="BF564" s="241">
        <f>IF(N564="snížená",J564,0)</f>
        <v>0</v>
      </c>
      <c r="BG564" s="241">
        <f>IF(N564="zákl. přenesená",J564,0)</f>
        <v>0</v>
      </c>
      <c r="BH564" s="241">
        <f>IF(N564="sníž. přenesená",J564,0)</f>
        <v>0</v>
      </c>
      <c r="BI564" s="241">
        <f>IF(N564="nulová",J564,0)</f>
        <v>0</v>
      </c>
      <c r="BJ564" s="17" t="s">
        <v>163</v>
      </c>
      <c r="BK564" s="241">
        <f>ROUND(I564*H564,2)</f>
        <v>0</v>
      </c>
      <c r="BL564" s="17" t="s">
        <v>193</v>
      </c>
      <c r="BM564" s="240" t="s">
        <v>746</v>
      </c>
    </row>
    <row r="565" s="2" customFormat="1">
      <c r="A565" s="38"/>
      <c r="B565" s="39"/>
      <c r="C565" s="40"/>
      <c r="D565" s="242" t="s">
        <v>164</v>
      </c>
      <c r="E565" s="40"/>
      <c r="F565" s="243" t="s">
        <v>745</v>
      </c>
      <c r="G565" s="40"/>
      <c r="H565" s="40"/>
      <c r="I565" s="244"/>
      <c r="J565" s="40"/>
      <c r="K565" s="40"/>
      <c r="L565" s="44"/>
      <c r="M565" s="245"/>
      <c r="N565" s="246"/>
      <c r="O565" s="92"/>
      <c r="P565" s="92"/>
      <c r="Q565" s="92"/>
      <c r="R565" s="92"/>
      <c r="S565" s="92"/>
      <c r="T565" s="93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T565" s="17" t="s">
        <v>164</v>
      </c>
      <c r="AU565" s="17" t="s">
        <v>87</v>
      </c>
    </row>
    <row r="566" s="2" customFormat="1" ht="21.75" customHeight="1">
      <c r="A566" s="38"/>
      <c r="B566" s="39"/>
      <c r="C566" s="228" t="s">
        <v>452</v>
      </c>
      <c r="D566" s="228" t="s">
        <v>158</v>
      </c>
      <c r="E566" s="229" t="s">
        <v>747</v>
      </c>
      <c r="F566" s="230" t="s">
        <v>748</v>
      </c>
      <c r="G566" s="231" t="s">
        <v>167</v>
      </c>
      <c r="H566" s="232">
        <v>1.44</v>
      </c>
      <c r="I566" s="233"/>
      <c r="J566" s="234">
        <f>ROUND(I566*H566,2)</f>
        <v>0</v>
      </c>
      <c r="K566" s="235"/>
      <c r="L566" s="44"/>
      <c r="M566" s="236" t="s">
        <v>1</v>
      </c>
      <c r="N566" s="237" t="s">
        <v>42</v>
      </c>
      <c r="O566" s="92"/>
      <c r="P566" s="238">
        <f>O566*H566</f>
        <v>0</v>
      </c>
      <c r="Q566" s="238">
        <v>0.00012</v>
      </c>
      <c r="R566" s="238">
        <f>Q566*H566</f>
        <v>0.0001728</v>
      </c>
      <c r="S566" s="238">
        <v>0</v>
      </c>
      <c r="T566" s="239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40" t="s">
        <v>193</v>
      </c>
      <c r="AT566" s="240" t="s">
        <v>158</v>
      </c>
      <c r="AU566" s="240" t="s">
        <v>87</v>
      </c>
      <c r="AY566" s="17" t="s">
        <v>155</v>
      </c>
      <c r="BE566" s="241">
        <f>IF(N566="základní",J566,0)</f>
        <v>0</v>
      </c>
      <c r="BF566" s="241">
        <f>IF(N566="snížená",J566,0)</f>
        <v>0</v>
      </c>
      <c r="BG566" s="241">
        <f>IF(N566="zákl. přenesená",J566,0)</f>
        <v>0</v>
      </c>
      <c r="BH566" s="241">
        <f>IF(N566="sníž. přenesená",J566,0)</f>
        <v>0</v>
      </c>
      <c r="BI566" s="241">
        <f>IF(N566="nulová",J566,0)</f>
        <v>0</v>
      </c>
      <c r="BJ566" s="17" t="s">
        <v>163</v>
      </c>
      <c r="BK566" s="241">
        <f>ROUND(I566*H566,2)</f>
        <v>0</v>
      </c>
      <c r="BL566" s="17" t="s">
        <v>193</v>
      </c>
      <c r="BM566" s="240" t="s">
        <v>749</v>
      </c>
    </row>
    <row r="567" s="2" customFormat="1">
      <c r="A567" s="38"/>
      <c r="B567" s="39"/>
      <c r="C567" s="40"/>
      <c r="D567" s="242" t="s">
        <v>164</v>
      </c>
      <c r="E567" s="40"/>
      <c r="F567" s="243" t="s">
        <v>748</v>
      </c>
      <c r="G567" s="40"/>
      <c r="H567" s="40"/>
      <c r="I567" s="244"/>
      <c r="J567" s="40"/>
      <c r="K567" s="40"/>
      <c r="L567" s="44"/>
      <c r="M567" s="245"/>
      <c r="N567" s="246"/>
      <c r="O567" s="92"/>
      <c r="P567" s="92"/>
      <c r="Q567" s="92"/>
      <c r="R567" s="92"/>
      <c r="S567" s="92"/>
      <c r="T567" s="93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17" t="s">
        <v>164</v>
      </c>
      <c r="AU567" s="17" t="s">
        <v>87</v>
      </c>
    </row>
    <row r="568" s="12" customFormat="1" ht="22.8" customHeight="1">
      <c r="A568" s="12"/>
      <c r="B568" s="212"/>
      <c r="C568" s="213"/>
      <c r="D568" s="214" t="s">
        <v>73</v>
      </c>
      <c r="E568" s="226" t="s">
        <v>750</v>
      </c>
      <c r="F568" s="226" t="s">
        <v>751</v>
      </c>
      <c r="G568" s="213"/>
      <c r="H568" s="213"/>
      <c r="I568" s="216"/>
      <c r="J568" s="227">
        <f>BK568</f>
        <v>0</v>
      </c>
      <c r="K568" s="213"/>
      <c r="L568" s="218"/>
      <c r="M568" s="219"/>
      <c r="N568" s="220"/>
      <c r="O568" s="220"/>
      <c r="P568" s="221">
        <f>SUM(P569:P586)</f>
        <v>0</v>
      </c>
      <c r="Q568" s="220"/>
      <c r="R568" s="221">
        <f>SUM(R569:R586)</f>
        <v>0.37110559999999998</v>
      </c>
      <c r="S568" s="220"/>
      <c r="T568" s="222">
        <f>SUM(T569:T586)</f>
        <v>0.0642258</v>
      </c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R568" s="223" t="s">
        <v>87</v>
      </c>
      <c r="AT568" s="224" t="s">
        <v>73</v>
      </c>
      <c r="AU568" s="224" t="s">
        <v>81</v>
      </c>
      <c r="AY568" s="223" t="s">
        <v>155</v>
      </c>
      <c r="BK568" s="225">
        <f>SUM(BK569:BK586)</f>
        <v>0</v>
      </c>
    </row>
    <row r="569" s="2" customFormat="1" ht="16.5" customHeight="1">
      <c r="A569" s="38"/>
      <c r="B569" s="39"/>
      <c r="C569" s="228" t="s">
        <v>752</v>
      </c>
      <c r="D569" s="228" t="s">
        <v>158</v>
      </c>
      <c r="E569" s="229" t="s">
        <v>753</v>
      </c>
      <c r="F569" s="230" t="s">
        <v>754</v>
      </c>
      <c r="G569" s="231" t="s">
        <v>167</v>
      </c>
      <c r="H569" s="232">
        <v>207.18000000000001</v>
      </c>
      <c r="I569" s="233"/>
      <c r="J569" s="234">
        <f>ROUND(I569*H569,2)</f>
        <v>0</v>
      </c>
      <c r="K569" s="235"/>
      <c r="L569" s="44"/>
      <c r="M569" s="236" t="s">
        <v>1</v>
      </c>
      <c r="N569" s="237" t="s">
        <v>42</v>
      </c>
      <c r="O569" s="92"/>
      <c r="P569" s="238">
        <f>O569*H569</f>
        <v>0</v>
      </c>
      <c r="Q569" s="238">
        <v>0.001</v>
      </c>
      <c r="R569" s="238">
        <f>Q569*H569</f>
        <v>0.20718</v>
      </c>
      <c r="S569" s="238">
        <v>0.00031</v>
      </c>
      <c r="T569" s="239">
        <f>S569*H569</f>
        <v>0.0642258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40" t="s">
        <v>193</v>
      </c>
      <c r="AT569" s="240" t="s">
        <v>158</v>
      </c>
      <c r="AU569" s="240" t="s">
        <v>87</v>
      </c>
      <c r="AY569" s="17" t="s">
        <v>155</v>
      </c>
      <c r="BE569" s="241">
        <f>IF(N569="základní",J569,0)</f>
        <v>0</v>
      </c>
      <c r="BF569" s="241">
        <f>IF(N569="snížená",J569,0)</f>
        <v>0</v>
      </c>
      <c r="BG569" s="241">
        <f>IF(N569="zákl. přenesená",J569,0)</f>
        <v>0</v>
      </c>
      <c r="BH569" s="241">
        <f>IF(N569="sníž. přenesená",J569,0)</f>
        <v>0</v>
      </c>
      <c r="BI569" s="241">
        <f>IF(N569="nulová",J569,0)</f>
        <v>0</v>
      </c>
      <c r="BJ569" s="17" t="s">
        <v>163</v>
      </c>
      <c r="BK569" s="241">
        <f>ROUND(I569*H569,2)</f>
        <v>0</v>
      </c>
      <c r="BL569" s="17" t="s">
        <v>193</v>
      </c>
      <c r="BM569" s="240" t="s">
        <v>755</v>
      </c>
    </row>
    <row r="570" s="2" customFormat="1">
      <c r="A570" s="38"/>
      <c r="B570" s="39"/>
      <c r="C570" s="40"/>
      <c r="D570" s="242" t="s">
        <v>164</v>
      </c>
      <c r="E570" s="40"/>
      <c r="F570" s="243" t="s">
        <v>754</v>
      </c>
      <c r="G570" s="40"/>
      <c r="H570" s="40"/>
      <c r="I570" s="244"/>
      <c r="J570" s="40"/>
      <c r="K570" s="40"/>
      <c r="L570" s="44"/>
      <c r="M570" s="245"/>
      <c r="N570" s="246"/>
      <c r="O570" s="92"/>
      <c r="P570" s="92"/>
      <c r="Q570" s="92"/>
      <c r="R570" s="92"/>
      <c r="S570" s="92"/>
      <c r="T570" s="93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164</v>
      </c>
      <c r="AU570" s="17" t="s">
        <v>87</v>
      </c>
    </row>
    <row r="571" s="13" customFormat="1">
      <c r="A571" s="13"/>
      <c r="B571" s="247"/>
      <c r="C571" s="248"/>
      <c r="D571" s="242" t="s">
        <v>172</v>
      </c>
      <c r="E571" s="249" t="s">
        <v>1</v>
      </c>
      <c r="F571" s="250" t="s">
        <v>756</v>
      </c>
      <c r="G571" s="248"/>
      <c r="H571" s="251">
        <v>207.18000000000001</v>
      </c>
      <c r="I571" s="252"/>
      <c r="J571" s="248"/>
      <c r="K571" s="248"/>
      <c r="L571" s="253"/>
      <c r="M571" s="254"/>
      <c r="N571" s="255"/>
      <c r="O571" s="255"/>
      <c r="P571" s="255"/>
      <c r="Q571" s="255"/>
      <c r="R571" s="255"/>
      <c r="S571" s="255"/>
      <c r="T571" s="256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57" t="s">
        <v>172</v>
      </c>
      <c r="AU571" s="257" t="s">
        <v>87</v>
      </c>
      <c r="AV571" s="13" t="s">
        <v>87</v>
      </c>
      <c r="AW571" s="13" t="s">
        <v>30</v>
      </c>
      <c r="AX571" s="13" t="s">
        <v>74</v>
      </c>
      <c r="AY571" s="257" t="s">
        <v>155</v>
      </c>
    </row>
    <row r="572" s="14" customFormat="1">
      <c r="A572" s="14"/>
      <c r="B572" s="258"/>
      <c r="C572" s="259"/>
      <c r="D572" s="242" t="s">
        <v>172</v>
      </c>
      <c r="E572" s="260" t="s">
        <v>1</v>
      </c>
      <c r="F572" s="261" t="s">
        <v>174</v>
      </c>
      <c r="G572" s="259"/>
      <c r="H572" s="262">
        <v>207.18000000000001</v>
      </c>
      <c r="I572" s="263"/>
      <c r="J572" s="259"/>
      <c r="K572" s="259"/>
      <c r="L572" s="264"/>
      <c r="M572" s="265"/>
      <c r="N572" s="266"/>
      <c r="O572" s="266"/>
      <c r="P572" s="266"/>
      <c r="Q572" s="266"/>
      <c r="R572" s="266"/>
      <c r="S572" s="266"/>
      <c r="T572" s="267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68" t="s">
        <v>172</v>
      </c>
      <c r="AU572" s="268" t="s">
        <v>87</v>
      </c>
      <c r="AV572" s="14" t="s">
        <v>162</v>
      </c>
      <c r="AW572" s="14" t="s">
        <v>30</v>
      </c>
      <c r="AX572" s="14" t="s">
        <v>81</v>
      </c>
      <c r="AY572" s="268" t="s">
        <v>155</v>
      </c>
    </row>
    <row r="573" s="2" customFormat="1" ht="33" customHeight="1">
      <c r="A573" s="38"/>
      <c r="B573" s="39"/>
      <c r="C573" s="228" t="s">
        <v>456</v>
      </c>
      <c r="D573" s="228" t="s">
        <v>158</v>
      </c>
      <c r="E573" s="229" t="s">
        <v>757</v>
      </c>
      <c r="F573" s="230" t="s">
        <v>758</v>
      </c>
      <c r="G573" s="231" t="s">
        <v>167</v>
      </c>
      <c r="H573" s="232">
        <v>264.86000000000001</v>
      </c>
      <c r="I573" s="233"/>
      <c r="J573" s="234">
        <f>ROUND(I573*H573,2)</f>
        <v>0</v>
      </c>
      <c r="K573" s="235"/>
      <c r="L573" s="44"/>
      <c r="M573" s="236" t="s">
        <v>1</v>
      </c>
      <c r="N573" s="237" t="s">
        <v>42</v>
      </c>
      <c r="O573" s="92"/>
      <c r="P573" s="238">
        <f>O573*H573</f>
        <v>0</v>
      </c>
      <c r="Q573" s="238">
        <v>0.00020000000000000001</v>
      </c>
      <c r="R573" s="238">
        <f>Q573*H573</f>
        <v>0.052972000000000005</v>
      </c>
      <c r="S573" s="238">
        <v>0</v>
      </c>
      <c r="T573" s="239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40" t="s">
        <v>193</v>
      </c>
      <c r="AT573" s="240" t="s">
        <v>158</v>
      </c>
      <c r="AU573" s="240" t="s">
        <v>87</v>
      </c>
      <c r="AY573" s="17" t="s">
        <v>155</v>
      </c>
      <c r="BE573" s="241">
        <f>IF(N573="základní",J573,0)</f>
        <v>0</v>
      </c>
      <c r="BF573" s="241">
        <f>IF(N573="snížená",J573,0)</f>
        <v>0</v>
      </c>
      <c r="BG573" s="241">
        <f>IF(N573="zákl. přenesená",J573,0)</f>
        <v>0</v>
      </c>
      <c r="BH573" s="241">
        <f>IF(N573="sníž. přenesená",J573,0)</f>
        <v>0</v>
      </c>
      <c r="BI573" s="241">
        <f>IF(N573="nulová",J573,0)</f>
        <v>0</v>
      </c>
      <c r="BJ573" s="17" t="s">
        <v>163</v>
      </c>
      <c r="BK573" s="241">
        <f>ROUND(I573*H573,2)</f>
        <v>0</v>
      </c>
      <c r="BL573" s="17" t="s">
        <v>193</v>
      </c>
      <c r="BM573" s="240" t="s">
        <v>759</v>
      </c>
    </row>
    <row r="574" s="2" customFormat="1">
      <c r="A574" s="38"/>
      <c r="B574" s="39"/>
      <c r="C574" s="40"/>
      <c r="D574" s="242" t="s">
        <v>164</v>
      </c>
      <c r="E574" s="40"/>
      <c r="F574" s="243" t="s">
        <v>758</v>
      </c>
      <c r="G574" s="40"/>
      <c r="H574" s="40"/>
      <c r="I574" s="244"/>
      <c r="J574" s="40"/>
      <c r="K574" s="40"/>
      <c r="L574" s="44"/>
      <c r="M574" s="245"/>
      <c r="N574" s="246"/>
      <c r="O574" s="92"/>
      <c r="P574" s="92"/>
      <c r="Q574" s="92"/>
      <c r="R574" s="92"/>
      <c r="S574" s="92"/>
      <c r="T574" s="93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T574" s="17" t="s">
        <v>164</v>
      </c>
      <c r="AU574" s="17" t="s">
        <v>87</v>
      </c>
    </row>
    <row r="575" s="13" customFormat="1">
      <c r="A575" s="13"/>
      <c r="B575" s="247"/>
      <c r="C575" s="248"/>
      <c r="D575" s="242" t="s">
        <v>172</v>
      </c>
      <c r="E575" s="249" t="s">
        <v>1</v>
      </c>
      <c r="F575" s="250" t="s">
        <v>760</v>
      </c>
      <c r="G575" s="248"/>
      <c r="H575" s="251">
        <v>264.86000000000001</v>
      </c>
      <c r="I575" s="252"/>
      <c r="J575" s="248"/>
      <c r="K575" s="248"/>
      <c r="L575" s="253"/>
      <c r="M575" s="254"/>
      <c r="N575" s="255"/>
      <c r="O575" s="255"/>
      <c r="P575" s="255"/>
      <c r="Q575" s="255"/>
      <c r="R575" s="255"/>
      <c r="S575" s="255"/>
      <c r="T575" s="256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7" t="s">
        <v>172</v>
      </c>
      <c r="AU575" s="257" t="s">
        <v>87</v>
      </c>
      <c r="AV575" s="13" t="s">
        <v>87</v>
      </c>
      <c r="AW575" s="13" t="s">
        <v>30</v>
      </c>
      <c r="AX575" s="13" t="s">
        <v>74</v>
      </c>
      <c r="AY575" s="257" t="s">
        <v>155</v>
      </c>
    </row>
    <row r="576" s="14" customFormat="1">
      <c r="A576" s="14"/>
      <c r="B576" s="258"/>
      <c r="C576" s="259"/>
      <c r="D576" s="242" t="s">
        <v>172</v>
      </c>
      <c r="E576" s="260" t="s">
        <v>1</v>
      </c>
      <c r="F576" s="261" t="s">
        <v>174</v>
      </c>
      <c r="G576" s="259"/>
      <c r="H576" s="262">
        <v>264.86000000000001</v>
      </c>
      <c r="I576" s="263"/>
      <c r="J576" s="259"/>
      <c r="K576" s="259"/>
      <c r="L576" s="264"/>
      <c r="M576" s="265"/>
      <c r="N576" s="266"/>
      <c r="O576" s="266"/>
      <c r="P576" s="266"/>
      <c r="Q576" s="266"/>
      <c r="R576" s="266"/>
      <c r="S576" s="266"/>
      <c r="T576" s="267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8" t="s">
        <v>172</v>
      </c>
      <c r="AU576" s="268" t="s">
        <v>87</v>
      </c>
      <c r="AV576" s="14" t="s">
        <v>162</v>
      </c>
      <c r="AW576" s="14" t="s">
        <v>30</v>
      </c>
      <c r="AX576" s="14" t="s">
        <v>81</v>
      </c>
      <c r="AY576" s="268" t="s">
        <v>155</v>
      </c>
    </row>
    <row r="577" s="2" customFormat="1" ht="33" customHeight="1">
      <c r="A577" s="38"/>
      <c r="B577" s="39"/>
      <c r="C577" s="228" t="s">
        <v>761</v>
      </c>
      <c r="D577" s="228" t="s">
        <v>158</v>
      </c>
      <c r="E577" s="229" t="s">
        <v>762</v>
      </c>
      <c r="F577" s="230" t="s">
        <v>763</v>
      </c>
      <c r="G577" s="231" t="s">
        <v>167</v>
      </c>
      <c r="H577" s="232">
        <v>63.229999999999997</v>
      </c>
      <c r="I577" s="233"/>
      <c r="J577" s="234">
        <f>ROUND(I577*H577,2)</f>
        <v>0</v>
      </c>
      <c r="K577" s="235"/>
      <c r="L577" s="44"/>
      <c r="M577" s="236" t="s">
        <v>1</v>
      </c>
      <c r="N577" s="237" t="s">
        <v>42</v>
      </c>
      <c r="O577" s="92"/>
      <c r="P577" s="238">
        <f>O577*H577</f>
        <v>0</v>
      </c>
      <c r="Q577" s="238">
        <v>0.00021000000000000001</v>
      </c>
      <c r="R577" s="238">
        <f>Q577*H577</f>
        <v>0.0132783</v>
      </c>
      <c r="S577" s="238">
        <v>0</v>
      </c>
      <c r="T577" s="239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40" t="s">
        <v>193</v>
      </c>
      <c r="AT577" s="240" t="s">
        <v>158</v>
      </c>
      <c r="AU577" s="240" t="s">
        <v>87</v>
      </c>
      <c r="AY577" s="17" t="s">
        <v>155</v>
      </c>
      <c r="BE577" s="241">
        <f>IF(N577="základní",J577,0)</f>
        <v>0</v>
      </c>
      <c r="BF577" s="241">
        <f>IF(N577="snížená",J577,0)</f>
        <v>0</v>
      </c>
      <c r="BG577" s="241">
        <f>IF(N577="zákl. přenesená",J577,0)</f>
        <v>0</v>
      </c>
      <c r="BH577" s="241">
        <f>IF(N577="sníž. přenesená",J577,0)</f>
        <v>0</v>
      </c>
      <c r="BI577" s="241">
        <f>IF(N577="nulová",J577,0)</f>
        <v>0</v>
      </c>
      <c r="BJ577" s="17" t="s">
        <v>163</v>
      </c>
      <c r="BK577" s="241">
        <f>ROUND(I577*H577,2)</f>
        <v>0</v>
      </c>
      <c r="BL577" s="17" t="s">
        <v>193</v>
      </c>
      <c r="BM577" s="240" t="s">
        <v>764</v>
      </c>
    </row>
    <row r="578" s="2" customFormat="1">
      <c r="A578" s="38"/>
      <c r="B578" s="39"/>
      <c r="C578" s="40"/>
      <c r="D578" s="242" t="s">
        <v>164</v>
      </c>
      <c r="E578" s="40"/>
      <c r="F578" s="243" t="s">
        <v>763</v>
      </c>
      <c r="G578" s="40"/>
      <c r="H578" s="40"/>
      <c r="I578" s="244"/>
      <c r="J578" s="40"/>
      <c r="K578" s="40"/>
      <c r="L578" s="44"/>
      <c r="M578" s="245"/>
      <c r="N578" s="246"/>
      <c r="O578" s="92"/>
      <c r="P578" s="92"/>
      <c r="Q578" s="92"/>
      <c r="R578" s="92"/>
      <c r="S578" s="92"/>
      <c r="T578" s="93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T578" s="17" t="s">
        <v>164</v>
      </c>
      <c r="AU578" s="17" t="s">
        <v>87</v>
      </c>
    </row>
    <row r="579" s="13" customFormat="1">
      <c r="A579" s="13"/>
      <c r="B579" s="247"/>
      <c r="C579" s="248"/>
      <c r="D579" s="242" t="s">
        <v>172</v>
      </c>
      <c r="E579" s="249" t="s">
        <v>1</v>
      </c>
      <c r="F579" s="250" t="s">
        <v>357</v>
      </c>
      <c r="G579" s="248"/>
      <c r="H579" s="251">
        <v>63.229999999999997</v>
      </c>
      <c r="I579" s="252"/>
      <c r="J579" s="248"/>
      <c r="K579" s="248"/>
      <c r="L579" s="253"/>
      <c r="M579" s="254"/>
      <c r="N579" s="255"/>
      <c r="O579" s="255"/>
      <c r="P579" s="255"/>
      <c r="Q579" s="255"/>
      <c r="R579" s="255"/>
      <c r="S579" s="255"/>
      <c r="T579" s="256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57" t="s">
        <v>172</v>
      </c>
      <c r="AU579" s="257" t="s">
        <v>87</v>
      </c>
      <c r="AV579" s="13" t="s">
        <v>87</v>
      </c>
      <c r="AW579" s="13" t="s">
        <v>30</v>
      </c>
      <c r="AX579" s="13" t="s">
        <v>74</v>
      </c>
      <c r="AY579" s="257" t="s">
        <v>155</v>
      </c>
    </row>
    <row r="580" s="14" customFormat="1">
      <c r="A580" s="14"/>
      <c r="B580" s="258"/>
      <c r="C580" s="259"/>
      <c r="D580" s="242" t="s">
        <v>172</v>
      </c>
      <c r="E580" s="260" t="s">
        <v>1</v>
      </c>
      <c r="F580" s="261" t="s">
        <v>174</v>
      </c>
      <c r="G580" s="259"/>
      <c r="H580" s="262">
        <v>63.229999999999997</v>
      </c>
      <c r="I580" s="263"/>
      <c r="J580" s="259"/>
      <c r="K580" s="259"/>
      <c r="L580" s="264"/>
      <c r="M580" s="265"/>
      <c r="N580" s="266"/>
      <c r="O580" s="266"/>
      <c r="P580" s="266"/>
      <c r="Q580" s="266"/>
      <c r="R580" s="266"/>
      <c r="S580" s="266"/>
      <c r="T580" s="267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68" t="s">
        <v>172</v>
      </c>
      <c r="AU580" s="268" t="s">
        <v>87</v>
      </c>
      <c r="AV580" s="14" t="s">
        <v>162</v>
      </c>
      <c r="AW580" s="14" t="s">
        <v>30</v>
      </c>
      <c r="AX580" s="14" t="s">
        <v>81</v>
      </c>
      <c r="AY580" s="268" t="s">
        <v>155</v>
      </c>
    </row>
    <row r="581" s="2" customFormat="1" ht="33" customHeight="1">
      <c r="A581" s="38"/>
      <c r="B581" s="39"/>
      <c r="C581" s="228" t="s">
        <v>459</v>
      </c>
      <c r="D581" s="228" t="s">
        <v>158</v>
      </c>
      <c r="E581" s="229" t="s">
        <v>765</v>
      </c>
      <c r="F581" s="230" t="s">
        <v>766</v>
      </c>
      <c r="G581" s="231" t="s">
        <v>167</v>
      </c>
      <c r="H581" s="232">
        <v>264.86000000000001</v>
      </c>
      <c r="I581" s="233"/>
      <c r="J581" s="234">
        <f>ROUND(I581*H581,2)</f>
        <v>0</v>
      </c>
      <c r="K581" s="235"/>
      <c r="L581" s="44"/>
      <c r="M581" s="236" t="s">
        <v>1</v>
      </c>
      <c r="N581" s="237" t="s">
        <v>42</v>
      </c>
      <c r="O581" s="92"/>
      <c r="P581" s="238">
        <f>O581*H581</f>
        <v>0</v>
      </c>
      <c r="Q581" s="238">
        <v>0.00029</v>
      </c>
      <c r="R581" s="238">
        <f>Q581*H581</f>
        <v>0.0768094</v>
      </c>
      <c r="S581" s="238">
        <v>0</v>
      </c>
      <c r="T581" s="239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40" t="s">
        <v>193</v>
      </c>
      <c r="AT581" s="240" t="s">
        <v>158</v>
      </c>
      <c r="AU581" s="240" t="s">
        <v>87</v>
      </c>
      <c r="AY581" s="17" t="s">
        <v>155</v>
      </c>
      <c r="BE581" s="241">
        <f>IF(N581="základní",J581,0)</f>
        <v>0</v>
      </c>
      <c r="BF581" s="241">
        <f>IF(N581="snížená",J581,0)</f>
        <v>0</v>
      </c>
      <c r="BG581" s="241">
        <f>IF(N581="zákl. přenesená",J581,0)</f>
        <v>0</v>
      </c>
      <c r="BH581" s="241">
        <f>IF(N581="sníž. přenesená",J581,0)</f>
        <v>0</v>
      </c>
      <c r="BI581" s="241">
        <f>IF(N581="nulová",J581,0)</f>
        <v>0</v>
      </c>
      <c r="BJ581" s="17" t="s">
        <v>163</v>
      </c>
      <c r="BK581" s="241">
        <f>ROUND(I581*H581,2)</f>
        <v>0</v>
      </c>
      <c r="BL581" s="17" t="s">
        <v>193</v>
      </c>
      <c r="BM581" s="240" t="s">
        <v>767</v>
      </c>
    </row>
    <row r="582" s="2" customFormat="1">
      <c r="A582" s="38"/>
      <c r="B582" s="39"/>
      <c r="C582" s="40"/>
      <c r="D582" s="242" t="s">
        <v>164</v>
      </c>
      <c r="E582" s="40"/>
      <c r="F582" s="243" t="s">
        <v>766</v>
      </c>
      <c r="G582" s="40"/>
      <c r="H582" s="40"/>
      <c r="I582" s="244"/>
      <c r="J582" s="40"/>
      <c r="K582" s="40"/>
      <c r="L582" s="44"/>
      <c r="M582" s="245"/>
      <c r="N582" s="246"/>
      <c r="O582" s="92"/>
      <c r="P582" s="92"/>
      <c r="Q582" s="92"/>
      <c r="R582" s="92"/>
      <c r="S582" s="92"/>
      <c r="T582" s="93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164</v>
      </c>
      <c r="AU582" s="17" t="s">
        <v>87</v>
      </c>
    </row>
    <row r="583" s="13" customFormat="1">
      <c r="A583" s="13"/>
      <c r="B583" s="247"/>
      <c r="C583" s="248"/>
      <c r="D583" s="242" t="s">
        <v>172</v>
      </c>
      <c r="E583" s="249" t="s">
        <v>1</v>
      </c>
      <c r="F583" s="250" t="s">
        <v>760</v>
      </c>
      <c r="G583" s="248"/>
      <c r="H583" s="251">
        <v>264.86000000000001</v>
      </c>
      <c r="I583" s="252"/>
      <c r="J583" s="248"/>
      <c r="K583" s="248"/>
      <c r="L583" s="253"/>
      <c r="M583" s="254"/>
      <c r="N583" s="255"/>
      <c r="O583" s="255"/>
      <c r="P583" s="255"/>
      <c r="Q583" s="255"/>
      <c r="R583" s="255"/>
      <c r="S583" s="255"/>
      <c r="T583" s="256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57" t="s">
        <v>172</v>
      </c>
      <c r="AU583" s="257" t="s">
        <v>87</v>
      </c>
      <c r="AV583" s="13" t="s">
        <v>87</v>
      </c>
      <c r="AW583" s="13" t="s">
        <v>30</v>
      </c>
      <c r="AX583" s="13" t="s">
        <v>74</v>
      </c>
      <c r="AY583" s="257" t="s">
        <v>155</v>
      </c>
    </row>
    <row r="584" s="14" customFormat="1">
      <c r="A584" s="14"/>
      <c r="B584" s="258"/>
      <c r="C584" s="259"/>
      <c r="D584" s="242" t="s">
        <v>172</v>
      </c>
      <c r="E584" s="260" t="s">
        <v>1</v>
      </c>
      <c r="F584" s="261" t="s">
        <v>174</v>
      </c>
      <c r="G584" s="259"/>
      <c r="H584" s="262">
        <v>264.86000000000001</v>
      </c>
      <c r="I584" s="263"/>
      <c r="J584" s="259"/>
      <c r="K584" s="259"/>
      <c r="L584" s="264"/>
      <c r="M584" s="265"/>
      <c r="N584" s="266"/>
      <c r="O584" s="266"/>
      <c r="P584" s="266"/>
      <c r="Q584" s="266"/>
      <c r="R584" s="266"/>
      <c r="S584" s="266"/>
      <c r="T584" s="267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68" t="s">
        <v>172</v>
      </c>
      <c r="AU584" s="268" t="s">
        <v>87</v>
      </c>
      <c r="AV584" s="14" t="s">
        <v>162</v>
      </c>
      <c r="AW584" s="14" t="s">
        <v>30</v>
      </c>
      <c r="AX584" s="14" t="s">
        <v>81</v>
      </c>
      <c r="AY584" s="268" t="s">
        <v>155</v>
      </c>
    </row>
    <row r="585" s="2" customFormat="1" ht="21.75" customHeight="1">
      <c r="A585" s="38"/>
      <c r="B585" s="39"/>
      <c r="C585" s="228" t="s">
        <v>768</v>
      </c>
      <c r="D585" s="228" t="s">
        <v>158</v>
      </c>
      <c r="E585" s="229" t="s">
        <v>769</v>
      </c>
      <c r="F585" s="230" t="s">
        <v>770</v>
      </c>
      <c r="G585" s="231" t="s">
        <v>167</v>
      </c>
      <c r="H585" s="232">
        <v>63.229999999999997</v>
      </c>
      <c r="I585" s="233"/>
      <c r="J585" s="234">
        <f>ROUND(I585*H585,2)</f>
        <v>0</v>
      </c>
      <c r="K585" s="235"/>
      <c r="L585" s="44"/>
      <c r="M585" s="236" t="s">
        <v>1</v>
      </c>
      <c r="N585" s="237" t="s">
        <v>42</v>
      </c>
      <c r="O585" s="92"/>
      <c r="P585" s="238">
        <f>O585*H585</f>
        <v>0</v>
      </c>
      <c r="Q585" s="238">
        <v>0.00033</v>
      </c>
      <c r="R585" s="238">
        <f>Q585*H585</f>
        <v>0.0208659</v>
      </c>
      <c r="S585" s="238">
        <v>0</v>
      </c>
      <c r="T585" s="239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40" t="s">
        <v>193</v>
      </c>
      <c r="AT585" s="240" t="s">
        <v>158</v>
      </c>
      <c r="AU585" s="240" t="s">
        <v>87</v>
      </c>
      <c r="AY585" s="17" t="s">
        <v>155</v>
      </c>
      <c r="BE585" s="241">
        <f>IF(N585="základní",J585,0)</f>
        <v>0</v>
      </c>
      <c r="BF585" s="241">
        <f>IF(N585="snížená",J585,0)</f>
        <v>0</v>
      </c>
      <c r="BG585" s="241">
        <f>IF(N585="zákl. přenesená",J585,0)</f>
        <v>0</v>
      </c>
      <c r="BH585" s="241">
        <f>IF(N585="sníž. přenesená",J585,0)</f>
        <v>0</v>
      </c>
      <c r="BI585" s="241">
        <f>IF(N585="nulová",J585,0)</f>
        <v>0</v>
      </c>
      <c r="BJ585" s="17" t="s">
        <v>163</v>
      </c>
      <c r="BK585" s="241">
        <f>ROUND(I585*H585,2)</f>
        <v>0</v>
      </c>
      <c r="BL585" s="17" t="s">
        <v>193</v>
      </c>
      <c r="BM585" s="240" t="s">
        <v>771</v>
      </c>
    </row>
    <row r="586" s="2" customFormat="1">
      <c r="A586" s="38"/>
      <c r="B586" s="39"/>
      <c r="C586" s="40"/>
      <c r="D586" s="242" t="s">
        <v>164</v>
      </c>
      <c r="E586" s="40"/>
      <c r="F586" s="243" t="s">
        <v>770</v>
      </c>
      <c r="G586" s="40"/>
      <c r="H586" s="40"/>
      <c r="I586" s="244"/>
      <c r="J586" s="40"/>
      <c r="K586" s="40"/>
      <c r="L586" s="44"/>
      <c r="M586" s="245"/>
      <c r="N586" s="246"/>
      <c r="O586" s="92"/>
      <c r="P586" s="92"/>
      <c r="Q586" s="92"/>
      <c r="R586" s="92"/>
      <c r="S586" s="92"/>
      <c r="T586" s="93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T586" s="17" t="s">
        <v>164</v>
      </c>
      <c r="AU586" s="17" t="s">
        <v>87</v>
      </c>
    </row>
    <row r="587" s="12" customFormat="1" ht="25.92" customHeight="1">
      <c r="A587" s="12"/>
      <c r="B587" s="212"/>
      <c r="C587" s="213"/>
      <c r="D587" s="214" t="s">
        <v>73</v>
      </c>
      <c r="E587" s="215" t="s">
        <v>772</v>
      </c>
      <c r="F587" s="215" t="s">
        <v>773</v>
      </c>
      <c r="G587" s="213"/>
      <c r="H587" s="213"/>
      <c r="I587" s="216"/>
      <c r="J587" s="217">
        <f>BK587</f>
        <v>0</v>
      </c>
      <c r="K587" s="213"/>
      <c r="L587" s="218"/>
      <c r="M587" s="219"/>
      <c r="N587" s="220"/>
      <c r="O587" s="220"/>
      <c r="P587" s="221">
        <f>SUM(P588:P589)</f>
        <v>0</v>
      </c>
      <c r="Q587" s="220"/>
      <c r="R587" s="221">
        <f>SUM(R588:R589)</f>
        <v>0</v>
      </c>
      <c r="S587" s="220"/>
      <c r="T587" s="222">
        <f>SUM(T588:T589)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23" t="s">
        <v>162</v>
      </c>
      <c r="AT587" s="224" t="s">
        <v>73</v>
      </c>
      <c r="AU587" s="224" t="s">
        <v>74</v>
      </c>
      <c r="AY587" s="223" t="s">
        <v>155</v>
      </c>
      <c r="BK587" s="225">
        <f>SUM(BK588:BK589)</f>
        <v>0</v>
      </c>
    </row>
    <row r="588" s="2" customFormat="1" ht="33" customHeight="1">
      <c r="A588" s="38"/>
      <c r="B588" s="39"/>
      <c r="C588" s="228" t="s">
        <v>463</v>
      </c>
      <c r="D588" s="228" t="s">
        <v>158</v>
      </c>
      <c r="E588" s="229" t="s">
        <v>774</v>
      </c>
      <c r="F588" s="230" t="s">
        <v>775</v>
      </c>
      <c r="G588" s="231" t="s">
        <v>776</v>
      </c>
      <c r="H588" s="232">
        <v>20</v>
      </c>
      <c r="I588" s="233"/>
      <c r="J588" s="234">
        <f>ROUND(I588*H588,2)</f>
        <v>0</v>
      </c>
      <c r="K588" s="235"/>
      <c r="L588" s="44"/>
      <c r="M588" s="236" t="s">
        <v>1</v>
      </c>
      <c r="N588" s="237" t="s">
        <v>42</v>
      </c>
      <c r="O588" s="92"/>
      <c r="P588" s="238">
        <f>O588*H588</f>
        <v>0</v>
      </c>
      <c r="Q588" s="238">
        <v>0</v>
      </c>
      <c r="R588" s="238">
        <f>Q588*H588</f>
        <v>0</v>
      </c>
      <c r="S588" s="238">
        <v>0</v>
      </c>
      <c r="T588" s="239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40" t="s">
        <v>777</v>
      </c>
      <c r="AT588" s="240" t="s">
        <v>158</v>
      </c>
      <c r="AU588" s="240" t="s">
        <v>81</v>
      </c>
      <c r="AY588" s="17" t="s">
        <v>155</v>
      </c>
      <c r="BE588" s="241">
        <f>IF(N588="základní",J588,0)</f>
        <v>0</v>
      </c>
      <c r="BF588" s="241">
        <f>IF(N588="snížená",J588,0)</f>
        <v>0</v>
      </c>
      <c r="BG588" s="241">
        <f>IF(N588="zákl. přenesená",J588,0)</f>
        <v>0</v>
      </c>
      <c r="BH588" s="241">
        <f>IF(N588="sníž. přenesená",J588,0)</f>
        <v>0</v>
      </c>
      <c r="BI588" s="241">
        <f>IF(N588="nulová",J588,0)</f>
        <v>0</v>
      </c>
      <c r="BJ588" s="17" t="s">
        <v>163</v>
      </c>
      <c r="BK588" s="241">
        <f>ROUND(I588*H588,2)</f>
        <v>0</v>
      </c>
      <c r="BL588" s="17" t="s">
        <v>777</v>
      </c>
      <c r="BM588" s="240" t="s">
        <v>778</v>
      </c>
    </row>
    <row r="589" s="2" customFormat="1">
      <c r="A589" s="38"/>
      <c r="B589" s="39"/>
      <c r="C589" s="40"/>
      <c r="D589" s="242" t="s">
        <v>164</v>
      </c>
      <c r="E589" s="40"/>
      <c r="F589" s="243" t="s">
        <v>775</v>
      </c>
      <c r="G589" s="40"/>
      <c r="H589" s="40"/>
      <c r="I589" s="244"/>
      <c r="J589" s="40"/>
      <c r="K589" s="40"/>
      <c r="L589" s="44"/>
      <c r="M589" s="281"/>
      <c r="N589" s="282"/>
      <c r="O589" s="283"/>
      <c r="P589" s="283"/>
      <c r="Q589" s="283"/>
      <c r="R589" s="283"/>
      <c r="S589" s="283"/>
      <c r="T589" s="284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17" t="s">
        <v>164</v>
      </c>
      <c r="AU589" s="17" t="s">
        <v>81</v>
      </c>
    </row>
    <row r="590" s="2" customFormat="1" ht="6.96" customHeight="1">
      <c r="A590" s="38"/>
      <c r="B590" s="67"/>
      <c r="C590" s="68"/>
      <c r="D590" s="68"/>
      <c r="E590" s="68"/>
      <c r="F590" s="68"/>
      <c r="G590" s="68"/>
      <c r="H590" s="68"/>
      <c r="I590" s="68"/>
      <c r="J590" s="68"/>
      <c r="K590" s="68"/>
      <c r="L590" s="44"/>
      <c r="M590" s="38"/>
      <c r="O590" s="38"/>
      <c r="P590" s="38"/>
      <c r="Q590" s="38"/>
      <c r="R590" s="38"/>
      <c r="S590" s="38"/>
      <c r="T590" s="38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</row>
  </sheetData>
  <sheetProtection sheet="1" autoFilter="0" formatColumns="0" formatRows="0" objects="1" scenarios="1" spinCount="100000" saltValue="O+mQXgv35rmvmtl2TfghcDnW02+Ofcfuf+hcX7pwZfb2k8qLQcd8xhu0TcQGd/qTftzw8u9XWSV4r4WD0dTsiw==" hashValue="kiGJqqXYp+afm7b9WBHr8kCHyjc7V2EGmO2DZxjX0mTS5XANsFlxpM666WNWab75567mgdGGyYmU170w0gfdvQ==" algorithmName="SHA-512" password="CC35"/>
  <autoFilter ref="C140:K5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9:H129"/>
    <mergeCell ref="E131:H131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81</v>
      </c>
    </row>
    <row r="4" s="1" customFormat="1" ht="24.96" customHeight="1">
      <c r="B4" s="20"/>
      <c r="D4" s="149" t="s">
        <v>109</v>
      </c>
      <c r="L4" s="20"/>
      <c r="M4" s="15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Nýrsko ON - oprava bytových jednotek</v>
      </c>
      <c r="F7" s="151"/>
      <c r="G7" s="151"/>
      <c r="H7" s="151"/>
      <c r="L7" s="20"/>
    </row>
    <row r="8" s="1" customFormat="1" ht="12" customHeight="1">
      <c r="B8" s="20"/>
      <c r="D8" s="151" t="s">
        <v>110</v>
      </c>
      <c r="L8" s="20"/>
    </row>
    <row r="9" s="2" customFormat="1" ht="16.5" customHeight="1">
      <c r="A9" s="38"/>
      <c r="B9" s="44"/>
      <c r="C9" s="38"/>
      <c r="D9" s="38"/>
      <c r="E9" s="152" t="s">
        <v>111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112</v>
      </c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779</v>
      </c>
      <c r="F11" s="38"/>
      <c r="G11" s="38"/>
      <c r="H11" s="38"/>
      <c r="I11" s="38"/>
      <c r="J11" s="38"/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2" t="s">
        <v>1</v>
      </c>
      <c r="G13" s="38"/>
      <c r="H13" s="38"/>
      <c r="I13" s="151" t="s">
        <v>19</v>
      </c>
      <c r="J13" s="142" t="s">
        <v>1</v>
      </c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2" t="s">
        <v>21</v>
      </c>
      <c r="G14" s="38"/>
      <c r="H14" s="38"/>
      <c r="I14" s="151" t="s">
        <v>22</v>
      </c>
      <c r="J14" s="154" t="str">
        <f>'Rekapitulace stavby'!AN8</f>
        <v>2. 4. 2021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2" t="str">
        <f>IF('Rekapitulace stavby'!AN10="","",'Rekapitulace stavby'!AN10)</f>
        <v/>
      </c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2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2" t="str">
        <f>IF('Rekapitulace stavby'!AN11="","",'Rekapitulace stavby'!AN11)</f>
        <v/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2"/>
      <c r="G20" s="142"/>
      <c r="H20" s="142"/>
      <c r="I20" s="151" t="s">
        <v>26</v>
      </c>
      <c r="J20" s="33" t="str">
        <f>'Rekapitulace stavby'!AN14</f>
        <v>Vyplň údaj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2" t="str">
        <f>IF('Rekapitulace stavby'!AN16="","",'Rekapitulace stavby'!AN16)</f>
        <v/>
      </c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2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2" t="str">
        <f>IF('Rekapitulace stavby'!AN17="","",'Rekapitulace stavby'!AN17)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2" t="str">
        <f>IF('Rekapitulace stavby'!AN19="","",'Rekapitulace stavby'!AN19)</f>
        <v/>
      </c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2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2" t="str">
        <f>IF('Rekapitulace stavby'!AN20="","",'Rekapitulace stavby'!AN20)</f>
        <v/>
      </c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34</v>
      </c>
      <c r="E32" s="38"/>
      <c r="F32" s="38"/>
      <c r="G32" s="38"/>
      <c r="H32" s="38"/>
      <c r="I32" s="38"/>
      <c r="J32" s="161">
        <f>ROUND(J127, 2)</f>
        <v>0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36</v>
      </c>
      <c r="G34" s="38"/>
      <c r="H34" s="38"/>
      <c r="I34" s="162" t="s">
        <v>35</v>
      </c>
      <c r="J34" s="162" t="s">
        <v>37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38</v>
      </c>
      <c r="E35" s="151" t="s">
        <v>39</v>
      </c>
      <c r="F35" s="164">
        <f>ROUND((SUM(BE127:BE242)),  2)</f>
        <v>0</v>
      </c>
      <c r="G35" s="38"/>
      <c r="H35" s="38"/>
      <c r="I35" s="165">
        <v>0.20999999999999999</v>
      </c>
      <c r="J35" s="164">
        <f>ROUND(((SUM(BE127:BE242))*I35),  2)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40</v>
      </c>
      <c r="F36" s="164">
        <f>ROUND((SUM(BF127:BF242)),  2)</f>
        <v>0</v>
      </c>
      <c r="G36" s="38"/>
      <c r="H36" s="38"/>
      <c r="I36" s="165">
        <v>0.14999999999999999</v>
      </c>
      <c r="J36" s="164">
        <f>ROUND(((SUM(BF127:BF242))*I36),  2)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1" t="s">
        <v>38</v>
      </c>
      <c r="E37" s="151" t="s">
        <v>41</v>
      </c>
      <c r="F37" s="164">
        <f>ROUND((SUM(BG127:BG242)),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42</v>
      </c>
      <c r="F38" s="164">
        <f>ROUND((SUM(BH127:BH242)),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43</v>
      </c>
      <c r="F39" s="164">
        <f>ROUND((SUM(BI127:BI242)),  2)</f>
        <v>0</v>
      </c>
      <c r="G39" s="38"/>
      <c r="H39" s="38"/>
      <c r="I39" s="165">
        <v>0</v>
      </c>
      <c r="J39" s="164">
        <f>0</f>
        <v>0</v>
      </c>
      <c r="K39" s="38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44</v>
      </c>
      <c r="E41" s="168"/>
      <c r="F41" s="168"/>
      <c r="G41" s="169" t="s">
        <v>45</v>
      </c>
      <c r="H41" s="170" t="s">
        <v>46</v>
      </c>
      <c r="I41" s="168"/>
      <c r="J41" s="171">
        <f>SUM(J32:J39)</f>
        <v>0</v>
      </c>
      <c r="K41" s="172"/>
      <c r="L41" s="6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Nýrsko ON - oprava bytových jednotek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111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112</v>
      </c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7" t="str">
        <f>E11</f>
        <v xml:space="preserve">PS 02 - Vytápění </v>
      </c>
      <c r="F89" s="40"/>
      <c r="G89" s="40"/>
      <c r="H89" s="40"/>
      <c r="I89" s="40"/>
      <c r="J89" s="40"/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80" t="str">
        <f>IF(J14="","",J14)</f>
        <v>2. 4. 2021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115</v>
      </c>
      <c r="D96" s="186"/>
      <c r="E96" s="186"/>
      <c r="F96" s="186"/>
      <c r="G96" s="186"/>
      <c r="H96" s="186"/>
      <c r="I96" s="186"/>
      <c r="J96" s="187" t="s">
        <v>116</v>
      </c>
      <c r="K96" s="186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117</v>
      </c>
      <c r="D98" s="40"/>
      <c r="E98" s="40"/>
      <c r="F98" s="40"/>
      <c r="G98" s="40"/>
      <c r="H98" s="40"/>
      <c r="I98" s="40"/>
      <c r="J98" s="111">
        <f>J127</f>
        <v>0</v>
      </c>
      <c r="K98" s="40"/>
      <c r="L98" s="6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118</v>
      </c>
    </row>
    <row r="99" s="9" customFormat="1" ht="24.96" customHeight="1">
      <c r="A99" s="9"/>
      <c r="B99" s="189"/>
      <c r="C99" s="190"/>
      <c r="D99" s="191" t="s">
        <v>780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781</v>
      </c>
      <c r="E100" s="197"/>
      <c r="F100" s="197"/>
      <c r="G100" s="197"/>
      <c r="H100" s="197"/>
      <c r="I100" s="197"/>
      <c r="J100" s="198">
        <f>J129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782</v>
      </c>
      <c r="E101" s="197"/>
      <c r="F101" s="197"/>
      <c r="G101" s="197"/>
      <c r="H101" s="197"/>
      <c r="I101" s="197"/>
      <c r="J101" s="198">
        <f>J150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783</v>
      </c>
      <c r="E102" s="197"/>
      <c r="F102" s="197"/>
      <c r="G102" s="197"/>
      <c r="H102" s="197"/>
      <c r="I102" s="197"/>
      <c r="J102" s="198">
        <f>J175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784</v>
      </c>
      <c r="E103" s="197"/>
      <c r="F103" s="197"/>
      <c r="G103" s="197"/>
      <c r="H103" s="197"/>
      <c r="I103" s="197"/>
      <c r="J103" s="198">
        <f>J190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785</v>
      </c>
      <c r="E104" s="197"/>
      <c r="F104" s="197"/>
      <c r="G104" s="197"/>
      <c r="H104" s="197"/>
      <c r="I104" s="197"/>
      <c r="J104" s="198">
        <f>J215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9"/>
      <c r="C105" s="190"/>
      <c r="D105" s="191" t="s">
        <v>139</v>
      </c>
      <c r="E105" s="192"/>
      <c r="F105" s="192"/>
      <c r="G105" s="192"/>
      <c r="H105" s="192"/>
      <c r="I105" s="192"/>
      <c r="J105" s="193">
        <f>J236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4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140</v>
      </c>
      <c r="D112" s="40"/>
      <c r="E112" s="40"/>
      <c r="F112" s="40"/>
      <c r="G112" s="40"/>
      <c r="H112" s="40"/>
      <c r="I112" s="40"/>
      <c r="J112" s="40"/>
      <c r="K112" s="4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4" t="str">
        <f>E7</f>
        <v>Nýrsko ON - oprava bytových jednotek</v>
      </c>
      <c r="F115" s="32"/>
      <c r="G115" s="32"/>
      <c r="H115" s="32"/>
      <c r="I115" s="40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110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84" t="s">
        <v>111</v>
      </c>
      <c r="F117" s="40"/>
      <c r="G117" s="40"/>
      <c r="H117" s="40"/>
      <c r="I117" s="40"/>
      <c r="J117" s="40"/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112</v>
      </c>
      <c r="D118" s="40"/>
      <c r="E118" s="40"/>
      <c r="F118" s="40"/>
      <c r="G118" s="40"/>
      <c r="H118" s="40"/>
      <c r="I118" s="40"/>
      <c r="J118" s="40"/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7" t="str">
        <f>E11</f>
        <v xml:space="preserve">PS 02 - Vytápění </v>
      </c>
      <c r="F119" s="40"/>
      <c r="G119" s="40"/>
      <c r="H119" s="40"/>
      <c r="I119" s="40"/>
      <c r="J119" s="40"/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 xml:space="preserve"> </v>
      </c>
      <c r="G121" s="40"/>
      <c r="H121" s="40"/>
      <c r="I121" s="32" t="s">
        <v>22</v>
      </c>
      <c r="J121" s="80" t="str">
        <f>IF(J14="","",J14)</f>
        <v>2. 4. 2021</v>
      </c>
      <c r="K121" s="4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E17</f>
        <v xml:space="preserve"> </v>
      </c>
      <c r="G123" s="40"/>
      <c r="H123" s="40"/>
      <c r="I123" s="32" t="s">
        <v>29</v>
      </c>
      <c r="J123" s="36" t="str">
        <f>E23</f>
        <v xml:space="preserve"> </v>
      </c>
      <c r="K123" s="40"/>
      <c r="L123" s="64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IF(E20="","",E20)</f>
        <v>Vyplň údaj</v>
      </c>
      <c r="G124" s="40"/>
      <c r="H124" s="40"/>
      <c r="I124" s="32" t="s">
        <v>31</v>
      </c>
      <c r="J124" s="36" t="str">
        <f>E26</f>
        <v xml:space="preserve"> </v>
      </c>
      <c r="K124" s="40"/>
      <c r="L124" s="64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4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200"/>
      <c r="B126" s="201"/>
      <c r="C126" s="202" t="s">
        <v>141</v>
      </c>
      <c r="D126" s="203" t="s">
        <v>59</v>
      </c>
      <c r="E126" s="203" t="s">
        <v>55</v>
      </c>
      <c r="F126" s="203" t="s">
        <v>56</v>
      </c>
      <c r="G126" s="203" t="s">
        <v>142</v>
      </c>
      <c r="H126" s="203" t="s">
        <v>143</v>
      </c>
      <c r="I126" s="203" t="s">
        <v>144</v>
      </c>
      <c r="J126" s="204" t="s">
        <v>116</v>
      </c>
      <c r="K126" s="205" t="s">
        <v>145</v>
      </c>
      <c r="L126" s="206"/>
      <c r="M126" s="101" t="s">
        <v>1</v>
      </c>
      <c r="N126" s="102" t="s">
        <v>38</v>
      </c>
      <c r="O126" s="102" t="s">
        <v>146</v>
      </c>
      <c r="P126" s="102" t="s">
        <v>147</v>
      </c>
      <c r="Q126" s="102" t="s">
        <v>148</v>
      </c>
      <c r="R126" s="102" t="s">
        <v>149</v>
      </c>
      <c r="S126" s="102" t="s">
        <v>150</v>
      </c>
      <c r="T126" s="103" t="s">
        <v>151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8"/>
      <c r="B127" s="39"/>
      <c r="C127" s="108" t="s">
        <v>152</v>
      </c>
      <c r="D127" s="40"/>
      <c r="E127" s="40"/>
      <c r="F127" s="40"/>
      <c r="G127" s="40"/>
      <c r="H127" s="40"/>
      <c r="I127" s="40"/>
      <c r="J127" s="207">
        <f>BK127</f>
        <v>0</v>
      </c>
      <c r="K127" s="40"/>
      <c r="L127" s="44"/>
      <c r="M127" s="104"/>
      <c r="N127" s="208"/>
      <c r="O127" s="105"/>
      <c r="P127" s="209">
        <f>P128+P236</f>
        <v>0</v>
      </c>
      <c r="Q127" s="105"/>
      <c r="R127" s="209">
        <f>R128+R236</f>
        <v>0.11444000000000001</v>
      </c>
      <c r="S127" s="105"/>
      <c r="T127" s="210">
        <f>T128+T236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73</v>
      </c>
      <c r="AU127" s="17" t="s">
        <v>118</v>
      </c>
      <c r="BK127" s="211">
        <f>BK128+BK236</f>
        <v>0</v>
      </c>
    </row>
    <row r="128" s="12" customFormat="1" ht="25.92" customHeight="1">
      <c r="A128" s="12"/>
      <c r="B128" s="212"/>
      <c r="C128" s="213"/>
      <c r="D128" s="214" t="s">
        <v>73</v>
      </c>
      <c r="E128" s="215" t="s">
        <v>345</v>
      </c>
      <c r="F128" s="215" t="s">
        <v>786</v>
      </c>
      <c r="G128" s="213"/>
      <c r="H128" s="213"/>
      <c r="I128" s="216"/>
      <c r="J128" s="217">
        <f>BK128</f>
        <v>0</v>
      </c>
      <c r="K128" s="213"/>
      <c r="L128" s="218"/>
      <c r="M128" s="219"/>
      <c r="N128" s="220"/>
      <c r="O128" s="220"/>
      <c r="P128" s="221">
        <f>P129+P150+P175+P190+P215</f>
        <v>0</v>
      </c>
      <c r="Q128" s="220"/>
      <c r="R128" s="221">
        <f>R129+R150+R175+R190+R215</f>
        <v>0.11444000000000001</v>
      </c>
      <c r="S128" s="220"/>
      <c r="T128" s="222">
        <f>T129+T150+T175+T190+T215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87</v>
      </c>
      <c r="AT128" s="224" t="s">
        <v>73</v>
      </c>
      <c r="AU128" s="224" t="s">
        <v>74</v>
      </c>
      <c r="AY128" s="223" t="s">
        <v>155</v>
      </c>
      <c r="BK128" s="225">
        <f>BK129+BK150+BK175+BK190+BK215</f>
        <v>0</v>
      </c>
    </row>
    <row r="129" s="12" customFormat="1" ht="22.8" customHeight="1">
      <c r="A129" s="12"/>
      <c r="B129" s="212"/>
      <c r="C129" s="213"/>
      <c r="D129" s="214" t="s">
        <v>73</v>
      </c>
      <c r="E129" s="226" t="s">
        <v>787</v>
      </c>
      <c r="F129" s="226" t="s">
        <v>788</v>
      </c>
      <c r="G129" s="213"/>
      <c r="H129" s="213"/>
      <c r="I129" s="216"/>
      <c r="J129" s="227">
        <f>BK129</f>
        <v>0</v>
      </c>
      <c r="K129" s="213"/>
      <c r="L129" s="218"/>
      <c r="M129" s="219"/>
      <c r="N129" s="220"/>
      <c r="O129" s="220"/>
      <c r="P129" s="221">
        <f>SUM(P130:P149)</f>
        <v>0</v>
      </c>
      <c r="Q129" s="220"/>
      <c r="R129" s="221">
        <f>SUM(R130:R149)</f>
        <v>0.012410000000000001</v>
      </c>
      <c r="S129" s="220"/>
      <c r="T129" s="222">
        <f>SUM(T130:T149)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87</v>
      </c>
      <c r="AT129" s="224" t="s">
        <v>73</v>
      </c>
      <c r="AU129" s="224" t="s">
        <v>81</v>
      </c>
      <c r="AY129" s="223" t="s">
        <v>155</v>
      </c>
      <c r="BK129" s="225">
        <f>SUM(BK130:BK149)</f>
        <v>0</v>
      </c>
    </row>
    <row r="130" s="2" customFormat="1" ht="16.5" customHeight="1">
      <c r="A130" s="38"/>
      <c r="B130" s="39"/>
      <c r="C130" s="228" t="s">
        <v>81</v>
      </c>
      <c r="D130" s="228" t="s">
        <v>158</v>
      </c>
      <c r="E130" s="229" t="s">
        <v>789</v>
      </c>
      <c r="F130" s="230" t="s">
        <v>790</v>
      </c>
      <c r="G130" s="231" t="s">
        <v>170</v>
      </c>
      <c r="H130" s="232">
        <v>4</v>
      </c>
      <c r="I130" s="233"/>
      <c r="J130" s="234">
        <f>ROUND(I130*H130,2)</f>
        <v>0</v>
      </c>
      <c r="K130" s="235"/>
      <c r="L130" s="44"/>
      <c r="M130" s="236" t="s">
        <v>1</v>
      </c>
      <c r="N130" s="237" t="s">
        <v>42</v>
      </c>
      <c r="O130" s="92"/>
      <c r="P130" s="238">
        <f>O130*H130</f>
        <v>0</v>
      </c>
      <c r="Q130" s="238">
        <v>0.0025600000000000002</v>
      </c>
      <c r="R130" s="238">
        <f>Q130*H130</f>
        <v>0.010240000000000001</v>
      </c>
      <c r="S130" s="238">
        <v>0</v>
      </c>
      <c r="T130" s="23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0" t="s">
        <v>193</v>
      </c>
      <c r="AT130" s="240" t="s">
        <v>158</v>
      </c>
      <c r="AU130" s="240" t="s">
        <v>87</v>
      </c>
      <c r="AY130" s="17" t="s">
        <v>155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7" t="s">
        <v>163</v>
      </c>
      <c r="BK130" s="241">
        <f>ROUND(I130*H130,2)</f>
        <v>0</v>
      </c>
      <c r="BL130" s="17" t="s">
        <v>193</v>
      </c>
      <c r="BM130" s="240" t="s">
        <v>87</v>
      </c>
    </row>
    <row r="131" s="2" customFormat="1">
      <c r="A131" s="38"/>
      <c r="B131" s="39"/>
      <c r="C131" s="40"/>
      <c r="D131" s="242" t="s">
        <v>164</v>
      </c>
      <c r="E131" s="40"/>
      <c r="F131" s="243" t="s">
        <v>790</v>
      </c>
      <c r="G131" s="40"/>
      <c r="H131" s="40"/>
      <c r="I131" s="244"/>
      <c r="J131" s="40"/>
      <c r="K131" s="40"/>
      <c r="L131" s="44"/>
      <c r="M131" s="245"/>
      <c r="N131" s="246"/>
      <c r="O131" s="92"/>
      <c r="P131" s="92"/>
      <c r="Q131" s="92"/>
      <c r="R131" s="92"/>
      <c r="S131" s="92"/>
      <c r="T131" s="93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164</v>
      </c>
      <c r="AU131" s="17" t="s">
        <v>87</v>
      </c>
    </row>
    <row r="132" s="2" customFormat="1" ht="21.75" customHeight="1">
      <c r="A132" s="38"/>
      <c r="B132" s="39"/>
      <c r="C132" s="228" t="s">
        <v>87</v>
      </c>
      <c r="D132" s="228" t="s">
        <v>158</v>
      </c>
      <c r="E132" s="229" t="s">
        <v>791</v>
      </c>
      <c r="F132" s="230" t="s">
        <v>792</v>
      </c>
      <c r="G132" s="231" t="s">
        <v>170</v>
      </c>
      <c r="H132" s="232">
        <v>26</v>
      </c>
      <c r="I132" s="233"/>
      <c r="J132" s="234">
        <f>ROUND(I132*H132,2)</f>
        <v>0</v>
      </c>
      <c r="K132" s="235"/>
      <c r="L132" s="44"/>
      <c r="M132" s="236" t="s">
        <v>1</v>
      </c>
      <c r="N132" s="237" t="s">
        <v>42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0" t="s">
        <v>193</v>
      </c>
      <c r="AT132" s="240" t="s">
        <v>158</v>
      </c>
      <c r="AU132" s="240" t="s">
        <v>87</v>
      </c>
      <c r="AY132" s="17" t="s">
        <v>155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7" t="s">
        <v>163</v>
      </c>
      <c r="BK132" s="241">
        <f>ROUND(I132*H132,2)</f>
        <v>0</v>
      </c>
      <c r="BL132" s="17" t="s">
        <v>193</v>
      </c>
      <c r="BM132" s="240" t="s">
        <v>162</v>
      </c>
    </row>
    <row r="133" s="2" customFormat="1">
      <c r="A133" s="38"/>
      <c r="B133" s="39"/>
      <c r="C133" s="40"/>
      <c r="D133" s="242" t="s">
        <v>164</v>
      </c>
      <c r="E133" s="40"/>
      <c r="F133" s="243" t="s">
        <v>792</v>
      </c>
      <c r="G133" s="40"/>
      <c r="H133" s="40"/>
      <c r="I133" s="244"/>
      <c r="J133" s="40"/>
      <c r="K133" s="40"/>
      <c r="L133" s="44"/>
      <c r="M133" s="245"/>
      <c r="N133" s="246"/>
      <c r="O133" s="92"/>
      <c r="P133" s="92"/>
      <c r="Q133" s="92"/>
      <c r="R133" s="92"/>
      <c r="S133" s="92"/>
      <c r="T133" s="93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164</v>
      </c>
      <c r="AU133" s="17" t="s">
        <v>87</v>
      </c>
    </row>
    <row r="134" s="2" customFormat="1" ht="16.5" customHeight="1">
      <c r="A134" s="38"/>
      <c r="B134" s="39"/>
      <c r="C134" s="269" t="s">
        <v>156</v>
      </c>
      <c r="D134" s="269" t="s">
        <v>238</v>
      </c>
      <c r="E134" s="270" t="s">
        <v>793</v>
      </c>
      <c r="F134" s="271" t="s">
        <v>794</v>
      </c>
      <c r="G134" s="272" t="s">
        <v>795</v>
      </c>
      <c r="H134" s="273">
        <v>1</v>
      </c>
      <c r="I134" s="274"/>
      <c r="J134" s="275">
        <f>ROUND(I134*H134,2)</f>
        <v>0</v>
      </c>
      <c r="K134" s="276"/>
      <c r="L134" s="277"/>
      <c r="M134" s="278" t="s">
        <v>1</v>
      </c>
      <c r="N134" s="279" t="s">
        <v>42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0" t="s">
        <v>298</v>
      </c>
      <c r="AT134" s="240" t="s">
        <v>238</v>
      </c>
      <c r="AU134" s="240" t="s">
        <v>87</v>
      </c>
      <c r="AY134" s="17" t="s">
        <v>155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7" t="s">
        <v>163</v>
      </c>
      <c r="BK134" s="241">
        <f>ROUND(I134*H134,2)</f>
        <v>0</v>
      </c>
      <c r="BL134" s="17" t="s">
        <v>193</v>
      </c>
      <c r="BM134" s="240" t="s">
        <v>171</v>
      </c>
    </row>
    <row r="135" s="2" customFormat="1">
      <c r="A135" s="38"/>
      <c r="B135" s="39"/>
      <c r="C135" s="40"/>
      <c r="D135" s="242" t="s">
        <v>164</v>
      </c>
      <c r="E135" s="40"/>
      <c r="F135" s="243" t="s">
        <v>794</v>
      </c>
      <c r="G135" s="40"/>
      <c r="H135" s="40"/>
      <c r="I135" s="244"/>
      <c r="J135" s="40"/>
      <c r="K135" s="40"/>
      <c r="L135" s="44"/>
      <c r="M135" s="245"/>
      <c r="N135" s="246"/>
      <c r="O135" s="92"/>
      <c r="P135" s="92"/>
      <c r="Q135" s="92"/>
      <c r="R135" s="92"/>
      <c r="S135" s="92"/>
      <c r="T135" s="93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164</v>
      </c>
      <c r="AU135" s="17" t="s">
        <v>87</v>
      </c>
    </row>
    <row r="136" s="2" customFormat="1" ht="33" customHeight="1">
      <c r="A136" s="38"/>
      <c r="B136" s="39"/>
      <c r="C136" s="228" t="s">
        <v>162</v>
      </c>
      <c r="D136" s="228" t="s">
        <v>158</v>
      </c>
      <c r="E136" s="229" t="s">
        <v>796</v>
      </c>
      <c r="F136" s="230" t="s">
        <v>797</v>
      </c>
      <c r="G136" s="231" t="s">
        <v>161</v>
      </c>
      <c r="H136" s="232">
        <v>2</v>
      </c>
      <c r="I136" s="233"/>
      <c r="J136" s="234">
        <f>ROUND(I136*H136,2)</f>
        <v>0</v>
      </c>
      <c r="K136" s="235"/>
      <c r="L136" s="44"/>
      <c r="M136" s="236" t="s">
        <v>1</v>
      </c>
      <c r="N136" s="237" t="s">
        <v>42</v>
      </c>
      <c r="O136" s="92"/>
      <c r="P136" s="238">
        <f>O136*H136</f>
        <v>0</v>
      </c>
      <c r="Q136" s="238">
        <v>0.00097000000000000005</v>
      </c>
      <c r="R136" s="238">
        <f>Q136*H136</f>
        <v>0.0019400000000000001</v>
      </c>
      <c r="S136" s="238">
        <v>0</v>
      </c>
      <c r="T136" s="23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0" t="s">
        <v>193</v>
      </c>
      <c r="AT136" s="240" t="s">
        <v>158</v>
      </c>
      <c r="AU136" s="240" t="s">
        <v>87</v>
      </c>
      <c r="AY136" s="17" t="s">
        <v>155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7" t="s">
        <v>163</v>
      </c>
      <c r="BK136" s="241">
        <f>ROUND(I136*H136,2)</f>
        <v>0</v>
      </c>
      <c r="BL136" s="17" t="s">
        <v>193</v>
      </c>
      <c r="BM136" s="240" t="s">
        <v>177</v>
      </c>
    </row>
    <row r="137" s="2" customFormat="1">
      <c r="A137" s="38"/>
      <c r="B137" s="39"/>
      <c r="C137" s="40"/>
      <c r="D137" s="242" t="s">
        <v>164</v>
      </c>
      <c r="E137" s="40"/>
      <c r="F137" s="243" t="s">
        <v>797</v>
      </c>
      <c r="G137" s="40"/>
      <c r="H137" s="40"/>
      <c r="I137" s="244"/>
      <c r="J137" s="40"/>
      <c r="K137" s="40"/>
      <c r="L137" s="44"/>
      <c r="M137" s="245"/>
      <c r="N137" s="246"/>
      <c r="O137" s="92"/>
      <c r="P137" s="92"/>
      <c r="Q137" s="92"/>
      <c r="R137" s="92"/>
      <c r="S137" s="92"/>
      <c r="T137" s="93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164</v>
      </c>
      <c r="AU137" s="17" t="s">
        <v>87</v>
      </c>
    </row>
    <row r="138" s="2" customFormat="1" ht="33" customHeight="1">
      <c r="A138" s="38"/>
      <c r="B138" s="39"/>
      <c r="C138" s="228" t="s">
        <v>163</v>
      </c>
      <c r="D138" s="228" t="s">
        <v>158</v>
      </c>
      <c r="E138" s="229" t="s">
        <v>798</v>
      </c>
      <c r="F138" s="230" t="s">
        <v>799</v>
      </c>
      <c r="G138" s="231" t="s">
        <v>161</v>
      </c>
      <c r="H138" s="232">
        <v>1</v>
      </c>
      <c r="I138" s="233"/>
      <c r="J138" s="234">
        <f>ROUND(I138*H138,2)</f>
        <v>0</v>
      </c>
      <c r="K138" s="235"/>
      <c r="L138" s="44"/>
      <c r="M138" s="236" t="s">
        <v>1</v>
      </c>
      <c r="N138" s="237" t="s">
        <v>42</v>
      </c>
      <c r="O138" s="92"/>
      <c r="P138" s="238">
        <f>O138*H138</f>
        <v>0</v>
      </c>
      <c r="Q138" s="238">
        <v>0.00023000000000000001</v>
      </c>
      <c r="R138" s="238">
        <f>Q138*H138</f>
        <v>0.00023000000000000001</v>
      </c>
      <c r="S138" s="238">
        <v>0</v>
      </c>
      <c r="T138" s="23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0" t="s">
        <v>193</v>
      </c>
      <c r="AT138" s="240" t="s">
        <v>158</v>
      </c>
      <c r="AU138" s="240" t="s">
        <v>87</v>
      </c>
      <c r="AY138" s="17" t="s">
        <v>155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7" t="s">
        <v>163</v>
      </c>
      <c r="BK138" s="241">
        <f>ROUND(I138*H138,2)</f>
        <v>0</v>
      </c>
      <c r="BL138" s="17" t="s">
        <v>193</v>
      </c>
      <c r="BM138" s="240" t="s">
        <v>181</v>
      </c>
    </row>
    <row r="139" s="2" customFormat="1">
      <c r="A139" s="38"/>
      <c r="B139" s="39"/>
      <c r="C139" s="40"/>
      <c r="D139" s="242" t="s">
        <v>164</v>
      </c>
      <c r="E139" s="40"/>
      <c r="F139" s="243" t="s">
        <v>799</v>
      </c>
      <c r="G139" s="40"/>
      <c r="H139" s="40"/>
      <c r="I139" s="244"/>
      <c r="J139" s="40"/>
      <c r="K139" s="40"/>
      <c r="L139" s="44"/>
      <c r="M139" s="245"/>
      <c r="N139" s="246"/>
      <c r="O139" s="92"/>
      <c r="P139" s="92"/>
      <c r="Q139" s="92"/>
      <c r="R139" s="92"/>
      <c r="S139" s="92"/>
      <c r="T139" s="93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164</v>
      </c>
      <c r="AU139" s="17" t="s">
        <v>87</v>
      </c>
    </row>
    <row r="140" s="2" customFormat="1" ht="21.75" customHeight="1">
      <c r="A140" s="38"/>
      <c r="B140" s="39"/>
      <c r="C140" s="269" t="s">
        <v>171</v>
      </c>
      <c r="D140" s="269" t="s">
        <v>238</v>
      </c>
      <c r="E140" s="270" t="s">
        <v>800</v>
      </c>
      <c r="F140" s="271" t="s">
        <v>801</v>
      </c>
      <c r="G140" s="272" t="s">
        <v>161</v>
      </c>
      <c r="H140" s="273">
        <v>1</v>
      </c>
      <c r="I140" s="274"/>
      <c r="J140" s="275">
        <f>ROUND(I140*H140,2)</f>
        <v>0</v>
      </c>
      <c r="K140" s="276"/>
      <c r="L140" s="277"/>
      <c r="M140" s="278" t="s">
        <v>1</v>
      </c>
      <c r="N140" s="279" t="s">
        <v>42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0" t="s">
        <v>298</v>
      </c>
      <c r="AT140" s="240" t="s">
        <v>238</v>
      </c>
      <c r="AU140" s="240" t="s">
        <v>87</v>
      </c>
      <c r="AY140" s="17" t="s">
        <v>155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7" t="s">
        <v>163</v>
      </c>
      <c r="BK140" s="241">
        <f>ROUND(I140*H140,2)</f>
        <v>0</v>
      </c>
      <c r="BL140" s="17" t="s">
        <v>193</v>
      </c>
      <c r="BM140" s="240" t="s">
        <v>802</v>
      </c>
    </row>
    <row r="141" s="2" customFormat="1">
      <c r="A141" s="38"/>
      <c r="B141" s="39"/>
      <c r="C141" s="40"/>
      <c r="D141" s="242" t="s">
        <v>164</v>
      </c>
      <c r="E141" s="40"/>
      <c r="F141" s="243" t="s">
        <v>801</v>
      </c>
      <c r="G141" s="40"/>
      <c r="H141" s="40"/>
      <c r="I141" s="244"/>
      <c r="J141" s="40"/>
      <c r="K141" s="40"/>
      <c r="L141" s="44"/>
      <c r="M141" s="245"/>
      <c r="N141" s="246"/>
      <c r="O141" s="92"/>
      <c r="P141" s="92"/>
      <c r="Q141" s="92"/>
      <c r="R141" s="92"/>
      <c r="S141" s="92"/>
      <c r="T141" s="93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164</v>
      </c>
      <c r="AU141" s="17" t="s">
        <v>87</v>
      </c>
    </row>
    <row r="142" s="2" customFormat="1" ht="16.5" customHeight="1">
      <c r="A142" s="38"/>
      <c r="B142" s="39"/>
      <c r="C142" s="228" t="s">
        <v>187</v>
      </c>
      <c r="D142" s="228" t="s">
        <v>158</v>
      </c>
      <c r="E142" s="229" t="s">
        <v>803</v>
      </c>
      <c r="F142" s="230" t="s">
        <v>804</v>
      </c>
      <c r="G142" s="231" t="s">
        <v>170</v>
      </c>
      <c r="H142" s="232">
        <v>20</v>
      </c>
      <c r="I142" s="233"/>
      <c r="J142" s="234">
        <f>ROUND(I142*H142,2)</f>
        <v>0</v>
      </c>
      <c r="K142" s="235"/>
      <c r="L142" s="44"/>
      <c r="M142" s="236" t="s">
        <v>1</v>
      </c>
      <c r="N142" s="237" t="s">
        <v>42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0" t="s">
        <v>193</v>
      </c>
      <c r="AT142" s="240" t="s">
        <v>158</v>
      </c>
      <c r="AU142" s="240" t="s">
        <v>87</v>
      </c>
      <c r="AY142" s="17" t="s">
        <v>155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7" t="s">
        <v>163</v>
      </c>
      <c r="BK142" s="241">
        <f>ROUND(I142*H142,2)</f>
        <v>0</v>
      </c>
      <c r="BL142" s="17" t="s">
        <v>193</v>
      </c>
      <c r="BM142" s="240" t="s">
        <v>190</v>
      </c>
    </row>
    <row r="143" s="2" customFormat="1">
      <c r="A143" s="38"/>
      <c r="B143" s="39"/>
      <c r="C143" s="40"/>
      <c r="D143" s="242" t="s">
        <v>164</v>
      </c>
      <c r="E143" s="40"/>
      <c r="F143" s="243" t="s">
        <v>804</v>
      </c>
      <c r="G143" s="40"/>
      <c r="H143" s="40"/>
      <c r="I143" s="244"/>
      <c r="J143" s="40"/>
      <c r="K143" s="40"/>
      <c r="L143" s="44"/>
      <c r="M143" s="245"/>
      <c r="N143" s="246"/>
      <c r="O143" s="92"/>
      <c r="P143" s="92"/>
      <c r="Q143" s="92"/>
      <c r="R143" s="92"/>
      <c r="S143" s="92"/>
      <c r="T143" s="93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164</v>
      </c>
      <c r="AU143" s="17" t="s">
        <v>87</v>
      </c>
    </row>
    <row r="144" s="2" customFormat="1" ht="21.75" customHeight="1">
      <c r="A144" s="38"/>
      <c r="B144" s="39"/>
      <c r="C144" s="228" t="s">
        <v>177</v>
      </c>
      <c r="D144" s="228" t="s">
        <v>158</v>
      </c>
      <c r="E144" s="229" t="s">
        <v>805</v>
      </c>
      <c r="F144" s="230" t="s">
        <v>806</v>
      </c>
      <c r="G144" s="231" t="s">
        <v>161</v>
      </c>
      <c r="H144" s="232">
        <v>1</v>
      </c>
      <c r="I144" s="233"/>
      <c r="J144" s="234">
        <f>ROUND(I144*H144,2)</f>
        <v>0</v>
      </c>
      <c r="K144" s="235"/>
      <c r="L144" s="44"/>
      <c r="M144" s="236" t="s">
        <v>1</v>
      </c>
      <c r="N144" s="237" t="s">
        <v>42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0" t="s">
        <v>193</v>
      </c>
      <c r="AT144" s="240" t="s">
        <v>158</v>
      </c>
      <c r="AU144" s="240" t="s">
        <v>87</v>
      </c>
      <c r="AY144" s="17" t="s">
        <v>155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7" t="s">
        <v>163</v>
      </c>
      <c r="BK144" s="241">
        <f>ROUND(I144*H144,2)</f>
        <v>0</v>
      </c>
      <c r="BL144" s="17" t="s">
        <v>193</v>
      </c>
      <c r="BM144" s="240" t="s">
        <v>193</v>
      </c>
    </row>
    <row r="145" s="2" customFormat="1">
      <c r="A145" s="38"/>
      <c r="B145" s="39"/>
      <c r="C145" s="40"/>
      <c r="D145" s="242" t="s">
        <v>164</v>
      </c>
      <c r="E145" s="40"/>
      <c r="F145" s="243" t="s">
        <v>806</v>
      </c>
      <c r="G145" s="40"/>
      <c r="H145" s="40"/>
      <c r="I145" s="244"/>
      <c r="J145" s="40"/>
      <c r="K145" s="40"/>
      <c r="L145" s="44"/>
      <c r="M145" s="245"/>
      <c r="N145" s="246"/>
      <c r="O145" s="92"/>
      <c r="P145" s="92"/>
      <c r="Q145" s="92"/>
      <c r="R145" s="92"/>
      <c r="S145" s="92"/>
      <c r="T145" s="93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164</v>
      </c>
      <c r="AU145" s="17" t="s">
        <v>87</v>
      </c>
    </row>
    <row r="146" s="2" customFormat="1" ht="21.75" customHeight="1">
      <c r="A146" s="38"/>
      <c r="B146" s="39"/>
      <c r="C146" s="269" t="s">
        <v>195</v>
      </c>
      <c r="D146" s="269" t="s">
        <v>238</v>
      </c>
      <c r="E146" s="270" t="s">
        <v>807</v>
      </c>
      <c r="F146" s="271" t="s">
        <v>808</v>
      </c>
      <c r="G146" s="272" t="s">
        <v>161</v>
      </c>
      <c r="H146" s="273">
        <v>1</v>
      </c>
      <c r="I146" s="274"/>
      <c r="J146" s="275">
        <f>ROUND(I146*H146,2)</f>
        <v>0</v>
      </c>
      <c r="K146" s="276"/>
      <c r="L146" s="277"/>
      <c r="M146" s="278" t="s">
        <v>1</v>
      </c>
      <c r="N146" s="279" t="s">
        <v>42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0" t="s">
        <v>298</v>
      </c>
      <c r="AT146" s="240" t="s">
        <v>238</v>
      </c>
      <c r="AU146" s="240" t="s">
        <v>87</v>
      </c>
      <c r="AY146" s="17" t="s">
        <v>155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7" t="s">
        <v>163</v>
      </c>
      <c r="BK146" s="241">
        <f>ROUND(I146*H146,2)</f>
        <v>0</v>
      </c>
      <c r="BL146" s="17" t="s">
        <v>193</v>
      </c>
      <c r="BM146" s="240" t="s">
        <v>198</v>
      </c>
    </row>
    <row r="147" s="2" customFormat="1">
      <c r="A147" s="38"/>
      <c r="B147" s="39"/>
      <c r="C147" s="40"/>
      <c r="D147" s="242" t="s">
        <v>164</v>
      </c>
      <c r="E147" s="40"/>
      <c r="F147" s="243" t="s">
        <v>808</v>
      </c>
      <c r="G147" s="40"/>
      <c r="H147" s="40"/>
      <c r="I147" s="244"/>
      <c r="J147" s="40"/>
      <c r="K147" s="40"/>
      <c r="L147" s="44"/>
      <c r="M147" s="245"/>
      <c r="N147" s="246"/>
      <c r="O147" s="92"/>
      <c r="P147" s="92"/>
      <c r="Q147" s="92"/>
      <c r="R147" s="92"/>
      <c r="S147" s="92"/>
      <c r="T147" s="93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164</v>
      </c>
      <c r="AU147" s="17" t="s">
        <v>87</v>
      </c>
    </row>
    <row r="148" s="2" customFormat="1" ht="21.75" customHeight="1">
      <c r="A148" s="38"/>
      <c r="B148" s="39"/>
      <c r="C148" s="228" t="s">
        <v>181</v>
      </c>
      <c r="D148" s="228" t="s">
        <v>158</v>
      </c>
      <c r="E148" s="229" t="s">
        <v>809</v>
      </c>
      <c r="F148" s="230" t="s">
        <v>810</v>
      </c>
      <c r="G148" s="231" t="s">
        <v>227</v>
      </c>
      <c r="H148" s="232">
        <v>0.012</v>
      </c>
      <c r="I148" s="233"/>
      <c r="J148" s="234">
        <f>ROUND(I148*H148,2)</f>
        <v>0</v>
      </c>
      <c r="K148" s="235"/>
      <c r="L148" s="44"/>
      <c r="M148" s="236" t="s">
        <v>1</v>
      </c>
      <c r="N148" s="237" t="s">
        <v>42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0" t="s">
        <v>193</v>
      </c>
      <c r="AT148" s="240" t="s">
        <v>158</v>
      </c>
      <c r="AU148" s="240" t="s">
        <v>87</v>
      </c>
      <c r="AY148" s="17" t="s">
        <v>155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7" t="s">
        <v>163</v>
      </c>
      <c r="BK148" s="241">
        <f>ROUND(I148*H148,2)</f>
        <v>0</v>
      </c>
      <c r="BL148" s="17" t="s">
        <v>193</v>
      </c>
      <c r="BM148" s="240" t="s">
        <v>811</v>
      </c>
    </row>
    <row r="149" s="2" customFormat="1">
      <c r="A149" s="38"/>
      <c r="B149" s="39"/>
      <c r="C149" s="40"/>
      <c r="D149" s="242" t="s">
        <v>164</v>
      </c>
      <c r="E149" s="40"/>
      <c r="F149" s="243" t="s">
        <v>812</v>
      </c>
      <c r="G149" s="40"/>
      <c r="H149" s="40"/>
      <c r="I149" s="244"/>
      <c r="J149" s="40"/>
      <c r="K149" s="40"/>
      <c r="L149" s="44"/>
      <c r="M149" s="245"/>
      <c r="N149" s="246"/>
      <c r="O149" s="92"/>
      <c r="P149" s="92"/>
      <c r="Q149" s="92"/>
      <c r="R149" s="92"/>
      <c r="S149" s="92"/>
      <c r="T149" s="93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164</v>
      </c>
      <c r="AU149" s="17" t="s">
        <v>87</v>
      </c>
    </row>
    <row r="150" s="12" customFormat="1" ht="22.8" customHeight="1">
      <c r="A150" s="12"/>
      <c r="B150" s="212"/>
      <c r="C150" s="213"/>
      <c r="D150" s="214" t="s">
        <v>73</v>
      </c>
      <c r="E150" s="226" t="s">
        <v>813</v>
      </c>
      <c r="F150" s="226" t="s">
        <v>814</v>
      </c>
      <c r="G150" s="213"/>
      <c r="H150" s="213"/>
      <c r="I150" s="216"/>
      <c r="J150" s="227">
        <f>BK150</f>
        <v>0</v>
      </c>
      <c r="K150" s="213"/>
      <c r="L150" s="218"/>
      <c r="M150" s="219"/>
      <c r="N150" s="220"/>
      <c r="O150" s="220"/>
      <c r="P150" s="221">
        <f>SUM(P151:P174)</f>
        <v>0</v>
      </c>
      <c r="Q150" s="220"/>
      <c r="R150" s="221">
        <f>SUM(R151:R174)</f>
        <v>0.0029299999999999999</v>
      </c>
      <c r="S150" s="220"/>
      <c r="T150" s="222">
        <f>SUM(T151:T174)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3" t="s">
        <v>87</v>
      </c>
      <c r="AT150" s="224" t="s">
        <v>73</v>
      </c>
      <c r="AU150" s="224" t="s">
        <v>81</v>
      </c>
      <c r="AY150" s="223" t="s">
        <v>155</v>
      </c>
      <c r="BK150" s="225">
        <f>SUM(BK151:BK174)</f>
        <v>0</v>
      </c>
    </row>
    <row r="151" s="2" customFormat="1" ht="16.5" customHeight="1">
      <c r="A151" s="38"/>
      <c r="B151" s="39"/>
      <c r="C151" s="269" t="s">
        <v>202</v>
      </c>
      <c r="D151" s="269" t="s">
        <v>238</v>
      </c>
      <c r="E151" s="270" t="s">
        <v>815</v>
      </c>
      <c r="F151" s="271" t="s">
        <v>816</v>
      </c>
      <c r="G151" s="272" t="s">
        <v>170</v>
      </c>
      <c r="H151" s="273">
        <v>6</v>
      </c>
      <c r="I151" s="274"/>
      <c r="J151" s="275">
        <f>ROUND(I151*H151,2)</f>
        <v>0</v>
      </c>
      <c r="K151" s="276"/>
      <c r="L151" s="277"/>
      <c r="M151" s="278" t="s">
        <v>1</v>
      </c>
      <c r="N151" s="279" t="s">
        <v>42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0" t="s">
        <v>298</v>
      </c>
      <c r="AT151" s="240" t="s">
        <v>238</v>
      </c>
      <c r="AU151" s="240" t="s">
        <v>87</v>
      </c>
      <c r="AY151" s="17" t="s">
        <v>155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7" t="s">
        <v>163</v>
      </c>
      <c r="BK151" s="241">
        <f>ROUND(I151*H151,2)</f>
        <v>0</v>
      </c>
      <c r="BL151" s="17" t="s">
        <v>193</v>
      </c>
      <c r="BM151" s="240" t="s">
        <v>220</v>
      </c>
    </row>
    <row r="152" s="2" customFormat="1">
      <c r="A152" s="38"/>
      <c r="B152" s="39"/>
      <c r="C152" s="40"/>
      <c r="D152" s="242" t="s">
        <v>164</v>
      </c>
      <c r="E152" s="40"/>
      <c r="F152" s="243" t="s">
        <v>816</v>
      </c>
      <c r="G152" s="40"/>
      <c r="H152" s="40"/>
      <c r="I152" s="244"/>
      <c r="J152" s="40"/>
      <c r="K152" s="40"/>
      <c r="L152" s="44"/>
      <c r="M152" s="245"/>
      <c r="N152" s="246"/>
      <c r="O152" s="92"/>
      <c r="P152" s="92"/>
      <c r="Q152" s="92"/>
      <c r="R152" s="92"/>
      <c r="S152" s="92"/>
      <c r="T152" s="93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164</v>
      </c>
      <c r="AU152" s="17" t="s">
        <v>87</v>
      </c>
    </row>
    <row r="153" s="2" customFormat="1" ht="16.5" customHeight="1">
      <c r="A153" s="38"/>
      <c r="B153" s="39"/>
      <c r="C153" s="269" t="s">
        <v>186</v>
      </c>
      <c r="D153" s="269" t="s">
        <v>238</v>
      </c>
      <c r="E153" s="270" t="s">
        <v>817</v>
      </c>
      <c r="F153" s="271" t="s">
        <v>818</v>
      </c>
      <c r="G153" s="272" t="s">
        <v>161</v>
      </c>
      <c r="H153" s="273">
        <v>1</v>
      </c>
      <c r="I153" s="274"/>
      <c r="J153" s="275">
        <f>ROUND(I153*H153,2)</f>
        <v>0</v>
      </c>
      <c r="K153" s="276"/>
      <c r="L153" s="277"/>
      <c r="M153" s="278" t="s">
        <v>1</v>
      </c>
      <c r="N153" s="279" t="s">
        <v>42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0" t="s">
        <v>298</v>
      </c>
      <c r="AT153" s="240" t="s">
        <v>238</v>
      </c>
      <c r="AU153" s="240" t="s">
        <v>87</v>
      </c>
      <c r="AY153" s="17" t="s">
        <v>155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7" t="s">
        <v>163</v>
      </c>
      <c r="BK153" s="241">
        <f>ROUND(I153*H153,2)</f>
        <v>0</v>
      </c>
      <c r="BL153" s="17" t="s">
        <v>193</v>
      </c>
      <c r="BM153" s="240" t="s">
        <v>224</v>
      </c>
    </row>
    <row r="154" s="2" customFormat="1">
      <c r="A154" s="38"/>
      <c r="B154" s="39"/>
      <c r="C154" s="40"/>
      <c r="D154" s="242" t="s">
        <v>164</v>
      </c>
      <c r="E154" s="40"/>
      <c r="F154" s="243" t="s">
        <v>818</v>
      </c>
      <c r="G154" s="40"/>
      <c r="H154" s="40"/>
      <c r="I154" s="244"/>
      <c r="J154" s="40"/>
      <c r="K154" s="40"/>
      <c r="L154" s="44"/>
      <c r="M154" s="245"/>
      <c r="N154" s="246"/>
      <c r="O154" s="92"/>
      <c r="P154" s="92"/>
      <c r="Q154" s="92"/>
      <c r="R154" s="92"/>
      <c r="S154" s="92"/>
      <c r="T154" s="93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164</v>
      </c>
      <c r="AU154" s="17" t="s">
        <v>87</v>
      </c>
    </row>
    <row r="155" s="2" customFormat="1" ht="16.5" customHeight="1">
      <c r="A155" s="38"/>
      <c r="B155" s="39"/>
      <c r="C155" s="269" t="s">
        <v>213</v>
      </c>
      <c r="D155" s="269" t="s">
        <v>238</v>
      </c>
      <c r="E155" s="270" t="s">
        <v>819</v>
      </c>
      <c r="F155" s="271" t="s">
        <v>820</v>
      </c>
      <c r="G155" s="272" t="s">
        <v>161</v>
      </c>
      <c r="H155" s="273">
        <v>1</v>
      </c>
      <c r="I155" s="274"/>
      <c r="J155" s="275">
        <f>ROUND(I155*H155,2)</f>
        <v>0</v>
      </c>
      <c r="K155" s="276"/>
      <c r="L155" s="277"/>
      <c r="M155" s="278" t="s">
        <v>1</v>
      </c>
      <c r="N155" s="279" t="s">
        <v>42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0" t="s">
        <v>298</v>
      </c>
      <c r="AT155" s="240" t="s">
        <v>238</v>
      </c>
      <c r="AU155" s="240" t="s">
        <v>87</v>
      </c>
      <c r="AY155" s="17" t="s">
        <v>155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7" t="s">
        <v>163</v>
      </c>
      <c r="BK155" s="241">
        <f>ROUND(I155*H155,2)</f>
        <v>0</v>
      </c>
      <c r="BL155" s="17" t="s">
        <v>193</v>
      </c>
      <c r="BM155" s="240" t="s">
        <v>298</v>
      </c>
    </row>
    <row r="156" s="2" customFormat="1">
      <c r="A156" s="38"/>
      <c r="B156" s="39"/>
      <c r="C156" s="40"/>
      <c r="D156" s="242" t="s">
        <v>164</v>
      </c>
      <c r="E156" s="40"/>
      <c r="F156" s="243" t="s">
        <v>820</v>
      </c>
      <c r="G156" s="40"/>
      <c r="H156" s="40"/>
      <c r="I156" s="244"/>
      <c r="J156" s="40"/>
      <c r="K156" s="40"/>
      <c r="L156" s="44"/>
      <c r="M156" s="245"/>
      <c r="N156" s="246"/>
      <c r="O156" s="92"/>
      <c r="P156" s="92"/>
      <c r="Q156" s="92"/>
      <c r="R156" s="92"/>
      <c r="S156" s="92"/>
      <c r="T156" s="93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164</v>
      </c>
      <c r="AU156" s="17" t="s">
        <v>87</v>
      </c>
    </row>
    <row r="157" s="2" customFormat="1" ht="16.5" customHeight="1">
      <c r="A157" s="38"/>
      <c r="B157" s="39"/>
      <c r="C157" s="269" t="s">
        <v>190</v>
      </c>
      <c r="D157" s="269" t="s">
        <v>238</v>
      </c>
      <c r="E157" s="270" t="s">
        <v>821</v>
      </c>
      <c r="F157" s="271" t="s">
        <v>822</v>
      </c>
      <c r="G157" s="272" t="s">
        <v>161</v>
      </c>
      <c r="H157" s="273">
        <v>1</v>
      </c>
      <c r="I157" s="274"/>
      <c r="J157" s="275">
        <f>ROUND(I157*H157,2)</f>
        <v>0</v>
      </c>
      <c r="K157" s="276"/>
      <c r="L157" s="277"/>
      <c r="M157" s="278" t="s">
        <v>1</v>
      </c>
      <c r="N157" s="279" t="s">
        <v>42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0" t="s">
        <v>298</v>
      </c>
      <c r="AT157" s="240" t="s">
        <v>238</v>
      </c>
      <c r="AU157" s="240" t="s">
        <v>87</v>
      </c>
      <c r="AY157" s="17" t="s">
        <v>155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7" t="s">
        <v>163</v>
      </c>
      <c r="BK157" s="241">
        <f>ROUND(I157*H157,2)</f>
        <v>0</v>
      </c>
      <c r="BL157" s="17" t="s">
        <v>193</v>
      </c>
      <c r="BM157" s="240" t="s">
        <v>228</v>
      </c>
    </row>
    <row r="158" s="2" customFormat="1">
      <c r="A158" s="38"/>
      <c r="B158" s="39"/>
      <c r="C158" s="40"/>
      <c r="D158" s="242" t="s">
        <v>164</v>
      </c>
      <c r="E158" s="40"/>
      <c r="F158" s="243" t="s">
        <v>822</v>
      </c>
      <c r="G158" s="40"/>
      <c r="H158" s="40"/>
      <c r="I158" s="244"/>
      <c r="J158" s="40"/>
      <c r="K158" s="40"/>
      <c r="L158" s="44"/>
      <c r="M158" s="245"/>
      <c r="N158" s="246"/>
      <c r="O158" s="92"/>
      <c r="P158" s="92"/>
      <c r="Q158" s="92"/>
      <c r="R158" s="92"/>
      <c r="S158" s="92"/>
      <c r="T158" s="93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164</v>
      </c>
      <c r="AU158" s="17" t="s">
        <v>87</v>
      </c>
    </row>
    <row r="159" s="2" customFormat="1" ht="16.5" customHeight="1">
      <c r="A159" s="38"/>
      <c r="B159" s="39"/>
      <c r="C159" s="269" t="s">
        <v>8</v>
      </c>
      <c r="D159" s="269" t="s">
        <v>238</v>
      </c>
      <c r="E159" s="270" t="s">
        <v>823</v>
      </c>
      <c r="F159" s="271" t="s">
        <v>824</v>
      </c>
      <c r="G159" s="272" t="s">
        <v>161</v>
      </c>
      <c r="H159" s="273">
        <v>1</v>
      </c>
      <c r="I159" s="274"/>
      <c r="J159" s="275">
        <f>ROUND(I159*H159,2)</f>
        <v>0</v>
      </c>
      <c r="K159" s="276"/>
      <c r="L159" s="277"/>
      <c r="M159" s="278" t="s">
        <v>1</v>
      </c>
      <c r="N159" s="279" t="s">
        <v>42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0" t="s">
        <v>298</v>
      </c>
      <c r="AT159" s="240" t="s">
        <v>238</v>
      </c>
      <c r="AU159" s="240" t="s">
        <v>87</v>
      </c>
      <c r="AY159" s="17" t="s">
        <v>155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7" t="s">
        <v>163</v>
      </c>
      <c r="BK159" s="241">
        <f>ROUND(I159*H159,2)</f>
        <v>0</v>
      </c>
      <c r="BL159" s="17" t="s">
        <v>193</v>
      </c>
      <c r="BM159" s="240" t="s">
        <v>232</v>
      </c>
    </row>
    <row r="160" s="2" customFormat="1">
      <c r="A160" s="38"/>
      <c r="B160" s="39"/>
      <c r="C160" s="40"/>
      <c r="D160" s="242" t="s">
        <v>164</v>
      </c>
      <c r="E160" s="40"/>
      <c r="F160" s="243" t="s">
        <v>824</v>
      </c>
      <c r="G160" s="40"/>
      <c r="H160" s="40"/>
      <c r="I160" s="244"/>
      <c r="J160" s="40"/>
      <c r="K160" s="40"/>
      <c r="L160" s="44"/>
      <c r="M160" s="245"/>
      <c r="N160" s="246"/>
      <c r="O160" s="92"/>
      <c r="P160" s="92"/>
      <c r="Q160" s="92"/>
      <c r="R160" s="92"/>
      <c r="S160" s="92"/>
      <c r="T160" s="93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164</v>
      </c>
      <c r="AU160" s="17" t="s">
        <v>87</v>
      </c>
    </row>
    <row r="161" s="2" customFormat="1" ht="16.5" customHeight="1">
      <c r="A161" s="38"/>
      <c r="B161" s="39"/>
      <c r="C161" s="269" t="s">
        <v>193</v>
      </c>
      <c r="D161" s="269" t="s">
        <v>238</v>
      </c>
      <c r="E161" s="270" t="s">
        <v>825</v>
      </c>
      <c r="F161" s="271" t="s">
        <v>826</v>
      </c>
      <c r="G161" s="272" t="s">
        <v>161</v>
      </c>
      <c r="H161" s="273">
        <v>1</v>
      </c>
      <c r="I161" s="274"/>
      <c r="J161" s="275">
        <f>ROUND(I161*H161,2)</f>
        <v>0</v>
      </c>
      <c r="K161" s="276"/>
      <c r="L161" s="277"/>
      <c r="M161" s="278" t="s">
        <v>1</v>
      </c>
      <c r="N161" s="279" t="s">
        <v>42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0" t="s">
        <v>298</v>
      </c>
      <c r="AT161" s="240" t="s">
        <v>238</v>
      </c>
      <c r="AU161" s="240" t="s">
        <v>87</v>
      </c>
      <c r="AY161" s="17" t="s">
        <v>155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7" t="s">
        <v>163</v>
      </c>
      <c r="BK161" s="241">
        <f>ROUND(I161*H161,2)</f>
        <v>0</v>
      </c>
      <c r="BL161" s="17" t="s">
        <v>193</v>
      </c>
      <c r="BM161" s="240" t="s">
        <v>236</v>
      </c>
    </row>
    <row r="162" s="2" customFormat="1">
      <c r="A162" s="38"/>
      <c r="B162" s="39"/>
      <c r="C162" s="40"/>
      <c r="D162" s="242" t="s">
        <v>164</v>
      </c>
      <c r="E162" s="40"/>
      <c r="F162" s="243" t="s">
        <v>826</v>
      </c>
      <c r="G162" s="40"/>
      <c r="H162" s="40"/>
      <c r="I162" s="244"/>
      <c r="J162" s="40"/>
      <c r="K162" s="40"/>
      <c r="L162" s="44"/>
      <c r="M162" s="245"/>
      <c r="N162" s="246"/>
      <c r="O162" s="92"/>
      <c r="P162" s="92"/>
      <c r="Q162" s="92"/>
      <c r="R162" s="92"/>
      <c r="S162" s="92"/>
      <c r="T162" s="93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164</v>
      </c>
      <c r="AU162" s="17" t="s">
        <v>87</v>
      </c>
    </row>
    <row r="163" s="2" customFormat="1" ht="33" customHeight="1">
      <c r="A163" s="38"/>
      <c r="B163" s="39"/>
      <c r="C163" s="228" t="s">
        <v>229</v>
      </c>
      <c r="D163" s="228" t="s">
        <v>158</v>
      </c>
      <c r="E163" s="229" t="s">
        <v>827</v>
      </c>
      <c r="F163" s="230" t="s">
        <v>828</v>
      </c>
      <c r="G163" s="231" t="s">
        <v>444</v>
      </c>
      <c r="H163" s="232">
        <v>1</v>
      </c>
      <c r="I163" s="233"/>
      <c r="J163" s="234">
        <f>ROUND(I163*H163,2)</f>
        <v>0</v>
      </c>
      <c r="K163" s="235"/>
      <c r="L163" s="44"/>
      <c r="M163" s="236" t="s">
        <v>1</v>
      </c>
      <c r="N163" s="237" t="s">
        <v>42</v>
      </c>
      <c r="O163" s="92"/>
      <c r="P163" s="238">
        <f>O163*H163</f>
        <v>0</v>
      </c>
      <c r="Q163" s="238">
        <v>0.0026099999999999999</v>
      </c>
      <c r="R163" s="238">
        <f>Q163*H163</f>
        <v>0.0026099999999999999</v>
      </c>
      <c r="S163" s="238">
        <v>0</v>
      </c>
      <c r="T163" s="23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0" t="s">
        <v>193</v>
      </c>
      <c r="AT163" s="240" t="s">
        <v>158</v>
      </c>
      <c r="AU163" s="240" t="s">
        <v>87</v>
      </c>
      <c r="AY163" s="17" t="s">
        <v>155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7" t="s">
        <v>163</v>
      </c>
      <c r="BK163" s="241">
        <f>ROUND(I163*H163,2)</f>
        <v>0</v>
      </c>
      <c r="BL163" s="17" t="s">
        <v>193</v>
      </c>
      <c r="BM163" s="240" t="s">
        <v>241</v>
      </c>
    </row>
    <row r="164" s="2" customFormat="1">
      <c r="A164" s="38"/>
      <c r="B164" s="39"/>
      <c r="C164" s="40"/>
      <c r="D164" s="242" t="s">
        <v>164</v>
      </c>
      <c r="E164" s="40"/>
      <c r="F164" s="243" t="s">
        <v>828</v>
      </c>
      <c r="G164" s="40"/>
      <c r="H164" s="40"/>
      <c r="I164" s="244"/>
      <c r="J164" s="40"/>
      <c r="K164" s="40"/>
      <c r="L164" s="44"/>
      <c r="M164" s="245"/>
      <c r="N164" s="246"/>
      <c r="O164" s="92"/>
      <c r="P164" s="92"/>
      <c r="Q164" s="92"/>
      <c r="R164" s="92"/>
      <c r="S164" s="92"/>
      <c r="T164" s="93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164</v>
      </c>
      <c r="AU164" s="17" t="s">
        <v>87</v>
      </c>
    </row>
    <row r="165" s="2" customFormat="1" ht="21.75" customHeight="1">
      <c r="A165" s="38"/>
      <c r="B165" s="39"/>
      <c r="C165" s="269" t="s">
        <v>198</v>
      </c>
      <c r="D165" s="269" t="s">
        <v>238</v>
      </c>
      <c r="E165" s="270" t="s">
        <v>829</v>
      </c>
      <c r="F165" s="271" t="s">
        <v>830</v>
      </c>
      <c r="G165" s="272" t="s">
        <v>161</v>
      </c>
      <c r="H165" s="273">
        <v>1</v>
      </c>
      <c r="I165" s="274"/>
      <c r="J165" s="275">
        <f>ROUND(I165*H165,2)</f>
        <v>0</v>
      </c>
      <c r="K165" s="276"/>
      <c r="L165" s="277"/>
      <c r="M165" s="278" t="s">
        <v>1</v>
      </c>
      <c r="N165" s="279" t="s">
        <v>42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0" t="s">
        <v>298</v>
      </c>
      <c r="AT165" s="240" t="s">
        <v>238</v>
      </c>
      <c r="AU165" s="240" t="s">
        <v>87</v>
      </c>
      <c r="AY165" s="17" t="s">
        <v>155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7" t="s">
        <v>163</v>
      </c>
      <c r="BK165" s="241">
        <f>ROUND(I165*H165,2)</f>
        <v>0</v>
      </c>
      <c r="BL165" s="17" t="s">
        <v>193</v>
      </c>
      <c r="BM165" s="240" t="s">
        <v>245</v>
      </c>
    </row>
    <row r="166" s="2" customFormat="1">
      <c r="A166" s="38"/>
      <c r="B166" s="39"/>
      <c r="C166" s="40"/>
      <c r="D166" s="242" t="s">
        <v>164</v>
      </c>
      <c r="E166" s="40"/>
      <c r="F166" s="243" t="s">
        <v>830</v>
      </c>
      <c r="G166" s="40"/>
      <c r="H166" s="40"/>
      <c r="I166" s="244"/>
      <c r="J166" s="40"/>
      <c r="K166" s="40"/>
      <c r="L166" s="44"/>
      <c r="M166" s="245"/>
      <c r="N166" s="246"/>
      <c r="O166" s="92"/>
      <c r="P166" s="92"/>
      <c r="Q166" s="92"/>
      <c r="R166" s="92"/>
      <c r="S166" s="92"/>
      <c r="T166" s="93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164</v>
      </c>
      <c r="AU166" s="17" t="s">
        <v>87</v>
      </c>
    </row>
    <row r="167" s="2" customFormat="1" ht="21.75" customHeight="1">
      <c r="A167" s="38"/>
      <c r="B167" s="39"/>
      <c r="C167" s="228" t="s">
        <v>237</v>
      </c>
      <c r="D167" s="228" t="s">
        <v>158</v>
      </c>
      <c r="E167" s="229" t="s">
        <v>831</v>
      </c>
      <c r="F167" s="230" t="s">
        <v>832</v>
      </c>
      <c r="G167" s="231" t="s">
        <v>161</v>
      </c>
      <c r="H167" s="232">
        <v>1</v>
      </c>
      <c r="I167" s="233"/>
      <c r="J167" s="234">
        <f>ROUND(I167*H167,2)</f>
        <v>0</v>
      </c>
      <c r="K167" s="235"/>
      <c r="L167" s="44"/>
      <c r="M167" s="236" t="s">
        <v>1</v>
      </c>
      <c r="N167" s="237" t="s">
        <v>42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0" t="s">
        <v>193</v>
      </c>
      <c r="AT167" s="240" t="s">
        <v>158</v>
      </c>
      <c r="AU167" s="240" t="s">
        <v>87</v>
      </c>
      <c r="AY167" s="17" t="s">
        <v>155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7" t="s">
        <v>163</v>
      </c>
      <c r="BK167" s="241">
        <f>ROUND(I167*H167,2)</f>
        <v>0</v>
      </c>
      <c r="BL167" s="17" t="s">
        <v>193</v>
      </c>
      <c r="BM167" s="240" t="s">
        <v>252</v>
      </c>
    </row>
    <row r="168" s="2" customFormat="1">
      <c r="A168" s="38"/>
      <c r="B168" s="39"/>
      <c r="C168" s="40"/>
      <c r="D168" s="242" t="s">
        <v>164</v>
      </c>
      <c r="E168" s="40"/>
      <c r="F168" s="243" t="s">
        <v>832</v>
      </c>
      <c r="G168" s="40"/>
      <c r="H168" s="40"/>
      <c r="I168" s="244"/>
      <c r="J168" s="40"/>
      <c r="K168" s="40"/>
      <c r="L168" s="44"/>
      <c r="M168" s="245"/>
      <c r="N168" s="246"/>
      <c r="O168" s="92"/>
      <c r="P168" s="92"/>
      <c r="Q168" s="92"/>
      <c r="R168" s="92"/>
      <c r="S168" s="92"/>
      <c r="T168" s="93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164</v>
      </c>
      <c r="AU168" s="17" t="s">
        <v>87</v>
      </c>
    </row>
    <row r="169" s="2" customFormat="1" ht="16.5" customHeight="1">
      <c r="A169" s="38"/>
      <c r="B169" s="39"/>
      <c r="C169" s="269" t="s">
        <v>201</v>
      </c>
      <c r="D169" s="269" t="s">
        <v>238</v>
      </c>
      <c r="E169" s="270" t="s">
        <v>833</v>
      </c>
      <c r="F169" s="271" t="s">
        <v>834</v>
      </c>
      <c r="G169" s="272" t="s">
        <v>161</v>
      </c>
      <c r="H169" s="273">
        <v>1</v>
      </c>
      <c r="I169" s="274"/>
      <c r="J169" s="275">
        <f>ROUND(I169*H169,2)</f>
        <v>0</v>
      </c>
      <c r="K169" s="276"/>
      <c r="L169" s="277"/>
      <c r="M169" s="278" t="s">
        <v>1</v>
      </c>
      <c r="N169" s="279" t="s">
        <v>42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0" t="s">
        <v>298</v>
      </c>
      <c r="AT169" s="240" t="s">
        <v>238</v>
      </c>
      <c r="AU169" s="240" t="s">
        <v>87</v>
      </c>
      <c r="AY169" s="17" t="s">
        <v>155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7" t="s">
        <v>163</v>
      </c>
      <c r="BK169" s="241">
        <f>ROUND(I169*H169,2)</f>
        <v>0</v>
      </c>
      <c r="BL169" s="17" t="s">
        <v>193</v>
      </c>
      <c r="BM169" s="240" t="s">
        <v>258</v>
      </c>
    </row>
    <row r="170" s="2" customFormat="1">
      <c r="A170" s="38"/>
      <c r="B170" s="39"/>
      <c r="C170" s="40"/>
      <c r="D170" s="242" t="s">
        <v>164</v>
      </c>
      <c r="E170" s="40"/>
      <c r="F170" s="243" t="s">
        <v>834</v>
      </c>
      <c r="G170" s="40"/>
      <c r="H170" s="40"/>
      <c r="I170" s="244"/>
      <c r="J170" s="40"/>
      <c r="K170" s="40"/>
      <c r="L170" s="44"/>
      <c r="M170" s="245"/>
      <c r="N170" s="246"/>
      <c r="O170" s="92"/>
      <c r="P170" s="92"/>
      <c r="Q170" s="92"/>
      <c r="R170" s="92"/>
      <c r="S170" s="92"/>
      <c r="T170" s="93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164</v>
      </c>
      <c r="AU170" s="17" t="s">
        <v>87</v>
      </c>
    </row>
    <row r="171" s="2" customFormat="1" ht="21.75" customHeight="1">
      <c r="A171" s="38"/>
      <c r="B171" s="39"/>
      <c r="C171" s="269" t="s">
        <v>7</v>
      </c>
      <c r="D171" s="269" t="s">
        <v>238</v>
      </c>
      <c r="E171" s="270" t="s">
        <v>835</v>
      </c>
      <c r="F171" s="271" t="s">
        <v>836</v>
      </c>
      <c r="G171" s="272" t="s">
        <v>161</v>
      </c>
      <c r="H171" s="273">
        <v>1</v>
      </c>
      <c r="I171" s="274"/>
      <c r="J171" s="275">
        <f>ROUND(I171*H171,2)</f>
        <v>0</v>
      </c>
      <c r="K171" s="276"/>
      <c r="L171" s="277"/>
      <c r="M171" s="278" t="s">
        <v>1</v>
      </c>
      <c r="N171" s="279" t="s">
        <v>42</v>
      </c>
      <c r="O171" s="92"/>
      <c r="P171" s="238">
        <f>O171*H171</f>
        <v>0</v>
      </c>
      <c r="Q171" s="238">
        <v>0.00032000000000000003</v>
      </c>
      <c r="R171" s="238">
        <f>Q171*H171</f>
        <v>0.00032000000000000003</v>
      </c>
      <c r="S171" s="238">
        <v>0</v>
      </c>
      <c r="T171" s="23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0" t="s">
        <v>298</v>
      </c>
      <c r="AT171" s="240" t="s">
        <v>238</v>
      </c>
      <c r="AU171" s="240" t="s">
        <v>87</v>
      </c>
      <c r="AY171" s="17" t="s">
        <v>155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7" t="s">
        <v>163</v>
      </c>
      <c r="BK171" s="241">
        <f>ROUND(I171*H171,2)</f>
        <v>0</v>
      </c>
      <c r="BL171" s="17" t="s">
        <v>193</v>
      </c>
      <c r="BM171" s="240" t="s">
        <v>262</v>
      </c>
    </row>
    <row r="172" s="2" customFormat="1">
      <c r="A172" s="38"/>
      <c r="B172" s="39"/>
      <c r="C172" s="40"/>
      <c r="D172" s="242" t="s">
        <v>164</v>
      </c>
      <c r="E172" s="40"/>
      <c r="F172" s="243" t="s">
        <v>836</v>
      </c>
      <c r="G172" s="40"/>
      <c r="H172" s="40"/>
      <c r="I172" s="244"/>
      <c r="J172" s="40"/>
      <c r="K172" s="40"/>
      <c r="L172" s="44"/>
      <c r="M172" s="245"/>
      <c r="N172" s="246"/>
      <c r="O172" s="92"/>
      <c r="P172" s="92"/>
      <c r="Q172" s="92"/>
      <c r="R172" s="92"/>
      <c r="S172" s="92"/>
      <c r="T172" s="93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164</v>
      </c>
      <c r="AU172" s="17" t="s">
        <v>87</v>
      </c>
    </row>
    <row r="173" s="2" customFormat="1" ht="21.75" customHeight="1">
      <c r="A173" s="38"/>
      <c r="B173" s="39"/>
      <c r="C173" s="228" t="s">
        <v>205</v>
      </c>
      <c r="D173" s="228" t="s">
        <v>158</v>
      </c>
      <c r="E173" s="229" t="s">
        <v>837</v>
      </c>
      <c r="F173" s="230" t="s">
        <v>838</v>
      </c>
      <c r="G173" s="231" t="s">
        <v>227</v>
      </c>
      <c r="H173" s="232">
        <v>0.0030000000000000001</v>
      </c>
      <c r="I173" s="233"/>
      <c r="J173" s="234">
        <f>ROUND(I173*H173,2)</f>
        <v>0</v>
      </c>
      <c r="K173" s="235"/>
      <c r="L173" s="44"/>
      <c r="M173" s="236" t="s">
        <v>1</v>
      </c>
      <c r="N173" s="237" t="s">
        <v>42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0" t="s">
        <v>193</v>
      </c>
      <c r="AT173" s="240" t="s">
        <v>158</v>
      </c>
      <c r="AU173" s="240" t="s">
        <v>87</v>
      </c>
      <c r="AY173" s="17" t="s">
        <v>155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7" t="s">
        <v>163</v>
      </c>
      <c r="BK173" s="241">
        <f>ROUND(I173*H173,2)</f>
        <v>0</v>
      </c>
      <c r="BL173" s="17" t="s">
        <v>193</v>
      </c>
      <c r="BM173" s="240" t="s">
        <v>839</v>
      </c>
    </row>
    <row r="174" s="2" customFormat="1">
      <c r="A174" s="38"/>
      <c r="B174" s="39"/>
      <c r="C174" s="40"/>
      <c r="D174" s="242" t="s">
        <v>164</v>
      </c>
      <c r="E174" s="40"/>
      <c r="F174" s="243" t="s">
        <v>840</v>
      </c>
      <c r="G174" s="40"/>
      <c r="H174" s="40"/>
      <c r="I174" s="244"/>
      <c r="J174" s="40"/>
      <c r="K174" s="40"/>
      <c r="L174" s="44"/>
      <c r="M174" s="245"/>
      <c r="N174" s="246"/>
      <c r="O174" s="92"/>
      <c r="P174" s="92"/>
      <c r="Q174" s="92"/>
      <c r="R174" s="92"/>
      <c r="S174" s="92"/>
      <c r="T174" s="93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164</v>
      </c>
      <c r="AU174" s="17" t="s">
        <v>87</v>
      </c>
    </row>
    <row r="175" s="12" customFormat="1" ht="22.8" customHeight="1">
      <c r="A175" s="12"/>
      <c r="B175" s="212"/>
      <c r="C175" s="213"/>
      <c r="D175" s="214" t="s">
        <v>73</v>
      </c>
      <c r="E175" s="226" t="s">
        <v>841</v>
      </c>
      <c r="F175" s="226" t="s">
        <v>842</v>
      </c>
      <c r="G175" s="213"/>
      <c r="H175" s="213"/>
      <c r="I175" s="216"/>
      <c r="J175" s="227">
        <f>BK175</f>
        <v>0</v>
      </c>
      <c r="K175" s="213"/>
      <c r="L175" s="218"/>
      <c r="M175" s="219"/>
      <c r="N175" s="220"/>
      <c r="O175" s="220"/>
      <c r="P175" s="221">
        <f>SUM(P176:P189)</f>
        <v>0</v>
      </c>
      <c r="Q175" s="220"/>
      <c r="R175" s="221">
        <f>SUM(R176:R189)</f>
        <v>0.043980000000000005</v>
      </c>
      <c r="S175" s="220"/>
      <c r="T175" s="222">
        <f>SUM(T176:T189)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3" t="s">
        <v>87</v>
      </c>
      <c r="AT175" s="224" t="s">
        <v>73</v>
      </c>
      <c r="AU175" s="224" t="s">
        <v>81</v>
      </c>
      <c r="AY175" s="223" t="s">
        <v>155</v>
      </c>
      <c r="BK175" s="225">
        <f>SUM(BK176:BK189)</f>
        <v>0</v>
      </c>
    </row>
    <row r="176" s="2" customFormat="1" ht="21.75" customHeight="1">
      <c r="A176" s="38"/>
      <c r="B176" s="39"/>
      <c r="C176" s="228" t="s">
        <v>255</v>
      </c>
      <c r="D176" s="228" t="s">
        <v>158</v>
      </c>
      <c r="E176" s="229" t="s">
        <v>843</v>
      </c>
      <c r="F176" s="230" t="s">
        <v>844</v>
      </c>
      <c r="G176" s="231" t="s">
        <v>170</v>
      </c>
      <c r="H176" s="232">
        <v>20</v>
      </c>
      <c r="I176" s="233"/>
      <c r="J176" s="234">
        <f>ROUND(I176*H176,2)</f>
        <v>0</v>
      </c>
      <c r="K176" s="235"/>
      <c r="L176" s="44"/>
      <c r="M176" s="236" t="s">
        <v>1</v>
      </c>
      <c r="N176" s="237" t="s">
        <v>42</v>
      </c>
      <c r="O176" s="92"/>
      <c r="P176" s="238">
        <f>O176*H176</f>
        <v>0</v>
      </c>
      <c r="Q176" s="238">
        <v>0.00046000000000000001</v>
      </c>
      <c r="R176" s="238">
        <f>Q176*H176</f>
        <v>0.0091999999999999998</v>
      </c>
      <c r="S176" s="238">
        <v>0</v>
      </c>
      <c r="T176" s="23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0" t="s">
        <v>193</v>
      </c>
      <c r="AT176" s="240" t="s">
        <v>158</v>
      </c>
      <c r="AU176" s="240" t="s">
        <v>87</v>
      </c>
      <c r="AY176" s="17" t="s">
        <v>155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7" t="s">
        <v>163</v>
      </c>
      <c r="BK176" s="241">
        <f>ROUND(I176*H176,2)</f>
        <v>0</v>
      </c>
      <c r="BL176" s="17" t="s">
        <v>193</v>
      </c>
      <c r="BM176" s="240" t="s">
        <v>277</v>
      </c>
    </row>
    <row r="177" s="2" customFormat="1">
      <c r="A177" s="38"/>
      <c r="B177" s="39"/>
      <c r="C177" s="40"/>
      <c r="D177" s="242" t="s">
        <v>164</v>
      </c>
      <c r="E177" s="40"/>
      <c r="F177" s="243" t="s">
        <v>844</v>
      </c>
      <c r="G177" s="40"/>
      <c r="H177" s="40"/>
      <c r="I177" s="244"/>
      <c r="J177" s="40"/>
      <c r="K177" s="40"/>
      <c r="L177" s="44"/>
      <c r="M177" s="245"/>
      <c r="N177" s="246"/>
      <c r="O177" s="92"/>
      <c r="P177" s="92"/>
      <c r="Q177" s="92"/>
      <c r="R177" s="92"/>
      <c r="S177" s="92"/>
      <c r="T177" s="93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164</v>
      </c>
      <c r="AU177" s="17" t="s">
        <v>87</v>
      </c>
    </row>
    <row r="178" s="2" customFormat="1" ht="21.75" customHeight="1">
      <c r="A178" s="38"/>
      <c r="B178" s="39"/>
      <c r="C178" s="228" t="s">
        <v>212</v>
      </c>
      <c r="D178" s="228" t="s">
        <v>158</v>
      </c>
      <c r="E178" s="229" t="s">
        <v>845</v>
      </c>
      <c r="F178" s="230" t="s">
        <v>846</v>
      </c>
      <c r="G178" s="231" t="s">
        <v>170</v>
      </c>
      <c r="H178" s="232">
        <v>40</v>
      </c>
      <c r="I178" s="233"/>
      <c r="J178" s="234">
        <f>ROUND(I178*H178,2)</f>
        <v>0</v>
      </c>
      <c r="K178" s="235"/>
      <c r="L178" s="44"/>
      <c r="M178" s="236" t="s">
        <v>1</v>
      </c>
      <c r="N178" s="237" t="s">
        <v>42</v>
      </c>
      <c r="O178" s="92"/>
      <c r="P178" s="238">
        <f>O178*H178</f>
        <v>0</v>
      </c>
      <c r="Q178" s="238">
        <v>0.00055000000000000003</v>
      </c>
      <c r="R178" s="238">
        <f>Q178*H178</f>
        <v>0.022000000000000002</v>
      </c>
      <c r="S178" s="238">
        <v>0</v>
      </c>
      <c r="T178" s="23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0" t="s">
        <v>193</v>
      </c>
      <c r="AT178" s="240" t="s">
        <v>158</v>
      </c>
      <c r="AU178" s="240" t="s">
        <v>87</v>
      </c>
      <c r="AY178" s="17" t="s">
        <v>155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7" t="s">
        <v>163</v>
      </c>
      <c r="BK178" s="241">
        <f>ROUND(I178*H178,2)</f>
        <v>0</v>
      </c>
      <c r="BL178" s="17" t="s">
        <v>193</v>
      </c>
      <c r="BM178" s="240" t="s">
        <v>281</v>
      </c>
    </row>
    <row r="179" s="2" customFormat="1">
      <c r="A179" s="38"/>
      <c r="B179" s="39"/>
      <c r="C179" s="40"/>
      <c r="D179" s="242" t="s">
        <v>164</v>
      </c>
      <c r="E179" s="40"/>
      <c r="F179" s="243" t="s">
        <v>846</v>
      </c>
      <c r="G179" s="40"/>
      <c r="H179" s="40"/>
      <c r="I179" s="244"/>
      <c r="J179" s="40"/>
      <c r="K179" s="40"/>
      <c r="L179" s="44"/>
      <c r="M179" s="245"/>
      <c r="N179" s="246"/>
      <c r="O179" s="92"/>
      <c r="P179" s="92"/>
      <c r="Q179" s="92"/>
      <c r="R179" s="92"/>
      <c r="S179" s="92"/>
      <c r="T179" s="93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164</v>
      </c>
      <c r="AU179" s="17" t="s">
        <v>87</v>
      </c>
    </row>
    <row r="180" s="2" customFormat="1" ht="21.75" customHeight="1">
      <c r="A180" s="38"/>
      <c r="B180" s="39"/>
      <c r="C180" s="228" t="s">
        <v>263</v>
      </c>
      <c r="D180" s="228" t="s">
        <v>158</v>
      </c>
      <c r="E180" s="229" t="s">
        <v>847</v>
      </c>
      <c r="F180" s="230" t="s">
        <v>848</v>
      </c>
      <c r="G180" s="231" t="s">
        <v>170</v>
      </c>
      <c r="H180" s="232">
        <v>18</v>
      </c>
      <c r="I180" s="233"/>
      <c r="J180" s="234">
        <f>ROUND(I180*H180,2)</f>
        <v>0</v>
      </c>
      <c r="K180" s="235"/>
      <c r="L180" s="44"/>
      <c r="M180" s="236" t="s">
        <v>1</v>
      </c>
      <c r="N180" s="237" t="s">
        <v>42</v>
      </c>
      <c r="O180" s="92"/>
      <c r="P180" s="238">
        <f>O180*H180</f>
        <v>0</v>
      </c>
      <c r="Q180" s="238">
        <v>0.00071000000000000002</v>
      </c>
      <c r="R180" s="238">
        <f>Q180*H180</f>
        <v>0.01278</v>
      </c>
      <c r="S180" s="238">
        <v>0</v>
      </c>
      <c r="T180" s="23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0" t="s">
        <v>193</v>
      </c>
      <c r="AT180" s="240" t="s">
        <v>158</v>
      </c>
      <c r="AU180" s="240" t="s">
        <v>87</v>
      </c>
      <c r="AY180" s="17" t="s">
        <v>155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7" t="s">
        <v>163</v>
      </c>
      <c r="BK180" s="241">
        <f>ROUND(I180*H180,2)</f>
        <v>0</v>
      </c>
      <c r="BL180" s="17" t="s">
        <v>193</v>
      </c>
      <c r="BM180" s="240" t="s">
        <v>286</v>
      </c>
    </row>
    <row r="181" s="2" customFormat="1">
      <c r="A181" s="38"/>
      <c r="B181" s="39"/>
      <c r="C181" s="40"/>
      <c r="D181" s="242" t="s">
        <v>164</v>
      </c>
      <c r="E181" s="40"/>
      <c r="F181" s="243" t="s">
        <v>848</v>
      </c>
      <c r="G181" s="40"/>
      <c r="H181" s="40"/>
      <c r="I181" s="244"/>
      <c r="J181" s="40"/>
      <c r="K181" s="40"/>
      <c r="L181" s="44"/>
      <c r="M181" s="245"/>
      <c r="N181" s="246"/>
      <c r="O181" s="92"/>
      <c r="P181" s="92"/>
      <c r="Q181" s="92"/>
      <c r="R181" s="92"/>
      <c r="S181" s="92"/>
      <c r="T181" s="93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164</v>
      </c>
      <c r="AU181" s="17" t="s">
        <v>87</v>
      </c>
    </row>
    <row r="182" s="2" customFormat="1" ht="21.75" customHeight="1">
      <c r="A182" s="38"/>
      <c r="B182" s="39"/>
      <c r="C182" s="269" t="s">
        <v>216</v>
      </c>
      <c r="D182" s="269" t="s">
        <v>238</v>
      </c>
      <c r="E182" s="270" t="s">
        <v>849</v>
      </c>
      <c r="F182" s="271" t="s">
        <v>850</v>
      </c>
      <c r="G182" s="272" t="s">
        <v>444</v>
      </c>
      <c r="H182" s="273">
        <v>1</v>
      </c>
      <c r="I182" s="274"/>
      <c r="J182" s="275">
        <f>ROUND(I182*H182,2)</f>
        <v>0</v>
      </c>
      <c r="K182" s="276"/>
      <c r="L182" s="277"/>
      <c r="M182" s="278" t="s">
        <v>1</v>
      </c>
      <c r="N182" s="279" t="s">
        <v>42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0" t="s">
        <v>298</v>
      </c>
      <c r="AT182" s="240" t="s">
        <v>238</v>
      </c>
      <c r="AU182" s="240" t="s">
        <v>87</v>
      </c>
      <c r="AY182" s="17" t="s">
        <v>155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7" t="s">
        <v>163</v>
      </c>
      <c r="BK182" s="241">
        <f>ROUND(I182*H182,2)</f>
        <v>0</v>
      </c>
      <c r="BL182" s="17" t="s">
        <v>193</v>
      </c>
      <c r="BM182" s="240" t="s">
        <v>291</v>
      </c>
    </row>
    <row r="183" s="2" customFormat="1">
      <c r="A183" s="38"/>
      <c r="B183" s="39"/>
      <c r="C183" s="40"/>
      <c r="D183" s="242" t="s">
        <v>164</v>
      </c>
      <c r="E183" s="40"/>
      <c r="F183" s="243" t="s">
        <v>850</v>
      </c>
      <c r="G183" s="40"/>
      <c r="H183" s="40"/>
      <c r="I183" s="244"/>
      <c r="J183" s="40"/>
      <c r="K183" s="40"/>
      <c r="L183" s="44"/>
      <c r="M183" s="245"/>
      <c r="N183" s="246"/>
      <c r="O183" s="92"/>
      <c r="P183" s="92"/>
      <c r="Q183" s="92"/>
      <c r="R183" s="92"/>
      <c r="S183" s="92"/>
      <c r="T183" s="93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164</v>
      </c>
      <c r="AU183" s="17" t="s">
        <v>87</v>
      </c>
    </row>
    <row r="184" s="2" customFormat="1" ht="16.5" customHeight="1">
      <c r="A184" s="38"/>
      <c r="B184" s="39"/>
      <c r="C184" s="269" t="s">
        <v>274</v>
      </c>
      <c r="D184" s="269" t="s">
        <v>238</v>
      </c>
      <c r="E184" s="270" t="s">
        <v>851</v>
      </c>
      <c r="F184" s="271" t="s">
        <v>852</v>
      </c>
      <c r="G184" s="272" t="s">
        <v>161</v>
      </c>
      <c r="H184" s="273">
        <v>2</v>
      </c>
      <c r="I184" s="274"/>
      <c r="J184" s="275">
        <f>ROUND(I184*H184,2)</f>
        <v>0</v>
      </c>
      <c r="K184" s="276"/>
      <c r="L184" s="277"/>
      <c r="M184" s="278" t="s">
        <v>1</v>
      </c>
      <c r="N184" s="279" t="s">
        <v>42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0" t="s">
        <v>298</v>
      </c>
      <c r="AT184" s="240" t="s">
        <v>238</v>
      </c>
      <c r="AU184" s="240" t="s">
        <v>87</v>
      </c>
      <c r="AY184" s="17" t="s">
        <v>155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7" t="s">
        <v>163</v>
      </c>
      <c r="BK184" s="241">
        <f>ROUND(I184*H184,2)</f>
        <v>0</v>
      </c>
      <c r="BL184" s="17" t="s">
        <v>193</v>
      </c>
      <c r="BM184" s="240" t="s">
        <v>296</v>
      </c>
    </row>
    <row r="185" s="2" customFormat="1">
      <c r="A185" s="38"/>
      <c r="B185" s="39"/>
      <c r="C185" s="40"/>
      <c r="D185" s="242" t="s">
        <v>164</v>
      </c>
      <c r="E185" s="40"/>
      <c r="F185" s="243" t="s">
        <v>852</v>
      </c>
      <c r="G185" s="40"/>
      <c r="H185" s="40"/>
      <c r="I185" s="244"/>
      <c r="J185" s="40"/>
      <c r="K185" s="40"/>
      <c r="L185" s="44"/>
      <c r="M185" s="245"/>
      <c r="N185" s="246"/>
      <c r="O185" s="92"/>
      <c r="P185" s="92"/>
      <c r="Q185" s="92"/>
      <c r="R185" s="92"/>
      <c r="S185" s="92"/>
      <c r="T185" s="93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164</v>
      </c>
      <c r="AU185" s="17" t="s">
        <v>87</v>
      </c>
    </row>
    <row r="186" s="2" customFormat="1" ht="16.5" customHeight="1">
      <c r="A186" s="38"/>
      <c r="B186" s="39"/>
      <c r="C186" s="228" t="s">
        <v>220</v>
      </c>
      <c r="D186" s="228" t="s">
        <v>158</v>
      </c>
      <c r="E186" s="229" t="s">
        <v>853</v>
      </c>
      <c r="F186" s="230" t="s">
        <v>854</v>
      </c>
      <c r="G186" s="231" t="s">
        <v>170</v>
      </c>
      <c r="H186" s="232">
        <v>78</v>
      </c>
      <c r="I186" s="233"/>
      <c r="J186" s="234">
        <f>ROUND(I186*H186,2)</f>
        <v>0</v>
      </c>
      <c r="K186" s="235"/>
      <c r="L186" s="44"/>
      <c r="M186" s="236" t="s">
        <v>1</v>
      </c>
      <c r="N186" s="237" t="s">
        <v>42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0" t="s">
        <v>193</v>
      </c>
      <c r="AT186" s="240" t="s">
        <v>158</v>
      </c>
      <c r="AU186" s="240" t="s">
        <v>87</v>
      </c>
      <c r="AY186" s="17" t="s">
        <v>155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7" t="s">
        <v>163</v>
      </c>
      <c r="BK186" s="241">
        <f>ROUND(I186*H186,2)</f>
        <v>0</v>
      </c>
      <c r="BL186" s="17" t="s">
        <v>193</v>
      </c>
      <c r="BM186" s="240" t="s">
        <v>301</v>
      </c>
    </row>
    <row r="187" s="2" customFormat="1">
      <c r="A187" s="38"/>
      <c r="B187" s="39"/>
      <c r="C187" s="40"/>
      <c r="D187" s="242" t="s">
        <v>164</v>
      </c>
      <c r="E187" s="40"/>
      <c r="F187" s="243" t="s">
        <v>854</v>
      </c>
      <c r="G187" s="40"/>
      <c r="H187" s="40"/>
      <c r="I187" s="244"/>
      <c r="J187" s="40"/>
      <c r="K187" s="40"/>
      <c r="L187" s="44"/>
      <c r="M187" s="245"/>
      <c r="N187" s="246"/>
      <c r="O187" s="92"/>
      <c r="P187" s="92"/>
      <c r="Q187" s="92"/>
      <c r="R187" s="92"/>
      <c r="S187" s="92"/>
      <c r="T187" s="93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164</v>
      </c>
      <c r="AU187" s="17" t="s">
        <v>87</v>
      </c>
    </row>
    <row r="188" s="2" customFormat="1" ht="21.75" customHeight="1">
      <c r="A188" s="38"/>
      <c r="B188" s="39"/>
      <c r="C188" s="228" t="s">
        <v>283</v>
      </c>
      <c r="D188" s="228" t="s">
        <v>158</v>
      </c>
      <c r="E188" s="229" t="s">
        <v>855</v>
      </c>
      <c r="F188" s="230" t="s">
        <v>856</v>
      </c>
      <c r="G188" s="231" t="s">
        <v>227</v>
      </c>
      <c r="H188" s="232">
        <v>0.043999999999999997</v>
      </c>
      <c r="I188" s="233"/>
      <c r="J188" s="234">
        <f>ROUND(I188*H188,2)</f>
        <v>0</v>
      </c>
      <c r="K188" s="235"/>
      <c r="L188" s="44"/>
      <c r="M188" s="236" t="s">
        <v>1</v>
      </c>
      <c r="N188" s="237" t="s">
        <v>42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0" t="s">
        <v>193</v>
      </c>
      <c r="AT188" s="240" t="s">
        <v>158</v>
      </c>
      <c r="AU188" s="240" t="s">
        <v>87</v>
      </c>
      <c r="AY188" s="17" t="s">
        <v>155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7" t="s">
        <v>163</v>
      </c>
      <c r="BK188" s="241">
        <f>ROUND(I188*H188,2)</f>
        <v>0</v>
      </c>
      <c r="BL188" s="17" t="s">
        <v>193</v>
      </c>
      <c r="BM188" s="240" t="s">
        <v>857</v>
      </c>
    </row>
    <row r="189" s="2" customFormat="1">
      <c r="A189" s="38"/>
      <c r="B189" s="39"/>
      <c r="C189" s="40"/>
      <c r="D189" s="242" t="s">
        <v>164</v>
      </c>
      <c r="E189" s="40"/>
      <c r="F189" s="243" t="s">
        <v>858</v>
      </c>
      <c r="G189" s="40"/>
      <c r="H189" s="40"/>
      <c r="I189" s="244"/>
      <c r="J189" s="40"/>
      <c r="K189" s="40"/>
      <c r="L189" s="44"/>
      <c r="M189" s="245"/>
      <c r="N189" s="246"/>
      <c r="O189" s="92"/>
      <c r="P189" s="92"/>
      <c r="Q189" s="92"/>
      <c r="R189" s="92"/>
      <c r="S189" s="92"/>
      <c r="T189" s="93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164</v>
      </c>
      <c r="AU189" s="17" t="s">
        <v>87</v>
      </c>
    </row>
    <row r="190" s="12" customFormat="1" ht="22.8" customHeight="1">
      <c r="A190" s="12"/>
      <c r="B190" s="212"/>
      <c r="C190" s="213"/>
      <c r="D190" s="214" t="s">
        <v>73</v>
      </c>
      <c r="E190" s="226" t="s">
        <v>859</v>
      </c>
      <c r="F190" s="226" t="s">
        <v>860</v>
      </c>
      <c r="G190" s="213"/>
      <c r="H190" s="213"/>
      <c r="I190" s="216"/>
      <c r="J190" s="227">
        <f>BK190</f>
        <v>0</v>
      </c>
      <c r="K190" s="213"/>
      <c r="L190" s="218"/>
      <c r="M190" s="219"/>
      <c r="N190" s="220"/>
      <c r="O190" s="220"/>
      <c r="P190" s="221">
        <f>SUM(P191:P214)</f>
        <v>0</v>
      </c>
      <c r="Q190" s="220"/>
      <c r="R190" s="221">
        <f>SUM(R191:R214)</f>
        <v>0.0050899999999999999</v>
      </c>
      <c r="S190" s="220"/>
      <c r="T190" s="222">
        <f>SUM(T191:T214)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3" t="s">
        <v>87</v>
      </c>
      <c r="AT190" s="224" t="s">
        <v>73</v>
      </c>
      <c r="AU190" s="224" t="s">
        <v>81</v>
      </c>
      <c r="AY190" s="223" t="s">
        <v>155</v>
      </c>
      <c r="BK190" s="225">
        <f>SUM(BK191:BK214)</f>
        <v>0</v>
      </c>
    </row>
    <row r="191" s="2" customFormat="1" ht="21.75" customHeight="1">
      <c r="A191" s="38"/>
      <c r="B191" s="39"/>
      <c r="C191" s="228" t="s">
        <v>224</v>
      </c>
      <c r="D191" s="228" t="s">
        <v>158</v>
      </c>
      <c r="E191" s="229" t="s">
        <v>861</v>
      </c>
      <c r="F191" s="230" t="s">
        <v>862</v>
      </c>
      <c r="G191" s="231" t="s">
        <v>161</v>
      </c>
      <c r="H191" s="232">
        <v>4</v>
      </c>
      <c r="I191" s="233"/>
      <c r="J191" s="234">
        <f>ROUND(I191*H191,2)</f>
        <v>0</v>
      </c>
      <c r="K191" s="235"/>
      <c r="L191" s="44"/>
      <c r="M191" s="236" t="s">
        <v>1</v>
      </c>
      <c r="N191" s="237" t="s">
        <v>42</v>
      </c>
      <c r="O191" s="92"/>
      <c r="P191" s="238">
        <f>O191*H191</f>
        <v>0</v>
      </c>
      <c r="Q191" s="238">
        <v>0.00034000000000000002</v>
      </c>
      <c r="R191" s="238">
        <f>Q191*H191</f>
        <v>0.0013600000000000001</v>
      </c>
      <c r="S191" s="238">
        <v>0</v>
      </c>
      <c r="T191" s="239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0" t="s">
        <v>193</v>
      </c>
      <c r="AT191" s="240" t="s">
        <v>158</v>
      </c>
      <c r="AU191" s="240" t="s">
        <v>87</v>
      </c>
      <c r="AY191" s="17" t="s">
        <v>155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7" t="s">
        <v>163</v>
      </c>
      <c r="BK191" s="241">
        <f>ROUND(I191*H191,2)</f>
        <v>0</v>
      </c>
      <c r="BL191" s="17" t="s">
        <v>193</v>
      </c>
      <c r="BM191" s="240" t="s">
        <v>314</v>
      </c>
    </row>
    <row r="192" s="2" customFormat="1">
      <c r="A192" s="38"/>
      <c r="B192" s="39"/>
      <c r="C192" s="40"/>
      <c r="D192" s="242" t="s">
        <v>164</v>
      </c>
      <c r="E192" s="40"/>
      <c r="F192" s="243" t="s">
        <v>862</v>
      </c>
      <c r="G192" s="40"/>
      <c r="H192" s="40"/>
      <c r="I192" s="244"/>
      <c r="J192" s="40"/>
      <c r="K192" s="40"/>
      <c r="L192" s="44"/>
      <c r="M192" s="245"/>
      <c r="N192" s="246"/>
      <c r="O192" s="92"/>
      <c r="P192" s="92"/>
      <c r="Q192" s="92"/>
      <c r="R192" s="92"/>
      <c r="S192" s="92"/>
      <c r="T192" s="93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164</v>
      </c>
      <c r="AU192" s="17" t="s">
        <v>87</v>
      </c>
    </row>
    <row r="193" s="2" customFormat="1" ht="21.75" customHeight="1">
      <c r="A193" s="38"/>
      <c r="B193" s="39"/>
      <c r="C193" s="228" t="s">
        <v>293</v>
      </c>
      <c r="D193" s="228" t="s">
        <v>158</v>
      </c>
      <c r="E193" s="229" t="s">
        <v>863</v>
      </c>
      <c r="F193" s="230" t="s">
        <v>864</v>
      </c>
      <c r="G193" s="231" t="s">
        <v>161</v>
      </c>
      <c r="H193" s="232">
        <v>2</v>
      </c>
      <c r="I193" s="233"/>
      <c r="J193" s="234">
        <f>ROUND(I193*H193,2)</f>
        <v>0</v>
      </c>
      <c r="K193" s="235"/>
      <c r="L193" s="44"/>
      <c r="M193" s="236" t="s">
        <v>1</v>
      </c>
      <c r="N193" s="237" t="s">
        <v>42</v>
      </c>
      <c r="O193" s="92"/>
      <c r="P193" s="238">
        <f>O193*H193</f>
        <v>0</v>
      </c>
      <c r="Q193" s="238">
        <v>0.00022000000000000001</v>
      </c>
      <c r="R193" s="238">
        <f>Q193*H193</f>
        <v>0.00044000000000000002</v>
      </c>
      <c r="S193" s="238">
        <v>0</v>
      </c>
      <c r="T193" s="239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0" t="s">
        <v>193</v>
      </c>
      <c r="AT193" s="240" t="s">
        <v>158</v>
      </c>
      <c r="AU193" s="240" t="s">
        <v>87</v>
      </c>
      <c r="AY193" s="17" t="s">
        <v>155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7" t="s">
        <v>163</v>
      </c>
      <c r="BK193" s="241">
        <f>ROUND(I193*H193,2)</f>
        <v>0</v>
      </c>
      <c r="BL193" s="17" t="s">
        <v>193</v>
      </c>
      <c r="BM193" s="240" t="s">
        <v>317</v>
      </c>
    </row>
    <row r="194" s="2" customFormat="1">
      <c r="A194" s="38"/>
      <c r="B194" s="39"/>
      <c r="C194" s="40"/>
      <c r="D194" s="242" t="s">
        <v>164</v>
      </c>
      <c r="E194" s="40"/>
      <c r="F194" s="243" t="s">
        <v>864</v>
      </c>
      <c r="G194" s="40"/>
      <c r="H194" s="40"/>
      <c r="I194" s="244"/>
      <c r="J194" s="40"/>
      <c r="K194" s="40"/>
      <c r="L194" s="44"/>
      <c r="M194" s="245"/>
      <c r="N194" s="246"/>
      <c r="O194" s="92"/>
      <c r="P194" s="92"/>
      <c r="Q194" s="92"/>
      <c r="R194" s="92"/>
      <c r="S194" s="92"/>
      <c r="T194" s="93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164</v>
      </c>
      <c r="AU194" s="17" t="s">
        <v>87</v>
      </c>
    </row>
    <row r="195" s="2" customFormat="1" ht="21.75" customHeight="1">
      <c r="A195" s="38"/>
      <c r="B195" s="39"/>
      <c r="C195" s="228" t="s">
        <v>298</v>
      </c>
      <c r="D195" s="228" t="s">
        <v>158</v>
      </c>
      <c r="E195" s="229" t="s">
        <v>865</v>
      </c>
      <c r="F195" s="230" t="s">
        <v>866</v>
      </c>
      <c r="G195" s="231" t="s">
        <v>161</v>
      </c>
      <c r="H195" s="232">
        <v>1</v>
      </c>
      <c r="I195" s="233"/>
      <c r="J195" s="234">
        <f>ROUND(I195*H195,2)</f>
        <v>0</v>
      </c>
      <c r="K195" s="235"/>
      <c r="L195" s="44"/>
      <c r="M195" s="236" t="s">
        <v>1</v>
      </c>
      <c r="N195" s="237" t="s">
        <v>42</v>
      </c>
      <c r="O195" s="92"/>
      <c r="P195" s="238">
        <f>O195*H195</f>
        <v>0</v>
      </c>
      <c r="Q195" s="238">
        <v>0.00071000000000000002</v>
      </c>
      <c r="R195" s="238">
        <f>Q195*H195</f>
        <v>0.00071000000000000002</v>
      </c>
      <c r="S195" s="238">
        <v>0</v>
      </c>
      <c r="T195" s="239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0" t="s">
        <v>193</v>
      </c>
      <c r="AT195" s="240" t="s">
        <v>158</v>
      </c>
      <c r="AU195" s="240" t="s">
        <v>87</v>
      </c>
      <c r="AY195" s="17" t="s">
        <v>155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7" t="s">
        <v>163</v>
      </c>
      <c r="BK195" s="241">
        <f>ROUND(I195*H195,2)</f>
        <v>0</v>
      </c>
      <c r="BL195" s="17" t="s">
        <v>193</v>
      </c>
      <c r="BM195" s="240" t="s">
        <v>324</v>
      </c>
    </row>
    <row r="196" s="2" customFormat="1">
      <c r="A196" s="38"/>
      <c r="B196" s="39"/>
      <c r="C196" s="40"/>
      <c r="D196" s="242" t="s">
        <v>164</v>
      </c>
      <c r="E196" s="40"/>
      <c r="F196" s="243" t="s">
        <v>866</v>
      </c>
      <c r="G196" s="40"/>
      <c r="H196" s="40"/>
      <c r="I196" s="244"/>
      <c r="J196" s="40"/>
      <c r="K196" s="40"/>
      <c r="L196" s="44"/>
      <c r="M196" s="245"/>
      <c r="N196" s="246"/>
      <c r="O196" s="92"/>
      <c r="P196" s="92"/>
      <c r="Q196" s="92"/>
      <c r="R196" s="92"/>
      <c r="S196" s="92"/>
      <c r="T196" s="93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164</v>
      </c>
      <c r="AU196" s="17" t="s">
        <v>87</v>
      </c>
    </row>
    <row r="197" s="2" customFormat="1" ht="21.75" customHeight="1">
      <c r="A197" s="38"/>
      <c r="B197" s="39"/>
      <c r="C197" s="228" t="s">
        <v>303</v>
      </c>
      <c r="D197" s="228" t="s">
        <v>158</v>
      </c>
      <c r="E197" s="229" t="s">
        <v>867</v>
      </c>
      <c r="F197" s="230" t="s">
        <v>868</v>
      </c>
      <c r="G197" s="231" t="s">
        <v>161</v>
      </c>
      <c r="H197" s="232">
        <v>1</v>
      </c>
      <c r="I197" s="233"/>
      <c r="J197" s="234">
        <f>ROUND(I197*H197,2)</f>
        <v>0</v>
      </c>
      <c r="K197" s="235"/>
      <c r="L197" s="44"/>
      <c r="M197" s="236" t="s">
        <v>1</v>
      </c>
      <c r="N197" s="237" t="s">
        <v>42</v>
      </c>
      <c r="O197" s="92"/>
      <c r="P197" s="238">
        <f>O197*H197</f>
        <v>0</v>
      </c>
      <c r="Q197" s="238">
        <v>0.00077999999999999999</v>
      </c>
      <c r="R197" s="238">
        <f>Q197*H197</f>
        <v>0.00077999999999999999</v>
      </c>
      <c r="S197" s="238">
        <v>0</v>
      </c>
      <c r="T197" s="239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0" t="s">
        <v>193</v>
      </c>
      <c r="AT197" s="240" t="s">
        <v>158</v>
      </c>
      <c r="AU197" s="240" t="s">
        <v>87</v>
      </c>
      <c r="AY197" s="17" t="s">
        <v>155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7" t="s">
        <v>163</v>
      </c>
      <c r="BK197" s="241">
        <f>ROUND(I197*H197,2)</f>
        <v>0</v>
      </c>
      <c r="BL197" s="17" t="s">
        <v>193</v>
      </c>
      <c r="BM197" s="240" t="s">
        <v>327</v>
      </c>
    </row>
    <row r="198" s="2" customFormat="1">
      <c r="A198" s="38"/>
      <c r="B198" s="39"/>
      <c r="C198" s="40"/>
      <c r="D198" s="242" t="s">
        <v>164</v>
      </c>
      <c r="E198" s="40"/>
      <c r="F198" s="243" t="s">
        <v>868</v>
      </c>
      <c r="G198" s="40"/>
      <c r="H198" s="40"/>
      <c r="I198" s="244"/>
      <c r="J198" s="40"/>
      <c r="K198" s="40"/>
      <c r="L198" s="44"/>
      <c r="M198" s="245"/>
      <c r="N198" s="246"/>
      <c r="O198" s="92"/>
      <c r="P198" s="92"/>
      <c r="Q198" s="92"/>
      <c r="R198" s="92"/>
      <c r="S198" s="92"/>
      <c r="T198" s="93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164</v>
      </c>
      <c r="AU198" s="17" t="s">
        <v>87</v>
      </c>
    </row>
    <row r="199" s="2" customFormat="1" ht="21.75" customHeight="1">
      <c r="A199" s="38"/>
      <c r="B199" s="39"/>
      <c r="C199" s="228" t="s">
        <v>228</v>
      </c>
      <c r="D199" s="228" t="s">
        <v>158</v>
      </c>
      <c r="E199" s="229" t="s">
        <v>869</v>
      </c>
      <c r="F199" s="230" t="s">
        <v>870</v>
      </c>
      <c r="G199" s="231" t="s">
        <v>161</v>
      </c>
      <c r="H199" s="232">
        <v>4</v>
      </c>
      <c r="I199" s="233"/>
      <c r="J199" s="234">
        <f>ROUND(I199*H199,2)</f>
        <v>0</v>
      </c>
      <c r="K199" s="235"/>
      <c r="L199" s="44"/>
      <c r="M199" s="236" t="s">
        <v>1</v>
      </c>
      <c r="N199" s="237" t="s">
        <v>42</v>
      </c>
      <c r="O199" s="92"/>
      <c r="P199" s="238">
        <f>O199*H199</f>
        <v>0</v>
      </c>
      <c r="Q199" s="238">
        <v>0.00018000000000000001</v>
      </c>
      <c r="R199" s="238">
        <f>Q199*H199</f>
        <v>0.00072000000000000005</v>
      </c>
      <c r="S199" s="238">
        <v>0</v>
      </c>
      <c r="T199" s="239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0" t="s">
        <v>193</v>
      </c>
      <c r="AT199" s="240" t="s">
        <v>158</v>
      </c>
      <c r="AU199" s="240" t="s">
        <v>87</v>
      </c>
      <c r="AY199" s="17" t="s">
        <v>155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7" t="s">
        <v>163</v>
      </c>
      <c r="BK199" s="241">
        <f>ROUND(I199*H199,2)</f>
        <v>0</v>
      </c>
      <c r="BL199" s="17" t="s">
        <v>193</v>
      </c>
      <c r="BM199" s="240" t="s">
        <v>331</v>
      </c>
    </row>
    <row r="200" s="2" customFormat="1">
      <c r="A200" s="38"/>
      <c r="B200" s="39"/>
      <c r="C200" s="40"/>
      <c r="D200" s="242" t="s">
        <v>164</v>
      </c>
      <c r="E200" s="40"/>
      <c r="F200" s="243" t="s">
        <v>870</v>
      </c>
      <c r="G200" s="40"/>
      <c r="H200" s="40"/>
      <c r="I200" s="244"/>
      <c r="J200" s="40"/>
      <c r="K200" s="40"/>
      <c r="L200" s="44"/>
      <c r="M200" s="245"/>
      <c r="N200" s="246"/>
      <c r="O200" s="92"/>
      <c r="P200" s="92"/>
      <c r="Q200" s="92"/>
      <c r="R200" s="92"/>
      <c r="S200" s="92"/>
      <c r="T200" s="93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164</v>
      </c>
      <c r="AU200" s="17" t="s">
        <v>87</v>
      </c>
    </row>
    <row r="201" s="2" customFormat="1" ht="16.5" customHeight="1">
      <c r="A201" s="38"/>
      <c r="B201" s="39"/>
      <c r="C201" s="228" t="s">
        <v>311</v>
      </c>
      <c r="D201" s="228" t="s">
        <v>158</v>
      </c>
      <c r="E201" s="229" t="s">
        <v>871</v>
      </c>
      <c r="F201" s="230" t="s">
        <v>872</v>
      </c>
      <c r="G201" s="231" t="s">
        <v>161</v>
      </c>
      <c r="H201" s="232">
        <v>4</v>
      </c>
      <c r="I201" s="233"/>
      <c r="J201" s="234">
        <f>ROUND(I201*H201,2)</f>
        <v>0</v>
      </c>
      <c r="K201" s="235"/>
      <c r="L201" s="44"/>
      <c r="M201" s="236" t="s">
        <v>1</v>
      </c>
      <c r="N201" s="237" t="s">
        <v>42</v>
      </c>
      <c r="O201" s="92"/>
      <c r="P201" s="238">
        <f>O201*H201</f>
        <v>0</v>
      </c>
      <c r="Q201" s="238">
        <v>0.00017000000000000001</v>
      </c>
      <c r="R201" s="238">
        <f>Q201*H201</f>
        <v>0.00068000000000000005</v>
      </c>
      <c r="S201" s="238">
        <v>0</v>
      </c>
      <c r="T201" s="23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0" t="s">
        <v>193</v>
      </c>
      <c r="AT201" s="240" t="s">
        <v>158</v>
      </c>
      <c r="AU201" s="240" t="s">
        <v>87</v>
      </c>
      <c r="AY201" s="17" t="s">
        <v>155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7" t="s">
        <v>163</v>
      </c>
      <c r="BK201" s="241">
        <f>ROUND(I201*H201,2)</f>
        <v>0</v>
      </c>
      <c r="BL201" s="17" t="s">
        <v>193</v>
      </c>
      <c r="BM201" s="240" t="s">
        <v>334</v>
      </c>
    </row>
    <row r="202" s="2" customFormat="1">
      <c r="A202" s="38"/>
      <c r="B202" s="39"/>
      <c r="C202" s="40"/>
      <c r="D202" s="242" t="s">
        <v>164</v>
      </c>
      <c r="E202" s="40"/>
      <c r="F202" s="243" t="s">
        <v>872</v>
      </c>
      <c r="G202" s="40"/>
      <c r="H202" s="40"/>
      <c r="I202" s="244"/>
      <c r="J202" s="40"/>
      <c r="K202" s="40"/>
      <c r="L202" s="44"/>
      <c r="M202" s="245"/>
      <c r="N202" s="246"/>
      <c r="O202" s="92"/>
      <c r="P202" s="92"/>
      <c r="Q202" s="92"/>
      <c r="R202" s="92"/>
      <c r="S202" s="92"/>
      <c r="T202" s="93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164</v>
      </c>
      <c r="AU202" s="17" t="s">
        <v>87</v>
      </c>
    </row>
    <row r="203" s="2" customFormat="1" ht="16.5" customHeight="1">
      <c r="A203" s="38"/>
      <c r="B203" s="39"/>
      <c r="C203" s="228" t="s">
        <v>232</v>
      </c>
      <c r="D203" s="228" t="s">
        <v>158</v>
      </c>
      <c r="E203" s="229" t="s">
        <v>873</v>
      </c>
      <c r="F203" s="230" t="s">
        <v>874</v>
      </c>
      <c r="G203" s="231" t="s">
        <v>161</v>
      </c>
      <c r="H203" s="232">
        <v>5</v>
      </c>
      <c r="I203" s="233"/>
      <c r="J203" s="234">
        <f>ROUND(I203*H203,2)</f>
        <v>0</v>
      </c>
      <c r="K203" s="235"/>
      <c r="L203" s="44"/>
      <c r="M203" s="236" t="s">
        <v>1</v>
      </c>
      <c r="N203" s="237" t="s">
        <v>42</v>
      </c>
      <c r="O203" s="92"/>
      <c r="P203" s="238">
        <f>O203*H203</f>
        <v>0</v>
      </c>
      <c r="Q203" s="238">
        <v>8.0000000000000007E-05</v>
      </c>
      <c r="R203" s="238">
        <f>Q203*H203</f>
        <v>0.00040000000000000002</v>
      </c>
      <c r="S203" s="238">
        <v>0</v>
      </c>
      <c r="T203" s="239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0" t="s">
        <v>193</v>
      </c>
      <c r="AT203" s="240" t="s">
        <v>158</v>
      </c>
      <c r="AU203" s="240" t="s">
        <v>87</v>
      </c>
      <c r="AY203" s="17" t="s">
        <v>155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7" t="s">
        <v>163</v>
      </c>
      <c r="BK203" s="241">
        <f>ROUND(I203*H203,2)</f>
        <v>0</v>
      </c>
      <c r="BL203" s="17" t="s">
        <v>193</v>
      </c>
      <c r="BM203" s="240" t="s">
        <v>339</v>
      </c>
    </row>
    <row r="204" s="2" customFormat="1">
      <c r="A204" s="38"/>
      <c r="B204" s="39"/>
      <c r="C204" s="40"/>
      <c r="D204" s="242" t="s">
        <v>164</v>
      </c>
      <c r="E204" s="40"/>
      <c r="F204" s="243" t="s">
        <v>874</v>
      </c>
      <c r="G204" s="40"/>
      <c r="H204" s="40"/>
      <c r="I204" s="244"/>
      <c r="J204" s="40"/>
      <c r="K204" s="40"/>
      <c r="L204" s="44"/>
      <c r="M204" s="245"/>
      <c r="N204" s="246"/>
      <c r="O204" s="92"/>
      <c r="P204" s="92"/>
      <c r="Q204" s="92"/>
      <c r="R204" s="92"/>
      <c r="S204" s="92"/>
      <c r="T204" s="93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164</v>
      </c>
      <c r="AU204" s="17" t="s">
        <v>87</v>
      </c>
    </row>
    <row r="205" s="2" customFormat="1" ht="16.5" customHeight="1">
      <c r="A205" s="38"/>
      <c r="B205" s="39"/>
      <c r="C205" s="269" t="s">
        <v>321</v>
      </c>
      <c r="D205" s="269" t="s">
        <v>238</v>
      </c>
      <c r="E205" s="270" t="s">
        <v>875</v>
      </c>
      <c r="F205" s="271" t="s">
        <v>876</v>
      </c>
      <c r="G205" s="272" t="s">
        <v>161</v>
      </c>
      <c r="H205" s="273">
        <v>5</v>
      </c>
      <c r="I205" s="274"/>
      <c r="J205" s="275">
        <f>ROUND(I205*H205,2)</f>
        <v>0</v>
      </c>
      <c r="K205" s="276"/>
      <c r="L205" s="277"/>
      <c r="M205" s="278" t="s">
        <v>1</v>
      </c>
      <c r="N205" s="279" t="s">
        <v>42</v>
      </c>
      <c r="O205" s="92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0" t="s">
        <v>298</v>
      </c>
      <c r="AT205" s="240" t="s">
        <v>238</v>
      </c>
      <c r="AU205" s="240" t="s">
        <v>87</v>
      </c>
      <c r="AY205" s="17" t="s">
        <v>155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7" t="s">
        <v>163</v>
      </c>
      <c r="BK205" s="241">
        <f>ROUND(I205*H205,2)</f>
        <v>0</v>
      </c>
      <c r="BL205" s="17" t="s">
        <v>193</v>
      </c>
      <c r="BM205" s="240" t="s">
        <v>344</v>
      </c>
    </row>
    <row r="206" s="2" customFormat="1">
      <c r="A206" s="38"/>
      <c r="B206" s="39"/>
      <c r="C206" s="40"/>
      <c r="D206" s="242" t="s">
        <v>164</v>
      </c>
      <c r="E206" s="40"/>
      <c r="F206" s="243" t="s">
        <v>876</v>
      </c>
      <c r="G206" s="40"/>
      <c r="H206" s="40"/>
      <c r="I206" s="244"/>
      <c r="J206" s="40"/>
      <c r="K206" s="40"/>
      <c r="L206" s="44"/>
      <c r="M206" s="245"/>
      <c r="N206" s="246"/>
      <c r="O206" s="92"/>
      <c r="P206" s="92"/>
      <c r="Q206" s="92"/>
      <c r="R206" s="92"/>
      <c r="S206" s="92"/>
      <c r="T206" s="93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164</v>
      </c>
      <c r="AU206" s="17" t="s">
        <v>87</v>
      </c>
    </row>
    <row r="207" s="2" customFormat="1" ht="21.75" customHeight="1">
      <c r="A207" s="38"/>
      <c r="B207" s="39"/>
      <c r="C207" s="269" t="s">
        <v>236</v>
      </c>
      <c r="D207" s="269" t="s">
        <v>238</v>
      </c>
      <c r="E207" s="270" t="s">
        <v>877</v>
      </c>
      <c r="F207" s="271" t="s">
        <v>878</v>
      </c>
      <c r="G207" s="272" t="s">
        <v>161</v>
      </c>
      <c r="H207" s="273">
        <v>10</v>
      </c>
      <c r="I207" s="274"/>
      <c r="J207" s="275">
        <f>ROUND(I207*H207,2)</f>
        <v>0</v>
      </c>
      <c r="K207" s="276"/>
      <c r="L207" s="277"/>
      <c r="M207" s="278" t="s">
        <v>1</v>
      </c>
      <c r="N207" s="279" t="s">
        <v>42</v>
      </c>
      <c r="O207" s="92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0" t="s">
        <v>298</v>
      </c>
      <c r="AT207" s="240" t="s">
        <v>238</v>
      </c>
      <c r="AU207" s="240" t="s">
        <v>87</v>
      </c>
      <c r="AY207" s="17" t="s">
        <v>155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7" t="s">
        <v>163</v>
      </c>
      <c r="BK207" s="241">
        <f>ROUND(I207*H207,2)</f>
        <v>0</v>
      </c>
      <c r="BL207" s="17" t="s">
        <v>193</v>
      </c>
      <c r="BM207" s="240" t="s">
        <v>356</v>
      </c>
    </row>
    <row r="208" s="2" customFormat="1">
      <c r="A208" s="38"/>
      <c r="B208" s="39"/>
      <c r="C208" s="40"/>
      <c r="D208" s="242" t="s">
        <v>164</v>
      </c>
      <c r="E208" s="40"/>
      <c r="F208" s="243" t="s">
        <v>878</v>
      </c>
      <c r="G208" s="40"/>
      <c r="H208" s="40"/>
      <c r="I208" s="244"/>
      <c r="J208" s="40"/>
      <c r="K208" s="40"/>
      <c r="L208" s="44"/>
      <c r="M208" s="245"/>
      <c r="N208" s="246"/>
      <c r="O208" s="92"/>
      <c r="P208" s="92"/>
      <c r="Q208" s="92"/>
      <c r="R208" s="92"/>
      <c r="S208" s="92"/>
      <c r="T208" s="93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164</v>
      </c>
      <c r="AU208" s="17" t="s">
        <v>87</v>
      </c>
    </row>
    <row r="209" s="2" customFormat="1" ht="16.5" customHeight="1">
      <c r="A209" s="38"/>
      <c r="B209" s="39"/>
      <c r="C209" s="228" t="s">
        <v>328</v>
      </c>
      <c r="D209" s="228" t="s">
        <v>158</v>
      </c>
      <c r="E209" s="229" t="s">
        <v>879</v>
      </c>
      <c r="F209" s="230" t="s">
        <v>880</v>
      </c>
      <c r="G209" s="231" t="s">
        <v>161</v>
      </c>
      <c r="H209" s="232">
        <v>5</v>
      </c>
      <c r="I209" s="233"/>
      <c r="J209" s="234">
        <f>ROUND(I209*H209,2)</f>
        <v>0</v>
      </c>
      <c r="K209" s="235"/>
      <c r="L209" s="44"/>
      <c r="M209" s="236" t="s">
        <v>1</v>
      </c>
      <c r="N209" s="237" t="s">
        <v>42</v>
      </c>
      <c r="O209" s="92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0" t="s">
        <v>193</v>
      </c>
      <c r="AT209" s="240" t="s">
        <v>158</v>
      </c>
      <c r="AU209" s="240" t="s">
        <v>87</v>
      </c>
      <c r="AY209" s="17" t="s">
        <v>155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7" t="s">
        <v>163</v>
      </c>
      <c r="BK209" s="241">
        <f>ROUND(I209*H209,2)</f>
        <v>0</v>
      </c>
      <c r="BL209" s="17" t="s">
        <v>193</v>
      </c>
      <c r="BM209" s="240" t="s">
        <v>361</v>
      </c>
    </row>
    <row r="210" s="2" customFormat="1">
      <c r="A210" s="38"/>
      <c r="B210" s="39"/>
      <c r="C210" s="40"/>
      <c r="D210" s="242" t="s">
        <v>164</v>
      </c>
      <c r="E210" s="40"/>
      <c r="F210" s="243" t="s">
        <v>880</v>
      </c>
      <c r="G210" s="40"/>
      <c r="H210" s="40"/>
      <c r="I210" s="244"/>
      <c r="J210" s="40"/>
      <c r="K210" s="40"/>
      <c r="L210" s="44"/>
      <c r="M210" s="245"/>
      <c r="N210" s="246"/>
      <c r="O210" s="92"/>
      <c r="P210" s="92"/>
      <c r="Q210" s="92"/>
      <c r="R210" s="92"/>
      <c r="S210" s="92"/>
      <c r="T210" s="93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164</v>
      </c>
      <c r="AU210" s="17" t="s">
        <v>87</v>
      </c>
    </row>
    <row r="211" s="2" customFormat="1" ht="16.5" customHeight="1">
      <c r="A211" s="38"/>
      <c r="B211" s="39"/>
      <c r="C211" s="269" t="s">
        <v>241</v>
      </c>
      <c r="D211" s="269" t="s">
        <v>238</v>
      </c>
      <c r="E211" s="270" t="s">
        <v>881</v>
      </c>
      <c r="F211" s="271" t="s">
        <v>882</v>
      </c>
      <c r="G211" s="272" t="s">
        <v>161</v>
      </c>
      <c r="H211" s="273">
        <v>5</v>
      </c>
      <c r="I211" s="274"/>
      <c r="J211" s="275">
        <f>ROUND(I211*H211,2)</f>
        <v>0</v>
      </c>
      <c r="K211" s="276"/>
      <c r="L211" s="277"/>
      <c r="M211" s="278" t="s">
        <v>1</v>
      </c>
      <c r="N211" s="279" t="s">
        <v>42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0" t="s">
        <v>298</v>
      </c>
      <c r="AT211" s="240" t="s">
        <v>238</v>
      </c>
      <c r="AU211" s="240" t="s">
        <v>87</v>
      </c>
      <c r="AY211" s="17" t="s">
        <v>155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7" t="s">
        <v>163</v>
      </c>
      <c r="BK211" s="241">
        <f>ROUND(I211*H211,2)</f>
        <v>0</v>
      </c>
      <c r="BL211" s="17" t="s">
        <v>193</v>
      </c>
      <c r="BM211" s="240" t="s">
        <v>364</v>
      </c>
    </row>
    <row r="212" s="2" customFormat="1">
      <c r="A212" s="38"/>
      <c r="B212" s="39"/>
      <c r="C212" s="40"/>
      <c r="D212" s="242" t="s">
        <v>164</v>
      </c>
      <c r="E212" s="40"/>
      <c r="F212" s="243" t="s">
        <v>882</v>
      </c>
      <c r="G212" s="40"/>
      <c r="H212" s="40"/>
      <c r="I212" s="244"/>
      <c r="J212" s="40"/>
      <c r="K212" s="40"/>
      <c r="L212" s="44"/>
      <c r="M212" s="245"/>
      <c r="N212" s="246"/>
      <c r="O212" s="92"/>
      <c r="P212" s="92"/>
      <c r="Q212" s="92"/>
      <c r="R212" s="92"/>
      <c r="S212" s="92"/>
      <c r="T212" s="93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164</v>
      </c>
      <c r="AU212" s="17" t="s">
        <v>87</v>
      </c>
    </row>
    <row r="213" s="2" customFormat="1" ht="21.75" customHeight="1">
      <c r="A213" s="38"/>
      <c r="B213" s="39"/>
      <c r="C213" s="228" t="s">
        <v>336</v>
      </c>
      <c r="D213" s="228" t="s">
        <v>158</v>
      </c>
      <c r="E213" s="229" t="s">
        <v>883</v>
      </c>
      <c r="F213" s="230" t="s">
        <v>884</v>
      </c>
      <c r="G213" s="231" t="s">
        <v>227</v>
      </c>
      <c r="H213" s="232">
        <v>0.0050000000000000001</v>
      </c>
      <c r="I213" s="233"/>
      <c r="J213" s="234">
        <f>ROUND(I213*H213,2)</f>
        <v>0</v>
      </c>
      <c r="K213" s="235"/>
      <c r="L213" s="44"/>
      <c r="M213" s="236" t="s">
        <v>1</v>
      </c>
      <c r="N213" s="237" t="s">
        <v>42</v>
      </c>
      <c r="O213" s="92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0" t="s">
        <v>193</v>
      </c>
      <c r="AT213" s="240" t="s">
        <v>158</v>
      </c>
      <c r="AU213" s="240" t="s">
        <v>87</v>
      </c>
      <c r="AY213" s="17" t="s">
        <v>155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7" t="s">
        <v>163</v>
      </c>
      <c r="BK213" s="241">
        <f>ROUND(I213*H213,2)</f>
        <v>0</v>
      </c>
      <c r="BL213" s="17" t="s">
        <v>193</v>
      </c>
      <c r="BM213" s="240" t="s">
        <v>885</v>
      </c>
    </row>
    <row r="214" s="2" customFormat="1">
      <c r="A214" s="38"/>
      <c r="B214" s="39"/>
      <c r="C214" s="40"/>
      <c r="D214" s="242" t="s">
        <v>164</v>
      </c>
      <c r="E214" s="40"/>
      <c r="F214" s="243" t="s">
        <v>886</v>
      </c>
      <c r="G214" s="40"/>
      <c r="H214" s="40"/>
      <c r="I214" s="244"/>
      <c r="J214" s="40"/>
      <c r="K214" s="40"/>
      <c r="L214" s="44"/>
      <c r="M214" s="245"/>
      <c r="N214" s="246"/>
      <c r="O214" s="92"/>
      <c r="P214" s="92"/>
      <c r="Q214" s="92"/>
      <c r="R214" s="92"/>
      <c r="S214" s="92"/>
      <c r="T214" s="93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164</v>
      </c>
      <c r="AU214" s="17" t="s">
        <v>87</v>
      </c>
    </row>
    <row r="215" s="12" customFormat="1" ht="22.8" customHeight="1">
      <c r="A215" s="12"/>
      <c r="B215" s="212"/>
      <c r="C215" s="213"/>
      <c r="D215" s="214" t="s">
        <v>73</v>
      </c>
      <c r="E215" s="226" t="s">
        <v>887</v>
      </c>
      <c r="F215" s="226" t="s">
        <v>888</v>
      </c>
      <c r="G215" s="213"/>
      <c r="H215" s="213"/>
      <c r="I215" s="216"/>
      <c r="J215" s="227">
        <f>BK215</f>
        <v>0</v>
      </c>
      <c r="K215" s="213"/>
      <c r="L215" s="218"/>
      <c r="M215" s="219"/>
      <c r="N215" s="220"/>
      <c r="O215" s="220"/>
      <c r="P215" s="221">
        <f>SUM(P216:P235)</f>
        <v>0</v>
      </c>
      <c r="Q215" s="220"/>
      <c r="R215" s="221">
        <f>SUM(R216:R235)</f>
        <v>0.050029999999999998</v>
      </c>
      <c r="S215" s="220"/>
      <c r="T215" s="222">
        <f>SUM(T216:T235)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3" t="s">
        <v>87</v>
      </c>
      <c r="AT215" s="224" t="s">
        <v>73</v>
      </c>
      <c r="AU215" s="224" t="s">
        <v>81</v>
      </c>
      <c r="AY215" s="223" t="s">
        <v>155</v>
      </c>
      <c r="BK215" s="225">
        <f>SUM(BK216:BK235)</f>
        <v>0</v>
      </c>
    </row>
    <row r="216" s="2" customFormat="1" ht="16.5" customHeight="1">
      <c r="A216" s="38"/>
      <c r="B216" s="39"/>
      <c r="C216" s="228" t="s">
        <v>245</v>
      </c>
      <c r="D216" s="228" t="s">
        <v>158</v>
      </c>
      <c r="E216" s="229" t="s">
        <v>889</v>
      </c>
      <c r="F216" s="230" t="s">
        <v>890</v>
      </c>
      <c r="G216" s="231" t="s">
        <v>161</v>
      </c>
      <c r="H216" s="232">
        <v>5</v>
      </c>
      <c r="I216" s="233"/>
      <c r="J216" s="234">
        <f>ROUND(I216*H216,2)</f>
        <v>0</v>
      </c>
      <c r="K216" s="235"/>
      <c r="L216" s="44"/>
      <c r="M216" s="236" t="s">
        <v>1</v>
      </c>
      <c r="N216" s="237" t="s">
        <v>42</v>
      </c>
      <c r="O216" s="92"/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0" t="s">
        <v>193</v>
      </c>
      <c r="AT216" s="240" t="s">
        <v>158</v>
      </c>
      <c r="AU216" s="240" t="s">
        <v>87</v>
      </c>
      <c r="AY216" s="17" t="s">
        <v>155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7" t="s">
        <v>163</v>
      </c>
      <c r="BK216" s="241">
        <f>ROUND(I216*H216,2)</f>
        <v>0</v>
      </c>
      <c r="BL216" s="17" t="s">
        <v>193</v>
      </c>
      <c r="BM216" s="240" t="s">
        <v>577</v>
      </c>
    </row>
    <row r="217" s="2" customFormat="1">
      <c r="A217" s="38"/>
      <c r="B217" s="39"/>
      <c r="C217" s="40"/>
      <c r="D217" s="242" t="s">
        <v>164</v>
      </c>
      <c r="E217" s="40"/>
      <c r="F217" s="243" t="s">
        <v>890</v>
      </c>
      <c r="G217" s="40"/>
      <c r="H217" s="40"/>
      <c r="I217" s="244"/>
      <c r="J217" s="40"/>
      <c r="K217" s="40"/>
      <c r="L217" s="44"/>
      <c r="M217" s="245"/>
      <c r="N217" s="246"/>
      <c r="O217" s="92"/>
      <c r="P217" s="92"/>
      <c r="Q217" s="92"/>
      <c r="R217" s="92"/>
      <c r="S217" s="92"/>
      <c r="T217" s="93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164</v>
      </c>
      <c r="AU217" s="17" t="s">
        <v>87</v>
      </c>
    </row>
    <row r="218" s="2" customFormat="1" ht="21.75" customHeight="1">
      <c r="A218" s="38"/>
      <c r="B218" s="39"/>
      <c r="C218" s="269" t="s">
        <v>349</v>
      </c>
      <c r="D218" s="269" t="s">
        <v>238</v>
      </c>
      <c r="E218" s="270" t="s">
        <v>891</v>
      </c>
      <c r="F218" s="271" t="s">
        <v>892</v>
      </c>
      <c r="G218" s="272" t="s">
        <v>161</v>
      </c>
      <c r="H218" s="273">
        <v>1</v>
      </c>
      <c r="I218" s="274"/>
      <c r="J218" s="275">
        <f>ROUND(I218*H218,2)</f>
        <v>0</v>
      </c>
      <c r="K218" s="276"/>
      <c r="L218" s="277"/>
      <c r="M218" s="278" t="s">
        <v>1</v>
      </c>
      <c r="N218" s="279" t="s">
        <v>42</v>
      </c>
      <c r="O218" s="92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9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0" t="s">
        <v>298</v>
      </c>
      <c r="AT218" s="240" t="s">
        <v>238</v>
      </c>
      <c r="AU218" s="240" t="s">
        <v>87</v>
      </c>
      <c r="AY218" s="17" t="s">
        <v>155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7" t="s">
        <v>163</v>
      </c>
      <c r="BK218" s="241">
        <f>ROUND(I218*H218,2)</f>
        <v>0</v>
      </c>
      <c r="BL218" s="17" t="s">
        <v>193</v>
      </c>
      <c r="BM218" s="240" t="s">
        <v>381</v>
      </c>
    </row>
    <row r="219" s="2" customFormat="1">
      <c r="A219" s="38"/>
      <c r="B219" s="39"/>
      <c r="C219" s="40"/>
      <c r="D219" s="242" t="s">
        <v>164</v>
      </c>
      <c r="E219" s="40"/>
      <c r="F219" s="243" t="s">
        <v>892</v>
      </c>
      <c r="G219" s="40"/>
      <c r="H219" s="40"/>
      <c r="I219" s="244"/>
      <c r="J219" s="40"/>
      <c r="K219" s="40"/>
      <c r="L219" s="44"/>
      <c r="M219" s="245"/>
      <c r="N219" s="246"/>
      <c r="O219" s="92"/>
      <c r="P219" s="92"/>
      <c r="Q219" s="92"/>
      <c r="R219" s="92"/>
      <c r="S219" s="92"/>
      <c r="T219" s="93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164</v>
      </c>
      <c r="AU219" s="17" t="s">
        <v>87</v>
      </c>
    </row>
    <row r="220" s="2" customFormat="1" ht="21.75" customHeight="1">
      <c r="A220" s="38"/>
      <c r="B220" s="39"/>
      <c r="C220" s="269" t="s">
        <v>249</v>
      </c>
      <c r="D220" s="269" t="s">
        <v>238</v>
      </c>
      <c r="E220" s="270" t="s">
        <v>893</v>
      </c>
      <c r="F220" s="271" t="s">
        <v>894</v>
      </c>
      <c r="G220" s="272" t="s">
        <v>161</v>
      </c>
      <c r="H220" s="273">
        <v>1</v>
      </c>
      <c r="I220" s="274"/>
      <c r="J220" s="275">
        <f>ROUND(I220*H220,2)</f>
        <v>0</v>
      </c>
      <c r="K220" s="276"/>
      <c r="L220" s="277"/>
      <c r="M220" s="278" t="s">
        <v>1</v>
      </c>
      <c r="N220" s="279" t="s">
        <v>42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0" t="s">
        <v>298</v>
      </c>
      <c r="AT220" s="240" t="s">
        <v>238</v>
      </c>
      <c r="AU220" s="240" t="s">
        <v>87</v>
      </c>
      <c r="AY220" s="17" t="s">
        <v>155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7" t="s">
        <v>163</v>
      </c>
      <c r="BK220" s="241">
        <f>ROUND(I220*H220,2)</f>
        <v>0</v>
      </c>
      <c r="BL220" s="17" t="s">
        <v>193</v>
      </c>
      <c r="BM220" s="240" t="s">
        <v>385</v>
      </c>
    </row>
    <row r="221" s="2" customFormat="1">
      <c r="A221" s="38"/>
      <c r="B221" s="39"/>
      <c r="C221" s="40"/>
      <c r="D221" s="242" t="s">
        <v>164</v>
      </c>
      <c r="E221" s="40"/>
      <c r="F221" s="243" t="s">
        <v>894</v>
      </c>
      <c r="G221" s="40"/>
      <c r="H221" s="40"/>
      <c r="I221" s="244"/>
      <c r="J221" s="40"/>
      <c r="K221" s="40"/>
      <c r="L221" s="44"/>
      <c r="M221" s="245"/>
      <c r="N221" s="246"/>
      <c r="O221" s="92"/>
      <c r="P221" s="92"/>
      <c r="Q221" s="92"/>
      <c r="R221" s="92"/>
      <c r="S221" s="92"/>
      <c r="T221" s="93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164</v>
      </c>
      <c r="AU221" s="17" t="s">
        <v>87</v>
      </c>
    </row>
    <row r="222" s="2" customFormat="1" ht="21.75" customHeight="1">
      <c r="A222" s="38"/>
      <c r="B222" s="39"/>
      <c r="C222" s="269" t="s">
        <v>358</v>
      </c>
      <c r="D222" s="269" t="s">
        <v>238</v>
      </c>
      <c r="E222" s="270" t="s">
        <v>895</v>
      </c>
      <c r="F222" s="271" t="s">
        <v>896</v>
      </c>
      <c r="G222" s="272" t="s">
        <v>161</v>
      </c>
      <c r="H222" s="273">
        <v>1</v>
      </c>
      <c r="I222" s="274"/>
      <c r="J222" s="275">
        <f>ROUND(I222*H222,2)</f>
        <v>0</v>
      </c>
      <c r="K222" s="276"/>
      <c r="L222" s="277"/>
      <c r="M222" s="278" t="s">
        <v>1</v>
      </c>
      <c r="N222" s="279" t="s">
        <v>42</v>
      </c>
      <c r="O222" s="92"/>
      <c r="P222" s="238">
        <f>O222*H222</f>
        <v>0</v>
      </c>
      <c r="Q222" s="238">
        <v>0</v>
      </c>
      <c r="R222" s="238">
        <f>Q222*H222</f>
        <v>0</v>
      </c>
      <c r="S222" s="238">
        <v>0</v>
      </c>
      <c r="T222" s="23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0" t="s">
        <v>298</v>
      </c>
      <c r="AT222" s="240" t="s">
        <v>238</v>
      </c>
      <c r="AU222" s="240" t="s">
        <v>87</v>
      </c>
      <c r="AY222" s="17" t="s">
        <v>155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7" t="s">
        <v>163</v>
      </c>
      <c r="BK222" s="241">
        <f>ROUND(I222*H222,2)</f>
        <v>0</v>
      </c>
      <c r="BL222" s="17" t="s">
        <v>193</v>
      </c>
      <c r="BM222" s="240" t="s">
        <v>390</v>
      </c>
    </row>
    <row r="223" s="2" customFormat="1">
      <c r="A223" s="38"/>
      <c r="B223" s="39"/>
      <c r="C223" s="40"/>
      <c r="D223" s="242" t="s">
        <v>164</v>
      </c>
      <c r="E223" s="40"/>
      <c r="F223" s="243" t="s">
        <v>896</v>
      </c>
      <c r="G223" s="40"/>
      <c r="H223" s="40"/>
      <c r="I223" s="244"/>
      <c r="J223" s="40"/>
      <c r="K223" s="40"/>
      <c r="L223" s="44"/>
      <c r="M223" s="245"/>
      <c r="N223" s="246"/>
      <c r="O223" s="92"/>
      <c r="P223" s="92"/>
      <c r="Q223" s="92"/>
      <c r="R223" s="92"/>
      <c r="S223" s="92"/>
      <c r="T223" s="93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164</v>
      </c>
      <c r="AU223" s="17" t="s">
        <v>87</v>
      </c>
    </row>
    <row r="224" s="2" customFormat="1" ht="21.75" customHeight="1">
      <c r="A224" s="38"/>
      <c r="B224" s="39"/>
      <c r="C224" s="269" t="s">
        <v>252</v>
      </c>
      <c r="D224" s="269" t="s">
        <v>238</v>
      </c>
      <c r="E224" s="270" t="s">
        <v>897</v>
      </c>
      <c r="F224" s="271" t="s">
        <v>898</v>
      </c>
      <c r="G224" s="272" t="s">
        <v>161</v>
      </c>
      <c r="H224" s="273">
        <v>1</v>
      </c>
      <c r="I224" s="274"/>
      <c r="J224" s="275">
        <f>ROUND(I224*H224,2)</f>
        <v>0</v>
      </c>
      <c r="K224" s="276"/>
      <c r="L224" s="277"/>
      <c r="M224" s="278" t="s">
        <v>1</v>
      </c>
      <c r="N224" s="279" t="s">
        <v>42</v>
      </c>
      <c r="O224" s="92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0" t="s">
        <v>298</v>
      </c>
      <c r="AT224" s="240" t="s">
        <v>238</v>
      </c>
      <c r="AU224" s="240" t="s">
        <v>87</v>
      </c>
      <c r="AY224" s="17" t="s">
        <v>155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7" t="s">
        <v>163</v>
      </c>
      <c r="BK224" s="241">
        <f>ROUND(I224*H224,2)</f>
        <v>0</v>
      </c>
      <c r="BL224" s="17" t="s">
        <v>193</v>
      </c>
      <c r="BM224" s="240" t="s">
        <v>394</v>
      </c>
    </row>
    <row r="225" s="2" customFormat="1">
      <c r="A225" s="38"/>
      <c r="B225" s="39"/>
      <c r="C225" s="40"/>
      <c r="D225" s="242" t="s">
        <v>164</v>
      </c>
      <c r="E225" s="40"/>
      <c r="F225" s="243" t="s">
        <v>898</v>
      </c>
      <c r="G225" s="40"/>
      <c r="H225" s="40"/>
      <c r="I225" s="244"/>
      <c r="J225" s="40"/>
      <c r="K225" s="40"/>
      <c r="L225" s="44"/>
      <c r="M225" s="245"/>
      <c r="N225" s="246"/>
      <c r="O225" s="92"/>
      <c r="P225" s="92"/>
      <c r="Q225" s="92"/>
      <c r="R225" s="92"/>
      <c r="S225" s="92"/>
      <c r="T225" s="93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164</v>
      </c>
      <c r="AU225" s="17" t="s">
        <v>87</v>
      </c>
    </row>
    <row r="226" s="2" customFormat="1" ht="21.75" customHeight="1">
      <c r="A226" s="38"/>
      <c r="B226" s="39"/>
      <c r="C226" s="269" t="s">
        <v>368</v>
      </c>
      <c r="D226" s="269" t="s">
        <v>238</v>
      </c>
      <c r="E226" s="270" t="s">
        <v>899</v>
      </c>
      <c r="F226" s="271" t="s">
        <v>900</v>
      </c>
      <c r="G226" s="272" t="s">
        <v>161</v>
      </c>
      <c r="H226" s="273">
        <v>1</v>
      </c>
      <c r="I226" s="274"/>
      <c r="J226" s="275">
        <f>ROUND(I226*H226,2)</f>
        <v>0</v>
      </c>
      <c r="K226" s="276"/>
      <c r="L226" s="277"/>
      <c r="M226" s="278" t="s">
        <v>1</v>
      </c>
      <c r="N226" s="279" t="s">
        <v>42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0" t="s">
        <v>298</v>
      </c>
      <c r="AT226" s="240" t="s">
        <v>238</v>
      </c>
      <c r="AU226" s="240" t="s">
        <v>87</v>
      </c>
      <c r="AY226" s="17" t="s">
        <v>155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7" t="s">
        <v>163</v>
      </c>
      <c r="BK226" s="241">
        <f>ROUND(I226*H226,2)</f>
        <v>0</v>
      </c>
      <c r="BL226" s="17" t="s">
        <v>193</v>
      </c>
      <c r="BM226" s="240" t="s">
        <v>398</v>
      </c>
    </row>
    <row r="227" s="2" customFormat="1">
      <c r="A227" s="38"/>
      <c r="B227" s="39"/>
      <c r="C227" s="40"/>
      <c r="D227" s="242" t="s">
        <v>164</v>
      </c>
      <c r="E227" s="40"/>
      <c r="F227" s="243" t="s">
        <v>900</v>
      </c>
      <c r="G227" s="40"/>
      <c r="H227" s="40"/>
      <c r="I227" s="244"/>
      <c r="J227" s="40"/>
      <c r="K227" s="40"/>
      <c r="L227" s="44"/>
      <c r="M227" s="245"/>
      <c r="N227" s="246"/>
      <c r="O227" s="92"/>
      <c r="P227" s="92"/>
      <c r="Q227" s="92"/>
      <c r="R227" s="92"/>
      <c r="S227" s="92"/>
      <c r="T227" s="93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164</v>
      </c>
      <c r="AU227" s="17" t="s">
        <v>87</v>
      </c>
    </row>
    <row r="228" s="2" customFormat="1" ht="16.5" customHeight="1">
      <c r="A228" s="38"/>
      <c r="B228" s="39"/>
      <c r="C228" s="269" t="s">
        <v>258</v>
      </c>
      <c r="D228" s="269" t="s">
        <v>238</v>
      </c>
      <c r="E228" s="270" t="s">
        <v>901</v>
      </c>
      <c r="F228" s="271" t="s">
        <v>902</v>
      </c>
      <c r="G228" s="272" t="s">
        <v>903</v>
      </c>
      <c r="H228" s="273">
        <v>5</v>
      </c>
      <c r="I228" s="274"/>
      <c r="J228" s="275">
        <f>ROUND(I228*H228,2)</f>
        <v>0</v>
      </c>
      <c r="K228" s="276"/>
      <c r="L228" s="277"/>
      <c r="M228" s="278" t="s">
        <v>1</v>
      </c>
      <c r="N228" s="279" t="s">
        <v>42</v>
      </c>
      <c r="O228" s="92"/>
      <c r="P228" s="238">
        <f>O228*H228</f>
        <v>0</v>
      </c>
      <c r="Q228" s="238">
        <v>0.0085599999999999999</v>
      </c>
      <c r="R228" s="238">
        <f>Q228*H228</f>
        <v>0.042799999999999998</v>
      </c>
      <c r="S228" s="238">
        <v>0</v>
      </c>
      <c r="T228" s="239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0" t="s">
        <v>298</v>
      </c>
      <c r="AT228" s="240" t="s">
        <v>238</v>
      </c>
      <c r="AU228" s="240" t="s">
        <v>87</v>
      </c>
      <c r="AY228" s="17" t="s">
        <v>155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7" t="s">
        <v>163</v>
      </c>
      <c r="BK228" s="241">
        <f>ROUND(I228*H228,2)</f>
        <v>0</v>
      </c>
      <c r="BL228" s="17" t="s">
        <v>193</v>
      </c>
      <c r="BM228" s="240" t="s">
        <v>401</v>
      </c>
    </row>
    <row r="229" s="2" customFormat="1">
      <c r="A229" s="38"/>
      <c r="B229" s="39"/>
      <c r="C229" s="40"/>
      <c r="D229" s="242" t="s">
        <v>164</v>
      </c>
      <c r="E229" s="40"/>
      <c r="F229" s="243" t="s">
        <v>902</v>
      </c>
      <c r="G229" s="40"/>
      <c r="H229" s="40"/>
      <c r="I229" s="244"/>
      <c r="J229" s="40"/>
      <c r="K229" s="40"/>
      <c r="L229" s="44"/>
      <c r="M229" s="245"/>
      <c r="N229" s="246"/>
      <c r="O229" s="92"/>
      <c r="P229" s="92"/>
      <c r="Q229" s="92"/>
      <c r="R229" s="92"/>
      <c r="S229" s="92"/>
      <c r="T229" s="93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164</v>
      </c>
      <c r="AU229" s="17" t="s">
        <v>87</v>
      </c>
    </row>
    <row r="230" s="2" customFormat="1" ht="16.5" customHeight="1">
      <c r="A230" s="38"/>
      <c r="B230" s="39"/>
      <c r="C230" s="228" t="s">
        <v>378</v>
      </c>
      <c r="D230" s="228" t="s">
        <v>158</v>
      </c>
      <c r="E230" s="229" t="s">
        <v>904</v>
      </c>
      <c r="F230" s="230" t="s">
        <v>905</v>
      </c>
      <c r="G230" s="231" t="s">
        <v>161</v>
      </c>
      <c r="H230" s="232">
        <v>5</v>
      </c>
      <c r="I230" s="233"/>
      <c r="J230" s="234">
        <f>ROUND(I230*H230,2)</f>
        <v>0</v>
      </c>
      <c r="K230" s="235"/>
      <c r="L230" s="44"/>
      <c r="M230" s="236" t="s">
        <v>1</v>
      </c>
      <c r="N230" s="237" t="s">
        <v>42</v>
      </c>
      <c r="O230" s="92"/>
      <c r="P230" s="238">
        <f>O230*H230</f>
        <v>0</v>
      </c>
      <c r="Q230" s="238">
        <v>0</v>
      </c>
      <c r="R230" s="238">
        <f>Q230*H230</f>
        <v>0</v>
      </c>
      <c r="S230" s="238">
        <v>0</v>
      </c>
      <c r="T230" s="239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0" t="s">
        <v>193</v>
      </c>
      <c r="AT230" s="240" t="s">
        <v>158</v>
      </c>
      <c r="AU230" s="240" t="s">
        <v>87</v>
      </c>
      <c r="AY230" s="17" t="s">
        <v>155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7" t="s">
        <v>163</v>
      </c>
      <c r="BK230" s="241">
        <f>ROUND(I230*H230,2)</f>
        <v>0</v>
      </c>
      <c r="BL230" s="17" t="s">
        <v>193</v>
      </c>
      <c r="BM230" s="240" t="s">
        <v>405</v>
      </c>
    </row>
    <row r="231" s="2" customFormat="1">
      <c r="A231" s="38"/>
      <c r="B231" s="39"/>
      <c r="C231" s="40"/>
      <c r="D231" s="242" t="s">
        <v>164</v>
      </c>
      <c r="E231" s="40"/>
      <c r="F231" s="243" t="s">
        <v>905</v>
      </c>
      <c r="G231" s="40"/>
      <c r="H231" s="40"/>
      <c r="I231" s="244"/>
      <c r="J231" s="40"/>
      <c r="K231" s="40"/>
      <c r="L231" s="44"/>
      <c r="M231" s="245"/>
      <c r="N231" s="246"/>
      <c r="O231" s="92"/>
      <c r="P231" s="92"/>
      <c r="Q231" s="92"/>
      <c r="R231" s="92"/>
      <c r="S231" s="92"/>
      <c r="T231" s="93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164</v>
      </c>
      <c r="AU231" s="17" t="s">
        <v>87</v>
      </c>
    </row>
    <row r="232" s="2" customFormat="1" ht="16.5" customHeight="1">
      <c r="A232" s="38"/>
      <c r="B232" s="39"/>
      <c r="C232" s="228" t="s">
        <v>262</v>
      </c>
      <c r="D232" s="228" t="s">
        <v>158</v>
      </c>
      <c r="E232" s="229" t="s">
        <v>906</v>
      </c>
      <c r="F232" s="230" t="s">
        <v>907</v>
      </c>
      <c r="G232" s="231" t="s">
        <v>444</v>
      </c>
      <c r="H232" s="232">
        <v>1</v>
      </c>
      <c r="I232" s="233"/>
      <c r="J232" s="234">
        <f>ROUND(I232*H232,2)</f>
        <v>0</v>
      </c>
      <c r="K232" s="235"/>
      <c r="L232" s="44"/>
      <c r="M232" s="236" t="s">
        <v>1</v>
      </c>
      <c r="N232" s="237" t="s">
        <v>42</v>
      </c>
      <c r="O232" s="92"/>
      <c r="P232" s="238">
        <f>O232*H232</f>
        <v>0</v>
      </c>
      <c r="Q232" s="238">
        <v>0.0072300000000000003</v>
      </c>
      <c r="R232" s="238">
        <f>Q232*H232</f>
        <v>0.0072300000000000003</v>
      </c>
      <c r="S232" s="238">
        <v>0</v>
      </c>
      <c r="T232" s="239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0" t="s">
        <v>193</v>
      </c>
      <c r="AT232" s="240" t="s">
        <v>158</v>
      </c>
      <c r="AU232" s="240" t="s">
        <v>87</v>
      </c>
      <c r="AY232" s="17" t="s">
        <v>155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7" t="s">
        <v>163</v>
      </c>
      <c r="BK232" s="241">
        <f>ROUND(I232*H232,2)</f>
        <v>0</v>
      </c>
      <c r="BL232" s="17" t="s">
        <v>193</v>
      </c>
      <c r="BM232" s="240" t="s">
        <v>647</v>
      </c>
    </row>
    <row r="233" s="2" customFormat="1">
      <c r="A233" s="38"/>
      <c r="B233" s="39"/>
      <c r="C233" s="40"/>
      <c r="D233" s="242" t="s">
        <v>164</v>
      </c>
      <c r="E233" s="40"/>
      <c r="F233" s="243" t="s">
        <v>907</v>
      </c>
      <c r="G233" s="40"/>
      <c r="H233" s="40"/>
      <c r="I233" s="244"/>
      <c r="J233" s="40"/>
      <c r="K233" s="40"/>
      <c r="L233" s="44"/>
      <c r="M233" s="245"/>
      <c r="N233" s="246"/>
      <c r="O233" s="92"/>
      <c r="P233" s="92"/>
      <c r="Q233" s="92"/>
      <c r="R233" s="92"/>
      <c r="S233" s="92"/>
      <c r="T233" s="93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164</v>
      </c>
      <c r="AU233" s="17" t="s">
        <v>87</v>
      </c>
    </row>
    <row r="234" s="2" customFormat="1" ht="21.75" customHeight="1">
      <c r="A234" s="38"/>
      <c r="B234" s="39"/>
      <c r="C234" s="228" t="s">
        <v>387</v>
      </c>
      <c r="D234" s="228" t="s">
        <v>158</v>
      </c>
      <c r="E234" s="229" t="s">
        <v>908</v>
      </c>
      <c r="F234" s="230" t="s">
        <v>909</v>
      </c>
      <c r="G234" s="231" t="s">
        <v>227</v>
      </c>
      <c r="H234" s="232">
        <v>0.050000000000000003</v>
      </c>
      <c r="I234" s="233"/>
      <c r="J234" s="234">
        <f>ROUND(I234*H234,2)</f>
        <v>0</v>
      </c>
      <c r="K234" s="235"/>
      <c r="L234" s="44"/>
      <c r="M234" s="236" t="s">
        <v>1</v>
      </c>
      <c r="N234" s="237" t="s">
        <v>42</v>
      </c>
      <c r="O234" s="92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0" t="s">
        <v>193</v>
      </c>
      <c r="AT234" s="240" t="s">
        <v>158</v>
      </c>
      <c r="AU234" s="240" t="s">
        <v>87</v>
      </c>
      <c r="AY234" s="17" t="s">
        <v>155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7" t="s">
        <v>163</v>
      </c>
      <c r="BK234" s="241">
        <f>ROUND(I234*H234,2)</f>
        <v>0</v>
      </c>
      <c r="BL234" s="17" t="s">
        <v>193</v>
      </c>
      <c r="BM234" s="240" t="s">
        <v>910</v>
      </c>
    </row>
    <row r="235" s="2" customFormat="1">
      <c r="A235" s="38"/>
      <c r="B235" s="39"/>
      <c r="C235" s="40"/>
      <c r="D235" s="242" t="s">
        <v>164</v>
      </c>
      <c r="E235" s="40"/>
      <c r="F235" s="243" t="s">
        <v>911</v>
      </c>
      <c r="G235" s="40"/>
      <c r="H235" s="40"/>
      <c r="I235" s="244"/>
      <c r="J235" s="40"/>
      <c r="K235" s="40"/>
      <c r="L235" s="44"/>
      <c r="M235" s="245"/>
      <c r="N235" s="246"/>
      <c r="O235" s="92"/>
      <c r="P235" s="92"/>
      <c r="Q235" s="92"/>
      <c r="R235" s="92"/>
      <c r="S235" s="92"/>
      <c r="T235" s="93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164</v>
      </c>
      <c r="AU235" s="17" t="s">
        <v>87</v>
      </c>
    </row>
    <row r="236" s="12" customFormat="1" ht="25.92" customHeight="1">
      <c r="A236" s="12"/>
      <c r="B236" s="212"/>
      <c r="C236" s="213"/>
      <c r="D236" s="214" t="s">
        <v>73</v>
      </c>
      <c r="E236" s="215" t="s">
        <v>772</v>
      </c>
      <c r="F236" s="215" t="s">
        <v>773</v>
      </c>
      <c r="G236" s="213"/>
      <c r="H236" s="213"/>
      <c r="I236" s="216"/>
      <c r="J236" s="217">
        <f>BK236</f>
        <v>0</v>
      </c>
      <c r="K236" s="213"/>
      <c r="L236" s="218"/>
      <c r="M236" s="219"/>
      <c r="N236" s="220"/>
      <c r="O236" s="220"/>
      <c r="P236" s="221">
        <f>SUM(P237:P242)</f>
        <v>0</v>
      </c>
      <c r="Q236" s="220"/>
      <c r="R236" s="221">
        <f>SUM(R237:R242)</f>
        <v>0</v>
      </c>
      <c r="S236" s="220"/>
      <c r="T236" s="222">
        <f>SUM(T237:T242)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3" t="s">
        <v>162</v>
      </c>
      <c r="AT236" s="224" t="s">
        <v>73</v>
      </c>
      <c r="AU236" s="224" t="s">
        <v>74</v>
      </c>
      <c r="AY236" s="223" t="s">
        <v>155</v>
      </c>
      <c r="BK236" s="225">
        <f>SUM(BK237:BK242)</f>
        <v>0</v>
      </c>
    </row>
    <row r="237" s="2" customFormat="1" ht="16.5" customHeight="1">
      <c r="A237" s="38"/>
      <c r="B237" s="39"/>
      <c r="C237" s="228" t="s">
        <v>266</v>
      </c>
      <c r="D237" s="228" t="s">
        <v>158</v>
      </c>
      <c r="E237" s="229" t="s">
        <v>912</v>
      </c>
      <c r="F237" s="230" t="s">
        <v>913</v>
      </c>
      <c r="G237" s="231" t="s">
        <v>776</v>
      </c>
      <c r="H237" s="232">
        <v>12</v>
      </c>
      <c r="I237" s="233"/>
      <c r="J237" s="234">
        <f>ROUND(I237*H237,2)</f>
        <v>0</v>
      </c>
      <c r="K237" s="235"/>
      <c r="L237" s="44"/>
      <c r="M237" s="236" t="s">
        <v>1</v>
      </c>
      <c r="N237" s="237" t="s">
        <v>42</v>
      </c>
      <c r="O237" s="92"/>
      <c r="P237" s="238">
        <f>O237*H237</f>
        <v>0</v>
      </c>
      <c r="Q237" s="238">
        <v>0</v>
      </c>
      <c r="R237" s="238">
        <f>Q237*H237</f>
        <v>0</v>
      </c>
      <c r="S237" s="238">
        <v>0</v>
      </c>
      <c r="T237" s="239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0" t="s">
        <v>914</v>
      </c>
      <c r="AT237" s="240" t="s">
        <v>158</v>
      </c>
      <c r="AU237" s="240" t="s">
        <v>81</v>
      </c>
      <c r="AY237" s="17" t="s">
        <v>155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7" t="s">
        <v>163</v>
      </c>
      <c r="BK237" s="241">
        <f>ROUND(I237*H237,2)</f>
        <v>0</v>
      </c>
      <c r="BL237" s="17" t="s">
        <v>914</v>
      </c>
      <c r="BM237" s="240" t="s">
        <v>915</v>
      </c>
    </row>
    <row r="238" s="2" customFormat="1">
      <c r="A238" s="38"/>
      <c r="B238" s="39"/>
      <c r="C238" s="40"/>
      <c r="D238" s="242" t="s">
        <v>164</v>
      </c>
      <c r="E238" s="40"/>
      <c r="F238" s="243" t="s">
        <v>916</v>
      </c>
      <c r="G238" s="40"/>
      <c r="H238" s="40"/>
      <c r="I238" s="244"/>
      <c r="J238" s="40"/>
      <c r="K238" s="40"/>
      <c r="L238" s="44"/>
      <c r="M238" s="245"/>
      <c r="N238" s="246"/>
      <c r="O238" s="92"/>
      <c r="P238" s="92"/>
      <c r="Q238" s="92"/>
      <c r="R238" s="92"/>
      <c r="S238" s="92"/>
      <c r="T238" s="93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164</v>
      </c>
      <c r="AU238" s="17" t="s">
        <v>81</v>
      </c>
    </row>
    <row r="239" s="2" customFormat="1">
      <c r="A239" s="38"/>
      <c r="B239" s="39"/>
      <c r="C239" s="40"/>
      <c r="D239" s="242" t="s">
        <v>571</v>
      </c>
      <c r="E239" s="40"/>
      <c r="F239" s="280" t="s">
        <v>917</v>
      </c>
      <c r="G239" s="40"/>
      <c r="H239" s="40"/>
      <c r="I239" s="244"/>
      <c r="J239" s="40"/>
      <c r="K239" s="40"/>
      <c r="L239" s="44"/>
      <c r="M239" s="245"/>
      <c r="N239" s="246"/>
      <c r="O239" s="92"/>
      <c r="P239" s="92"/>
      <c r="Q239" s="92"/>
      <c r="R239" s="92"/>
      <c r="S239" s="92"/>
      <c r="T239" s="93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571</v>
      </c>
      <c r="AU239" s="17" t="s">
        <v>81</v>
      </c>
    </row>
    <row r="240" s="2" customFormat="1" ht="16.5" customHeight="1">
      <c r="A240" s="38"/>
      <c r="B240" s="39"/>
      <c r="C240" s="228" t="s">
        <v>395</v>
      </c>
      <c r="D240" s="228" t="s">
        <v>158</v>
      </c>
      <c r="E240" s="229" t="s">
        <v>918</v>
      </c>
      <c r="F240" s="230" t="s">
        <v>919</v>
      </c>
      <c r="G240" s="231" t="s">
        <v>776</v>
      </c>
      <c r="H240" s="232">
        <v>15</v>
      </c>
      <c r="I240" s="233"/>
      <c r="J240" s="234">
        <f>ROUND(I240*H240,2)</f>
        <v>0</v>
      </c>
      <c r="K240" s="235"/>
      <c r="L240" s="44"/>
      <c r="M240" s="236" t="s">
        <v>1</v>
      </c>
      <c r="N240" s="237" t="s">
        <v>42</v>
      </c>
      <c r="O240" s="92"/>
      <c r="P240" s="238">
        <f>O240*H240</f>
        <v>0</v>
      </c>
      <c r="Q240" s="238">
        <v>0</v>
      </c>
      <c r="R240" s="238">
        <f>Q240*H240</f>
        <v>0</v>
      </c>
      <c r="S240" s="238">
        <v>0</v>
      </c>
      <c r="T240" s="239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0" t="s">
        <v>914</v>
      </c>
      <c r="AT240" s="240" t="s">
        <v>158</v>
      </c>
      <c r="AU240" s="240" t="s">
        <v>81</v>
      </c>
      <c r="AY240" s="17" t="s">
        <v>155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7" t="s">
        <v>163</v>
      </c>
      <c r="BK240" s="241">
        <f>ROUND(I240*H240,2)</f>
        <v>0</v>
      </c>
      <c r="BL240" s="17" t="s">
        <v>914</v>
      </c>
      <c r="BM240" s="240" t="s">
        <v>920</v>
      </c>
    </row>
    <row r="241" s="2" customFormat="1">
      <c r="A241" s="38"/>
      <c r="B241" s="39"/>
      <c r="C241" s="40"/>
      <c r="D241" s="242" t="s">
        <v>164</v>
      </c>
      <c r="E241" s="40"/>
      <c r="F241" s="243" t="s">
        <v>921</v>
      </c>
      <c r="G241" s="40"/>
      <c r="H241" s="40"/>
      <c r="I241" s="244"/>
      <c r="J241" s="40"/>
      <c r="K241" s="40"/>
      <c r="L241" s="44"/>
      <c r="M241" s="245"/>
      <c r="N241" s="246"/>
      <c r="O241" s="92"/>
      <c r="P241" s="92"/>
      <c r="Q241" s="92"/>
      <c r="R241" s="92"/>
      <c r="S241" s="92"/>
      <c r="T241" s="93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164</v>
      </c>
      <c r="AU241" s="17" t="s">
        <v>81</v>
      </c>
    </row>
    <row r="242" s="2" customFormat="1">
      <c r="A242" s="38"/>
      <c r="B242" s="39"/>
      <c r="C242" s="40"/>
      <c r="D242" s="242" t="s">
        <v>571</v>
      </c>
      <c r="E242" s="40"/>
      <c r="F242" s="280" t="s">
        <v>922</v>
      </c>
      <c r="G242" s="40"/>
      <c r="H242" s="40"/>
      <c r="I242" s="244"/>
      <c r="J242" s="40"/>
      <c r="K242" s="40"/>
      <c r="L242" s="44"/>
      <c r="M242" s="281"/>
      <c r="N242" s="282"/>
      <c r="O242" s="283"/>
      <c r="P242" s="283"/>
      <c r="Q242" s="283"/>
      <c r="R242" s="283"/>
      <c r="S242" s="283"/>
      <c r="T242" s="284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571</v>
      </c>
      <c r="AU242" s="17" t="s">
        <v>81</v>
      </c>
    </row>
    <row r="243" s="2" customFormat="1" ht="6.96" customHeight="1">
      <c r="A243" s="38"/>
      <c r="B243" s="67"/>
      <c r="C243" s="68"/>
      <c r="D243" s="68"/>
      <c r="E243" s="68"/>
      <c r="F243" s="68"/>
      <c r="G243" s="68"/>
      <c r="H243" s="68"/>
      <c r="I243" s="68"/>
      <c r="J243" s="68"/>
      <c r="K243" s="68"/>
      <c r="L243" s="44"/>
      <c r="M243" s="38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</row>
  </sheetData>
  <sheetProtection sheet="1" autoFilter="0" formatColumns="0" formatRows="0" objects="1" scenarios="1" spinCount="100000" saltValue="tLmWVJN+zjzL5rof4jCOZPxztKpnZle1v0PMvlmpLu1Xe7yxBBzEpIaksZE9Lqup7UIbFiSrGK/Pdi41noL7Rw==" hashValue="8wOj98LH+Z8ZQjHhSUVt7GkBZwJitB5PxR0vCqejXifabMypxLGtMxjvKz1QBQ5R3MJtDz+nCWxlukdw9ThyYg==" algorithmName="SHA-512" password="CC35"/>
  <autoFilter ref="C126:K2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81</v>
      </c>
    </row>
    <row r="4" s="1" customFormat="1" ht="24.96" customHeight="1">
      <c r="B4" s="20"/>
      <c r="D4" s="149" t="s">
        <v>109</v>
      </c>
      <c r="L4" s="20"/>
      <c r="M4" s="15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Nýrsko ON - oprava bytových jednotek</v>
      </c>
      <c r="F7" s="151"/>
      <c r="G7" s="151"/>
      <c r="H7" s="151"/>
      <c r="L7" s="20"/>
    </row>
    <row r="8" s="1" customFormat="1" ht="12" customHeight="1">
      <c r="B8" s="20"/>
      <c r="D8" s="151" t="s">
        <v>110</v>
      </c>
      <c r="L8" s="20"/>
    </row>
    <row r="9" s="2" customFormat="1" ht="16.5" customHeight="1">
      <c r="A9" s="38"/>
      <c r="B9" s="44"/>
      <c r="C9" s="38"/>
      <c r="D9" s="38"/>
      <c r="E9" s="152" t="s">
        <v>111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112</v>
      </c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923</v>
      </c>
      <c r="F11" s="38"/>
      <c r="G11" s="38"/>
      <c r="H11" s="38"/>
      <c r="I11" s="38"/>
      <c r="J11" s="38"/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2" t="s">
        <v>1</v>
      </c>
      <c r="G13" s="38"/>
      <c r="H13" s="38"/>
      <c r="I13" s="151" t="s">
        <v>19</v>
      </c>
      <c r="J13" s="142" t="s">
        <v>1</v>
      </c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2" t="s">
        <v>21</v>
      </c>
      <c r="G14" s="38"/>
      <c r="H14" s="38"/>
      <c r="I14" s="151" t="s">
        <v>22</v>
      </c>
      <c r="J14" s="154" t="str">
        <f>'Rekapitulace stavby'!AN8</f>
        <v>2. 4. 2021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2" t="str">
        <f>IF('Rekapitulace stavby'!AN10="","",'Rekapitulace stavby'!AN10)</f>
        <v/>
      </c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2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2" t="str">
        <f>IF('Rekapitulace stavby'!AN11="","",'Rekapitulace stavby'!AN11)</f>
        <v/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2"/>
      <c r="G20" s="142"/>
      <c r="H20" s="142"/>
      <c r="I20" s="151" t="s">
        <v>26</v>
      </c>
      <c r="J20" s="33" t="str">
        <f>'Rekapitulace stavby'!AN14</f>
        <v>Vyplň údaj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2" t="str">
        <f>IF('Rekapitulace stavby'!AN16="","",'Rekapitulace stavby'!AN16)</f>
        <v/>
      </c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2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2" t="str">
        <f>IF('Rekapitulace stavby'!AN17="","",'Rekapitulace stavby'!AN17)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2" t="str">
        <f>IF('Rekapitulace stavby'!AN19="","",'Rekapitulace stavby'!AN19)</f>
        <v/>
      </c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2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2" t="str">
        <f>IF('Rekapitulace stavby'!AN20="","",'Rekapitulace stavby'!AN20)</f>
        <v/>
      </c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34</v>
      </c>
      <c r="E32" s="38"/>
      <c r="F32" s="38"/>
      <c r="G32" s="38"/>
      <c r="H32" s="38"/>
      <c r="I32" s="38"/>
      <c r="J32" s="161">
        <f>ROUND(J121, 2)</f>
        <v>0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36</v>
      </c>
      <c r="G34" s="38"/>
      <c r="H34" s="38"/>
      <c r="I34" s="162" t="s">
        <v>35</v>
      </c>
      <c r="J34" s="162" t="s">
        <v>37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38</v>
      </c>
      <c r="E35" s="151" t="s">
        <v>39</v>
      </c>
      <c r="F35" s="164">
        <f>ROUND((SUM(BE121:BE277)),  2)</f>
        <v>0</v>
      </c>
      <c r="G35" s="38"/>
      <c r="H35" s="38"/>
      <c r="I35" s="165">
        <v>0.20999999999999999</v>
      </c>
      <c r="J35" s="164">
        <f>ROUND(((SUM(BE121:BE277))*I35),  2)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40</v>
      </c>
      <c r="F36" s="164">
        <f>ROUND((SUM(BF121:BF277)),  2)</f>
        <v>0</v>
      </c>
      <c r="G36" s="38"/>
      <c r="H36" s="38"/>
      <c r="I36" s="165">
        <v>0.14999999999999999</v>
      </c>
      <c r="J36" s="164">
        <f>ROUND(((SUM(BF121:BF277))*I36),  2)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1" t="s">
        <v>38</v>
      </c>
      <c r="E37" s="151" t="s">
        <v>41</v>
      </c>
      <c r="F37" s="164">
        <f>ROUND((SUM(BG121:BG277)),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42</v>
      </c>
      <c r="F38" s="164">
        <f>ROUND((SUM(BH121:BH277)),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43</v>
      </c>
      <c r="F39" s="164">
        <f>ROUND((SUM(BI121:BI277)),  2)</f>
        <v>0</v>
      </c>
      <c r="G39" s="38"/>
      <c r="H39" s="38"/>
      <c r="I39" s="165">
        <v>0</v>
      </c>
      <c r="J39" s="164">
        <f>0</f>
        <v>0</v>
      </c>
      <c r="K39" s="38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44</v>
      </c>
      <c r="E41" s="168"/>
      <c r="F41" s="168"/>
      <c r="G41" s="169" t="s">
        <v>45</v>
      </c>
      <c r="H41" s="170" t="s">
        <v>46</v>
      </c>
      <c r="I41" s="168"/>
      <c r="J41" s="171">
        <f>SUM(J32:J39)</f>
        <v>0</v>
      </c>
      <c r="K41" s="172"/>
      <c r="L41" s="6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Nýrsko ON - oprava bytových jednotek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111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112</v>
      </c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7" t="str">
        <f>E11</f>
        <v>PS 03 - Elektroinstalace</v>
      </c>
      <c r="F89" s="40"/>
      <c r="G89" s="40"/>
      <c r="H89" s="40"/>
      <c r="I89" s="40"/>
      <c r="J89" s="40"/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80" t="str">
        <f>IF(J14="","",J14)</f>
        <v>2. 4. 2021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115</v>
      </c>
      <c r="D96" s="186"/>
      <c r="E96" s="186"/>
      <c r="F96" s="186"/>
      <c r="G96" s="186"/>
      <c r="H96" s="186"/>
      <c r="I96" s="186"/>
      <c r="J96" s="187" t="s">
        <v>116</v>
      </c>
      <c r="K96" s="186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117</v>
      </c>
      <c r="D98" s="40"/>
      <c r="E98" s="40"/>
      <c r="F98" s="40"/>
      <c r="G98" s="40"/>
      <c r="H98" s="40"/>
      <c r="I98" s="40"/>
      <c r="J98" s="111">
        <f>J121</f>
        <v>0</v>
      </c>
      <c r="K98" s="40"/>
      <c r="L98" s="6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118</v>
      </c>
    </row>
    <row r="99" s="9" customFormat="1" ht="24.96" customHeight="1">
      <c r="A99" s="9"/>
      <c r="B99" s="189"/>
      <c r="C99" s="190"/>
      <c r="D99" s="191" t="s">
        <v>924</v>
      </c>
      <c r="E99" s="192"/>
      <c r="F99" s="192"/>
      <c r="G99" s="192"/>
      <c r="H99" s="192"/>
      <c r="I99" s="192"/>
      <c r="J99" s="193">
        <f>J122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4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140</v>
      </c>
      <c r="D106" s="40"/>
      <c r="E106" s="40"/>
      <c r="F106" s="40"/>
      <c r="G106" s="40"/>
      <c r="H106" s="40"/>
      <c r="I106" s="40"/>
      <c r="J106" s="40"/>
      <c r="K106" s="40"/>
      <c r="L106" s="64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4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4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4" t="str">
        <f>E7</f>
        <v>Nýrsko ON - oprava bytových jednotek</v>
      </c>
      <c r="F109" s="32"/>
      <c r="G109" s="32"/>
      <c r="H109" s="32"/>
      <c r="I109" s="40"/>
      <c r="J109" s="40"/>
      <c r="K109" s="40"/>
      <c r="L109" s="64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110</v>
      </c>
      <c r="D110" s="22"/>
      <c r="E110" s="22"/>
      <c r="F110" s="22"/>
      <c r="G110" s="22"/>
      <c r="H110" s="22"/>
      <c r="I110" s="22"/>
      <c r="J110" s="22"/>
      <c r="K110" s="22"/>
      <c r="L110" s="20"/>
    </row>
    <row r="111" s="2" customFormat="1" ht="16.5" customHeight="1">
      <c r="A111" s="38"/>
      <c r="B111" s="39"/>
      <c r="C111" s="40"/>
      <c r="D111" s="40"/>
      <c r="E111" s="184" t="s">
        <v>111</v>
      </c>
      <c r="F111" s="40"/>
      <c r="G111" s="40"/>
      <c r="H111" s="40"/>
      <c r="I111" s="40"/>
      <c r="J111" s="40"/>
      <c r="K111" s="4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112</v>
      </c>
      <c r="D112" s="40"/>
      <c r="E112" s="40"/>
      <c r="F112" s="40"/>
      <c r="G112" s="40"/>
      <c r="H112" s="40"/>
      <c r="I112" s="40"/>
      <c r="J112" s="40"/>
      <c r="K112" s="4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7" t="str">
        <f>E11</f>
        <v>PS 03 - Elektroinstalace</v>
      </c>
      <c r="F113" s="40"/>
      <c r="G113" s="40"/>
      <c r="H113" s="40"/>
      <c r="I113" s="40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 xml:space="preserve"> </v>
      </c>
      <c r="G115" s="40"/>
      <c r="H115" s="40"/>
      <c r="I115" s="32" t="s">
        <v>22</v>
      </c>
      <c r="J115" s="80" t="str">
        <f>IF(J14="","",J14)</f>
        <v>2. 4. 2021</v>
      </c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E17</f>
        <v xml:space="preserve"> </v>
      </c>
      <c r="G117" s="40"/>
      <c r="H117" s="40"/>
      <c r="I117" s="32" t="s">
        <v>29</v>
      </c>
      <c r="J117" s="36" t="str">
        <f>E23</f>
        <v xml:space="preserve"> </v>
      </c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IF(E20="","",E20)</f>
        <v>Vyplň údaj</v>
      </c>
      <c r="G118" s="40"/>
      <c r="H118" s="40"/>
      <c r="I118" s="32" t="s">
        <v>31</v>
      </c>
      <c r="J118" s="36" t="str">
        <f>E26</f>
        <v xml:space="preserve"> </v>
      </c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0"/>
      <c r="B120" s="201"/>
      <c r="C120" s="202" t="s">
        <v>141</v>
      </c>
      <c r="D120" s="203" t="s">
        <v>59</v>
      </c>
      <c r="E120" s="203" t="s">
        <v>55</v>
      </c>
      <c r="F120" s="203" t="s">
        <v>56</v>
      </c>
      <c r="G120" s="203" t="s">
        <v>142</v>
      </c>
      <c r="H120" s="203" t="s">
        <v>143</v>
      </c>
      <c r="I120" s="203" t="s">
        <v>144</v>
      </c>
      <c r="J120" s="204" t="s">
        <v>116</v>
      </c>
      <c r="K120" s="205" t="s">
        <v>145</v>
      </c>
      <c r="L120" s="206"/>
      <c r="M120" s="101" t="s">
        <v>1</v>
      </c>
      <c r="N120" s="102" t="s">
        <v>38</v>
      </c>
      <c r="O120" s="102" t="s">
        <v>146</v>
      </c>
      <c r="P120" s="102" t="s">
        <v>147</v>
      </c>
      <c r="Q120" s="102" t="s">
        <v>148</v>
      </c>
      <c r="R120" s="102" t="s">
        <v>149</v>
      </c>
      <c r="S120" s="102" t="s">
        <v>150</v>
      </c>
      <c r="T120" s="103" t="s">
        <v>151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8"/>
      <c r="B121" s="39"/>
      <c r="C121" s="108" t="s">
        <v>152</v>
      </c>
      <c r="D121" s="40"/>
      <c r="E121" s="40"/>
      <c r="F121" s="40"/>
      <c r="G121" s="40"/>
      <c r="H121" s="40"/>
      <c r="I121" s="40"/>
      <c r="J121" s="207">
        <f>BK121</f>
        <v>0</v>
      </c>
      <c r="K121" s="40"/>
      <c r="L121" s="44"/>
      <c r="M121" s="104"/>
      <c r="N121" s="208"/>
      <c r="O121" s="105"/>
      <c r="P121" s="209">
        <f>P122</f>
        <v>0</v>
      </c>
      <c r="Q121" s="105"/>
      <c r="R121" s="209">
        <f>R122</f>
        <v>0.042670000000000007</v>
      </c>
      <c r="S121" s="105"/>
      <c r="T121" s="21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73</v>
      </c>
      <c r="AU121" s="17" t="s">
        <v>118</v>
      </c>
      <c r="BK121" s="211">
        <f>BK122</f>
        <v>0</v>
      </c>
    </row>
    <row r="122" s="12" customFormat="1" ht="25.92" customHeight="1">
      <c r="A122" s="12"/>
      <c r="B122" s="212"/>
      <c r="C122" s="213"/>
      <c r="D122" s="214" t="s">
        <v>73</v>
      </c>
      <c r="E122" s="215" t="s">
        <v>925</v>
      </c>
      <c r="F122" s="215" t="s">
        <v>926</v>
      </c>
      <c r="G122" s="213"/>
      <c r="H122" s="213"/>
      <c r="I122" s="216"/>
      <c r="J122" s="217">
        <f>BK122</f>
        <v>0</v>
      </c>
      <c r="K122" s="213"/>
      <c r="L122" s="218"/>
      <c r="M122" s="219"/>
      <c r="N122" s="220"/>
      <c r="O122" s="220"/>
      <c r="P122" s="221">
        <f>SUM(P123:P277)</f>
        <v>0</v>
      </c>
      <c r="Q122" s="220"/>
      <c r="R122" s="221">
        <f>SUM(R123:R277)</f>
        <v>0.042670000000000007</v>
      </c>
      <c r="S122" s="220"/>
      <c r="T122" s="222">
        <f>SUM(T123:T277)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3" t="s">
        <v>87</v>
      </c>
      <c r="AT122" s="224" t="s">
        <v>73</v>
      </c>
      <c r="AU122" s="224" t="s">
        <v>74</v>
      </c>
      <c r="AY122" s="223" t="s">
        <v>155</v>
      </c>
      <c r="BK122" s="225">
        <f>SUM(BK123:BK277)</f>
        <v>0</v>
      </c>
    </row>
    <row r="123" s="2" customFormat="1" ht="44.25" customHeight="1">
      <c r="A123" s="38"/>
      <c r="B123" s="39"/>
      <c r="C123" s="228" t="s">
        <v>81</v>
      </c>
      <c r="D123" s="228" t="s">
        <v>158</v>
      </c>
      <c r="E123" s="229" t="s">
        <v>927</v>
      </c>
      <c r="F123" s="230" t="s">
        <v>928</v>
      </c>
      <c r="G123" s="231" t="s">
        <v>170</v>
      </c>
      <c r="H123" s="232">
        <v>5</v>
      </c>
      <c r="I123" s="233"/>
      <c r="J123" s="234">
        <f>ROUND(I123*H123,2)</f>
        <v>0</v>
      </c>
      <c r="K123" s="235"/>
      <c r="L123" s="44"/>
      <c r="M123" s="236" t="s">
        <v>1</v>
      </c>
      <c r="N123" s="237" t="s">
        <v>42</v>
      </c>
      <c r="O123" s="92"/>
      <c r="P123" s="238">
        <f>O123*H123</f>
        <v>0</v>
      </c>
      <c r="Q123" s="238">
        <v>0</v>
      </c>
      <c r="R123" s="238">
        <f>Q123*H123</f>
        <v>0</v>
      </c>
      <c r="S123" s="238">
        <v>0</v>
      </c>
      <c r="T123" s="23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0" t="s">
        <v>193</v>
      </c>
      <c r="AT123" s="240" t="s">
        <v>158</v>
      </c>
      <c r="AU123" s="240" t="s">
        <v>81</v>
      </c>
      <c r="AY123" s="17" t="s">
        <v>155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7" t="s">
        <v>163</v>
      </c>
      <c r="BK123" s="241">
        <f>ROUND(I123*H123,2)</f>
        <v>0</v>
      </c>
      <c r="BL123" s="17" t="s">
        <v>193</v>
      </c>
      <c r="BM123" s="240" t="s">
        <v>87</v>
      </c>
    </row>
    <row r="124" s="2" customFormat="1">
      <c r="A124" s="38"/>
      <c r="B124" s="39"/>
      <c r="C124" s="40"/>
      <c r="D124" s="242" t="s">
        <v>164</v>
      </c>
      <c r="E124" s="40"/>
      <c r="F124" s="243" t="s">
        <v>928</v>
      </c>
      <c r="G124" s="40"/>
      <c r="H124" s="40"/>
      <c r="I124" s="244"/>
      <c r="J124" s="40"/>
      <c r="K124" s="40"/>
      <c r="L124" s="44"/>
      <c r="M124" s="245"/>
      <c r="N124" s="246"/>
      <c r="O124" s="92"/>
      <c r="P124" s="92"/>
      <c r="Q124" s="92"/>
      <c r="R124" s="92"/>
      <c r="S124" s="92"/>
      <c r="T124" s="93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164</v>
      </c>
      <c r="AU124" s="17" t="s">
        <v>81</v>
      </c>
    </row>
    <row r="125" s="2" customFormat="1" ht="21.75" customHeight="1">
      <c r="A125" s="38"/>
      <c r="B125" s="39"/>
      <c r="C125" s="269" t="s">
        <v>87</v>
      </c>
      <c r="D125" s="269" t="s">
        <v>238</v>
      </c>
      <c r="E125" s="270" t="s">
        <v>929</v>
      </c>
      <c r="F125" s="271" t="s">
        <v>930</v>
      </c>
      <c r="G125" s="272" t="s">
        <v>170</v>
      </c>
      <c r="H125" s="273">
        <v>5</v>
      </c>
      <c r="I125" s="274"/>
      <c r="J125" s="275">
        <f>ROUND(I125*H125,2)</f>
        <v>0</v>
      </c>
      <c r="K125" s="276"/>
      <c r="L125" s="277"/>
      <c r="M125" s="278" t="s">
        <v>1</v>
      </c>
      <c r="N125" s="279" t="s">
        <v>42</v>
      </c>
      <c r="O125" s="92"/>
      <c r="P125" s="238">
        <f>O125*H125</f>
        <v>0</v>
      </c>
      <c r="Q125" s="238">
        <v>3.0000000000000001E-05</v>
      </c>
      <c r="R125" s="238">
        <f>Q125*H125</f>
        <v>0.00015000000000000001</v>
      </c>
      <c r="S125" s="238">
        <v>0</v>
      </c>
      <c r="T125" s="23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0" t="s">
        <v>298</v>
      </c>
      <c r="AT125" s="240" t="s">
        <v>238</v>
      </c>
      <c r="AU125" s="240" t="s">
        <v>81</v>
      </c>
      <c r="AY125" s="17" t="s">
        <v>155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7" t="s">
        <v>163</v>
      </c>
      <c r="BK125" s="241">
        <f>ROUND(I125*H125,2)</f>
        <v>0</v>
      </c>
      <c r="BL125" s="17" t="s">
        <v>193</v>
      </c>
      <c r="BM125" s="240" t="s">
        <v>162</v>
      </c>
    </row>
    <row r="126" s="2" customFormat="1">
      <c r="A126" s="38"/>
      <c r="B126" s="39"/>
      <c r="C126" s="40"/>
      <c r="D126" s="242" t="s">
        <v>164</v>
      </c>
      <c r="E126" s="40"/>
      <c r="F126" s="243" t="s">
        <v>930</v>
      </c>
      <c r="G126" s="40"/>
      <c r="H126" s="40"/>
      <c r="I126" s="244"/>
      <c r="J126" s="40"/>
      <c r="K126" s="40"/>
      <c r="L126" s="44"/>
      <c r="M126" s="245"/>
      <c r="N126" s="246"/>
      <c r="O126" s="92"/>
      <c r="P126" s="92"/>
      <c r="Q126" s="92"/>
      <c r="R126" s="92"/>
      <c r="S126" s="92"/>
      <c r="T126" s="93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164</v>
      </c>
      <c r="AU126" s="17" t="s">
        <v>81</v>
      </c>
    </row>
    <row r="127" s="2" customFormat="1" ht="16.5" customHeight="1">
      <c r="A127" s="38"/>
      <c r="B127" s="39"/>
      <c r="C127" s="269" t="s">
        <v>156</v>
      </c>
      <c r="D127" s="269" t="s">
        <v>238</v>
      </c>
      <c r="E127" s="270" t="s">
        <v>931</v>
      </c>
      <c r="F127" s="271" t="s">
        <v>932</v>
      </c>
      <c r="G127" s="272" t="s">
        <v>161</v>
      </c>
      <c r="H127" s="273">
        <v>50</v>
      </c>
      <c r="I127" s="274"/>
      <c r="J127" s="275">
        <f>ROUND(I127*H127,2)</f>
        <v>0</v>
      </c>
      <c r="K127" s="276"/>
      <c r="L127" s="277"/>
      <c r="M127" s="278" t="s">
        <v>1</v>
      </c>
      <c r="N127" s="279" t="s">
        <v>42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0" t="s">
        <v>298</v>
      </c>
      <c r="AT127" s="240" t="s">
        <v>238</v>
      </c>
      <c r="AU127" s="240" t="s">
        <v>81</v>
      </c>
      <c r="AY127" s="17" t="s">
        <v>155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7" t="s">
        <v>163</v>
      </c>
      <c r="BK127" s="241">
        <f>ROUND(I127*H127,2)</f>
        <v>0</v>
      </c>
      <c r="BL127" s="17" t="s">
        <v>193</v>
      </c>
      <c r="BM127" s="240" t="s">
        <v>171</v>
      </c>
    </row>
    <row r="128" s="2" customFormat="1">
      <c r="A128" s="38"/>
      <c r="B128" s="39"/>
      <c r="C128" s="40"/>
      <c r="D128" s="242" t="s">
        <v>164</v>
      </c>
      <c r="E128" s="40"/>
      <c r="F128" s="243" t="s">
        <v>932</v>
      </c>
      <c r="G128" s="40"/>
      <c r="H128" s="40"/>
      <c r="I128" s="244"/>
      <c r="J128" s="40"/>
      <c r="K128" s="40"/>
      <c r="L128" s="44"/>
      <c r="M128" s="245"/>
      <c r="N128" s="246"/>
      <c r="O128" s="92"/>
      <c r="P128" s="92"/>
      <c r="Q128" s="92"/>
      <c r="R128" s="92"/>
      <c r="S128" s="92"/>
      <c r="T128" s="93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164</v>
      </c>
      <c r="AU128" s="17" t="s">
        <v>81</v>
      </c>
    </row>
    <row r="129" s="2" customFormat="1" ht="21.75" customHeight="1">
      <c r="A129" s="38"/>
      <c r="B129" s="39"/>
      <c r="C129" s="228" t="s">
        <v>162</v>
      </c>
      <c r="D129" s="228" t="s">
        <v>158</v>
      </c>
      <c r="E129" s="229" t="s">
        <v>933</v>
      </c>
      <c r="F129" s="230" t="s">
        <v>934</v>
      </c>
      <c r="G129" s="231" t="s">
        <v>161</v>
      </c>
      <c r="H129" s="232">
        <v>34</v>
      </c>
      <c r="I129" s="233"/>
      <c r="J129" s="234">
        <f>ROUND(I129*H129,2)</f>
        <v>0</v>
      </c>
      <c r="K129" s="235"/>
      <c r="L129" s="44"/>
      <c r="M129" s="236" t="s">
        <v>1</v>
      </c>
      <c r="N129" s="237" t="s">
        <v>42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0" t="s">
        <v>193</v>
      </c>
      <c r="AT129" s="240" t="s">
        <v>158</v>
      </c>
      <c r="AU129" s="240" t="s">
        <v>81</v>
      </c>
      <c r="AY129" s="17" t="s">
        <v>155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7" t="s">
        <v>163</v>
      </c>
      <c r="BK129" s="241">
        <f>ROUND(I129*H129,2)</f>
        <v>0</v>
      </c>
      <c r="BL129" s="17" t="s">
        <v>193</v>
      </c>
      <c r="BM129" s="240" t="s">
        <v>177</v>
      </c>
    </row>
    <row r="130" s="2" customFormat="1">
      <c r="A130" s="38"/>
      <c r="B130" s="39"/>
      <c r="C130" s="40"/>
      <c r="D130" s="242" t="s">
        <v>164</v>
      </c>
      <c r="E130" s="40"/>
      <c r="F130" s="243" t="s">
        <v>934</v>
      </c>
      <c r="G130" s="40"/>
      <c r="H130" s="40"/>
      <c r="I130" s="244"/>
      <c r="J130" s="40"/>
      <c r="K130" s="40"/>
      <c r="L130" s="44"/>
      <c r="M130" s="245"/>
      <c r="N130" s="246"/>
      <c r="O130" s="92"/>
      <c r="P130" s="92"/>
      <c r="Q130" s="92"/>
      <c r="R130" s="92"/>
      <c r="S130" s="92"/>
      <c r="T130" s="93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164</v>
      </c>
      <c r="AU130" s="17" t="s">
        <v>81</v>
      </c>
    </row>
    <row r="131" s="2" customFormat="1" ht="21.75" customHeight="1">
      <c r="A131" s="38"/>
      <c r="B131" s="39"/>
      <c r="C131" s="269" t="s">
        <v>163</v>
      </c>
      <c r="D131" s="269" t="s">
        <v>238</v>
      </c>
      <c r="E131" s="270" t="s">
        <v>935</v>
      </c>
      <c r="F131" s="271" t="s">
        <v>936</v>
      </c>
      <c r="G131" s="272" t="s">
        <v>161</v>
      </c>
      <c r="H131" s="273">
        <v>9</v>
      </c>
      <c r="I131" s="274"/>
      <c r="J131" s="275">
        <f>ROUND(I131*H131,2)</f>
        <v>0</v>
      </c>
      <c r="K131" s="276"/>
      <c r="L131" s="277"/>
      <c r="M131" s="278" t="s">
        <v>1</v>
      </c>
      <c r="N131" s="279" t="s">
        <v>42</v>
      </c>
      <c r="O131" s="92"/>
      <c r="P131" s="238">
        <f>O131*H131</f>
        <v>0</v>
      </c>
      <c r="Q131" s="238">
        <v>4.0000000000000003E-05</v>
      </c>
      <c r="R131" s="238">
        <f>Q131*H131</f>
        <v>0.00036000000000000002</v>
      </c>
      <c r="S131" s="238">
        <v>0</v>
      </c>
      <c r="T131" s="23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0" t="s">
        <v>298</v>
      </c>
      <c r="AT131" s="240" t="s">
        <v>238</v>
      </c>
      <c r="AU131" s="240" t="s">
        <v>81</v>
      </c>
      <c r="AY131" s="17" t="s">
        <v>155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7" t="s">
        <v>163</v>
      </c>
      <c r="BK131" s="241">
        <f>ROUND(I131*H131,2)</f>
        <v>0</v>
      </c>
      <c r="BL131" s="17" t="s">
        <v>193</v>
      </c>
      <c r="BM131" s="240" t="s">
        <v>181</v>
      </c>
    </row>
    <row r="132" s="2" customFormat="1">
      <c r="A132" s="38"/>
      <c r="B132" s="39"/>
      <c r="C132" s="40"/>
      <c r="D132" s="242" t="s">
        <v>164</v>
      </c>
      <c r="E132" s="40"/>
      <c r="F132" s="243" t="s">
        <v>936</v>
      </c>
      <c r="G132" s="40"/>
      <c r="H132" s="40"/>
      <c r="I132" s="244"/>
      <c r="J132" s="40"/>
      <c r="K132" s="40"/>
      <c r="L132" s="44"/>
      <c r="M132" s="245"/>
      <c r="N132" s="246"/>
      <c r="O132" s="92"/>
      <c r="P132" s="92"/>
      <c r="Q132" s="92"/>
      <c r="R132" s="92"/>
      <c r="S132" s="92"/>
      <c r="T132" s="93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164</v>
      </c>
      <c r="AU132" s="17" t="s">
        <v>81</v>
      </c>
    </row>
    <row r="133" s="2" customFormat="1" ht="21.75" customHeight="1">
      <c r="A133" s="38"/>
      <c r="B133" s="39"/>
      <c r="C133" s="269" t="s">
        <v>171</v>
      </c>
      <c r="D133" s="269" t="s">
        <v>238</v>
      </c>
      <c r="E133" s="270" t="s">
        <v>937</v>
      </c>
      <c r="F133" s="271" t="s">
        <v>938</v>
      </c>
      <c r="G133" s="272" t="s">
        <v>161</v>
      </c>
      <c r="H133" s="273">
        <v>20</v>
      </c>
      <c r="I133" s="274"/>
      <c r="J133" s="275">
        <f>ROUND(I133*H133,2)</f>
        <v>0</v>
      </c>
      <c r="K133" s="276"/>
      <c r="L133" s="277"/>
      <c r="M133" s="278" t="s">
        <v>1</v>
      </c>
      <c r="N133" s="279" t="s">
        <v>42</v>
      </c>
      <c r="O133" s="92"/>
      <c r="P133" s="238">
        <f>O133*H133</f>
        <v>0</v>
      </c>
      <c r="Q133" s="238">
        <v>5.0000000000000002E-05</v>
      </c>
      <c r="R133" s="238">
        <f>Q133*H133</f>
        <v>0.001</v>
      </c>
      <c r="S133" s="238">
        <v>0</v>
      </c>
      <c r="T133" s="23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0" t="s">
        <v>298</v>
      </c>
      <c r="AT133" s="240" t="s">
        <v>238</v>
      </c>
      <c r="AU133" s="240" t="s">
        <v>81</v>
      </c>
      <c r="AY133" s="17" t="s">
        <v>155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7" t="s">
        <v>163</v>
      </c>
      <c r="BK133" s="241">
        <f>ROUND(I133*H133,2)</f>
        <v>0</v>
      </c>
      <c r="BL133" s="17" t="s">
        <v>193</v>
      </c>
      <c r="BM133" s="240" t="s">
        <v>186</v>
      </c>
    </row>
    <row r="134" s="2" customFormat="1">
      <c r="A134" s="38"/>
      <c r="B134" s="39"/>
      <c r="C134" s="40"/>
      <c r="D134" s="242" t="s">
        <v>164</v>
      </c>
      <c r="E134" s="40"/>
      <c r="F134" s="243" t="s">
        <v>938</v>
      </c>
      <c r="G134" s="40"/>
      <c r="H134" s="40"/>
      <c r="I134" s="244"/>
      <c r="J134" s="40"/>
      <c r="K134" s="40"/>
      <c r="L134" s="44"/>
      <c r="M134" s="245"/>
      <c r="N134" s="246"/>
      <c r="O134" s="92"/>
      <c r="P134" s="92"/>
      <c r="Q134" s="92"/>
      <c r="R134" s="92"/>
      <c r="S134" s="92"/>
      <c r="T134" s="93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164</v>
      </c>
      <c r="AU134" s="17" t="s">
        <v>81</v>
      </c>
    </row>
    <row r="135" s="2" customFormat="1" ht="21.75" customHeight="1">
      <c r="A135" s="38"/>
      <c r="B135" s="39"/>
      <c r="C135" s="269" t="s">
        <v>187</v>
      </c>
      <c r="D135" s="269" t="s">
        <v>238</v>
      </c>
      <c r="E135" s="270" t="s">
        <v>939</v>
      </c>
      <c r="F135" s="271" t="s">
        <v>940</v>
      </c>
      <c r="G135" s="272" t="s">
        <v>161</v>
      </c>
      <c r="H135" s="273">
        <v>4</v>
      </c>
      <c r="I135" s="274"/>
      <c r="J135" s="275">
        <f>ROUND(I135*H135,2)</f>
        <v>0</v>
      </c>
      <c r="K135" s="276"/>
      <c r="L135" s="277"/>
      <c r="M135" s="278" t="s">
        <v>1</v>
      </c>
      <c r="N135" s="279" t="s">
        <v>42</v>
      </c>
      <c r="O135" s="92"/>
      <c r="P135" s="238">
        <f>O135*H135</f>
        <v>0</v>
      </c>
      <c r="Q135" s="238">
        <v>3.0000000000000001E-05</v>
      </c>
      <c r="R135" s="238">
        <f>Q135*H135</f>
        <v>0.00012</v>
      </c>
      <c r="S135" s="238">
        <v>0</v>
      </c>
      <c r="T135" s="23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0" t="s">
        <v>298</v>
      </c>
      <c r="AT135" s="240" t="s">
        <v>238</v>
      </c>
      <c r="AU135" s="240" t="s">
        <v>81</v>
      </c>
      <c r="AY135" s="17" t="s">
        <v>155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7" t="s">
        <v>163</v>
      </c>
      <c r="BK135" s="241">
        <f>ROUND(I135*H135,2)</f>
        <v>0</v>
      </c>
      <c r="BL135" s="17" t="s">
        <v>193</v>
      </c>
      <c r="BM135" s="240" t="s">
        <v>190</v>
      </c>
    </row>
    <row r="136" s="2" customFormat="1">
      <c r="A136" s="38"/>
      <c r="B136" s="39"/>
      <c r="C136" s="40"/>
      <c r="D136" s="242" t="s">
        <v>164</v>
      </c>
      <c r="E136" s="40"/>
      <c r="F136" s="243" t="s">
        <v>940</v>
      </c>
      <c r="G136" s="40"/>
      <c r="H136" s="40"/>
      <c r="I136" s="244"/>
      <c r="J136" s="40"/>
      <c r="K136" s="40"/>
      <c r="L136" s="44"/>
      <c r="M136" s="245"/>
      <c r="N136" s="246"/>
      <c r="O136" s="92"/>
      <c r="P136" s="92"/>
      <c r="Q136" s="92"/>
      <c r="R136" s="92"/>
      <c r="S136" s="92"/>
      <c r="T136" s="93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164</v>
      </c>
      <c r="AU136" s="17" t="s">
        <v>81</v>
      </c>
    </row>
    <row r="137" s="2" customFormat="1" ht="21.75" customHeight="1">
      <c r="A137" s="38"/>
      <c r="B137" s="39"/>
      <c r="C137" s="269" t="s">
        <v>177</v>
      </c>
      <c r="D137" s="269" t="s">
        <v>238</v>
      </c>
      <c r="E137" s="270" t="s">
        <v>941</v>
      </c>
      <c r="F137" s="271" t="s">
        <v>942</v>
      </c>
      <c r="G137" s="272" t="s">
        <v>161</v>
      </c>
      <c r="H137" s="273">
        <v>1</v>
      </c>
      <c r="I137" s="274"/>
      <c r="J137" s="275">
        <f>ROUND(I137*H137,2)</f>
        <v>0</v>
      </c>
      <c r="K137" s="276"/>
      <c r="L137" s="277"/>
      <c r="M137" s="278" t="s">
        <v>1</v>
      </c>
      <c r="N137" s="279" t="s">
        <v>42</v>
      </c>
      <c r="O137" s="92"/>
      <c r="P137" s="238">
        <f>O137*H137</f>
        <v>0</v>
      </c>
      <c r="Q137" s="238">
        <v>0.00013999999999999999</v>
      </c>
      <c r="R137" s="238">
        <f>Q137*H137</f>
        <v>0.00013999999999999999</v>
      </c>
      <c r="S137" s="238">
        <v>0</v>
      </c>
      <c r="T137" s="23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0" t="s">
        <v>298</v>
      </c>
      <c r="AT137" s="240" t="s">
        <v>238</v>
      </c>
      <c r="AU137" s="240" t="s">
        <v>81</v>
      </c>
      <c r="AY137" s="17" t="s">
        <v>155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7" t="s">
        <v>163</v>
      </c>
      <c r="BK137" s="241">
        <f>ROUND(I137*H137,2)</f>
        <v>0</v>
      </c>
      <c r="BL137" s="17" t="s">
        <v>193</v>
      </c>
      <c r="BM137" s="240" t="s">
        <v>193</v>
      </c>
    </row>
    <row r="138" s="2" customFormat="1">
      <c r="A138" s="38"/>
      <c r="B138" s="39"/>
      <c r="C138" s="40"/>
      <c r="D138" s="242" t="s">
        <v>164</v>
      </c>
      <c r="E138" s="40"/>
      <c r="F138" s="243" t="s">
        <v>942</v>
      </c>
      <c r="G138" s="40"/>
      <c r="H138" s="40"/>
      <c r="I138" s="244"/>
      <c r="J138" s="40"/>
      <c r="K138" s="40"/>
      <c r="L138" s="44"/>
      <c r="M138" s="245"/>
      <c r="N138" s="246"/>
      <c r="O138" s="92"/>
      <c r="P138" s="92"/>
      <c r="Q138" s="92"/>
      <c r="R138" s="92"/>
      <c r="S138" s="92"/>
      <c r="T138" s="93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164</v>
      </c>
      <c r="AU138" s="17" t="s">
        <v>81</v>
      </c>
    </row>
    <row r="139" s="2" customFormat="1" ht="16.5" customHeight="1">
      <c r="A139" s="38"/>
      <c r="B139" s="39"/>
      <c r="C139" s="228" t="s">
        <v>195</v>
      </c>
      <c r="D139" s="228" t="s">
        <v>158</v>
      </c>
      <c r="E139" s="229" t="s">
        <v>943</v>
      </c>
      <c r="F139" s="230" t="s">
        <v>944</v>
      </c>
      <c r="G139" s="231" t="s">
        <v>161</v>
      </c>
      <c r="H139" s="232">
        <v>5</v>
      </c>
      <c r="I139" s="233"/>
      <c r="J139" s="234">
        <f>ROUND(I139*H139,2)</f>
        <v>0</v>
      </c>
      <c r="K139" s="235"/>
      <c r="L139" s="44"/>
      <c r="M139" s="236" t="s">
        <v>1</v>
      </c>
      <c r="N139" s="237" t="s">
        <v>42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0" t="s">
        <v>193</v>
      </c>
      <c r="AT139" s="240" t="s">
        <v>158</v>
      </c>
      <c r="AU139" s="240" t="s">
        <v>81</v>
      </c>
      <c r="AY139" s="17" t="s">
        <v>155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7" t="s">
        <v>163</v>
      </c>
      <c r="BK139" s="241">
        <f>ROUND(I139*H139,2)</f>
        <v>0</v>
      </c>
      <c r="BL139" s="17" t="s">
        <v>193</v>
      </c>
      <c r="BM139" s="240" t="s">
        <v>198</v>
      </c>
    </row>
    <row r="140" s="2" customFormat="1">
      <c r="A140" s="38"/>
      <c r="B140" s="39"/>
      <c r="C140" s="40"/>
      <c r="D140" s="242" t="s">
        <v>164</v>
      </c>
      <c r="E140" s="40"/>
      <c r="F140" s="243" t="s">
        <v>944</v>
      </c>
      <c r="G140" s="40"/>
      <c r="H140" s="40"/>
      <c r="I140" s="244"/>
      <c r="J140" s="40"/>
      <c r="K140" s="40"/>
      <c r="L140" s="44"/>
      <c r="M140" s="245"/>
      <c r="N140" s="246"/>
      <c r="O140" s="92"/>
      <c r="P140" s="92"/>
      <c r="Q140" s="92"/>
      <c r="R140" s="92"/>
      <c r="S140" s="92"/>
      <c r="T140" s="93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164</v>
      </c>
      <c r="AU140" s="17" t="s">
        <v>81</v>
      </c>
    </row>
    <row r="141" s="2" customFormat="1" ht="21.75" customHeight="1">
      <c r="A141" s="38"/>
      <c r="B141" s="39"/>
      <c r="C141" s="269" t="s">
        <v>181</v>
      </c>
      <c r="D141" s="269" t="s">
        <v>238</v>
      </c>
      <c r="E141" s="270" t="s">
        <v>945</v>
      </c>
      <c r="F141" s="271" t="s">
        <v>946</v>
      </c>
      <c r="G141" s="272" t="s">
        <v>161</v>
      </c>
      <c r="H141" s="273">
        <v>5</v>
      </c>
      <c r="I141" s="274"/>
      <c r="J141" s="275">
        <f>ROUND(I141*H141,2)</f>
        <v>0</v>
      </c>
      <c r="K141" s="276"/>
      <c r="L141" s="277"/>
      <c r="M141" s="278" t="s">
        <v>1</v>
      </c>
      <c r="N141" s="279" t="s">
        <v>42</v>
      </c>
      <c r="O141" s="92"/>
      <c r="P141" s="238">
        <f>O141*H141</f>
        <v>0</v>
      </c>
      <c r="Q141" s="238">
        <v>9.0000000000000006E-05</v>
      </c>
      <c r="R141" s="238">
        <f>Q141*H141</f>
        <v>0.00045000000000000004</v>
      </c>
      <c r="S141" s="238">
        <v>0</v>
      </c>
      <c r="T141" s="23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0" t="s">
        <v>298</v>
      </c>
      <c r="AT141" s="240" t="s">
        <v>238</v>
      </c>
      <c r="AU141" s="240" t="s">
        <v>81</v>
      </c>
      <c r="AY141" s="17" t="s">
        <v>155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7" t="s">
        <v>163</v>
      </c>
      <c r="BK141" s="241">
        <f>ROUND(I141*H141,2)</f>
        <v>0</v>
      </c>
      <c r="BL141" s="17" t="s">
        <v>193</v>
      </c>
      <c r="BM141" s="240" t="s">
        <v>201</v>
      </c>
    </row>
    <row r="142" s="2" customFormat="1">
      <c r="A142" s="38"/>
      <c r="B142" s="39"/>
      <c r="C142" s="40"/>
      <c r="D142" s="242" t="s">
        <v>164</v>
      </c>
      <c r="E142" s="40"/>
      <c r="F142" s="243" t="s">
        <v>946</v>
      </c>
      <c r="G142" s="40"/>
      <c r="H142" s="40"/>
      <c r="I142" s="244"/>
      <c r="J142" s="40"/>
      <c r="K142" s="40"/>
      <c r="L142" s="44"/>
      <c r="M142" s="245"/>
      <c r="N142" s="246"/>
      <c r="O142" s="92"/>
      <c r="P142" s="92"/>
      <c r="Q142" s="92"/>
      <c r="R142" s="92"/>
      <c r="S142" s="92"/>
      <c r="T142" s="93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164</v>
      </c>
      <c r="AU142" s="17" t="s">
        <v>81</v>
      </c>
    </row>
    <row r="143" s="2" customFormat="1" ht="21.75" customHeight="1">
      <c r="A143" s="38"/>
      <c r="B143" s="39"/>
      <c r="C143" s="228" t="s">
        <v>202</v>
      </c>
      <c r="D143" s="228" t="s">
        <v>158</v>
      </c>
      <c r="E143" s="229" t="s">
        <v>947</v>
      </c>
      <c r="F143" s="230" t="s">
        <v>948</v>
      </c>
      <c r="G143" s="231" t="s">
        <v>161</v>
      </c>
      <c r="H143" s="232">
        <v>1</v>
      </c>
      <c r="I143" s="233"/>
      <c r="J143" s="234">
        <f>ROUND(I143*H143,2)</f>
        <v>0</v>
      </c>
      <c r="K143" s="235"/>
      <c r="L143" s="44"/>
      <c r="M143" s="236" t="s">
        <v>1</v>
      </c>
      <c r="N143" s="237" t="s">
        <v>42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0" t="s">
        <v>193</v>
      </c>
      <c r="AT143" s="240" t="s">
        <v>158</v>
      </c>
      <c r="AU143" s="240" t="s">
        <v>81</v>
      </c>
      <c r="AY143" s="17" t="s">
        <v>155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7" t="s">
        <v>163</v>
      </c>
      <c r="BK143" s="241">
        <f>ROUND(I143*H143,2)</f>
        <v>0</v>
      </c>
      <c r="BL143" s="17" t="s">
        <v>193</v>
      </c>
      <c r="BM143" s="240" t="s">
        <v>205</v>
      </c>
    </row>
    <row r="144" s="2" customFormat="1">
      <c r="A144" s="38"/>
      <c r="B144" s="39"/>
      <c r="C144" s="40"/>
      <c r="D144" s="242" t="s">
        <v>164</v>
      </c>
      <c r="E144" s="40"/>
      <c r="F144" s="243" t="s">
        <v>948</v>
      </c>
      <c r="G144" s="40"/>
      <c r="H144" s="40"/>
      <c r="I144" s="244"/>
      <c r="J144" s="40"/>
      <c r="K144" s="40"/>
      <c r="L144" s="44"/>
      <c r="M144" s="245"/>
      <c r="N144" s="246"/>
      <c r="O144" s="92"/>
      <c r="P144" s="92"/>
      <c r="Q144" s="92"/>
      <c r="R144" s="92"/>
      <c r="S144" s="92"/>
      <c r="T144" s="93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164</v>
      </c>
      <c r="AU144" s="17" t="s">
        <v>81</v>
      </c>
    </row>
    <row r="145" s="2" customFormat="1" ht="21.75" customHeight="1">
      <c r="A145" s="38"/>
      <c r="B145" s="39"/>
      <c r="C145" s="269" t="s">
        <v>186</v>
      </c>
      <c r="D145" s="269" t="s">
        <v>238</v>
      </c>
      <c r="E145" s="270" t="s">
        <v>949</v>
      </c>
      <c r="F145" s="271" t="s">
        <v>950</v>
      </c>
      <c r="G145" s="272" t="s">
        <v>161</v>
      </c>
      <c r="H145" s="273">
        <v>1</v>
      </c>
      <c r="I145" s="274"/>
      <c r="J145" s="275">
        <f>ROUND(I145*H145,2)</f>
        <v>0</v>
      </c>
      <c r="K145" s="276"/>
      <c r="L145" s="277"/>
      <c r="M145" s="278" t="s">
        <v>1</v>
      </c>
      <c r="N145" s="279" t="s">
        <v>42</v>
      </c>
      <c r="O145" s="92"/>
      <c r="P145" s="238">
        <f>O145*H145</f>
        <v>0</v>
      </c>
      <c r="Q145" s="238">
        <v>0.00016000000000000001</v>
      </c>
      <c r="R145" s="238">
        <f>Q145*H145</f>
        <v>0.00016000000000000001</v>
      </c>
      <c r="S145" s="238">
        <v>0</v>
      </c>
      <c r="T145" s="23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0" t="s">
        <v>298</v>
      </c>
      <c r="AT145" s="240" t="s">
        <v>238</v>
      </c>
      <c r="AU145" s="240" t="s">
        <v>81</v>
      </c>
      <c r="AY145" s="17" t="s">
        <v>155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7" t="s">
        <v>163</v>
      </c>
      <c r="BK145" s="241">
        <f>ROUND(I145*H145,2)</f>
        <v>0</v>
      </c>
      <c r="BL145" s="17" t="s">
        <v>193</v>
      </c>
      <c r="BM145" s="240" t="s">
        <v>212</v>
      </c>
    </row>
    <row r="146" s="2" customFormat="1">
      <c r="A146" s="38"/>
      <c r="B146" s="39"/>
      <c r="C146" s="40"/>
      <c r="D146" s="242" t="s">
        <v>164</v>
      </c>
      <c r="E146" s="40"/>
      <c r="F146" s="243" t="s">
        <v>950</v>
      </c>
      <c r="G146" s="40"/>
      <c r="H146" s="40"/>
      <c r="I146" s="244"/>
      <c r="J146" s="40"/>
      <c r="K146" s="40"/>
      <c r="L146" s="44"/>
      <c r="M146" s="245"/>
      <c r="N146" s="246"/>
      <c r="O146" s="92"/>
      <c r="P146" s="92"/>
      <c r="Q146" s="92"/>
      <c r="R146" s="92"/>
      <c r="S146" s="92"/>
      <c r="T146" s="93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164</v>
      </c>
      <c r="AU146" s="17" t="s">
        <v>81</v>
      </c>
    </row>
    <row r="147" s="2" customFormat="1" ht="21.75" customHeight="1">
      <c r="A147" s="38"/>
      <c r="B147" s="39"/>
      <c r="C147" s="269" t="s">
        <v>213</v>
      </c>
      <c r="D147" s="269" t="s">
        <v>238</v>
      </c>
      <c r="E147" s="270" t="s">
        <v>951</v>
      </c>
      <c r="F147" s="271" t="s">
        <v>952</v>
      </c>
      <c r="G147" s="272" t="s">
        <v>161</v>
      </c>
      <c r="H147" s="273">
        <v>1</v>
      </c>
      <c r="I147" s="274"/>
      <c r="J147" s="275">
        <f>ROUND(I147*H147,2)</f>
        <v>0</v>
      </c>
      <c r="K147" s="276"/>
      <c r="L147" s="277"/>
      <c r="M147" s="278" t="s">
        <v>1</v>
      </c>
      <c r="N147" s="279" t="s">
        <v>42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0" t="s">
        <v>298</v>
      </c>
      <c r="AT147" s="240" t="s">
        <v>238</v>
      </c>
      <c r="AU147" s="240" t="s">
        <v>81</v>
      </c>
      <c r="AY147" s="17" t="s">
        <v>155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7" t="s">
        <v>163</v>
      </c>
      <c r="BK147" s="241">
        <f>ROUND(I147*H147,2)</f>
        <v>0</v>
      </c>
      <c r="BL147" s="17" t="s">
        <v>193</v>
      </c>
      <c r="BM147" s="240" t="s">
        <v>216</v>
      </c>
    </row>
    <row r="148" s="2" customFormat="1">
      <c r="A148" s="38"/>
      <c r="B148" s="39"/>
      <c r="C148" s="40"/>
      <c r="D148" s="242" t="s">
        <v>164</v>
      </c>
      <c r="E148" s="40"/>
      <c r="F148" s="243" t="s">
        <v>952</v>
      </c>
      <c r="G148" s="40"/>
      <c r="H148" s="40"/>
      <c r="I148" s="244"/>
      <c r="J148" s="40"/>
      <c r="K148" s="40"/>
      <c r="L148" s="44"/>
      <c r="M148" s="245"/>
      <c r="N148" s="246"/>
      <c r="O148" s="92"/>
      <c r="P148" s="92"/>
      <c r="Q148" s="92"/>
      <c r="R148" s="92"/>
      <c r="S148" s="92"/>
      <c r="T148" s="93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164</v>
      </c>
      <c r="AU148" s="17" t="s">
        <v>81</v>
      </c>
    </row>
    <row r="149" s="2" customFormat="1">
      <c r="A149" s="38"/>
      <c r="B149" s="39"/>
      <c r="C149" s="40"/>
      <c r="D149" s="242" t="s">
        <v>571</v>
      </c>
      <c r="E149" s="40"/>
      <c r="F149" s="280" t="s">
        <v>953</v>
      </c>
      <c r="G149" s="40"/>
      <c r="H149" s="40"/>
      <c r="I149" s="244"/>
      <c r="J149" s="40"/>
      <c r="K149" s="40"/>
      <c r="L149" s="44"/>
      <c r="M149" s="245"/>
      <c r="N149" s="246"/>
      <c r="O149" s="92"/>
      <c r="P149" s="92"/>
      <c r="Q149" s="92"/>
      <c r="R149" s="92"/>
      <c r="S149" s="92"/>
      <c r="T149" s="93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571</v>
      </c>
      <c r="AU149" s="17" t="s">
        <v>81</v>
      </c>
    </row>
    <row r="150" s="2" customFormat="1" ht="21.75" customHeight="1">
      <c r="A150" s="38"/>
      <c r="B150" s="39"/>
      <c r="C150" s="228" t="s">
        <v>190</v>
      </c>
      <c r="D150" s="228" t="s">
        <v>158</v>
      </c>
      <c r="E150" s="229" t="s">
        <v>954</v>
      </c>
      <c r="F150" s="230" t="s">
        <v>955</v>
      </c>
      <c r="G150" s="231" t="s">
        <v>161</v>
      </c>
      <c r="H150" s="232">
        <v>2</v>
      </c>
      <c r="I150" s="233"/>
      <c r="J150" s="234">
        <f>ROUND(I150*H150,2)</f>
        <v>0</v>
      </c>
      <c r="K150" s="235"/>
      <c r="L150" s="44"/>
      <c r="M150" s="236" t="s">
        <v>1</v>
      </c>
      <c r="N150" s="237" t="s">
        <v>42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0" t="s">
        <v>193</v>
      </c>
      <c r="AT150" s="240" t="s">
        <v>158</v>
      </c>
      <c r="AU150" s="240" t="s">
        <v>81</v>
      </c>
      <c r="AY150" s="17" t="s">
        <v>155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7" t="s">
        <v>163</v>
      </c>
      <c r="BK150" s="241">
        <f>ROUND(I150*H150,2)</f>
        <v>0</v>
      </c>
      <c r="BL150" s="17" t="s">
        <v>193</v>
      </c>
      <c r="BM150" s="240" t="s">
        <v>220</v>
      </c>
    </row>
    <row r="151" s="2" customFormat="1">
      <c r="A151" s="38"/>
      <c r="B151" s="39"/>
      <c r="C151" s="40"/>
      <c r="D151" s="242" t="s">
        <v>164</v>
      </c>
      <c r="E151" s="40"/>
      <c r="F151" s="243" t="s">
        <v>955</v>
      </c>
      <c r="G151" s="40"/>
      <c r="H151" s="40"/>
      <c r="I151" s="244"/>
      <c r="J151" s="40"/>
      <c r="K151" s="40"/>
      <c r="L151" s="44"/>
      <c r="M151" s="245"/>
      <c r="N151" s="246"/>
      <c r="O151" s="92"/>
      <c r="P151" s="92"/>
      <c r="Q151" s="92"/>
      <c r="R151" s="92"/>
      <c r="S151" s="92"/>
      <c r="T151" s="93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164</v>
      </c>
      <c r="AU151" s="17" t="s">
        <v>81</v>
      </c>
    </row>
    <row r="152" s="2" customFormat="1" ht="33" customHeight="1">
      <c r="A152" s="38"/>
      <c r="B152" s="39"/>
      <c r="C152" s="228" t="s">
        <v>8</v>
      </c>
      <c r="D152" s="228" t="s">
        <v>158</v>
      </c>
      <c r="E152" s="229" t="s">
        <v>956</v>
      </c>
      <c r="F152" s="230" t="s">
        <v>957</v>
      </c>
      <c r="G152" s="231" t="s">
        <v>170</v>
      </c>
      <c r="H152" s="232">
        <v>20</v>
      </c>
      <c r="I152" s="233"/>
      <c r="J152" s="234">
        <f>ROUND(I152*H152,2)</f>
        <v>0</v>
      </c>
      <c r="K152" s="235"/>
      <c r="L152" s="44"/>
      <c r="M152" s="236" t="s">
        <v>1</v>
      </c>
      <c r="N152" s="237" t="s">
        <v>42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0" t="s">
        <v>193</v>
      </c>
      <c r="AT152" s="240" t="s">
        <v>158</v>
      </c>
      <c r="AU152" s="240" t="s">
        <v>81</v>
      </c>
      <c r="AY152" s="17" t="s">
        <v>155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7" t="s">
        <v>163</v>
      </c>
      <c r="BK152" s="241">
        <f>ROUND(I152*H152,2)</f>
        <v>0</v>
      </c>
      <c r="BL152" s="17" t="s">
        <v>193</v>
      </c>
      <c r="BM152" s="240" t="s">
        <v>224</v>
      </c>
    </row>
    <row r="153" s="2" customFormat="1">
      <c r="A153" s="38"/>
      <c r="B153" s="39"/>
      <c r="C153" s="40"/>
      <c r="D153" s="242" t="s">
        <v>164</v>
      </c>
      <c r="E153" s="40"/>
      <c r="F153" s="243" t="s">
        <v>957</v>
      </c>
      <c r="G153" s="40"/>
      <c r="H153" s="40"/>
      <c r="I153" s="244"/>
      <c r="J153" s="40"/>
      <c r="K153" s="40"/>
      <c r="L153" s="44"/>
      <c r="M153" s="245"/>
      <c r="N153" s="246"/>
      <c r="O153" s="92"/>
      <c r="P153" s="92"/>
      <c r="Q153" s="92"/>
      <c r="R153" s="92"/>
      <c r="S153" s="92"/>
      <c r="T153" s="93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164</v>
      </c>
      <c r="AU153" s="17" t="s">
        <v>81</v>
      </c>
    </row>
    <row r="154" s="2" customFormat="1" ht="21.75" customHeight="1">
      <c r="A154" s="38"/>
      <c r="B154" s="39"/>
      <c r="C154" s="269" t="s">
        <v>193</v>
      </c>
      <c r="D154" s="269" t="s">
        <v>238</v>
      </c>
      <c r="E154" s="270" t="s">
        <v>958</v>
      </c>
      <c r="F154" s="271" t="s">
        <v>959</v>
      </c>
      <c r="G154" s="272" t="s">
        <v>170</v>
      </c>
      <c r="H154" s="273">
        <v>10</v>
      </c>
      <c r="I154" s="274"/>
      <c r="J154" s="275">
        <f>ROUND(I154*H154,2)</f>
        <v>0</v>
      </c>
      <c r="K154" s="276"/>
      <c r="L154" s="277"/>
      <c r="M154" s="278" t="s">
        <v>1</v>
      </c>
      <c r="N154" s="279" t="s">
        <v>42</v>
      </c>
      <c r="O154" s="92"/>
      <c r="P154" s="238">
        <f>O154*H154</f>
        <v>0</v>
      </c>
      <c r="Q154" s="238">
        <v>5.0000000000000002E-05</v>
      </c>
      <c r="R154" s="238">
        <f>Q154*H154</f>
        <v>0.00050000000000000001</v>
      </c>
      <c r="S154" s="238">
        <v>0</v>
      </c>
      <c r="T154" s="23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0" t="s">
        <v>298</v>
      </c>
      <c r="AT154" s="240" t="s">
        <v>238</v>
      </c>
      <c r="AU154" s="240" t="s">
        <v>81</v>
      </c>
      <c r="AY154" s="17" t="s">
        <v>155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7" t="s">
        <v>163</v>
      </c>
      <c r="BK154" s="241">
        <f>ROUND(I154*H154,2)</f>
        <v>0</v>
      </c>
      <c r="BL154" s="17" t="s">
        <v>193</v>
      </c>
      <c r="BM154" s="240" t="s">
        <v>298</v>
      </c>
    </row>
    <row r="155" s="2" customFormat="1">
      <c r="A155" s="38"/>
      <c r="B155" s="39"/>
      <c r="C155" s="40"/>
      <c r="D155" s="242" t="s">
        <v>164</v>
      </c>
      <c r="E155" s="40"/>
      <c r="F155" s="243" t="s">
        <v>959</v>
      </c>
      <c r="G155" s="40"/>
      <c r="H155" s="40"/>
      <c r="I155" s="244"/>
      <c r="J155" s="40"/>
      <c r="K155" s="40"/>
      <c r="L155" s="44"/>
      <c r="M155" s="245"/>
      <c r="N155" s="246"/>
      <c r="O155" s="92"/>
      <c r="P155" s="92"/>
      <c r="Q155" s="92"/>
      <c r="R155" s="92"/>
      <c r="S155" s="92"/>
      <c r="T155" s="93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164</v>
      </c>
      <c r="AU155" s="17" t="s">
        <v>81</v>
      </c>
    </row>
    <row r="156" s="2" customFormat="1" ht="21.75" customHeight="1">
      <c r="A156" s="38"/>
      <c r="B156" s="39"/>
      <c r="C156" s="269" t="s">
        <v>229</v>
      </c>
      <c r="D156" s="269" t="s">
        <v>238</v>
      </c>
      <c r="E156" s="270" t="s">
        <v>960</v>
      </c>
      <c r="F156" s="271" t="s">
        <v>961</v>
      </c>
      <c r="G156" s="272" t="s">
        <v>170</v>
      </c>
      <c r="H156" s="273">
        <v>10</v>
      </c>
      <c r="I156" s="274"/>
      <c r="J156" s="275">
        <f>ROUND(I156*H156,2)</f>
        <v>0</v>
      </c>
      <c r="K156" s="276"/>
      <c r="L156" s="277"/>
      <c r="M156" s="278" t="s">
        <v>1</v>
      </c>
      <c r="N156" s="279" t="s">
        <v>42</v>
      </c>
      <c r="O156" s="92"/>
      <c r="P156" s="238">
        <f>O156*H156</f>
        <v>0</v>
      </c>
      <c r="Q156" s="238">
        <v>6.9999999999999994E-05</v>
      </c>
      <c r="R156" s="238">
        <f>Q156*H156</f>
        <v>0.00069999999999999988</v>
      </c>
      <c r="S156" s="238">
        <v>0</v>
      </c>
      <c r="T156" s="23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0" t="s">
        <v>298</v>
      </c>
      <c r="AT156" s="240" t="s">
        <v>238</v>
      </c>
      <c r="AU156" s="240" t="s">
        <v>81</v>
      </c>
      <c r="AY156" s="17" t="s">
        <v>155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7" t="s">
        <v>163</v>
      </c>
      <c r="BK156" s="241">
        <f>ROUND(I156*H156,2)</f>
        <v>0</v>
      </c>
      <c r="BL156" s="17" t="s">
        <v>193</v>
      </c>
      <c r="BM156" s="240" t="s">
        <v>228</v>
      </c>
    </row>
    <row r="157" s="2" customFormat="1">
      <c r="A157" s="38"/>
      <c r="B157" s="39"/>
      <c r="C157" s="40"/>
      <c r="D157" s="242" t="s">
        <v>164</v>
      </c>
      <c r="E157" s="40"/>
      <c r="F157" s="243" t="s">
        <v>961</v>
      </c>
      <c r="G157" s="40"/>
      <c r="H157" s="40"/>
      <c r="I157" s="244"/>
      <c r="J157" s="40"/>
      <c r="K157" s="40"/>
      <c r="L157" s="44"/>
      <c r="M157" s="245"/>
      <c r="N157" s="246"/>
      <c r="O157" s="92"/>
      <c r="P157" s="92"/>
      <c r="Q157" s="92"/>
      <c r="R157" s="92"/>
      <c r="S157" s="92"/>
      <c r="T157" s="93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164</v>
      </c>
      <c r="AU157" s="17" t="s">
        <v>81</v>
      </c>
    </row>
    <row r="158" s="2" customFormat="1">
      <c r="A158" s="38"/>
      <c r="B158" s="39"/>
      <c r="C158" s="40"/>
      <c r="D158" s="242" t="s">
        <v>571</v>
      </c>
      <c r="E158" s="40"/>
      <c r="F158" s="280" t="s">
        <v>962</v>
      </c>
      <c r="G158" s="40"/>
      <c r="H158" s="40"/>
      <c r="I158" s="244"/>
      <c r="J158" s="40"/>
      <c r="K158" s="40"/>
      <c r="L158" s="44"/>
      <c r="M158" s="245"/>
      <c r="N158" s="246"/>
      <c r="O158" s="92"/>
      <c r="P158" s="92"/>
      <c r="Q158" s="92"/>
      <c r="R158" s="92"/>
      <c r="S158" s="92"/>
      <c r="T158" s="93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571</v>
      </c>
      <c r="AU158" s="17" t="s">
        <v>81</v>
      </c>
    </row>
    <row r="159" s="2" customFormat="1" ht="21.75" customHeight="1">
      <c r="A159" s="38"/>
      <c r="B159" s="39"/>
      <c r="C159" s="228" t="s">
        <v>198</v>
      </c>
      <c r="D159" s="228" t="s">
        <v>158</v>
      </c>
      <c r="E159" s="229" t="s">
        <v>963</v>
      </c>
      <c r="F159" s="230" t="s">
        <v>964</v>
      </c>
      <c r="G159" s="231" t="s">
        <v>170</v>
      </c>
      <c r="H159" s="232">
        <v>150</v>
      </c>
      <c r="I159" s="233"/>
      <c r="J159" s="234">
        <f>ROUND(I159*H159,2)</f>
        <v>0</v>
      </c>
      <c r="K159" s="235"/>
      <c r="L159" s="44"/>
      <c r="M159" s="236" t="s">
        <v>1</v>
      </c>
      <c r="N159" s="237" t="s">
        <v>42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0" t="s">
        <v>193</v>
      </c>
      <c r="AT159" s="240" t="s">
        <v>158</v>
      </c>
      <c r="AU159" s="240" t="s">
        <v>81</v>
      </c>
      <c r="AY159" s="17" t="s">
        <v>155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7" t="s">
        <v>163</v>
      </c>
      <c r="BK159" s="241">
        <f>ROUND(I159*H159,2)</f>
        <v>0</v>
      </c>
      <c r="BL159" s="17" t="s">
        <v>193</v>
      </c>
      <c r="BM159" s="240" t="s">
        <v>232</v>
      </c>
    </row>
    <row r="160" s="2" customFormat="1">
      <c r="A160" s="38"/>
      <c r="B160" s="39"/>
      <c r="C160" s="40"/>
      <c r="D160" s="242" t="s">
        <v>164</v>
      </c>
      <c r="E160" s="40"/>
      <c r="F160" s="243" t="s">
        <v>964</v>
      </c>
      <c r="G160" s="40"/>
      <c r="H160" s="40"/>
      <c r="I160" s="244"/>
      <c r="J160" s="40"/>
      <c r="K160" s="40"/>
      <c r="L160" s="44"/>
      <c r="M160" s="245"/>
      <c r="N160" s="246"/>
      <c r="O160" s="92"/>
      <c r="P160" s="92"/>
      <c r="Q160" s="92"/>
      <c r="R160" s="92"/>
      <c r="S160" s="92"/>
      <c r="T160" s="93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164</v>
      </c>
      <c r="AU160" s="17" t="s">
        <v>81</v>
      </c>
    </row>
    <row r="161" s="2" customFormat="1" ht="21.75" customHeight="1">
      <c r="A161" s="38"/>
      <c r="B161" s="39"/>
      <c r="C161" s="269" t="s">
        <v>237</v>
      </c>
      <c r="D161" s="269" t="s">
        <v>238</v>
      </c>
      <c r="E161" s="270" t="s">
        <v>965</v>
      </c>
      <c r="F161" s="271" t="s">
        <v>966</v>
      </c>
      <c r="G161" s="272" t="s">
        <v>170</v>
      </c>
      <c r="H161" s="273">
        <v>150</v>
      </c>
      <c r="I161" s="274"/>
      <c r="J161" s="275">
        <f>ROUND(I161*H161,2)</f>
        <v>0</v>
      </c>
      <c r="K161" s="276"/>
      <c r="L161" s="277"/>
      <c r="M161" s="278" t="s">
        <v>1</v>
      </c>
      <c r="N161" s="279" t="s">
        <v>42</v>
      </c>
      <c r="O161" s="92"/>
      <c r="P161" s="238">
        <f>O161*H161</f>
        <v>0</v>
      </c>
      <c r="Q161" s="238">
        <v>0.00012</v>
      </c>
      <c r="R161" s="238">
        <f>Q161*H161</f>
        <v>0.018000000000000002</v>
      </c>
      <c r="S161" s="238">
        <v>0</v>
      </c>
      <c r="T161" s="23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0" t="s">
        <v>298</v>
      </c>
      <c r="AT161" s="240" t="s">
        <v>238</v>
      </c>
      <c r="AU161" s="240" t="s">
        <v>81</v>
      </c>
      <c r="AY161" s="17" t="s">
        <v>155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7" t="s">
        <v>163</v>
      </c>
      <c r="BK161" s="241">
        <f>ROUND(I161*H161,2)</f>
        <v>0</v>
      </c>
      <c r="BL161" s="17" t="s">
        <v>193</v>
      </c>
      <c r="BM161" s="240" t="s">
        <v>236</v>
      </c>
    </row>
    <row r="162" s="2" customFormat="1">
      <c r="A162" s="38"/>
      <c r="B162" s="39"/>
      <c r="C162" s="40"/>
      <c r="D162" s="242" t="s">
        <v>164</v>
      </c>
      <c r="E162" s="40"/>
      <c r="F162" s="243" t="s">
        <v>966</v>
      </c>
      <c r="G162" s="40"/>
      <c r="H162" s="40"/>
      <c r="I162" s="244"/>
      <c r="J162" s="40"/>
      <c r="K162" s="40"/>
      <c r="L162" s="44"/>
      <c r="M162" s="245"/>
      <c r="N162" s="246"/>
      <c r="O162" s="92"/>
      <c r="P162" s="92"/>
      <c r="Q162" s="92"/>
      <c r="R162" s="92"/>
      <c r="S162" s="92"/>
      <c r="T162" s="93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164</v>
      </c>
      <c r="AU162" s="17" t="s">
        <v>81</v>
      </c>
    </row>
    <row r="163" s="2" customFormat="1" ht="33" customHeight="1">
      <c r="A163" s="38"/>
      <c r="B163" s="39"/>
      <c r="C163" s="228" t="s">
        <v>201</v>
      </c>
      <c r="D163" s="228" t="s">
        <v>158</v>
      </c>
      <c r="E163" s="229" t="s">
        <v>967</v>
      </c>
      <c r="F163" s="230" t="s">
        <v>968</v>
      </c>
      <c r="G163" s="231" t="s">
        <v>170</v>
      </c>
      <c r="H163" s="232">
        <v>40</v>
      </c>
      <c r="I163" s="233"/>
      <c r="J163" s="234">
        <f>ROUND(I163*H163,2)</f>
        <v>0</v>
      </c>
      <c r="K163" s="235"/>
      <c r="L163" s="44"/>
      <c r="M163" s="236" t="s">
        <v>1</v>
      </c>
      <c r="N163" s="237" t="s">
        <v>42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0" t="s">
        <v>193</v>
      </c>
      <c r="AT163" s="240" t="s">
        <v>158</v>
      </c>
      <c r="AU163" s="240" t="s">
        <v>81</v>
      </c>
      <c r="AY163" s="17" t="s">
        <v>155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7" t="s">
        <v>163</v>
      </c>
      <c r="BK163" s="241">
        <f>ROUND(I163*H163,2)</f>
        <v>0</v>
      </c>
      <c r="BL163" s="17" t="s">
        <v>193</v>
      </c>
      <c r="BM163" s="240" t="s">
        <v>241</v>
      </c>
    </row>
    <row r="164" s="2" customFormat="1">
      <c r="A164" s="38"/>
      <c r="B164" s="39"/>
      <c r="C164" s="40"/>
      <c r="D164" s="242" t="s">
        <v>164</v>
      </c>
      <c r="E164" s="40"/>
      <c r="F164" s="243" t="s">
        <v>968</v>
      </c>
      <c r="G164" s="40"/>
      <c r="H164" s="40"/>
      <c r="I164" s="244"/>
      <c r="J164" s="40"/>
      <c r="K164" s="40"/>
      <c r="L164" s="44"/>
      <c r="M164" s="245"/>
      <c r="N164" s="246"/>
      <c r="O164" s="92"/>
      <c r="P164" s="92"/>
      <c r="Q164" s="92"/>
      <c r="R164" s="92"/>
      <c r="S164" s="92"/>
      <c r="T164" s="93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164</v>
      </c>
      <c r="AU164" s="17" t="s">
        <v>81</v>
      </c>
    </row>
    <row r="165" s="2" customFormat="1" ht="21.75" customHeight="1">
      <c r="A165" s="38"/>
      <c r="B165" s="39"/>
      <c r="C165" s="269" t="s">
        <v>7</v>
      </c>
      <c r="D165" s="269" t="s">
        <v>238</v>
      </c>
      <c r="E165" s="270" t="s">
        <v>969</v>
      </c>
      <c r="F165" s="271" t="s">
        <v>970</v>
      </c>
      <c r="G165" s="272" t="s">
        <v>170</v>
      </c>
      <c r="H165" s="273">
        <v>40</v>
      </c>
      <c r="I165" s="274"/>
      <c r="J165" s="275">
        <f>ROUND(I165*H165,2)</f>
        <v>0</v>
      </c>
      <c r="K165" s="276"/>
      <c r="L165" s="277"/>
      <c r="M165" s="278" t="s">
        <v>1</v>
      </c>
      <c r="N165" s="279" t="s">
        <v>42</v>
      </c>
      <c r="O165" s="92"/>
      <c r="P165" s="238">
        <f>O165*H165</f>
        <v>0</v>
      </c>
      <c r="Q165" s="238">
        <v>0.00017000000000000001</v>
      </c>
      <c r="R165" s="238">
        <f>Q165*H165</f>
        <v>0.0068000000000000005</v>
      </c>
      <c r="S165" s="238">
        <v>0</v>
      </c>
      <c r="T165" s="23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0" t="s">
        <v>298</v>
      </c>
      <c r="AT165" s="240" t="s">
        <v>238</v>
      </c>
      <c r="AU165" s="240" t="s">
        <v>81</v>
      </c>
      <c r="AY165" s="17" t="s">
        <v>155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7" t="s">
        <v>163</v>
      </c>
      <c r="BK165" s="241">
        <f>ROUND(I165*H165,2)</f>
        <v>0</v>
      </c>
      <c r="BL165" s="17" t="s">
        <v>193</v>
      </c>
      <c r="BM165" s="240" t="s">
        <v>245</v>
      </c>
    </row>
    <row r="166" s="2" customFormat="1">
      <c r="A166" s="38"/>
      <c r="B166" s="39"/>
      <c r="C166" s="40"/>
      <c r="D166" s="242" t="s">
        <v>164</v>
      </c>
      <c r="E166" s="40"/>
      <c r="F166" s="243" t="s">
        <v>970</v>
      </c>
      <c r="G166" s="40"/>
      <c r="H166" s="40"/>
      <c r="I166" s="244"/>
      <c r="J166" s="40"/>
      <c r="K166" s="40"/>
      <c r="L166" s="44"/>
      <c r="M166" s="245"/>
      <c r="N166" s="246"/>
      <c r="O166" s="92"/>
      <c r="P166" s="92"/>
      <c r="Q166" s="92"/>
      <c r="R166" s="92"/>
      <c r="S166" s="92"/>
      <c r="T166" s="93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164</v>
      </c>
      <c r="AU166" s="17" t="s">
        <v>81</v>
      </c>
    </row>
    <row r="167" s="2" customFormat="1" ht="33" customHeight="1">
      <c r="A167" s="38"/>
      <c r="B167" s="39"/>
      <c r="C167" s="228" t="s">
        <v>205</v>
      </c>
      <c r="D167" s="228" t="s">
        <v>158</v>
      </c>
      <c r="E167" s="229" t="s">
        <v>971</v>
      </c>
      <c r="F167" s="230" t="s">
        <v>972</v>
      </c>
      <c r="G167" s="231" t="s">
        <v>170</v>
      </c>
      <c r="H167" s="232">
        <v>20</v>
      </c>
      <c r="I167" s="233"/>
      <c r="J167" s="234">
        <f>ROUND(I167*H167,2)</f>
        <v>0</v>
      </c>
      <c r="K167" s="235"/>
      <c r="L167" s="44"/>
      <c r="M167" s="236" t="s">
        <v>1</v>
      </c>
      <c r="N167" s="237" t="s">
        <v>42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0" t="s">
        <v>193</v>
      </c>
      <c r="AT167" s="240" t="s">
        <v>158</v>
      </c>
      <c r="AU167" s="240" t="s">
        <v>81</v>
      </c>
      <c r="AY167" s="17" t="s">
        <v>155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7" t="s">
        <v>163</v>
      </c>
      <c r="BK167" s="241">
        <f>ROUND(I167*H167,2)</f>
        <v>0</v>
      </c>
      <c r="BL167" s="17" t="s">
        <v>193</v>
      </c>
      <c r="BM167" s="240" t="s">
        <v>249</v>
      </c>
    </row>
    <row r="168" s="2" customFormat="1">
      <c r="A168" s="38"/>
      <c r="B168" s="39"/>
      <c r="C168" s="40"/>
      <c r="D168" s="242" t="s">
        <v>164</v>
      </c>
      <c r="E168" s="40"/>
      <c r="F168" s="243" t="s">
        <v>972</v>
      </c>
      <c r="G168" s="40"/>
      <c r="H168" s="40"/>
      <c r="I168" s="244"/>
      <c r="J168" s="40"/>
      <c r="K168" s="40"/>
      <c r="L168" s="44"/>
      <c r="M168" s="245"/>
      <c r="N168" s="246"/>
      <c r="O168" s="92"/>
      <c r="P168" s="92"/>
      <c r="Q168" s="92"/>
      <c r="R168" s="92"/>
      <c r="S168" s="92"/>
      <c r="T168" s="93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164</v>
      </c>
      <c r="AU168" s="17" t="s">
        <v>81</v>
      </c>
    </row>
    <row r="169" s="2" customFormat="1" ht="21.75" customHeight="1">
      <c r="A169" s="38"/>
      <c r="B169" s="39"/>
      <c r="C169" s="269" t="s">
        <v>255</v>
      </c>
      <c r="D169" s="269" t="s">
        <v>238</v>
      </c>
      <c r="E169" s="270" t="s">
        <v>973</v>
      </c>
      <c r="F169" s="271" t="s">
        <v>974</v>
      </c>
      <c r="G169" s="272" t="s">
        <v>170</v>
      </c>
      <c r="H169" s="273">
        <v>10</v>
      </c>
      <c r="I169" s="274"/>
      <c r="J169" s="275">
        <f>ROUND(I169*H169,2)</f>
        <v>0</v>
      </c>
      <c r="K169" s="276"/>
      <c r="L169" s="277"/>
      <c r="M169" s="278" t="s">
        <v>1</v>
      </c>
      <c r="N169" s="279" t="s">
        <v>42</v>
      </c>
      <c r="O169" s="92"/>
      <c r="P169" s="238">
        <f>O169*H169</f>
        <v>0</v>
      </c>
      <c r="Q169" s="238">
        <v>0.00016000000000000001</v>
      </c>
      <c r="R169" s="238">
        <f>Q169*H169</f>
        <v>0.0016000000000000001</v>
      </c>
      <c r="S169" s="238">
        <v>0</v>
      </c>
      <c r="T169" s="23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0" t="s">
        <v>298</v>
      </c>
      <c r="AT169" s="240" t="s">
        <v>238</v>
      </c>
      <c r="AU169" s="240" t="s">
        <v>81</v>
      </c>
      <c r="AY169" s="17" t="s">
        <v>155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7" t="s">
        <v>163</v>
      </c>
      <c r="BK169" s="241">
        <f>ROUND(I169*H169,2)</f>
        <v>0</v>
      </c>
      <c r="BL169" s="17" t="s">
        <v>193</v>
      </c>
      <c r="BM169" s="240" t="s">
        <v>252</v>
      </c>
    </row>
    <row r="170" s="2" customFormat="1">
      <c r="A170" s="38"/>
      <c r="B170" s="39"/>
      <c r="C170" s="40"/>
      <c r="D170" s="242" t="s">
        <v>164</v>
      </c>
      <c r="E170" s="40"/>
      <c r="F170" s="243" t="s">
        <v>974</v>
      </c>
      <c r="G170" s="40"/>
      <c r="H170" s="40"/>
      <c r="I170" s="244"/>
      <c r="J170" s="40"/>
      <c r="K170" s="40"/>
      <c r="L170" s="44"/>
      <c r="M170" s="245"/>
      <c r="N170" s="246"/>
      <c r="O170" s="92"/>
      <c r="P170" s="92"/>
      <c r="Q170" s="92"/>
      <c r="R170" s="92"/>
      <c r="S170" s="92"/>
      <c r="T170" s="93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164</v>
      </c>
      <c r="AU170" s="17" t="s">
        <v>81</v>
      </c>
    </row>
    <row r="171" s="2" customFormat="1" ht="21.75" customHeight="1">
      <c r="A171" s="38"/>
      <c r="B171" s="39"/>
      <c r="C171" s="269" t="s">
        <v>212</v>
      </c>
      <c r="D171" s="269" t="s">
        <v>238</v>
      </c>
      <c r="E171" s="270" t="s">
        <v>975</v>
      </c>
      <c r="F171" s="271" t="s">
        <v>976</v>
      </c>
      <c r="G171" s="272" t="s">
        <v>170</v>
      </c>
      <c r="H171" s="273">
        <v>10</v>
      </c>
      <c r="I171" s="274"/>
      <c r="J171" s="275">
        <f>ROUND(I171*H171,2)</f>
        <v>0</v>
      </c>
      <c r="K171" s="276"/>
      <c r="L171" s="277"/>
      <c r="M171" s="278" t="s">
        <v>1</v>
      </c>
      <c r="N171" s="279" t="s">
        <v>42</v>
      </c>
      <c r="O171" s="92"/>
      <c r="P171" s="238">
        <f>O171*H171</f>
        <v>0</v>
      </c>
      <c r="Q171" s="238">
        <v>0.00025000000000000001</v>
      </c>
      <c r="R171" s="238">
        <f>Q171*H171</f>
        <v>0.0025000000000000001</v>
      </c>
      <c r="S171" s="238">
        <v>0</v>
      </c>
      <c r="T171" s="23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0" t="s">
        <v>298</v>
      </c>
      <c r="AT171" s="240" t="s">
        <v>238</v>
      </c>
      <c r="AU171" s="240" t="s">
        <v>81</v>
      </c>
      <c r="AY171" s="17" t="s">
        <v>155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7" t="s">
        <v>163</v>
      </c>
      <c r="BK171" s="241">
        <f>ROUND(I171*H171,2)</f>
        <v>0</v>
      </c>
      <c r="BL171" s="17" t="s">
        <v>193</v>
      </c>
      <c r="BM171" s="240" t="s">
        <v>258</v>
      </c>
    </row>
    <row r="172" s="2" customFormat="1">
      <c r="A172" s="38"/>
      <c r="B172" s="39"/>
      <c r="C172" s="40"/>
      <c r="D172" s="242" t="s">
        <v>164</v>
      </c>
      <c r="E172" s="40"/>
      <c r="F172" s="243" t="s">
        <v>976</v>
      </c>
      <c r="G172" s="40"/>
      <c r="H172" s="40"/>
      <c r="I172" s="244"/>
      <c r="J172" s="40"/>
      <c r="K172" s="40"/>
      <c r="L172" s="44"/>
      <c r="M172" s="245"/>
      <c r="N172" s="246"/>
      <c r="O172" s="92"/>
      <c r="P172" s="92"/>
      <c r="Q172" s="92"/>
      <c r="R172" s="92"/>
      <c r="S172" s="92"/>
      <c r="T172" s="93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164</v>
      </c>
      <c r="AU172" s="17" t="s">
        <v>81</v>
      </c>
    </row>
    <row r="173" s="2" customFormat="1" ht="21.75" customHeight="1">
      <c r="A173" s="38"/>
      <c r="B173" s="39"/>
      <c r="C173" s="228" t="s">
        <v>263</v>
      </c>
      <c r="D173" s="228" t="s">
        <v>158</v>
      </c>
      <c r="E173" s="229" t="s">
        <v>977</v>
      </c>
      <c r="F173" s="230" t="s">
        <v>978</v>
      </c>
      <c r="G173" s="231" t="s">
        <v>170</v>
      </c>
      <c r="H173" s="232">
        <v>12</v>
      </c>
      <c r="I173" s="233"/>
      <c r="J173" s="234">
        <f>ROUND(I173*H173,2)</f>
        <v>0</v>
      </c>
      <c r="K173" s="235"/>
      <c r="L173" s="44"/>
      <c r="M173" s="236" t="s">
        <v>1</v>
      </c>
      <c r="N173" s="237" t="s">
        <v>42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0" t="s">
        <v>193</v>
      </c>
      <c r="AT173" s="240" t="s">
        <v>158</v>
      </c>
      <c r="AU173" s="240" t="s">
        <v>81</v>
      </c>
      <c r="AY173" s="17" t="s">
        <v>155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7" t="s">
        <v>163</v>
      </c>
      <c r="BK173" s="241">
        <f>ROUND(I173*H173,2)</f>
        <v>0</v>
      </c>
      <c r="BL173" s="17" t="s">
        <v>193</v>
      </c>
      <c r="BM173" s="240" t="s">
        <v>262</v>
      </c>
    </row>
    <row r="174" s="2" customFormat="1">
      <c r="A174" s="38"/>
      <c r="B174" s="39"/>
      <c r="C174" s="40"/>
      <c r="D174" s="242" t="s">
        <v>164</v>
      </c>
      <c r="E174" s="40"/>
      <c r="F174" s="243" t="s">
        <v>978</v>
      </c>
      <c r="G174" s="40"/>
      <c r="H174" s="40"/>
      <c r="I174" s="244"/>
      <c r="J174" s="40"/>
      <c r="K174" s="40"/>
      <c r="L174" s="44"/>
      <c r="M174" s="245"/>
      <c r="N174" s="246"/>
      <c r="O174" s="92"/>
      <c r="P174" s="92"/>
      <c r="Q174" s="92"/>
      <c r="R174" s="92"/>
      <c r="S174" s="92"/>
      <c r="T174" s="93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164</v>
      </c>
      <c r="AU174" s="17" t="s">
        <v>81</v>
      </c>
    </row>
    <row r="175" s="2" customFormat="1" ht="21.75" customHeight="1">
      <c r="A175" s="38"/>
      <c r="B175" s="39"/>
      <c r="C175" s="269" t="s">
        <v>216</v>
      </c>
      <c r="D175" s="269" t="s">
        <v>238</v>
      </c>
      <c r="E175" s="270" t="s">
        <v>979</v>
      </c>
      <c r="F175" s="271" t="s">
        <v>980</v>
      </c>
      <c r="G175" s="272" t="s">
        <v>170</v>
      </c>
      <c r="H175" s="273">
        <v>12</v>
      </c>
      <c r="I175" s="274"/>
      <c r="J175" s="275">
        <f>ROUND(I175*H175,2)</f>
        <v>0</v>
      </c>
      <c r="K175" s="276"/>
      <c r="L175" s="277"/>
      <c r="M175" s="278" t="s">
        <v>1</v>
      </c>
      <c r="N175" s="279" t="s">
        <v>42</v>
      </c>
      <c r="O175" s="92"/>
      <c r="P175" s="238">
        <f>O175*H175</f>
        <v>0</v>
      </c>
      <c r="Q175" s="238">
        <v>0.00052999999999999998</v>
      </c>
      <c r="R175" s="238">
        <f>Q175*H175</f>
        <v>0.0063599999999999993</v>
      </c>
      <c r="S175" s="238">
        <v>0</v>
      </c>
      <c r="T175" s="23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0" t="s">
        <v>298</v>
      </c>
      <c r="AT175" s="240" t="s">
        <v>238</v>
      </c>
      <c r="AU175" s="240" t="s">
        <v>81</v>
      </c>
      <c r="AY175" s="17" t="s">
        <v>155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7" t="s">
        <v>163</v>
      </c>
      <c r="BK175" s="241">
        <f>ROUND(I175*H175,2)</f>
        <v>0</v>
      </c>
      <c r="BL175" s="17" t="s">
        <v>193</v>
      </c>
      <c r="BM175" s="240" t="s">
        <v>266</v>
      </c>
    </row>
    <row r="176" s="2" customFormat="1">
      <c r="A176" s="38"/>
      <c r="B176" s="39"/>
      <c r="C176" s="40"/>
      <c r="D176" s="242" t="s">
        <v>164</v>
      </c>
      <c r="E176" s="40"/>
      <c r="F176" s="243" t="s">
        <v>980</v>
      </c>
      <c r="G176" s="40"/>
      <c r="H176" s="40"/>
      <c r="I176" s="244"/>
      <c r="J176" s="40"/>
      <c r="K176" s="40"/>
      <c r="L176" s="44"/>
      <c r="M176" s="245"/>
      <c r="N176" s="246"/>
      <c r="O176" s="92"/>
      <c r="P176" s="92"/>
      <c r="Q176" s="92"/>
      <c r="R176" s="92"/>
      <c r="S176" s="92"/>
      <c r="T176" s="93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164</v>
      </c>
      <c r="AU176" s="17" t="s">
        <v>81</v>
      </c>
    </row>
    <row r="177" s="2" customFormat="1" ht="21.75" customHeight="1">
      <c r="A177" s="38"/>
      <c r="B177" s="39"/>
      <c r="C177" s="228" t="s">
        <v>274</v>
      </c>
      <c r="D177" s="228" t="s">
        <v>158</v>
      </c>
      <c r="E177" s="229" t="s">
        <v>981</v>
      </c>
      <c r="F177" s="230" t="s">
        <v>982</v>
      </c>
      <c r="G177" s="231" t="s">
        <v>170</v>
      </c>
      <c r="H177" s="232">
        <v>80</v>
      </c>
      <c r="I177" s="233"/>
      <c r="J177" s="234">
        <f>ROUND(I177*H177,2)</f>
        <v>0</v>
      </c>
      <c r="K177" s="235"/>
      <c r="L177" s="44"/>
      <c r="M177" s="236" t="s">
        <v>1</v>
      </c>
      <c r="N177" s="237" t="s">
        <v>42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0" t="s">
        <v>193</v>
      </c>
      <c r="AT177" s="240" t="s">
        <v>158</v>
      </c>
      <c r="AU177" s="240" t="s">
        <v>81</v>
      </c>
      <c r="AY177" s="17" t="s">
        <v>155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7" t="s">
        <v>163</v>
      </c>
      <c r="BK177" s="241">
        <f>ROUND(I177*H177,2)</f>
        <v>0</v>
      </c>
      <c r="BL177" s="17" t="s">
        <v>193</v>
      </c>
      <c r="BM177" s="240" t="s">
        <v>270</v>
      </c>
    </row>
    <row r="178" s="2" customFormat="1">
      <c r="A178" s="38"/>
      <c r="B178" s="39"/>
      <c r="C178" s="40"/>
      <c r="D178" s="242" t="s">
        <v>164</v>
      </c>
      <c r="E178" s="40"/>
      <c r="F178" s="243" t="s">
        <v>982</v>
      </c>
      <c r="G178" s="40"/>
      <c r="H178" s="40"/>
      <c r="I178" s="244"/>
      <c r="J178" s="40"/>
      <c r="K178" s="40"/>
      <c r="L178" s="44"/>
      <c r="M178" s="245"/>
      <c r="N178" s="246"/>
      <c r="O178" s="92"/>
      <c r="P178" s="92"/>
      <c r="Q178" s="92"/>
      <c r="R178" s="92"/>
      <c r="S178" s="92"/>
      <c r="T178" s="93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164</v>
      </c>
      <c r="AU178" s="17" t="s">
        <v>81</v>
      </c>
    </row>
    <row r="179" s="2" customFormat="1" ht="33" customHeight="1">
      <c r="A179" s="38"/>
      <c r="B179" s="39"/>
      <c r="C179" s="228" t="s">
        <v>220</v>
      </c>
      <c r="D179" s="228" t="s">
        <v>158</v>
      </c>
      <c r="E179" s="229" t="s">
        <v>983</v>
      </c>
      <c r="F179" s="230" t="s">
        <v>984</v>
      </c>
      <c r="G179" s="231" t="s">
        <v>161</v>
      </c>
      <c r="H179" s="232">
        <v>6</v>
      </c>
      <c r="I179" s="233"/>
      <c r="J179" s="234">
        <f>ROUND(I179*H179,2)</f>
        <v>0</v>
      </c>
      <c r="K179" s="235"/>
      <c r="L179" s="44"/>
      <c r="M179" s="236" t="s">
        <v>1</v>
      </c>
      <c r="N179" s="237" t="s">
        <v>42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0" t="s">
        <v>193</v>
      </c>
      <c r="AT179" s="240" t="s">
        <v>158</v>
      </c>
      <c r="AU179" s="240" t="s">
        <v>81</v>
      </c>
      <c r="AY179" s="17" t="s">
        <v>155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7" t="s">
        <v>163</v>
      </c>
      <c r="BK179" s="241">
        <f>ROUND(I179*H179,2)</f>
        <v>0</v>
      </c>
      <c r="BL179" s="17" t="s">
        <v>193</v>
      </c>
      <c r="BM179" s="240" t="s">
        <v>277</v>
      </c>
    </row>
    <row r="180" s="2" customFormat="1">
      <c r="A180" s="38"/>
      <c r="B180" s="39"/>
      <c r="C180" s="40"/>
      <c r="D180" s="242" t="s">
        <v>164</v>
      </c>
      <c r="E180" s="40"/>
      <c r="F180" s="243" t="s">
        <v>984</v>
      </c>
      <c r="G180" s="40"/>
      <c r="H180" s="40"/>
      <c r="I180" s="244"/>
      <c r="J180" s="40"/>
      <c r="K180" s="40"/>
      <c r="L180" s="44"/>
      <c r="M180" s="245"/>
      <c r="N180" s="246"/>
      <c r="O180" s="92"/>
      <c r="P180" s="92"/>
      <c r="Q180" s="92"/>
      <c r="R180" s="92"/>
      <c r="S180" s="92"/>
      <c r="T180" s="93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164</v>
      </c>
      <c r="AU180" s="17" t="s">
        <v>81</v>
      </c>
    </row>
    <row r="181" s="2" customFormat="1" ht="21.75" customHeight="1">
      <c r="A181" s="38"/>
      <c r="B181" s="39"/>
      <c r="C181" s="269" t="s">
        <v>283</v>
      </c>
      <c r="D181" s="269" t="s">
        <v>238</v>
      </c>
      <c r="E181" s="270" t="s">
        <v>985</v>
      </c>
      <c r="F181" s="271" t="s">
        <v>986</v>
      </c>
      <c r="G181" s="272" t="s">
        <v>161</v>
      </c>
      <c r="H181" s="273">
        <v>1</v>
      </c>
      <c r="I181" s="274"/>
      <c r="J181" s="275">
        <f>ROUND(I181*H181,2)</f>
        <v>0</v>
      </c>
      <c r="K181" s="276"/>
      <c r="L181" s="277"/>
      <c r="M181" s="278" t="s">
        <v>1</v>
      </c>
      <c r="N181" s="279" t="s">
        <v>42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0" t="s">
        <v>298</v>
      </c>
      <c r="AT181" s="240" t="s">
        <v>238</v>
      </c>
      <c r="AU181" s="240" t="s">
        <v>81</v>
      </c>
      <c r="AY181" s="17" t="s">
        <v>155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7" t="s">
        <v>163</v>
      </c>
      <c r="BK181" s="241">
        <f>ROUND(I181*H181,2)</f>
        <v>0</v>
      </c>
      <c r="BL181" s="17" t="s">
        <v>193</v>
      </c>
      <c r="BM181" s="240" t="s">
        <v>281</v>
      </c>
    </row>
    <row r="182" s="2" customFormat="1">
      <c r="A182" s="38"/>
      <c r="B182" s="39"/>
      <c r="C182" s="40"/>
      <c r="D182" s="242" t="s">
        <v>164</v>
      </c>
      <c r="E182" s="40"/>
      <c r="F182" s="243" t="s">
        <v>986</v>
      </c>
      <c r="G182" s="40"/>
      <c r="H182" s="40"/>
      <c r="I182" s="244"/>
      <c r="J182" s="40"/>
      <c r="K182" s="40"/>
      <c r="L182" s="44"/>
      <c r="M182" s="245"/>
      <c r="N182" s="246"/>
      <c r="O182" s="92"/>
      <c r="P182" s="92"/>
      <c r="Q182" s="92"/>
      <c r="R182" s="92"/>
      <c r="S182" s="92"/>
      <c r="T182" s="93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164</v>
      </c>
      <c r="AU182" s="17" t="s">
        <v>81</v>
      </c>
    </row>
    <row r="183" s="2" customFormat="1">
      <c r="A183" s="38"/>
      <c r="B183" s="39"/>
      <c r="C183" s="40"/>
      <c r="D183" s="242" t="s">
        <v>571</v>
      </c>
      <c r="E183" s="40"/>
      <c r="F183" s="280" t="s">
        <v>987</v>
      </c>
      <c r="G183" s="40"/>
      <c r="H183" s="40"/>
      <c r="I183" s="244"/>
      <c r="J183" s="40"/>
      <c r="K183" s="40"/>
      <c r="L183" s="44"/>
      <c r="M183" s="245"/>
      <c r="N183" s="246"/>
      <c r="O183" s="92"/>
      <c r="P183" s="92"/>
      <c r="Q183" s="92"/>
      <c r="R183" s="92"/>
      <c r="S183" s="92"/>
      <c r="T183" s="93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571</v>
      </c>
      <c r="AU183" s="17" t="s">
        <v>81</v>
      </c>
    </row>
    <row r="184" s="2" customFormat="1" ht="21.75" customHeight="1">
      <c r="A184" s="38"/>
      <c r="B184" s="39"/>
      <c r="C184" s="228" t="s">
        <v>224</v>
      </c>
      <c r="D184" s="228" t="s">
        <v>158</v>
      </c>
      <c r="E184" s="229" t="s">
        <v>988</v>
      </c>
      <c r="F184" s="230" t="s">
        <v>989</v>
      </c>
      <c r="G184" s="231" t="s">
        <v>161</v>
      </c>
      <c r="H184" s="232">
        <v>9</v>
      </c>
      <c r="I184" s="233"/>
      <c r="J184" s="234">
        <f>ROUND(I184*H184,2)</f>
        <v>0</v>
      </c>
      <c r="K184" s="235"/>
      <c r="L184" s="44"/>
      <c r="M184" s="236" t="s">
        <v>1</v>
      </c>
      <c r="N184" s="237" t="s">
        <v>42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0" t="s">
        <v>193</v>
      </c>
      <c r="AT184" s="240" t="s">
        <v>158</v>
      </c>
      <c r="AU184" s="240" t="s">
        <v>81</v>
      </c>
      <c r="AY184" s="17" t="s">
        <v>155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7" t="s">
        <v>163</v>
      </c>
      <c r="BK184" s="241">
        <f>ROUND(I184*H184,2)</f>
        <v>0</v>
      </c>
      <c r="BL184" s="17" t="s">
        <v>193</v>
      </c>
      <c r="BM184" s="240" t="s">
        <v>286</v>
      </c>
    </row>
    <row r="185" s="2" customFormat="1">
      <c r="A185" s="38"/>
      <c r="B185" s="39"/>
      <c r="C185" s="40"/>
      <c r="D185" s="242" t="s">
        <v>164</v>
      </c>
      <c r="E185" s="40"/>
      <c r="F185" s="243" t="s">
        <v>989</v>
      </c>
      <c r="G185" s="40"/>
      <c r="H185" s="40"/>
      <c r="I185" s="244"/>
      <c r="J185" s="40"/>
      <c r="K185" s="40"/>
      <c r="L185" s="44"/>
      <c r="M185" s="245"/>
      <c r="N185" s="246"/>
      <c r="O185" s="92"/>
      <c r="P185" s="92"/>
      <c r="Q185" s="92"/>
      <c r="R185" s="92"/>
      <c r="S185" s="92"/>
      <c r="T185" s="93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164</v>
      </c>
      <c r="AU185" s="17" t="s">
        <v>81</v>
      </c>
    </row>
    <row r="186" s="2" customFormat="1" ht="21.75" customHeight="1">
      <c r="A186" s="38"/>
      <c r="B186" s="39"/>
      <c r="C186" s="228" t="s">
        <v>293</v>
      </c>
      <c r="D186" s="228" t="s">
        <v>158</v>
      </c>
      <c r="E186" s="229" t="s">
        <v>990</v>
      </c>
      <c r="F186" s="230" t="s">
        <v>991</v>
      </c>
      <c r="G186" s="231" t="s">
        <v>161</v>
      </c>
      <c r="H186" s="232">
        <v>2</v>
      </c>
      <c r="I186" s="233"/>
      <c r="J186" s="234">
        <f>ROUND(I186*H186,2)</f>
        <v>0</v>
      </c>
      <c r="K186" s="235"/>
      <c r="L186" s="44"/>
      <c r="M186" s="236" t="s">
        <v>1</v>
      </c>
      <c r="N186" s="237" t="s">
        <v>42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0" t="s">
        <v>193</v>
      </c>
      <c r="AT186" s="240" t="s">
        <v>158</v>
      </c>
      <c r="AU186" s="240" t="s">
        <v>81</v>
      </c>
      <c r="AY186" s="17" t="s">
        <v>155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7" t="s">
        <v>163</v>
      </c>
      <c r="BK186" s="241">
        <f>ROUND(I186*H186,2)</f>
        <v>0</v>
      </c>
      <c r="BL186" s="17" t="s">
        <v>193</v>
      </c>
      <c r="BM186" s="240" t="s">
        <v>291</v>
      </c>
    </row>
    <row r="187" s="2" customFormat="1">
      <c r="A187" s="38"/>
      <c r="B187" s="39"/>
      <c r="C187" s="40"/>
      <c r="D187" s="242" t="s">
        <v>164</v>
      </c>
      <c r="E187" s="40"/>
      <c r="F187" s="243" t="s">
        <v>991</v>
      </c>
      <c r="G187" s="40"/>
      <c r="H187" s="40"/>
      <c r="I187" s="244"/>
      <c r="J187" s="40"/>
      <c r="K187" s="40"/>
      <c r="L187" s="44"/>
      <c r="M187" s="245"/>
      <c r="N187" s="246"/>
      <c r="O187" s="92"/>
      <c r="P187" s="92"/>
      <c r="Q187" s="92"/>
      <c r="R187" s="92"/>
      <c r="S187" s="92"/>
      <c r="T187" s="93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164</v>
      </c>
      <c r="AU187" s="17" t="s">
        <v>81</v>
      </c>
    </row>
    <row r="188" s="2" customFormat="1" ht="21.75" customHeight="1">
      <c r="A188" s="38"/>
      <c r="B188" s="39"/>
      <c r="C188" s="228" t="s">
        <v>298</v>
      </c>
      <c r="D188" s="228" t="s">
        <v>158</v>
      </c>
      <c r="E188" s="229" t="s">
        <v>992</v>
      </c>
      <c r="F188" s="230" t="s">
        <v>993</v>
      </c>
      <c r="G188" s="231" t="s">
        <v>161</v>
      </c>
      <c r="H188" s="232">
        <v>2</v>
      </c>
      <c r="I188" s="233"/>
      <c r="J188" s="234">
        <f>ROUND(I188*H188,2)</f>
        <v>0</v>
      </c>
      <c r="K188" s="235"/>
      <c r="L188" s="44"/>
      <c r="M188" s="236" t="s">
        <v>1</v>
      </c>
      <c r="N188" s="237" t="s">
        <v>42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0" t="s">
        <v>193</v>
      </c>
      <c r="AT188" s="240" t="s">
        <v>158</v>
      </c>
      <c r="AU188" s="240" t="s">
        <v>81</v>
      </c>
      <c r="AY188" s="17" t="s">
        <v>155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7" t="s">
        <v>163</v>
      </c>
      <c r="BK188" s="241">
        <f>ROUND(I188*H188,2)</f>
        <v>0</v>
      </c>
      <c r="BL188" s="17" t="s">
        <v>193</v>
      </c>
      <c r="BM188" s="240" t="s">
        <v>296</v>
      </c>
    </row>
    <row r="189" s="2" customFormat="1">
      <c r="A189" s="38"/>
      <c r="B189" s="39"/>
      <c r="C189" s="40"/>
      <c r="D189" s="242" t="s">
        <v>164</v>
      </c>
      <c r="E189" s="40"/>
      <c r="F189" s="243" t="s">
        <v>993</v>
      </c>
      <c r="G189" s="40"/>
      <c r="H189" s="40"/>
      <c r="I189" s="244"/>
      <c r="J189" s="40"/>
      <c r="K189" s="40"/>
      <c r="L189" s="44"/>
      <c r="M189" s="245"/>
      <c r="N189" s="246"/>
      <c r="O189" s="92"/>
      <c r="P189" s="92"/>
      <c r="Q189" s="92"/>
      <c r="R189" s="92"/>
      <c r="S189" s="92"/>
      <c r="T189" s="93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164</v>
      </c>
      <c r="AU189" s="17" t="s">
        <v>81</v>
      </c>
    </row>
    <row r="190" s="2" customFormat="1" ht="21.75" customHeight="1">
      <c r="A190" s="38"/>
      <c r="B190" s="39"/>
      <c r="C190" s="228" t="s">
        <v>303</v>
      </c>
      <c r="D190" s="228" t="s">
        <v>158</v>
      </c>
      <c r="E190" s="229" t="s">
        <v>994</v>
      </c>
      <c r="F190" s="230" t="s">
        <v>995</v>
      </c>
      <c r="G190" s="231" t="s">
        <v>161</v>
      </c>
      <c r="H190" s="232">
        <v>1</v>
      </c>
      <c r="I190" s="233"/>
      <c r="J190" s="234">
        <f>ROUND(I190*H190,2)</f>
        <v>0</v>
      </c>
      <c r="K190" s="235"/>
      <c r="L190" s="44"/>
      <c r="M190" s="236" t="s">
        <v>1</v>
      </c>
      <c r="N190" s="237" t="s">
        <v>42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0" t="s">
        <v>193</v>
      </c>
      <c r="AT190" s="240" t="s">
        <v>158</v>
      </c>
      <c r="AU190" s="240" t="s">
        <v>81</v>
      </c>
      <c r="AY190" s="17" t="s">
        <v>155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7" t="s">
        <v>163</v>
      </c>
      <c r="BK190" s="241">
        <f>ROUND(I190*H190,2)</f>
        <v>0</v>
      </c>
      <c r="BL190" s="17" t="s">
        <v>193</v>
      </c>
      <c r="BM190" s="240" t="s">
        <v>301</v>
      </c>
    </row>
    <row r="191" s="2" customFormat="1">
      <c r="A191" s="38"/>
      <c r="B191" s="39"/>
      <c r="C191" s="40"/>
      <c r="D191" s="242" t="s">
        <v>164</v>
      </c>
      <c r="E191" s="40"/>
      <c r="F191" s="243" t="s">
        <v>995</v>
      </c>
      <c r="G191" s="40"/>
      <c r="H191" s="40"/>
      <c r="I191" s="244"/>
      <c r="J191" s="40"/>
      <c r="K191" s="40"/>
      <c r="L191" s="44"/>
      <c r="M191" s="245"/>
      <c r="N191" s="246"/>
      <c r="O191" s="92"/>
      <c r="P191" s="92"/>
      <c r="Q191" s="92"/>
      <c r="R191" s="92"/>
      <c r="S191" s="92"/>
      <c r="T191" s="93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164</v>
      </c>
      <c r="AU191" s="17" t="s">
        <v>81</v>
      </c>
    </row>
    <row r="192" s="2" customFormat="1" ht="33" customHeight="1">
      <c r="A192" s="38"/>
      <c r="B192" s="39"/>
      <c r="C192" s="269" t="s">
        <v>228</v>
      </c>
      <c r="D192" s="269" t="s">
        <v>238</v>
      </c>
      <c r="E192" s="270" t="s">
        <v>996</v>
      </c>
      <c r="F192" s="271" t="s">
        <v>997</v>
      </c>
      <c r="G192" s="272" t="s">
        <v>161</v>
      </c>
      <c r="H192" s="273">
        <v>1</v>
      </c>
      <c r="I192" s="274"/>
      <c r="J192" s="275">
        <f>ROUND(I192*H192,2)</f>
        <v>0</v>
      </c>
      <c r="K192" s="276"/>
      <c r="L192" s="277"/>
      <c r="M192" s="278" t="s">
        <v>1</v>
      </c>
      <c r="N192" s="279" t="s">
        <v>42</v>
      </c>
      <c r="O192" s="92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0" t="s">
        <v>298</v>
      </c>
      <c r="AT192" s="240" t="s">
        <v>238</v>
      </c>
      <c r="AU192" s="240" t="s">
        <v>81</v>
      </c>
      <c r="AY192" s="17" t="s">
        <v>155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7" t="s">
        <v>163</v>
      </c>
      <c r="BK192" s="241">
        <f>ROUND(I192*H192,2)</f>
        <v>0</v>
      </c>
      <c r="BL192" s="17" t="s">
        <v>193</v>
      </c>
      <c r="BM192" s="240" t="s">
        <v>306</v>
      </c>
    </row>
    <row r="193" s="2" customFormat="1">
      <c r="A193" s="38"/>
      <c r="B193" s="39"/>
      <c r="C193" s="40"/>
      <c r="D193" s="242" t="s">
        <v>164</v>
      </c>
      <c r="E193" s="40"/>
      <c r="F193" s="243" t="s">
        <v>997</v>
      </c>
      <c r="G193" s="40"/>
      <c r="H193" s="40"/>
      <c r="I193" s="244"/>
      <c r="J193" s="40"/>
      <c r="K193" s="40"/>
      <c r="L193" s="44"/>
      <c r="M193" s="245"/>
      <c r="N193" s="246"/>
      <c r="O193" s="92"/>
      <c r="P193" s="92"/>
      <c r="Q193" s="92"/>
      <c r="R193" s="92"/>
      <c r="S193" s="92"/>
      <c r="T193" s="93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164</v>
      </c>
      <c r="AU193" s="17" t="s">
        <v>81</v>
      </c>
    </row>
    <row r="194" s="2" customFormat="1" ht="21.75" customHeight="1">
      <c r="A194" s="38"/>
      <c r="B194" s="39"/>
      <c r="C194" s="228" t="s">
        <v>311</v>
      </c>
      <c r="D194" s="228" t="s">
        <v>158</v>
      </c>
      <c r="E194" s="229" t="s">
        <v>998</v>
      </c>
      <c r="F194" s="230" t="s">
        <v>999</v>
      </c>
      <c r="G194" s="231" t="s">
        <v>161</v>
      </c>
      <c r="H194" s="232">
        <v>5</v>
      </c>
      <c r="I194" s="233"/>
      <c r="J194" s="234">
        <f>ROUND(I194*H194,2)</f>
        <v>0</v>
      </c>
      <c r="K194" s="235"/>
      <c r="L194" s="44"/>
      <c r="M194" s="236" t="s">
        <v>1</v>
      </c>
      <c r="N194" s="237" t="s">
        <v>42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0" t="s">
        <v>193</v>
      </c>
      <c r="AT194" s="240" t="s">
        <v>158</v>
      </c>
      <c r="AU194" s="240" t="s">
        <v>81</v>
      </c>
      <c r="AY194" s="17" t="s">
        <v>155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7" t="s">
        <v>163</v>
      </c>
      <c r="BK194" s="241">
        <f>ROUND(I194*H194,2)</f>
        <v>0</v>
      </c>
      <c r="BL194" s="17" t="s">
        <v>193</v>
      </c>
      <c r="BM194" s="240" t="s">
        <v>310</v>
      </c>
    </row>
    <row r="195" s="2" customFormat="1">
      <c r="A195" s="38"/>
      <c r="B195" s="39"/>
      <c r="C195" s="40"/>
      <c r="D195" s="242" t="s">
        <v>164</v>
      </c>
      <c r="E195" s="40"/>
      <c r="F195" s="243" t="s">
        <v>999</v>
      </c>
      <c r="G195" s="40"/>
      <c r="H195" s="40"/>
      <c r="I195" s="244"/>
      <c r="J195" s="40"/>
      <c r="K195" s="40"/>
      <c r="L195" s="44"/>
      <c r="M195" s="245"/>
      <c r="N195" s="246"/>
      <c r="O195" s="92"/>
      <c r="P195" s="92"/>
      <c r="Q195" s="92"/>
      <c r="R195" s="92"/>
      <c r="S195" s="92"/>
      <c r="T195" s="93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164</v>
      </c>
      <c r="AU195" s="17" t="s">
        <v>81</v>
      </c>
    </row>
    <row r="196" s="2" customFormat="1" ht="16.5" customHeight="1">
      <c r="A196" s="38"/>
      <c r="B196" s="39"/>
      <c r="C196" s="269" t="s">
        <v>232</v>
      </c>
      <c r="D196" s="269" t="s">
        <v>238</v>
      </c>
      <c r="E196" s="270" t="s">
        <v>1000</v>
      </c>
      <c r="F196" s="271" t="s">
        <v>1001</v>
      </c>
      <c r="G196" s="272" t="s">
        <v>161</v>
      </c>
      <c r="H196" s="273">
        <v>5</v>
      </c>
      <c r="I196" s="274"/>
      <c r="J196" s="275">
        <f>ROUND(I196*H196,2)</f>
        <v>0</v>
      </c>
      <c r="K196" s="276"/>
      <c r="L196" s="277"/>
      <c r="M196" s="278" t="s">
        <v>1</v>
      </c>
      <c r="N196" s="279" t="s">
        <v>42</v>
      </c>
      <c r="O196" s="92"/>
      <c r="P196" s="238">
        <f>O196*H196</f>
        <v>0</v>
      </c>
      <c r="Q196" s="238">
        <v>4.0000000000000003E-05</v>
      </c>
      <c r="R196" s="238">
        <f>Q196*H196</f>
        <v>0.00020000000000000001</v>
      </c>
      <c r="S196" s="238">
        <v>0</v>
      </c>
      <c r="T196" s="239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0" t="s">
        <v>298</v>
      </c>
      <c r="AT196" s="240" t="s">
        <v>238</v>
      </c>
      <c r="AU196" s="240" t="s">
        <v>81</v>
      </c>
      <c r="AY196" s="17" t="s">
        <v>155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7" t="s">
        <v>163</v>
      </c>
      <c r="BK196" s="241">
        <f>ROUND(I196*H196,2)</f>
        <v>0</v>
      </c>
      <c r="BL196" s="17" t="s">
        <v>193</v>
      </c>
      <c r="BM196" s="240" t="s">
        <v>314</v>
      </c>
    </row>
    <row r="197" s="2" customFormat="1">
      <c r="A197" s="38"/>
      <c r="B197" s="39"/>
      <c r="C197" s="40"/>
      <c r="D197" s="242" t="s">
        <v>164</v>
      </c>
      <c r="E197" s="40"/>
      <c r="F197" s="243" t="s">
        <v>1001</v>
      </c>
      <c r="G197" s="40"/>
      <c r="H197" s="40"/>
      <c r="I197" s="244"/>
      <c r="J197" s="40"/>
      <c r="K197" s="40"/>
      <c r="L197" s="44"/>
      <c r="M197" s="245"/>
      <c r="N197" s="246"/>
      <c r="O197" s="92"/>
      <c r="P197" s="92"/>
      <c r="Q197" s="92"/>
      <c r="R197" s="92"/>
      <c r="S197" s="92"/>
      <c r="T197" s="93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164</v>
      </c>
      <c r="AU197" s="17" t="s">
        <v>81</v>
      </c>
    </row>
    <row r="198" s="2" customFormat="1" ht="21.75" customHeight="1">
      <c r="A198" s="38"/>
      <c r="B198" s="39"/>
      <c r="C198" s="269" t="s">
        <v>321</v>
      </c>
      <c r="D198" s="269" t="s">
        <v>238</v>
      </c>
      <c r="E198" s="270" t="s">
        <v>1002</v>
      </c>
      <c r="F198" s="271" t="s">
        <v>1003</v>
      </c>
      <c r="G198" s="272" t="s">
        <v>161</v>
      </c>
      <c r="H198" s="273">
        <v>5</v>
      </c>
      <c r="I198" s="274"/>
      <c r="J198" s="275">
        <f>ROUND(I198*H198,2)</f>
        <v>0</v>
      </c>
      <c r="K198" s="276"/>
      <c r="L198" s="277"/>
      <c r="M198" s="278" t="s">
        <v>1</v>
      </c>
      <c r="N198" s="279" t="s">
        <v>42</v>
      </c>
      <c r="O198" s="92"/>
      <c r="P198" s="238">
        <f>O198*H198</f>
        <v>0</v>
      </c>
      <c r="Q198" s="238">
        <v>5.0000000000000002E-05</v>
      </c>
      <c r="R198" s="238">
        <f>Q198*H198</f>
        <v>0.00025000000000000001</v>
      </c>
      <c r="S198" s="238">
        <v>0</v>
      </c>
      <c r="T198" s="239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0" t="s">
        <v>298</v>
      </c>
      <c r="AT198" s="240" t="s">
        <v>238</v>
      </c>
      <c r="AU198" s="240" t="s">
        <v>81</v>
      </c>
      <c r="AY198" s="17" t="s">
        <v>155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7" t="s">
        <v>163</v>
      </c>
      <c r="BK198" s="241">
        <f>ROUND(I198*H198,2)</f>
        <v>0</v>
      </c>
      <c r="BL198" s="17" t="s">
        <v>193</v>
      </c>
      <c r="BM198" s="240" t="s">
        <v>317</v>
      </c>
    </row>
    <row r="199" s="2" customFormat="1">
      <c r="A199" s="38"/>
      <c r="B199" s="39"/>
      <c r="C199" s="40"/>
      <c r="D199" s="242" t="s">
        <v>164</v>
      </c>
      <c r="E199" s="40"/>
      <c r="F199" s="243" t="s">
        <v>1003</v>
      </c>
      <c r="G199" s="40"/>
      <c r="H199" s="40"/>
      <c r="I199" s="244"/>
      <c r="J199" s="40"/>
      <c r="K199" s="40"/>
      <c r="L199" s="44"/>
      <c r="M199" s="245"/>
      <c r="N199" s="246"/>
      <c r="O199" s="92"/>
      <c r="P199" s="92"/>
      <c r="Q199" s="92"/>
      <c r="R199" s="92"/>
      <c r="S199" s="92"/>
      <c r="T199" s="93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164</v>
      </c>
      <c r="AU199" s="17" t="s">
        <v>81</v>
      </c>
    </row>
    <row r="200" s="2" customFormat="1" ht="21.75" customHeight="1">
      <c r="A200" s="38"/>
      <c r="B200" s="39"/>
      <c r="C200" s="228" t="s">
        <v>236</v>
      </c>
      <c r="D200" s="228" t="s">
        <v>158</v>
      </c>
      <c r="E200" s="229" t="s">
        <v>1004</v>
      </c>
      <c r="F200" s="230" t="s">
        <v>1005</v>
      </c>
      <c r="G200" s="231" t="s">
        <v>161</v>
      </c>
      <c r="H200" s="232">
        <v>1</v>
      </c>
      <c r="I200" s="233"/>
      <c r="J200" s="234">
        <f>ROUND(I200*H200,2)</f>
        <v>0</v>
      </c>
      <c r="K200" s="235"/>
      <c r="L200" s="44"/>
      <c r="M200" s="236" t="s">
        <v>1</v>
      </c>
      <c r="N200" s="237" t="s">
        <v>42</v>
      </c>
      <c r="O200" s="92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0" t="s">
        <v>193</v>
      </c>
      <c r="AT200" s="240" t="s">
        <v>158</v>
      </c>
      <c r="AU200" s="240" t="s">
        <v>81</v>
      </c>
      <c r="AY200" s="17" t="s">
        <v>155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7" t="s">
        <v>163</v>
      </c>
      <c r="BK200" s="241">
        <f>ROUND(I200*H200,2)</f>
        <v>0</v>
      </c>
      <c r="BL200" s="17" t="s">
        <v>193</v>
      </c>
      <c r="BM200" s="240" t="s">
        <v>324</v>
      </c>
    </row>
    <row r="201" s="2" customFormat="1">
      <c r="A201" s="38"/>
      <c r="B201" s="39"/>
      <c r="C201" s="40"/>
      <c r="D201" s="242" t="s">
        <v>164</v>
      </c>
      <c r="E201" s="40"/>
      <c r="F201" s="243" t="s">
        <v>1005</v>
      </c>
      <c r="G201" s="40"/>
      <c r="H201" s="40"/>
      <c r="I201" s="244"/>
      <c r="J201" s="40"/>
      <c r="K201" s="40"/>
      <c r="L201" s="44"/>
      <c r="M201" s="245"/>
      <c r="N201" s="246"/>
      <c r="O201" s="92"/>
      <c r="P201" s="92"/>
      <c r="Q201" s="92"/>
      <c r="R201" s="92"/>
      <c r="S201" s="92"/>
      <c r="T201" s="93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164</v>
      </c>
      <c r="AU201" s="17" t="s">
        <v>81</v>
      </c>
    </row>
    <row r="202" s="2" customFormat="1" ht="21.75" customHeight="1">
      <c r="A202" s="38"/>
      <c r="B202" s="39"/>
      <c r="C202" s="269" t="s">
        <v>328</v>
      </c>
      <c r="D202" s="269" t="s">
        <v>238</v>
      </c>
      <c r="E202" s="270" t="s">
        <v>1006</v>
      </c>
      <c r="F202" s="271" t="s">
        <v>1007</v>
      </c>
      <c r="G202" s="272" t="s">
        <v>161</v>
      </c>
      <c r="H202" s="273">
        <v>1</v>
      </c>
      <c r="I202" s="274"/>
      <c r="J202" s="275">
        <f>ROUND(I202*H202,2)</f>
        <v>0</v>
      </c>
      <c r="K202" s="276"/>
      <c r="L202" s="277"/>
      <c r="M202" s="278" t="s">
        <v>1</v>
      </c>
      <c r="N202" s="279" t="s">
        <v>42</v>
      </c>
      <c r="O202" s="92"/>
      <c r="P202" s="238">
        <f>O202*H202</f>
        <v>0</v>
      </c>
      <c r="Q202" s="238">
        <v>5.0000000000000002E-05</v>
      </c>
      <c r="R202" s="238">
        <f>Q202*H202</f>
        <v>5.0000000000000002E-05</v>
      </c>
      <c r="S202" s="238">
        <v>0</v>
      </c>
      <c r="T202" s="239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0" t="s">
        <v>298</v>
      </c>
      <c r="AT202" s="240" t="s">
        <v>238</v>
      </c>
      <c r="AU202" s="240" t="s">
        <v>81</v>
      </c>
      <c r="AY202" s="17" t="s">
        <v>155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7" t="s">
        <v>163</v>
      </c>
      <c r="BK202" s="241">
        <f>ROUND(I202*H202,2)</f>
        <v>0</v>
      </c>
      <c r="BL202" s="17" t="s">
        <v>193</v>
      </c>
      <c r="BM202" s="240" t="s">
        <v>327</v>
      </c>
    </row>
    <row r="203" s="2" customFormat="1">
      <c r="A203" s="38"/>
      <c r="B203" s="39"/>
      <c r="C203" s="40"/>
      <c r="D203" s="242" t="s">
        <v>164</v>
      </c>
      <c r="E203" s="40"/>
      <c r="F203" s="243" t="s">
        <v>1007</v>
      </c>
      <c r="G203" s="40"/>
      <c r="H203" s="40"/>
      <c r="I203" s="244"/>
      <c r="J203" s="40"/>
      <c r="K203" s="40"/>
      <c r="L203" s="44"/>
      <c r="M203" s="245"/>
      <c r="N203" s="246"/>
      <c r="O203" s="92"/>
      <c r="P203" s="92"/>
      <c r="Q203" s="92"/>
      <c r="R203" s="92"/>
      <c r="S203" s="92"/>
      <c r="T203" s="93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164</v>
      </c>
      <c r="AU203" s="17" t="s">
        <v>81</v>
      </c>
    </row>
    <row r="204" s="2" customFormat="1" ht="21.75" customHeight="1">
      <c r="A204" s="38"/>
      <c r="B204" s="39"/>
      <c r="C204" s="269" t="s">
        <v>241</v>
      </c>
      <c r="D204" s="269" t="s">
        <v>238</v>
      </c>
      <c r="E204" s="270" t="s">
        <v>1008</v>
      </c>
      <c r="F204" s="271" t="s">
        <v>1009</v>
      </c>
      <c r="G204" s="272" t="s">
        <v>161</v>
      </c>
      <c r="H204" s="273">
        <v>1</v>
      </c>
      <c r="I204" s="274"/>
      <c r="J204" s="275">
        <f>ROUND(I204*H204,2)</f>
        <v>0</v>
      </c>
      <c r="K204" s="276"/>
      <c r="L204" s="277"/>
      <c r="M204" s="278" t="s">
        <v>1</v>
      </c>
      <c r="N204" s="279" t="s">
        <v>42</v>
      </c>
      <c r="O204" s="92"/>
      <c r="P204" s="238">
        <f>O204*H204</f>
        <v>0</v>
      </c>
      <c r="Q204" s="238">
        <v>5.0000000000000002E-05</v>
      </c>
      <c r="R204" s="238">
        <f>Q204*H204</f>
        <v>5.0000000000000002E-05</v>
      </c>
      <c r="S204" s="238">
        <v>0</v>
      </c>
      <c r="T204" s="239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0" t="s">
        <v>298</v>
      </c>
      <c r="AT204" s="240" t="s">
        <v>238</v>
      </c>
      <c r="AU204" s="240" t="s">
        <v>81</v>
      </c>
      <c r="AY204" s="17" t="s">
        <v>155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7" t="s">
        <v>163</v>
      </c>
      <c r="BK204" s="241">
        <f>ROUND(I204*H204,2)</f>
        <v>0</v>
      </c>
      <c r="BL204" s="17" t="s">
        <v>193</v>
      </c>
      <c r="BM204" s="240" t="s">
        <v>331</v>
      </c>
    </row>
    <row r="205" s="2" customFormat="1">
      <c r="A205" s="38"/>
      <c r="B205" s="39"/>
      <c r="C205" s="40"/>
      <c r="D205" s="242" t="s">
        <v>164</v>
      </c>
      <c r="E205" s="40"/>
      <c r="F205" s="243" t="s">
        <v>1009</v>
      </c>
      <c r="G205" s="40"/>
      <c r="H205" s="40"/>
      <c r="I205" s="244"/>
      <c r="J205" s="40"/>
      <c r="K205" s="40"/>
      <c r="L205" s="44"/>
      <c r="M205" s="245"/>
      <c r="N205" s="246"/>
      <c r="O205" s="92"/>
      <c r="P205" s="92"/>
      <c r="Q205" s="92"/>
      <c r="R205" s="92"/>
      <c r="S205" s="92"/>
      <c r="T205" s="93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164</v>
      </c>
      <c r="AU205" s="17" t="s">
        <v>81</v>
      </c>
    </row>
    <row r="206" s="2" customFormat="1" ht="16.5" customHeight="1">
      <c r="A206" s="38"/>
      <c r="B206" s="39"/>
      <c r="C206" s="269" t="s">
        <v>336</v>
      </c>
      <c r="D206" s="269" t="s">
        <v>238</v>
      </c>
      <c r="E206" s="270" t="s">
        <v>1010</v>
      </c>
      <c r="F206" s="271" t="s">
        <v>1011</v>
      </c>
      <c r="G206" s="272" t="s">
        <v>161</v>
      </c>
      <c r="H206" s="273">
        <v>1</v>
      </c>
      <c r="I206" s="274"/>
      <c r="J206" s="275">
        <f>ROUND(I206*H206,2)</f>
        <v>0</v>
      </c>
      <c r="K206" s="276"/>
      <c r="L206" s="277"/>
      <c r="M206" s="278" t="s">
        <v>1</v>
      </c>
      <c r="N206" s="279" t="s">
        <v>42</v>
      </c>
      <c r="O206" s="92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0" t="s">
        <v>298</v>
      </c>
      <c r="AT206" s="240" t="s">
        <v>238</v>
      </c>
      <c r="AU206" s="240" t="s">
        <v>81</v>
      </c>
      <c r="AY206" s="17" t="s">
        <v>155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7" t="s">
        <v>163</v>
      </c>
      <c r="BK206" s="241">
        <f>ROUND(I206*H206,2)</f>
        <v>0</v>
      </c>
      <c r="BL206" s="17" t="s">
        <v>193</v>
      </c>
      <c r="BM206" s="240" t="s">
        <v>334</v>
      </c>
    </row>
    <row r="207" s="2" customFormat="1">
      <c r="A207" s="38"/>
      <c r="B207" s="39"/>
      <c r="C207" s="40"/>
      <c r="D207" s="242" t="s">
        <v>164</v>
      </c>
      <c r="E207" s="40"/>
      <c r="F207" s="243" t="s">
        <v>1011</v>
      </c>
      <c r="G207" s="40"/>
      <c r="H207" s="40"/>
      <c r="I207" s="244"/>
      <c r="J207" s="40"/>
      <c r="K207" s="40"/>
      <c r="L207" s="44"/>
      <c r="M207" s="245"/>
      <c r="N207" s="246"/>
      <c r="O207" s="92"/>
      <c r="P207" s="92"/>
      <c r="Q207" s="92"/>
      <c r="R207" s="92"/>
      <c r="S207" s="92"/>
      <c r="T207" s="93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164</v>
      </c>
      <c r="AU207" s="17" t="s">
        <v>81</v>
      </c>
    </row>
    <row r="208" s="2" customFormat="1" ht="21.75" customHeight="1">
      <c r="A208" s="38"/>
      <c r="B208" s="39"/>
      <c r="C208" s="228" t="s">
        <v>245</v>
      </c>
      <c r="D208" s="228" t="s">
        <v>158</v>
      </c>
      <c r="E208" s="229" t="s">
        <v>1012</v>
      </c>
      <c r="F208" s="230" t="s">
        <v>1013</v>
      </c>
      <c r="G208" s="231" t="s">
        <v>161</v>
      </c>
      <c r="H208" s="232">
        <v>4</v>
      </c>
      <c r="I208" s="233"/>
      <c r="J208" s="234">
        <f>ROUND(I208*H208,2)</f>
        <v>0</v>
      </c>
      <c r="K208" s="235"/>
      <c r="L208" s="44"/>
      <c r="M208" s="236" t="s">
        <v>1</v>
      </c>
      <c r="N208" s="237" t="s">
        <v>42</v>
      </c>
      <c r="O208" s="92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0" t="s">
        <v>193</v>
      </c>
      <c r="AT208" s="240" t="s">
        <v>158</v>
      </c>
      <c r="AU208" s="240" t="s">
        <v>81</v>
      </c>
      <c r="AY208" s="17" t="s">
        <v>155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7" t="s">
        <v>163</v>
      </c>
      <c r="BK208" s="241">
        <f>ROUND(I208*H208,2)</f>
        <v>0</v>
      </c>
      <c r="BL208" s="17" t="s">
        <v>193</v>
      </c>
      <c r="BM208" s="240" t="s">
        <v>339</v>
      </c>
    </row>
    <row r="209" s="2" customFormat="1">
      <c r="A209" s="38"/>
      <c r="B209" s="39"/>
      <c r="C209" s="40"/>
      <c r="D209" s="242" t="s">
        <v>164</v>
      </c>
      <c r="E209" s="40"/>
      <c r="F209" s="243" t="s">
        <v>1013</v>
      </c>
      <c r="G209" s="40"/>
      <c r="H209" s="40"/>
      <c r="I209" s="244"/>
      <c r="J209" s="40"/>
      <c r="K209" s="40"/>
      <c r="L209" s="44"/>
      <c r="M209" s="245"/>
      <c r="N209" s="246"/>
      <c r="O209" s="92"/>
      <c r="P209" s="92"/>
      <c r="Q209" s="92"/>
      <c r="R209" s="92"/>
      <c r="S209" s="92"/>
      <c r="T209" s="93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164</v>
      </c>
      <c r="AU209" s="17" t="s">
        <v>81</v>
      </c>
    </row>
    <row r="210" s="2" customFormat="1" ht="21.75" customHeight="1">
      <c r="A210" s="38"/>
      <c r="B210" s="39"/>
      <c r="C210" s="269" t="s">
        <v>349</v>
      </c>
      <c r="D210" s="269" t="s">
        <v>238</v>
      </c>
      <c r="E210" s="270" t="s">
        <v>1014</v>
      </c>
      <c r="F210" s="271" t="s">
        <v>1015</v>
      </c>
      <c r="G210" s="272" t="s">
        <v>161</v>
      </c>
      <c r="H210" s="273">
        <v>4</v>
      </c>
      <c r="I210" s="274"/>
      <c r="J210" s="275">
        <f>ROUND(I210*H210,2)</f>
        <v>0</v>
      </c>
      <c r="K210" s="276"/>
      <c r="L210" s="277"/>
      <c r="M210" s="278" t="s">
        <v>1</v>
      </c>
      <c r="N210" s="279" t="s">
        <v>42</v>
      </c>
      <c r="O210" s="92"/>
      <c r="P210" s="238">
        <f>O210*H210</f>
        <v>0</v>
      </c>
      <c r="Q210" s="238">
        <v>4.0000000000000003E-05</v>
      </c>
      <c r="R210" s="238">
        <f>Q210*H210</f>
        <v>0.00016000000000000001</v>
      </c>
      <c r="S210" s="238">
        <v>0</v>
      </c>
      <c r="T210" s="23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0" t="s">
        <v>298</v>
      </c>
      <c r="AT210" s="240" t="s">
        <v>238</v>
      </c>
      <c r="AU210" s="240" t="s">
        <v>81</v>
      </c>
      <c r="AY210" s="17" t="s">
        <v>155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7" t="s">
        <v>163</v>
      </c>
      <c r="BK210" s="241">
        <f>ROUND(I210*H210,2)</f>
        <v>0</v>
      </c>
      <c r="BL210" s="17" t="s">
        <v>193</v>
      </c>
      <c r="BM210" s="240" t="s">
        <v>344</v>
      </c>
    </row>
    <row r="211" s="2" customFormat="1">
      <c r="A211" s="38"/>
      <c r="B211" s="39"/>
      <c r="C211" s="40"/>
      <c r="D211" s="242" t="s">
        <v>164</v>
      </c>
      <c r="E211" s="40"/>
      <c r="F211" s="243" t="s">
        <v>1015</v>
      </c>
      <c r="G211" s="40"/>
      <c r="H211" s="40"/>
      <c r="I211" s="244"/>
      <c r="J211" s="40"/>
      <c r="K211" s="40"/>
      <c r="L211" s="44"/>
      <c r="M211" s="245"/>
      <c r="N211" s="246"/>
      <c r="O211" s="92"/>
      <c r="P211" s="92"/>
      <c r="Q211" s="92"/>
      <c r="R211" s="92"/>
      <c r="S211" s="92"/>
      <c r="T211" s="93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164</v>
      </c>
      <c r="AU211" s="17" t="s">
        <v>81</v>
      </c>
    </row>
    <row r="212" s="2" customFormat="1" ht="21.75" customHeight="1">
      <c r="A212" s="38"/>
      <c r="B212" s="39"/>
      <c r="C212" s="269" t="s">
        <v>249</v>
      </c>
      <c r="D212" s="269" t="s">
        <v>238</v>
      </c>
      <c r="E212" s="270" t="s">
        <v>1016</v>
      </c>
      <c r="F212" s="271" t="s">
        <v>1017</v>
      </c>
      <c r="G212" s="272" t="s">
        <v>161</v>
      </c>
      <c r="H212" s="273">
        <v>4</v>
      </c>
      <c r="I212" s="274"/>
      <c r="J212" s="275">
        <f>ROUND(I212*H212,2)</f>
        <v>0</v>
      </c>
      <c r="K212" s="276"/>
      <c r="L212" s="277"/>
      <c r="M212" s="278" t="s">
        <v>1</v>
      </c>
      <c r="N212" s="279" t="s">
        <v>42</v>
      </c>
      <c r="O212" s="92"/>
      <c r="P212" s="238">
        <f>O212*H212</f>
        <v>0</v>
      </c>
      <c r="Q212" s="238">
        <v>5.0000000000000002E-05</v>
      </c>
      <c r="R212" s="238">
        <f>Q212*H212</f>
        <v>0.00020000000000000001</v>
      </c>
      <c r="S212" s="238">
        <v>0</v>
      </c>
      <c r="T212" s="239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0" t="s">
        <v>298</v>
      </c>
      <c r="AT212" s="240" t="s">
        <v>238</v>
      </c>
      <c r="AU212" s="240" t="s">
        <v>81</v>
      </c>
      <c r="AY212" s="17" t="s">
        <v>155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7" t="s">
        <v>163</v>
      </c>
      <c r="BK212" s="241">
        <f>ROUND(I212*H212,2)</f>
        <v>0</v>
      </c>
      <c r="BL212" s="17" t="s">
        <v>193</v>
      </c>
      <c r="BM212" s="240" t="s">
        <v>356</v>
      </c>
    </row>
    <row r="213" s="2" customFormat="1">
      <c r="A213" s="38"/>
      <c r="B213" s="39"/>
      <c r="C213" s="40"/>
      <c r="D213" s="242" t="s">
        <v>164</v>
      </c>
      <c r="E213" s="40"/>
      <c r="F213" s="243" t="s">
        <v>1017</v>
      </c>
      <c r="G213" s="40"/>
      <c r="H213" s="40"/>
      <c r="I213" s="244"/>
      <c r="J213" s="40"/>
      <c r="K213" s="40"/>
      <c r="L213" s="44"/>
      <c r="M213" s="245"/>
      <c r="N213" s="246"/>
      <c r="O213" s="92"/>
      <c r="P213" s="92"/>
      <c r="Q213" s="92"/>
      <c r="R213" s="92"/>
      <c r="S213" s="92"/>
      <c r="T213" s="93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164</v>
      </c>
      <c r="AU213" s="17" t="s">
        <v>81</v>
      </c>
    </row>
    <row r="214" s="2" customFormat="1" ht="21.75" customHeight="1">
      <c r="A214" s="38"/>
      <c r="B214" s="39"/>
      <c r="C214" s="228" t="s">
        <v>358</v>
      </c>
      <c r="D214" s="228" t="s">
        <v>158</v>
      </c>
      <c r="E214" s="229" t="s">
        <v>1018</v>
      </c>
      <c r="F214" s="230" t="s">
        <v>1019</v>
      </c>
      <c r="G214" s="231" t="s">
        <v>161</v>
      </c>
      <c r="H214" s="232">
        <v>1</v>
      </c>
      <c r="I214" s="233"/>
      <c r="J214" s="234">
        <f>ROUND(I214*H214,2)</f>
        <v>0</v>
      </c>
      <c r="K214" s="235"/>
      <c r="L214" s="44"/>
      <c r="M214" s="236" t="s">
        <v>1</v>
      </c>
      <c r="N214" s="237" t="s">
        <v>42</v>
      </c>
      <c r="O214" s="92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0" t="s">
        <v>193</v>
      </c>
      <c r="AT214" s="240" t="s">
        <v>158</v>
      </c>
      <c r="AU214" s="240" t="s">
        <v>81</v>
      </c>
      <c r="AY214" s="17" t="s">
        <v>155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7" t="s">
        <v>163</v>
      </c>
      <c r="BK214" s="241">
        <f>ROUND(I214*H214,2)</f>
        <v>0</v>
      </c>
      <c r="BL214" s="17" t="s">
        <v>193</v>
      </c>
      <c r="BM214" s="240" t="s">
        <v>361</v>
      </c>
    </row>
    <row r="215" s="2" customFormat="1">
      <c r="A215" s="38"/>
      <c r="B215" s="39"/>
      <c r="C215" s="40"/>
      <c r="D215" s="242" t="s">
        <v>164</v>
      </c>
      <c r="E215" s="40"/>
      <c r="F215" s="243" t="s">
        <v>1019</v>
      </c>
      <c r="G215" s="40"/>
      <c r="H215" s="40"/>
      <c r="I215" s="244"/>
      <c r="J215" s="40"/>
      <c r="K215" s="40"/>
      <c r="L215" s="44"/>
      <c r="M215" s="245"/>
      <c r="N215" s="246"/>
      <c r="O215" s="92"/>
      <c r="P215" s="92"/>
      <c r="Q215" s="92"/>
      <c r="R215" s="92"/>
      <c r="S215" s="92"/>
      <c r="T215" s="93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164</v>
      </c>
      <c r="AU215" s="17" t="s">
        <v>81</v>
      </c>
    </row>
    <row r="216" s="2" customFormat="1" ht="21.75" customHeight="1">
      <c r="A216" s="38"/>
      <c r="B216" s="39"/>
      <c r="C216" s="269" t="s">
        <v>252</v>
      </c>
      <c r="D216" s="269" t="s">
        <v>238</v>
      </c>
      <c r="E216" s="270" t="s">
        <v>1020</v>
      </c>
      <c r="F216" s="271" t="s">
        <v>1021</v>
      </c>
      <c r="G216" s="272" t="s">
        <v>161</v>
      </c>
      <c r="H216" s="273">
        <v>1</v>
      </c>
      <c r="I216" s="274"/>
      <c r="J216" s="275">
        <f>ROUND(I216*H216,2)</f>
        <v>0</v>
      </c>
      <c r="K216" s="276"/>
      <c r="L216" s="277"/>
      <c r="M216" s="278" t="s">
        <v>1</v>
      </c>
      <c r="N216" s="279" t="s">
        <v>42</v>
      </c>
      <c r="O216" s="92"/>
      <c r="P216" s="238">
        <f>O216*H216</f>
        <v>0</v>
      </c>
      <c r="Q216" s="238">
        <v>5.0000000000000002E-05</v>
      </c>
      <c r="R216" s="238">
        <f>Q216*H216</f>
        <v>5.0000000000000002E-05</v>
      </c>
      <c r="S216" s="238">
        <v>0</v>
      </c>
      <c r="T216" s="23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0" t="s">
        <v>298</v>
      </c>
      <c r="AT216" s="240" t="s">
        <v>238</v>
      </c>
      <c r="AU216" s="240" t="s">
        <v>81</v>
      </c>
      <c r="AY216" s="17" t="s">
        <v>155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7" t="s">
        <v>163</v>
      </c>
      <c r="BK216" s="241">
        <f>ROUND(I216*H216,2)</f>
        <v>0</v>
      </c>
      <c r="BL216" s="17" t="s">
        <v>193</v>
      </c>
      <c r="BM216" s="240" t="s">
        <v>364</v>
      </c>
    </row>
    <row r="217" s="2" customFormat="1">
      <c r="A217" s="38"/>
      <c r="B217" s="39"/>
      <c r="C217" s="40"/>
      <c r="D217" s="242" t="s">
        <v>164</v>
      </c>
      <c r="E217" s="40"/>
      <c r="F217" s="243" t="s">
        <v>1021</v>
      </c>
      <c r="G217" s="40"/>
      <c r="H217" s="40"/>
      <c r="I217" s="244"/>
      <c r="J217" s="40"/>
      <c r="K217" s="40"/>
      <c r="L217" s="44"/>
      <c r="M217" s="245"/>
      <c r="N217" s="246"/>
      <c r="O217" s="92"/>
      <c r="P217" s="92"/>
      <c r="Q217" s="92"/>
      <c r="R217" s="92"/>
      <c r="S217" s="92"/>
      <c r="T217" s="93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164</v>
      </c>
      <c r="AU217" s="17" t="s">
        <v>81</v>
      </c>
    </row>
    <row r="218" s="2" customFormat="1" ht="21.75" customHeight="1">
      <c r="A218" s="38"/>
      <c r="B218" s="39"/>
      <c r="C218" s="269" t="s">
        <v>368</v>
      </c>
      <c r="D218" s="269" t="s">
        <v>238</v>
      </c>
      <c r="E218" s="270" t="s">
        <v>1022</v>
      </c>
      <c r="F218" s="271" t="s">
        <v>1023</v>
      </c>
      <c r="G218" s="272" t="s">
        <v>161</v>
      </c>
      <c r="H218" s="273">
        <v>1</v>
      </c>
      <c r="I218" s="274"/>
      <c r="J218" s="275">
        <f>ROUND(I218*H218,2)</f>
        <v>0</v>
      </c>
      <c r="K218" s="276"/>
      <c r="L218" s="277"/>
      <c r="M218" s="278" t="s">
        <v>1</v>
      </c>
      <c r="N218" s="279" t="s">
        <v>42</v>
      </c>
      <c r="O218" s="92"/>
      <c r="P218" s="238">
        <f>O218*H218</f>
        <v>0</v>
      </c>
      <c r="Q218" s="238">
        <v>5.0000000000000002E-05</v>
      </c>
      <c r="R218" s="238">
        <f>Q218*H218</f>
        <v>5.0000000000000002E-05</v>
      </c>
      <c r="S218" s="238">
        <v>0</v>
      </c>
      <c r="T218" s="239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0" t="s">
        <v>298</v>
      </c>
      <c r="AT218" s="240" t="s">
        <v>238</v>
      </c>
      <c r="AU218" s="240" t="s">
        <v>81</v>
      </c>
      <c r="AY218" s="17" t="s">
        <v>155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7" t="s">
        <v>163</v>
      </c>
      <c r="BK218" s="241">
        <f>ROUND(I218*H218,2)</f>
        <v>0</v>
      </c>
      <c r="BL218" s="17" t="s">
        <v>193</v>
      </c>
      <c r="BM218" s="240" t="s">
        <v>371</v>
      </c>
    </row>
    <row r="219" s="2" customFormat="1">
      <c r="A219" s="38"/>
      <c r="B219" s="39"/>
      <c r="C219" s="40"/>
      <c r="D219" s="242" t="s">
        <v>164</v>
      </c>
      <c r="E219" s="40"/>
      <c r="F219" s="243" t="s">
        <v>1023</v>
      </c>
      <c r="G219" s="40"/>
      <c r="H219" s="40"/>
      <c r="I219" s="244"/>
      <c r="J219" s="40"/>
      <c r="K219" s="40"/>
      <c r="L219" s="44"/>
      <c r="M219" s="245"/>
      <c r="N219" s="246"/>
      <c r="O219" s="92"/>
      <c r="P219" s="92"/>
      <c r="Q219" s="92"/>
      <c r="R219" s="92"/>
      <c r="S219" s="92"/>
      <c r="T219" s="93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164</v>
      </c>
      <c r="AU219" s="17" t="s">
        <v>81</v>
      </c>
    </row>
    <row r="220" s="2" customFormat="1" ht="21.75" customHeight="1">
      <c r="A220" s="38"/>
      <c r="B220" s="39"/>
      <c r="C220" s="228" t="s">
        <v>258</v>
      </c>
      <c r="D220" s="228" t="s">
        <v>158</v>
      </c>
      <c r="E220" s="229" t="s">
        <v>1024</v>
      </c>
      <c r="F220" s="230" t="s">
        <v>1025</v>
      </c>
      <c r="G220" s="231" t="s">
        <v>161</v>
      </c>
      <c r="H220" s="232">
        <v>1</v>
      </c>
      <c r="I220" s="233"/>
      <c r="J220" s="234">
        <f>ROUND(I220*H220,2)</f>
        <v>0</v>
      </c>
      <c r="K220" s="235"/>
      <c r="L220" s="44"/>
      <c r="M220" s="236" t="s">
        <v>1</v>
      </c>
      <c r="N220" s="237" t="s">
        <v>42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0" t="s">
        <v>193</v>
      </c>
      <c r="AT220" s="240" t="s">
        <v>158</v>
      </c>
      <c r="AU220" s="240" t="s">
        <v>81</v>
      </c>
      <c r="AY220" s="17" t="s">
        <v>155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7" t="s">
        <v>163</v>
      </c>
      <c r="BK220" s="241">
        <f>ROUND(I220*H220,2)</f>
        <v>0</v>
      </c>
      <c r="BL220" s="17" t="s">
        <v>193</v>
      </c>
      <c r="BM220" s="240" t="s">
        <v>577</v>
      </c>
    </row>
    <row r="221" s="2" customFormat="1">
      <c r="A221" s="38"/>
      <c r="B221" s="39"/>
      <c r="C221" s="40"/>
      <c r="D221" s="242" t="s">
        <v>164</v>
      </c>
      <c r="E221" s="40"/>
      <c r="F221" s="243" t="s">
        <v>1025</v>
      </c>
      <c r="G221" s="40"/>
      <c r="H221" s="40"/>
      <c r="I221" s="244"/>
      <c r="J221" s="40"/>
      <c r="K221" s="40"/>
      <c r="L221" s="44"/>
      <c r="M221" s="245"/>
      <c r="N221" s="246"/>
      <c r="O221" s="92"/>
      <c r="P221" s="92"/>
      <c r="Q221" s="92"/>
      <c r="R221" s="92"/>
      <c r="S221" s="92"/>
      <c r="T221" s="93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164</v>
      </c>
      <c r="AU221" s="17" t="s">
        <v>81</v>
      </c>
    </row>
    <row r="222" s="2" customFormat="1" ht="33" customHeight="1">
      <c r="A222" s="38"/>
      <c r="B222" s="39"/>
      <c r="C222" s="269" t="s">
        <v>378</v>
      </c>
      <c r="D222" s="269" t="s">
        <v>238</v>
      </c>
      <c r="E222" s="270" t="s">
        <v>1026</v>
      </c>
      <c r="F222" s="271" t="s">
        <v>1027</v>
      </c>
      <c r="G222" s="272" t="s">
        <v>161</v>
      </c>
      <c r="H222" s="273">
        <v>1</v>
      </c>
      <c r="I222" s="274"/>
      <c r="J222" s="275">
        <f>ROUND(I222*H222,2)</f>
        <v>0</v>
      </c>
      <c r="K222" s="276"/>
      <c r="L222" s="277"/>
      <c r="M222" s="278" t="s">
        <v>1</v>
      </c>
      <c r="N222" s="279" t="s">
        <v>42</v>
      </c>
      <c r="O222" s="92"/>
      <c r="P222" s="238">
        <f>O222*H222</f>
        <v>0</v>
      </c>
      <c r="Q222" s="238">
        <v>0.00038999999999999999</v>
      </c>
      <c r="R222" s="238">
        <f>Q222*H222</f>
        <v>0.00038999999999999999</v>
      </c>
      <c r="S222" s="238">
        <v>0</v>
      </c>
      <c r="T222" s="23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0" t="s">
        <v>298</v>
      </c>
      <c r="AT222" s="240" t="s">
        <v>238</v>
      </c>
      <c r="AU222" s="240" t="s">
        <v>81</v>
      </c>
      <c r="AY222" s="17" t="s">
        <v>155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7" t="s">
        <v>163</v>
      </c>
      <c r="BK222" s="241">
        <f>ROUND(I222*H222,2)</f>
        <v>0</v>
      </c>
      <c r="BL222" s="17" t="s">
        <v>193</v>
      </c>
      <c r="BM222" s="240" t="s">
        <v>381</v>
      </c>
    </row>
    <row r="223" s="2" customFormat="1">
      <c r="A223" s="38"/>
      <c r="B223" s="39"/>
      <c r="C223" s="40"/>
      <c r="D223" s="242" t="s">
        <v>164</v>
      </c>
      <c r="E223" s="40"/>
      <c r="F223" s="243" t="s">
        <v>1027</v>
      </c>
      <c r="G223" s="40"/>
      <c r="H223" s="40"/>
      <c r="I223" s="244"/>
      <c r="J223" s="40"/>
      <c r="K223" s="40"/>
      <c r="L223" s="44"/>
      <c r="M223" s="245"/>
      <c r="N223" s="246"/>
      <c r="O223" s="92"/>
      <c r="P223" s="92"/>
      <c r="Q223" s="92"/>
      <c r="R223" s="92"/>
      <c r="S223" s="92"/>
      <c r="T223" s="93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164</v>
      </c>
      <c r="AU223" s="17" t="s">
        <v>81</v>
      </c>
    </row>
    <row r="224" s="2" customFormat="1" ht="21.75" customHeight="1">
      <c r="A224" s="38"/>
      <c r="B224" s="39"/>
      <c r="C224" s="228" t="s">
        <v>262</v>
      </c>
      <c r="D224" s="228" t="s">
        <v>158</v>
      </c>
      <c r="E224" s="229" t="s">
        <v>1028</v>
      </c>
      <c r="F224" s="230" t="s">
        <v>1029</v>
      </c>
      <c r="G224" s="231" t="s">
        <v>161</v>
      </c>
      <c r="H224" s="232">
        <v>23</v>
      </c>
      <c r="I224" s="233"/>
      <c r="J224" s="234">
        <f>ROUND(I224*H224,2)</f>
        <v>0</v>
      </c>
      <c r="K224" s="235"/>
      <c r="L224" s="44"/>
      <c r="M224" s="236" t="s">
        <v>1</v>
      </c>
      <c r="N224" s="237" t="s">
        <v>42</v>
      </c>
      <c r="O224" s="92"/>
      <c r="P224" s="238">
        <f>O224*H224</f>
        <v>0</v>
      </c>
      <c r="Q224" s="238">
        <v>0</v>
      </c>
      <c r="R224" s="238">
        <f>Q224*H224</f>
        <v>0</v>
      </c>
      <c r="S224" s="238">
        <v>0</v>
      </c>
      <c r="T224" s="239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0" t="s">
        <v>193</v>
      </c>
      <c r="AT224" s="240" t="s">
        <v>158</v>
      </c>
      <c r="AU224" s="240" t="s">
        <v>81</v>
      </c>
      <c r="AY224" s="17" t="s">
        <v>155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7" t="s">
        <v>163</v>
      </c>
      <c r="BK224" s="241">
        <f>ROUND(I224*H224,2)</f>
        <v>0</v>
      </c>
      <c r="BL224" s="17" t="s">
        <v>193</v>
      </c>
      <c r="BM224" s="240" t="s">
        <v>385</v>
      </c>
    </row>
    <row r="225" s="2" customFormat="1">
      <c r="A225" s="38"/>
      <c r="B225" s="39"/>
      <c r="C225" s="40"/>
      <c r="D225" s="242" t="s">
        <v>164</v>
      </c>
      <c r="E225" s="40"/>
      <c r="F225" s="243" t="s">
        <v>1029</v>
      </c>
      <c r="G225" s="40"/>
      <c r="H225" s="40"/>
      <c r="I225" s="244"/>
      <c r="J225" s="40"/>
      <c r="K225" s="40"/>
      <c r="L225" s="44"/>
      <c r="M225" s="245"/>
      <c r="N225" s="246"/>
      <c r="O225" s="92"/>
      <c r="P225" s="92"/>
      <c r="Q225" s="92"/>
      <c r="R225" s="92"/>
      <c r="S225" s="92"/>
      <c r="T225" s="93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164</v>
      </c>
      <c r="AU225" s="17" t="s">
        <v>81</v>
      </c>
    </row>
    <row r="226" s="2" customFormat="1" ht="21.75" customHeight="1">
      <c r="A226" s="38"/>
      <c r="B226" s="39"/>
      <c r="C226" s="269" t="s">
        <v>387</v>
      </c>
      <c r="D226" s="269" t="s">
        <v>238</v>
      </c>
      <c r="E226" s="270" t="s">
        <v>1030</v>
      </c>
      <c r="F226" s="271" t="s">
        <v>1031</v>
      </c>
      <c r="G226" s="272" t="s">
        <v>161</v>
      </c>
      <c r="H226" s="273">
        <v>6</v>
      </c>
      <c r="I226" s="274"/>
      <c r="J226" s="275">
        <f>ROUND(I226*H226,2)</f>
        <v>0</v>
      </c>
      <c r="K226" s="276"/>
      <c r="L226" s="277"/>
      <c r="M226" s="278" t="s">
        <v>1</v>
      </c>
      <c r="N226" s="279" t="s">
        <v>42</v>
      </c>
      <c r="O226" s="92"/>
      <c r="P226" s="238">
        <f>O226*H226</f>
        <v>0</v>
      </c>
      <c r="Q226" s="238">
        <v>6.9999999999999994E-05</v>
      </c>
      <c r="R226" s="238">
        <f>Q226*H226</f>
        <v>0.00041999999999999996</v>
      </c>
      <c r="S226" s="238">
        <v>0</v>
      </c>
      <c r="T226" s="239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0" t="s">
        <v>298</v>
      </c>
      <c r="AT226" s="240" t="s">
        <v>238</v>
      </c>
      <c r="AU226" s="240" t="s">
        <v>81</v>
      </c>
      <c r="AY226" s="17" t="s">
        <v>155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7" t="s">
        <v>163</v>
      </c>
      <c r="BK226" s="241">
        <f>ROUND(I226*H226,2)</f>
        <v>0</v>
      </c>
      <c r="BL226" s="17" t="s">
        <v>193</v>
      </c>
      <c r="BM226" s="240" t="s">
        <v>390</v>
      </c>
    </row>
    <row r="227" s="2" customFormat="1">
      <c r="A227" s="38"/>
      <c r="B227" s="39"/>
      <c r="C227" s="40"/>
      <c r="D227" s="242" t="s">
        <v>164</v>
      </c>
      <c r="E227" s="40"/>
      <c r="F227" s="243" t="s">
        <v>1031</v>
      </c>
      <c r="G227" s="40"/>
      <c r="H227" s="40"/>
      <c r="I227" s="244"/>
      <c r="J227" s="40"/>
      <c r="K227" s="40"/>
      <c r="L227" s="44"/>
      <c r="M227" s="245"/>
      <c r="N227" s="246"/>
      <c r="O227" s="92"/>
      <c r="P227" s="92"/>
      <c r="Q227" s="92"/>
      <c r="R227" s="92"/>
      <c r="S227" s="92"/>
      <c r="T227" s="93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164</v>
      </c>
      <c r="AU227" s="17" t="s">
        <v>81</v>
      </c>
    </row>
    <row r="228" s="2" customFormat="1" ht="16.5" customHeight="1">
      <c r="A228" s="38"/>
      <c r="B228" s="39"/>
      <c r="C228" s="269" t="s">
        <v>266</v>
      </c>
      <c r="D228" s="269" t="s">
        <v>238</v>
      </c>
      <c r="E228" s="270" t="s">
        <v>1032</v>
      </c>
      <c r="F228" s="271" t="s">
        <v>1033</v>
      </c>
      <c r="G228" s="272" t="s">
        <v>161</v>
      </c>
      <c r="H228" s="273">
        <v>17</v>
      </c>
      <c r="I228" s="274"/>
      <c r="J228" s="275">
        <f>ROUND(I228*H228,2)</f>
        <v>0</v>
      </c>
      <c r="K228" s="276"/>
      <c r="L228" s="277"/>
      <c r="M228" s="278" t="s">
        <v>1</v>
      </c>
      <c r="N228" s="279" t="s">
        <v>42</v>
      </c>
      <c r="O228" s="92"/>
      <c r="P228" s="238">
        <f>O228*H228</f>
        <v>0</v>
      </c>
      <c r="Q228" s="238">
        <v>0.00010000000000000001</v>
      </c>
      <c r="R228" s="238">
        <f>Q228*H228</f>
        <v>0.0017000000000000001</v>
      </c>
      <c r="S228" s="238">
        <v>0</v>
      </c>
      <c r="T228" s="239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0" t="s">
        <v>298</v>
      </c>
      <c r="AT228" s="240" t="s">
        <v>238</v>
      </c>
      <c r="AU228" s="240" t="s">
        <v>81</v>
      </c>
      <c r="AY228" s="17" t="s">
        <v>155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7" t="s">
        <v>163</v>
      </c>
      <c r="BK228" s="241">
        <f>ROUND(I228*H228,2)</f>
        <v>0</v>
      </c>
      <c r="BL228" s="17" t="s">
        <v>193</v>
      </c>
      <c r="BM228" s="240" t="s">
        <v>394</v>
      </c>
    </row>
    <row r="229" s="2" customFormat="1">
      <c r="A229" s="38"/>
      <c r="B229" s="39"/>
      <c r="C229" s="40"/>
      <c r="D229" s="242" t="s">
        <v>164</v>
      </c>
      <c r="E229" s="40"/>
      <c r="F229" s="243" t="s">
        <v>1033</v>
      </c>
      <c r="G229" s="40"/>
      <c r="H229" s="40"/>
      <c r="I229" s="244"/>
      <c r="J229" s="40"/>
      <c r="K229" s="40"/>
      <c r="L229" s="44"/>
      <c r="M229" s="245"/>
      <c r="N229" s="246"/>
      <c r="O229" s="92"/>
      <c r="P229" s="92"/>
      <c r="Q229" s="92"/>
      <c r="R229" s="92"/>
      <c r="S229" s="92"/>
      <c r="T229" s="93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164</v>
      </c>
      <c r="AU229" s="17" t="s">
        <v>81</v>
      </c>
    </row>
    <row r="230" s="2" customFormat="1" ht="16.5" customHeight="1">
      <c r="A230" s="38"/>
      <c r="B230" s="39"/>
      <c r="C230" s="269" t="s">
        <v>395</v>
      </c>
      <c r="D230" s="269" t="s">
        <v>238</v>
      </c>
      <c r="E230" s="270" t="s">
        <v>1034</v>
      </c>
      <c r="F230" s="271" t="s">
        <v>1035</v>
      </c>
      <c r="G230" s="272" t="s">
        <v>161</v>
      </c>
      <c r="H230" s="273">
        <v>12</v>
      </c>
      <c r="I230" s="274"/>
      <c r="J230" s="275">
        <f>ROUND(I230*H230,2)</f>
        <v>0</v>
      </c>
      <c r="K230" s="276"/>
      <c r="L230" s="277"/>
      <c r="M230" s="278" t="s">
        <v>1</v>
      </c>
      <c r="N230" s="279" t="s">
        <v>42</v>
      </c>
      <c r="O230" s="92"/>
      <c r="P230" s="238">
        <f>O230*H230</f>
        <v>0</v>
      </c>
      <c r="Q230" s="238">
        <v>1.0000000000000001E-05</v>
      </c>
      <c r="R230" s="238">
        <f>Q230*H230</f>
        <v>0.00012000000000000002</v>
      </c>
      <c r="S230" s="238">
        <v>0</v>
      </c>
      <c r="T230" s="239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0" t="s">
        <v>298</v>
      </c>
      <c r="AT230" s="240" t="s">
        <v>238</v>
      </c>
      <c r="AU230" s="240" t="s">
        <v>81</v>
      </c>
      <c r="AY230" s="17" t="s">
        <v>155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7" t="s">
        <v>163</v>
      </c>
      <c r="BK230" s="241">
        <f>ROUND(I230*H230,2)</f>
        <v>0</v>
      </c>
      <c r="BL230" s="17" t="s">
        <v>193</v>
      </c>
      <c r="BM230" s="240" t="s">
        <v>398</v>
      </c>
    </row>
    <row r="231" s="2" customFormat="1">
      <c r="A231" s="38"/>
      <c r="B231" s="39"/>
      <c r="C231" s="40"/>
      <c r="D231" s="242" t="s">
        <v>164</v>
      </c>
      <c r="E231" s="40"/>
      <c r="F231" s="243" t="s">
        <v>1035</v>
      </c>
      <c r="G231" s="40"/>
      <c r="H231" s="40"/>
      <c r="I231" s="244"/>
      <c r="J231" s="40"/>
      <c r="K231" s="40"/>
      <c r="L231" s="44"/>
      <c r="M231" s="245"/>
      <c r="N231" s="246"/>
      <c r="O231" s="92"/>
      <c r="P231" s="92"/>
      <c r="Q231" s="92"/>
      <c r="R231" s="92"/>
      <c r="S231" s="92"/>
      <c r="T231" s="93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164</v>
      </c>
      <c r="AU231" s="17" t="s">
        <v>81</v>
      </c>
    </row>
    <row r="232" s="2" customFormat="1" ht="21.75" customHeight="1">
      <c r="A232" s="38"/>
      <c r="B232" s="39"/>
      <c r="C232" s="269" t="s">
        <v>270</v>
      </c>
      <c r="D232" s="269" t="s">
        <v>238</v>
      </c>
      <c r="E232" s="270" t="s">
        <v>1036</v>
      </c>
      <c r="F232" s="271" t="s">
        <v>1037</v>
      </c>
      <c r="G232" s="272" t="s">
        <v>161</v>
      </c>
      <c r="H232" s="273">
        <v>6</v>
      </c>
      <c r="I232" s="274"/>
      <c r="J232" s="275">
        <f>ROUND(I232*H232,2)</f>
        <v>0</v>
      </c>
      <c r="K232" s="276"/>
      <c r="L232" s="277"/>
      <c r="M232" s="278" t="s">
        <v>1</v>
      </c>
      <c r="N232" s="279" t="s">
        <v>42</v>
      </c>
      <c r="O232" s="92"/>
      <c r="P232" s="238">
        <f>O232*H232</f>
        <v>0</v>
      </c>
      <c r="Q232" s="238">
        <v>2.0000000000000002E-05</v>
      </c>
      <c r="R232" s="238">
        <f>Q232*H232</f>
        <v>0.00012000000000000002</v>
      </c>
      <c r="S232" s="238">
        <v>0</v>
      </c>
      <c r="T232" s="239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0" t="s">
        <v>298</v>
      </c>
      <c r="AT232" s="240" t="s">
        <v>238</v>
      </c>
      <c r="AU232" s="240" t="s">
        <v>81</v>
      </c>
      <c r="AY232" s="17" t="s">
        <v>155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7" t="s">
        <v>163</v>
      </c>
      <c r="BK232" s="241">
        <f>ROUND(I232*H232,2)</f>
        <v>0</v>
      </c>
      <c r="BL232" s="17" t="s">
        <v>193</v>
      </c>
      <c r="BM232" s="240" t="s">
        <v>401</v>
      </c>
    </row>
    <row r="233" s="2" customFormat="1">
      <c r="A233" s="38"/>
      <c r="B233" s="39"/>
      <c r="C233" s="40"/>
      <c r="D233" s="242" t="s">
        <v>164</v>
      </c>
      <c r="E233" s="40"/>
      <c r="F233" s="243" t="s">
        <v>1037</v>
      </c>
      <c r="G233" s="40"/>
      <c r="H233" s="40"/>
      <c r="I233" s="244"/>
      <c r="J233" s="40"/>
      <c r="K233" s="40"/>
      <c r="L233" s="44"/>
      <c r="M233" s="245"/>
      <c r="N233" s="246"/>
      <c r="O233" s="92"/>
      <c r="P233" s="92"/>
      <c r="Q233" s="92"/>
      <c r="R233" s="92"/>
      <c r="S233" s="92"/>
      <c r="T233" s="93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164</v>
      </c>
      <c r="AU233" s="17" t="s">
        <v>81</v>
      </c>
    </row>
    <row r="234" s="2" customFormat="1" ht="21.75" customHeight="1">
      <c r="A234" s="38"/>
      <c r="B234" s="39"/>
      <c r="C234" s="269" t="s">
        <v>402</v>
      </c>
      <c r="D234" s="269" t="s">
        <v>238</v>
      </c>
      <c r="E234" s="270" t="s">
        <v>1038</v>
      </c>
      <c r="F234" s="271" t="s">
        <v>1039</v>
      </c>
      <c r="G234" s="272" t="s">
        <v>161</v>
      </c>
      <c r="H234" s="273">
        <v>1</v>
      </c>
      <c r="I234" s="274"/>
      <c r="J234" s="275">
        <f>ROUND(I234*H234,2)</f>
        <v>0</v>
      </c>
      <c r="K234" s="276"/>
      <c r="L234" s="277"/>
      <c r="M234" s="278" t="s">
        <v>1</v>
      </c>
      <c r="N234" s="279" t="s">
        <v>42</v>
      </c>
      <c r="O234" s="92"/>
      <c r="P234" s="238">
        <f>O234*H234</f>
        <v>0</v>
      </c>
      <c r="Q234" s="238">
        <v>3.0000000000000001E-05</v>
      </c>
      <c r="R234" s="238">
        <f>Q234*H234</f>
        <v>3.0000000000000001E-05</v>
      </c>
      <c r="S234" s="238">
        <v>0</v>
      </c>
      <c r="T234" s="239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0" t="s">
        <v>298</v>
      </c>
      <c r="AT234" s="240" t="s">
        <v>238</v>
      </c>
      <c r="AU234" s="240" t="s">
        <v>81</v>
      </c>
      <c r="AY234" s="17" t="s">
        <v>155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7" t="s">
        <v>163</v>
      </c>
      <c r="BK234" s="241">
        <f>ROUND(I234*H234,2)</f>
        <v>0</v>
      </c>
      <c r="BL234" s="17" t="s">
        <v>193</v>
      </c>
      <c r="BM234" s="240" t="s">
        <v>405</v>
      </c>
    </row>
    <row r="235" s="2" customFormat="1">
      <c r="A235" s="38"/>
      <c r="B235" s="39"/>
      <c r="C235" s="40"/>
      <c r="D235" s="242" t="s">
        <v>164</v>
      </c>
      <c r="E235" s="40"/>
      <c r="F235" s="243" t="s">
        <v>1039</v>
      </c>
      <c r="G235" s="40"/>
      <c r="H235" s="40"/>
      <c r="I235" s="244"/>
      <c r="J235" s="40"/>
      <c r="K235" s="40"/>
      <c r="L235" s="44"/>
      <c r="M235" s="245"/>
      <c r="N235" s="246"/>
      <c r="O235" s="92"/>
      <c r="P235" s="92"/>
      <c r="Q235" s="92"/>
      <c r="R235" s="92"/>
      <c r="S235" s="92"/>
      <c r="T235" s="93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164</v>
      </c>
      <c r="AU235" s="17" t="s">
        <v>81</v>
      </c>
    </row>
    <row r="236" s="2" customFormat="1" ht="21.75" customHeight="1">
      <c r="A236" s="38"/>
      <c r="B236" s="39"/>
      <c r="C236" s="269" t="s">
        <v>277</v>
      </c>
      <c r="D236" s="269" t="s">
        <v>238</v>
      </c>
      <c r="E236" s="270" t="s">
        <v>1040</v>
      </c>
      <c r="F236" s="271" t="s">
        <v>1041</v>
      </c>
      <c r="G236" s="272" t="s">
        <v>161</v>
      </c>
      <c r="H236" s="273">
        <v>1</v>
      </c>
      <c r="I236" s="274"/>
      <c r="J236" s="275">
        <f>ROUND(I236*H236,2)</f>
        <v>0</v>
      </c>
      <c r="K236" s="276"/>
      <c r="L236" s="277"/>
      <c r="M236" s="278" t="s">
        <v>1</v>
      </c>
      <c r="N236" s="279" t="s">
        <v>42</v>
      </c>
      <c r="O236" s="92"/>
      <c r="P236" s="238">
        <f>O236*H236</f>
        <v>0</v>
      </c>
      <c r="Q236" s="238">
        <v>4.0000000000000003E-05</v>
      </c>
      <c r="R236" s="238">
        <f>Q236*H236</f>
        <v>4.0000000000000003E-05</v>
      </c>
      <c r="S236" s="238">
        <v>0</v>
      </c>
      <c r="T236" s="239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0" t="s">
        <v>298</v>
      </c>
      <c r="AT236" s="240" t="s">
        <v>238</v>
      </c>
      <c r="AU236" s="240" t="s">
        <v>81</v>
      </c>
      <c r="AY236" s="17" t="s">
        <v>155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7" t="s">
        <v>163</v>
      </c>
      <c r="BK236" s="241">
        <f>ROUND(I236*H236,2)</f>
        <v>0</v>
      </c>
      <c r="BL236" s="17" t="s">
        <v>193</v>
      </c>
      <c r="BM236" s="240" t="s">
        <v>647</v>
      </c>
    </row>
    <row r="237" s="2" customFormat="1">
      <c r="A237" s="38"/>
      <c r="B237" s="39"/>
      <c r="C237" s="40"/>
      <c r="D237" s="242" t="s">
        <v>164</v>
      </c>
      <c r="E237" s="40"/>
      <c r="F237" s="243" t="s">
        <v>1041</v>
      </c>
      <c r="G237" s="40"/>
      <c r="H237" s="40"/>
      <c r="I237" s="244"/>
      <c r="J237" s="40"/>
      <c r="K237" s="40"/>
      <c r="L237" s="44"/>
      <c r="M237" s="245"/>
      <c r="N237" s="246"/>
      <c r="O237" s="92"/>
      <c r="P237" s="92"/>
      <c r="Q237" s="92"/>
      <c r="R237" s="92"/>
      <c r="S237" s="92"/>
      <c r="T237" s="93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164</v>
      </c>
      <c r="AU237" s="17" t="s">
        <v>81</v>
      </c>
    </row>
    <row r="238" s="2" customFormat="1">
      <c r="A238" s="38"/>
      <c r="B238" s="39"/>
      <c r="C238" s="40"/>
      <c r="D238" s="242" t="s">
        <v>571</v>
      </c>
      <c r="E238" s="40"/>
      <c r="F238" s="280" t="s">
        <v>1042</v>
      </c>
      <c r="G238" s="40"/>
      <c r="H238" s="40"/>
      <c r="I238" s="244"/>
      <c r="J238" s="40"/>
      <c r="K238" s="40"/>
      <c r="L238" s="44"/>
      <c r="M238" s="245"/>
      <c r="N238" s="246"/>
      <c r="O238" s="92"/>
      <c r="P238" s="92"/>
      <c r="Q238" s="92"/>
      <c r="R238" s="92"/>
      <c r="S238" s="92"/>
      <c r="T238" s="93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571</v>
      </c>
      <c r="AU238" s="17" t="s">
        <v>81</v>
      </c>
    </row>
    <row r="239" s="2" customFormat="1" ht="21.75" customHeight="1">
      <c r="A239" s="38"/>
      <c r="B239" s="39"/>
      <c r="C239" s="228" t="s">
        <v>412</v>
      </c>
      <c r="D239" s="228" t="s">
        <v>158</v>
      </c>
      <c r="E239" s="229" t="s">
        <v>1043</v>
      </c>
      <c r="F239" s="230" t="s">
        <v>1044</v>
      </c>
      <c r="G239" s="231" t="s">
        <v>161</v>
      </c>
      <c r="H239" s="232">
        <v>6</v>
      </c>
      <c r="I239" s="233"/>
      <c r="J239" s="234">
        <f>ROUND(I239*H239,2)</f>
        <v>0</v>
      </c>
      <c r="K239" s="235"/>
      <c r="L239" s="44"/>
      <c r="M239" s="236" t="s">
        <v>1</v>
      </c>
      <c r="N239" s="237" t="s">
        <v>42</v>
      </c>
      <c r="O239" s="92"/>
      <c r="P239" s="238">
        <f>O239*H239</f>
        <v>0</v>
      </c>
      <c r="Q239" s="238">
        <v>0</v>
      </c>
      <c r="R239" s="238">
        <f>Q239*H239</f>
        <v>0</v>
      </c>
      <c r="S239" s="238">
        <v>0</v>
      </c>
      <c r="T239" s="239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0" t="s">
        <v>193</v>
      </c>
      <c r="AT239" s="240" t="s">
        <v>158</v>
      </c>
      <c r="AU239" s="240" t="s">
        <v>81</v>
      </c>
      <c r="AY239" s="17" t="s">
        <v>155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7" t="s">
        <v>163</v>
      </c>
      <c r="BK239" s="241">
        <f>ROUND(I239*H239,2)</f>
        <v>0</v>
      </c>
      <c r="BL239" s="17" t="s">
        <v>193</v>
      </c>
      <c r="BM239" s="240" t="s">
        <v>415</v>
      </c>
    </row>
    <row r="240" s="2" customFormat="1">
      <c r="A240" s="38"/>
      <c r="B240" s="39"/>
      <c r="C240" s="40"/>
      <c r="D240" s="242" t="s">
        <v>164</v>
      </c>
      <c r="E240" s="40"/>
      <c r="F240" s="243" t="s">
        <v>1044</v>
      </c>
      <c r="G240" s="40"/>
      <c r="H240" s="40"/>
      <c r="I240" s="244"/>
      <c r="J240" s="40"/>
      <c r="K240" s="40"/>
      <c r="L240" s="44"/>
      <c r="M240" s="245"/>
      <c r="N240" s="246"/>
      <c r="O240" s="92"/>
      <c r="P240" s="92"/>
      <c r="Q240" s="92"/>
      <c r="R240" s="92"/>
      <c r="S240" s="92"/>
      <c r="T240" s="93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164</v>
      </c>
      <c r="AU240" s="17" t="s">
        <v>81</v>
      </c>
    </row>
    <row r="241" s="2" customFormat="1" ht="21.75" customHeight="1">
      <c r="A241" s="38"/>
      <c r="B241" s="39"/>
      <c r="C241" s="269" t="s">
        <v>281</v>
      </c>
      <c r="D241" s="269" t="s">
        <v>238</v>
      </c>
      <c r="E241" s="270" t="s">
        <v>1045</v>
      </c>
      <c r="F241" s="271" t="s">
        <v>1046</v>
      </c>
      <c r="G241" s="272" t="s">
        <v>161</v>
      </c>
      <c r="H241" s="273">
        <v>2</v>
      </c>
      <c r="I241" s="274"/>
      <c r="J241" s="275">
        <f>ROUND(I241*H241,2)</f>
        <v>0</v>
      </c>
      <c r="K241" s="276"/>
      <c r="L241" s="277"/>
      <c r="M241" s="278" t="s">
        <v>1</v>
      </c>
      <c r="N241" s="279" t="s">
        <v>42</v>
      </c>
      <c r="O241" s="92"/>
      <c r="P241" s="238">
        <f>O241*H241</f>
        <v>0</v>
      </c>
      <c r="Q241" s="238">
        <v>0</v>
      </c>
      <c r="R241" s="238">
        <f>Q241*H241</f>
        <v>0</v>
      </c>
      <c r="S241" s="238">
        <v>0</v>
      </c>
      <c r="T241" s="239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0" t="s">
        <v>298</v>
      </c>
      <c r="AT241" s="240" t="s">
        <v>238</v>
      </c>
      <c r="AU241" s="240" t="s">
        <v>81</v>
      </c>
      <c r="AY241" s="17" t="s">
        <v>155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7" t="s">
        <v>163</v>
      </c>
      <c r="BK241" s="241">
        <f>ROUND(I241*H241,2)</f>
        <v>0</v>
      </c>
      <c r="BL241" s="17" t="s">
        <v>193</v>
      </c>
      <c r="BM241" s="240" t="s">
        <v>419</v>
      </c>
    </row>
    <row r="242" s="2" customFormat="1">
      <c r="A242" s="38"/>
      <c r="B242" s="39"/>
      <c r="C242" s="40"/>
      <c r="D242" s="242" t="s">
        <v>164</v>
      </c>
      <c r="E242" s="40"/>
      <c r="F242" s="243" t="s">
        <v>1046</v>
      </c>
      <c r="G242" s="40"/>
      <c r="H242" s="40"/>
      <c r="I242" s="244"/>
      <c r="J242" s="40"/>
      <c r="K242" s="40"/>
      <c r="L242" s="44"/>
      <c r="M242" s="245"/>
      <c r="N242" s="246"/>
      <c r="O242" s="92"/>
      <c r="P242" s="92"/>
      <c r="Q242" s="92"/>
      <c r="R242" s="92"/>
      <c r="S242" s="92"/>
      <c r="T242" s="93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164</v>
      </c>
      <c r="AU242" s="17" t="s">
        <v>81</v>
      </c>
    </row>
    <row r="243" s="2" customFormat="1" ht="21.75" customHeight="1">
      <c r="A243" s="38"/>
      <c r="B243" s="39"/>
      <c r="C243" s="269" t="s">
        <v>420</v>
      </c>
      <c r="D243" s="269" t="s">
        <v>238</v>
      </c>
      <c r="E243" s="270" t="s">
        <v>1047</v>
      </c>
      <c r="F243" s="271" t="s">
        <v>1048</v>
      </c>
      <c r="G243" s="272" t="s">
        <v>161</v>
      </c>
      <c r="H243" s="273">
        <v>4</v>
      </c>
      <c r="I243" s="274"/>
      <c r="J243" s="275">
        <f>ROUND(I243*H243,2)</f>
        <v>0</v>
      </c>
      <c r="K243" s="276"/>
      <c r="L243" s="277"/>
      <c r="M243" s="278" t="s">
        <v>1</v>
      </c>
      <c r="N243" s="279" t="s">
        <v>42</v>
      </c>
      <c r="O243" s="92"/>
      <c r="P243" s="238">
        <f>O243*H243</f>
        <v>0</v>
      </c>
      <c r="Q243" s="238">
        <v>0</v>
      </c>
      <c r="R243" s="238">
        <f>Q243*H243</f>
        <v>0</v>
      </c>
      <c r="S243" s="238">
        <v>0</v>
      </c>
      <c r="T243" s="239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0" t="s">
        <v>298</v>
      </c>
      <c r="AT243" s="240" t="s">
        <v>238</v>
      </c>
      <c r="AU243" s="240" t="s">
        <v>81</v>
      </c>
      <c r="AY243" s="17" t="s">
        <v>155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7" t="s">
        <v>163</v>
      </c>
      <c r="BK243" s="241">
        <f>ROUND(I243*H243,2)</f>
        <v>0</v>
      </c>
      <c r="BL243" s="17" t="s">
        <v>193</v>
      </c>
      <c r="BM243" s="240" t="s">
        <v>423</v>
      </c>
    </row>
    <row r="244" s="2" customFormat="1">
      <c r="A244" s="38"/>
      <c r="B244" s="39"/>
      <c r="C244" s="40"/>
      <c r="D244" s="242" t="s">
        <v>164</v>
      </c>
      <c r="E244" s="40"/>
      <c r="F244" s="243" t="s">
        <v>1048</v>
      </c>
      <c r="G244" s="40"/>
      <c r="H244" s="40"/>
      <c r="I244" s="244"/>
      <c r="J244" s="40"/>
      <c r="K244" s="40"/>
      <c r="L244" s="44"/>
      <c r="M244" s="245"/>
      <c r="N244" s="246"/>
      <c r="O244" s="92"/>
      <c r="P244" s="92"/>
      <c r="Q244" s="92"/>
      <c r="R244" s="92"/>
      <c r="S244" s="92"/>
      <c r="T244" s="93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164</v>
      </c>
      <c r="AU244" s="17" t="s">
        <v>81</v>
      </c>
    </row>
    <row r="245" s="2" customFormat="1" ht="21.75" customHeight="1">
      <c r="A245" s="38"/>
      <c r="B245" s="39"/>
      <c r="C245" s="228" t="s">
        <v>286</v>
      </c>
      <c r="D245" s="228" t="s">
        <v>158</v>
      </c>
      <c r="E245" s="229" t="s">
        <v>1049</v>
      </c>
      <c r="F245" s="230" t="s">
        <v>1050</v>
      </c>
      <c r="G245" s="231" t="s">
        <v>161</v>
      </c>
      <c r="H245" s="232">
        <v>2</v>
      </c>
      <c r="I245" s="233"/>
      <c r="J245" s="234">
        <f>ROUND(I245*H245,2)</f>
        <v>0</v>
      </c>
      <c r="K245" s="235"/>
      <c r="L245" s="44"/>
      <c r="M245" s="236" t="s">
        <v>1</v>
      </c>
      <c r="N245" s="237" t="s">
        <v>42</v>
      </c>
      <c r="O245" s="92"/>
      <c r="P245" s="238">
        <f>O245*H245</f>
        <v>0</v>
      </c>
      <c r="Q245" s="238">
        <v>0</v>
      </c>
      <c r="R245" s="238">
        <f>Q245*H245</f>
        <v>0</v>
      </c>
      <c r="S245" s="238">
        <v>0</v>
      </c>
      <c r="T245" s="239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0" t="s">
        <v>193</v>
      </c>
      <c r="AT245" s="240" t="s">
        <v>158</v>
      </c>
      <c r="AU245" s="240" t="s">
        <v>81</v>
      </c>
      <c r="AY245" s="17" t="s">
        <v>155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7" t="s">
        <v>163</v>
      </c>
      <c r="BK245" s="241">
        <f>ROUND(I245*H245,2)</f>
        <v>0</v>
      </c>
      <c r="BL245" s="17" t="s">
        <v>193</v>
      </c>
      <c r="BM245" s="240" t="s">
        <v>427</v>
      </c>
    </row>
    <row r="246" s="2" customFormat="1">
      <c r="A246" s="38"/>
      <c r="B246" s="39"/>
      <c r="C246" s="40"/>
      <c r="D246" s="242" t="s">
        <v>164</v>
      </c>
      <c r="E246" s="40"/>
      <c r="F246" s="243" t="s">
        <v>1050</v>
      </c>
      <c r="G246" s="40"/>
      <c r="H246" s="40"/>
      <c r="I246" s="244"/>
      <c r="J246" s="40"/>
      <c r="K246" s="40"/>
      <c r="L246" s="44"/>
      <c r="M246" s="245"/>
      <c r="N246" s="246"/>
      <c r="O246" s="92"/>
      <c r="P246" s="92"/>
      <c r="Q246" s="92"/>
      <c r="R246" s="92"/>
      <c r="S246" s="92"/>
      <c r="T246" s="93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164</v>
      </c>
      <c r="AU246" s="17" t="s">
        <v>81</v>
      </c>
    </row>
    <row r="247" s="2" customFormat="1" ht="21.75" customHeight="1">
      <c r="A247" s="38"/>
      <c r="B247" s="39"/>
      <c r="C247" s="269" t="s">
        <v>428</v>
      </c>
      <c r="D247" s="269" t="s">
        <v>238</v>
      </c>
      <c r="E247" s="270" t="s">
        <v>1051</v>
      </c>
      <c r="F247" s="271" t="s">
        <v>1052</v>
      </c>
      <c r="G247" s="272" t="s">
        <v>161</v>
      </c>
      <c r="H247" s="273">
        <v>2</v>
      </c>
      <c r="I247" s="274"/>
      <c r="J247" s="275">
        <f>ROUND(I247*H247,2)</f>
        <v>0</v>
      </c>
      <c r="K247" s="276"/>
      <c r="L247" s="277"/>
      <c r="M247" s="278" t="s">
        <v>1</v>
      </c>
      <c r="N247" s="279" t="s">
        <v>42</v>
      </c>
      <c r="O247" s="92"/>
      <c r="P247" s="238">
        <f>O247*H247</f>
        <v>0</v>
      </c>
      <c r="Q247" s="238">
        <v>0</v>
      </c>
      <c r="R247" s="238">
        <f>Q247*H247</f>
        <v>0</v>
      </c>
      <c r="S247" s="238">
        <v>0</v>
      </c>
      <c r="T247" s="239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0" t="s">
        <v>298</v>
      </c>
      <c r="AT247" s="240" t="s">
        <v>238</v>
      </c>
      <c r="AU247" s="240" t="s">
        <v>81</v>
      </c>
      <c r="AY247" s="17" t="s">
        <v>155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7" t="s">
        <v>163</v>
      </c>
      <c r="BK247" s="241">
        <f>ROUND(I247*H247,2)</f>
        <v>0</v>
      </c>
      <c r="BL247" s="17" t="s">
        <v>193</v>
      </c>
      <c r="BM247" s="240" t="s">
        <v>431</v>
      </c>
    </row>
    <row r="248" s="2" customFormat="1">
      <c r="A248" s="38"/>
      <c r="B248" s="39"/>
      <c r="C248" s="40"/>
      <c r="D248" s="242" t="s">
        <v>164</v>
      </c>
      <c r="E248" s="40"/>
      <c r="F248" s="243" t="s">
        <v>1052</v>
      </c>
      <c r="G248" s="40"/>
      <c r="H248" s="40"/>
      <c r="I248" s="244"/>
      <c r="J248" s="40"/>
      <c r="K248" s="40"/>
      <c r="L248" s="44"/>
      <c r="M248" s="245"/>
      <c r="N248" s="246"/>
      <c r="O248" s="92"/>
      <c r="P248" s="92"/>
      <c r="Q248" s="92"/>
      <c r="R248" s="92"/>
      <c r="S248" s="92"/>
      <c r="T248" s="93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164</v>
      </c>
      <c r="AU248" s="17" t="s">
        <v>81</v>
      </c>
    </row>
    <row r="249" s="2" customFormat="1" ht="16.5" customHeight="1">
      <c r="A249" s="38"/>
      <c r="B249" s="39"/>
      <c r="C249" s="228" t="s">
        <v>291</v>
      </c>
      <c r="D249" s="228" t="s">
        <v>158</v>
      </c>
      <c r="E249" s="229" t="s">
        <v>1053</v>
      </c>
      <c r="F249" s="230" t="s">
        <v>1054</v>
      </c>
      <c r="G249" s="231" t="s">
        <v>161</v>
      </c>
      <c r="H249" s="232">
        <v>3</v>
      </c>
      <c r="I249" s="233"/>
      <c r="J249" s="234">
        <f>ROUND(I249*H249,2)</f>
        <v>0</v>
      </c>
      <c r="K249" s="235"/>
      <c r="L249" s="44"/>
      <c r="M249" s="236" t="s">
        <v>1</v>
      </c>
      <c r="N249" s="237" t="s">
        <v>42</v>
      </c>
      <c r="O249" s="92"/>
      <c r="P249" s="238">
        <f>O249*H249</f>
        <v>0</v>
      </c>
      <c r="Q249" s="238">
        <v>0</v>
      </c>
      <c r="R249" s="238">
        <f>Q249*H249</f>
        <v>0</v>
      </c>
      <c r="S249" s="238">
        <v>0</v>
      </c>
      <c r="T249" s="239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0" t="s">
        <v>193</v>
      </c>
      <c r="AT249" s="240" t="s">
        <v>158</v>
      </c>
      <c r="AU249" s="240" t="s">
        <v>81</v>
      </c>
      <c r="AY249" s="17" t="s">
        <v>155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7" t="s">
        <v>163</v>
      </c>
      <c r="BK249" s="241">
        <f>ROUND(I249*H249,2)</f>
        <v>0</v>
      </c>
      <c r="BL249" s="17" t="s">
        <v>193</v>
      </c>
      <c r="BM249" s="240" t="s">
        <v>434</v>
      </c>
    </row>
    <row r="250" s="2" customFormat="1">
      <c r="A250" s="38"/>
      <c r="B250" s="39"/>
      <c r="C250" s="40"/>
      <c r="D250" s="242" t="s">
        <v>164</v>
      </c>
      <c r="E250" s="40"/>
      <c r="F250" s="243" t="s">
        <v>1054</v>
      </c>
      <c r="G250" s="40"/>
      <c r="H250" s="40"/>
      <c r="I250" s="244"/>
      <c r="J250" s="40"/>
      <c r="K250" s="40"/>
      <c r="L250" s="44"/>
      <c r="M250" s="245"/>
      <c r="N250" s="246"/>
      <c r="O250" s="92"/>
      <c r="P250" s="92"/>
      <c r="Q250" s="92"/>
      <c r="R250" s="92"/>
      <c r="S250" s="92"/>
      <c r="T250" s="93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164</v>
      </c>
      <c r="AU250" s="17" t="s">
        <v>81</v>
      </c>
    </row>
    <row r="251" s="2" customFormat="1" ht="21.75" customHeight="1">
      <c r="A251" s="38"/>
      <c r="B251" s="39"/>
      <c r="C251" s="269" t="s">
        <v>435</v>
      </c>
      <c r="D251" s="269" t="s">
        <v>238</v>
      </c>
      <c r="E251" s="270" t="s">
        <v>1055</v>
      </c>
      <c r="F251" s="271" t="s">
        <v>1056</v>
      </c>
      <c r="G251" s="272" t="s">
        <v>161</v>
      </c>
      <c r="H251" s="273">
        <v>3</v>
      </c>
      <c r="I251" s="274"/>
      <c r="J251" s="275">
        <f>ROUND(I251*H251,2)</f>
        <v>0</v>
      </c>
      <c r="K251" s="276"/>
      <c r="L251" s="277"/>
      <c r="M251" s="278" t="s">
        <v>1</v>
      </c>
      <c r="N251" s="279" t="s">
        <v>42</v>
      </c>
      <c r="O251" s="92"/>
      <c r="P251" s="238">
        <f>O251*H251</f>
        <v>0</v>
      </c>
      <c r="Q251" s="238">
        <v>0</v>
      </c>
      <c r="R251" s="238">
        <f>Q251*H251</f>
        <v>0</v>
      </c>
      <c r="S251" s="238">
        <v>0</v>
      </c>
      <c r="T251" s="239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0" t="s">
        <v>298</v>
      </c>
      <c r="AT251" s="240" t="s">
        <v>238</v>
      </c>
      <c r="AU251" s="240" t="s">
        <v>81</v>
      </c>
      <c r="AY251" s="17" t="s">
        <v>155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7" t="s">
        <v>163</v>
      </c>
      <c r="BK251" s="241">
        <f>ROUND(I251*H251,2)</f>
        <v>0</v>
      </c>
      <c r="BL251" s="17" t="s">
        <v>193</v>
      </c>
      <c r="BM251" s="240" t="s">
        <v>711</v>
      </c>
    </row>
    <row r="252" s="2" customFormat="1">
      <c r="A252" s="38"/>
      <c r="B252" s="39"/>
      <c r="C252" s="40"/>
      <c r="D252" s="242" t="s">
        <v>164</v>
      </c>
      <c r="E252" s="40"/>
      <c r="F252" s="243" t="s">
        <v>1056</v>
      </c>
      <c r="G252" s="40"/>
      <c r="H252" s="40"/>
      <c r="I252" s="244"/>
      <c r="J252" s="40"/>
      <c r="K252" s="40"/>
      <c r="L252" s="44"/>
      <c r="M252" s="245"/>
      <c r="N252" s="246"/>
      <c r="O252" s="92"/>
      <c r="P252" s="92"/>
      <c r="Q252" s="92"/>
      <c r="R252" s="92"/>
      <c r="S252" s="92"/>
      <c r="T252" s="93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164</v>
      </c>
      <c r="AU252" s="17" t="s">
        <v>81</v>
      </c>
    </row>
    <row r="253" s="2" customFormat="1" ht="16.5" customHeight="1">
      <c r="A253" s="38"/>
      <c r="B253" s="39"/>
      <c r="C253" s="269" t="s">
        <v>296</v>
      </c>
      <c r="D253" s="269" t="s">
        <v>238</v>
      </c>
      <c r="E253" s="270" t="s">
        <v>1057</v>
      </c>
      <c r="F253" s="271" t="s">
        <v>1058</v>
      </c>
      <c r="G253" s="272" t="s">
        <v>161</v>
      </c>
      <c r="H253" s="273">
        <v>3</v>
      </c>
      <c r="I253" s="274"/>
      <c r="J253" s="275">
        <f>ROUND(I253*H253,2)</f>
        <v>0</v>
      </c>
      <c r="K253" s="276"/>
      <c r="L253" s="277"/>
      <c r="M253" s="278" t="s">
        <v>1</v>
      </c>
      <c r="N253" s="279" t="s">
        <v>42</v>
      </c>
      <c r="O253" s="92"/>
      <c r="P253" s="238">
        <f>O253*H253</f>
        <v>0</v>
      </c>
      <c r="Q253" s="238">
        <v>0</v>
      </c>
      <c r="R253" s="238">
        <f>Q253*H253</f>
        <v>0</v>
      </c>
      <c r="S253" s="238">
        <v>0</v>
      </c>
      <c r="T253" s="239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0" t="s">
        <v>298</v>
      </c>
      <c r="AT253" s="240" t="s">
        <v>238</v>
      </c>
      <c r="AU253" s="240" t="s">
        <v>81</v>
      </c>
      <c r="AY253" s="17" t="s">
        <v>155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7" t="s">
        <v>163</v>
      </c>
      <c r="BK253" s="241">
        <f>ROUND(I253*H253,2)</f>
        <v>0</v>
      </c>
      <c r="BL253" s="17" t="s">
        <v>193</v>
      </c>
      <c r="BM253" s="240" t="s">
        <v>720</v>
      </c>
    </row>
    <row r="254" s="2" customFormat="1">
      <c r="A254" s="38"/>
      <c r="B254" s="39"/>
      <c r="C254" s="40"/>
      <c r="D254" s="242" t="s">
        <v>164</v>
      </c>
      <c r="E254" s="40"/>
      <c r="F254" s="243" t="s">
        <v>1058</v>
      </c>
      <c r="G254" s="40"/>
      <c r="H254" s="40"/>
      <c r="I254" s="244"/>
      <c r="J254" s="40"/>
      <c r="K254" s="40"/>
      <c r="L254" s="44"/>
      <c r="M254" s="245"/>
      <c r="N254" s="246"/>
      <c r="O254" s="92"/>
      <c r="P254" s="92"/>
      <c r="Q254" s="92"/>
      <c r="R254" s="92"/>
      <c r="S254" s="92"/>
      <c r="T254" s="93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164</v>
      </c>
      <c r="AU254" s="17" t="s">
        <v>81</v>
      </c>
    </row>
    <row r="255" s="2" customFormat="1" ht="21.75" customHeight="1">
      <c r="A255" s="38"/>
      <c r="B255" s="39"/>
      <c r="C255" s="228" t="s">
        <v>446</v>
      </c>
      <c r="D255" s="228" t="s">
        <v>158</v>
      </c>
      <c r="E255" s="229" t="s">
        <v>1059</v>
      </c>
      <c r="F255" s="230" t="s">
        <v>1060</v>
      </c>
      <c r="G255" s="231" t="s">
        <v>161</v>
      </c>
      <c r="H255" s="232">
        <v>1</v>
      </c>
      <c r="I255" s="233"/>
      <c r="J255" s="234">
        <f>ROUND(I255*H255,2)</f>
        <v>0</v>
      </c>
      <c r="K255" s="235"/>
      <c r="L255" s="44"/>
      <c r="M255" s="236" t="s">
        <v>1</v>
      </c>
      <c r="N255" s="237" t="s">
        <v>42</v>
      </c>
      <c r="O255" s="92"/>
      <c r="P255" s="238">
        <f>O255*H255</f>
        <v>0</v>
      </c>
      <c r="Q255" s="238">
        <v>0</v>
      </c>
      <c r="R255" s="238">
        <f>Q255*H255</f>
        <v>0</v>
      </c>
      <c r="S255" s="238">
        <v>0</v>
      </c>
      <c r="T255" s="239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0" t="s">
        <v>193</v>
      </c>
      <c r="AT255" s="240" t="s">
        <v>158</v>
      </c>
      <c r="AU255" s="240" t="s">
        <v>81</v>
      </c>
      <c r="AY255" s="17" t="s">
        <v>155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7" t="s">
        <v>163</v>
      </c>
      <c r="BK255" s="241">
        <f>ROUND(I255*H255,2)</f>
        <v>0</v>
      </c>
      <c r="BL255" s="17" t="s">
        <v>193</v>
      </c>
      <c r="BM255" s="240" t="s">
        <v>1061</v>
      </c>
    </row>
    <row r="256" s="2" customFormat="1">
      <c r="A256" s="38"/>
      <c r="B256" s="39"/>
      <c r="C256" s="40"/>
      <c r="D256" s="242" t="s">
        <v>164</v>
      </c>
      <c r="E256" s="40"/>
      <c r="F256" s="243" t="s">
        <v>1062</v>
      </c>
      <c r="G256" s="40"/>
      <c r="H256" s="40"/>
      <c r="I256" s="244"/>
      <c r="J256" s="40"/>
      <c r="K256" s="40"/>
      <c r="L256" s="44"/>
      <c r="M256" s="245"/>
      <c r="N256" s="246"/>
      <c r="O256" s="92"/>
      <c r="P256" s="92"/>
      <c r="Q256" s="92"/>
      <c r="R256" s="92"/>
      <c r="S256" s="92"/>
      <c r="T256" s="93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164</v>
      </c>
      <c r="AU256" s="17" t="s">
        <v>81</v>
      </c>
    </row>
    <row r="257" s="2" customFormat="1" ht="16.5" customHeight="1">
      <c r="A257" s="38"/>
      <c r="B257" s="39"/>
      <c r="C257" s="228" t="s">
        <v>301</v>
      </c>
      <c r="D257" s="228" t="s">
        <v>158</v>
      </c>
      <c r="E257" s="229" t="s">
        <v>1063</v>
      </c>
      <c r="F257" s="230" t="s">
        <v>1064</v>
      </c>
      <c r="G257" s="231" t="s">
        <v>170</v>
      </c>
      <c r="H257" s="232">
        <v>4</v>
      </c>
      <c r="I257" s="233"/>
      <c r="J257" s="234">
        <f>ROUND(I257*H257,2)</f>
        <v>0</v>
      </c>
      <c r="K257" s="235"/>
      <c r="L257" s="44"/>
      <c r="M257" s="236" t="s">
        <v>1</v>
      </c>
      <c r="N257" s="237" t="s">
        <v>42</v>
      </c>
      <c r="O257" s="92"/>
      <c r="P257" s="238">
        <f>O257*H257</f>
        <v>0</v>
      </c>
      <c r="Q257" s="238">
        <v>0</v>
      </c>
      <c r="R257" s="238">
        <f>Q257*H257</f>
        <v>0</v>
      </c>
      <c r="S257" s="238">
        <v>0</v>
      </c>
      <c r="T257" s="239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0" t="s">
        <v>193</v>
      </c>
      <c r="AT257" s="240" t="s">
        <v>158</v>
      </c>
      <c r="AU257" s="240" t="s">
        <v>81</v>
      </c>
      <c r="AY257" s="17" t="s">
        <v>155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7" t="s">
        <v>163</v>
      </c>
      <c r="BK257" s="241">
        <f>ROUND(I257*H257,2)</f>
        <v>0</v>
      </c>
      <c r="BL257" s="17" t="s">
        <v>193</v>
      </c>
      <c r="BM257" s="240" t="s">
        <v>445</v>
      </c>
    </row>
    <row r="258" s="2" customFormat="1">
      <c r="A258" s="38"/>
      <c r="B258" s="39"/>
      <c r="C258" s="40"/>
      <c r="D258" s="242" t="s">
        <v>164</v>
      </c>
      <c r="E258" s="40"/>
      <c r="F258" s="243" t="s">
        <v>1064</v>
      </c>
      <c r="G258" s="40"/>
      <c r="H258" s="40"/>
      <c r="I258" s="244"/>
      <c r="J258" s="40"/>
      <c r="K258" s="40"/>
      <c r="L258" s="44"/>
      <c r="M258" s="245"/>
      <c r="N258" s="246"/>
      <c r="O258" s="92"/>
      <c r="P258" s="92"/>
      <c r="Q258" s="92"/>
      <c r="R258" s="92"/>
      <c r="S258" s="92"/>
      <c r="T258" s="93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164</v>
      </c>
      <c r="AU258" s="17" t="s">
        <v>81</v>
      </c>
    </row>
    <row r="259" s="2" customFormat="1" ht="16.5" customHeight="1">
      <c r="A259" s="38"/>
      <c r="B259" s="39"/>
      <c r="C259" s="269" t="s">
        <v>453</v>
      </c>
      <c r="D259" s="269" t="s">
        <v>238</v>
      </c>
      <c r="E259" s="270" t="s">
        <v>1065</v>
      </c>
      <c r="F259" s="271" t="s">
        <v>1066</v>
      </c>
      <c r="G259" s="272" t="s">
        <v>170</v>
      </c>
      <c r="H259" s="273">
        <v>4</v>
      </c>
      <c r="I259" s="274"/>
      <c r="J259" s="275">
        <f>ROUND(I259*H259,2)</f>
        <v>0</v>
      </c>
      <c r="K259" s="276"/>
      <c r="L259" s="277"/>
      <c r="M259" s="278" t="s">
        <v>1</v>
      </c>
      <c r="N259" s="279" t="s">
        <v>42</v>
      </c>
      <c r="O259" s="92"/>
      <c r="P259" s="238">
        <f>O259*H259</f>
        <v>0</v>
      </c>
      <c r="Q259" s="238">
        <v>0</v>
      </c>
      <c r="R259" s="238">
        <f>Q259*H259</f>
        <v>0</v>
      </c>
      <c r="S259" s="238">
        <v>0</v>
      </c>
      <c r="T259" s="239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0" t="s">
        <v>298</v>
      </c>
      <c r="AT259" s="240" t="s">
        <v>238</v>
      </c>
      <c r="AU259" s="240" t="s">
        <v>81</v>
      </c>
      <c r="AY259" s="17" t="s">
        <v>155</v>
      </c>
      <c r="BE259" s="241">
        <f>IF(N259="základní",J259,0)</f>
        <v>0</v>
      </c>
      <c r="BF259" s="241">
        <f>IF(N259="snížená",J259,0)</f>
        <v>0</v>
      </c>
      <c r="BG259" s="241">
        <f>IF(N259="zákl. přenesená",J259,0)</f>
        <v>0</v>
      </c>
      <c r="BH259" s="241">
        <f>IF(N259="sníž. přenesená",J259,0)</f>
        <v>0</v>
      </c>
      <c r="BI259" s="241">
        <f>IF(N259="nulová",J259,0)</f>
        <v>0</v>
      </c>
      <c r="BJ259" s="17" t="s">
        <v>163</v>
      </c>
      <c r="BK259" s="241">
        <f>ROUND(I259*H259,2)</f>
        <v>0</v>
      </c>
      <c r="BL259" s="17" t="s">
        <v>193</v>
      </c>
      <c r="BM259" s="240" t="s">
        <v>449</v>
      </c>
    </row>
    <row r="260" s="2" customFormat="1">
      <c r="A260" s="38"/>
      <c r="B260" s="39"/>
      <c r="C260" s="40"/>
      <c r="D260" s="242" t="s">
        <v>164</v>
      </c>
      <c r="E260" s="40"/>
      <c r="F260" s="243" t="s">
        <v>1066</v>
      </c>
      <c r="G260" s="40"/>
      <c r="H260" s="40"/>
      <c r="I260" s="244"/>
      <c r="J260" s="40"/>
      <c r="K260" s="40"/>
      <c r="L260" s="44"/>
      <c r="M260" s="245"/>
      <c r="N260" s="246"/>
      <c r="O260" s="92"/>
      <c r="P260" s="92"/>
      <c r="Q260" s="92"/>
      <c r="R260" s="92"/>
      <c r="S260" s="92"/>
      <c r="T260" s="93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164</v>
      </c>
      <c r="AU260" s="17" t="s">
        <v>81</v>
      </c>
    </row>
    <row r="261" s="2" customFormat="1" ht="16.5" customHeight="1">
      <c r="A261" s="38"/>
      <c r="B261" s="39"/>
      <c r="C261" s="269" t="s">
        <v>306</v>
      </c>
      <c r="D261" s="269" t="s">
        <v>238</v>
      </c>
      <c r="E261" s="270" t="s">
        <v>1067</v>
      </c>
      <c r="F261" s="271" t="s">
        <v>1068</v>
      </c>
      <c r="G261" s="272" t="s">
        <v>161</v>
      </c>
      <c r="H261" s="273">
        <v>2</v>
      </c>
      <c r="I261" s="274"/>
      <c r="J261" s="275">
        <f>ROUND(I261*H261,2)</f>
        <v>0</v>
      </c>
      <c r="K261" s="276"/>
      <c r="L261" s="277"/>
      <c r="M261" s="278" t="s">
        <v>1</v>
      </c>
      <c r="N261" s="279" t="s">
        <v>42</v>
      </c>
      <c r="O261" s="92"/>
      <c r="P261" s="238">
        <f>O261*H261</f>
        <v>0</v>
      </c>
      <c r="Q261" s="238">
        <v>0</v>
      </c>
      <c r="R261" s="238">
        <f>Q261*H261</f>
        <v>0</v>
      </c>
      <c r="S261" s="238">
        <v>0</v>
      </c>
      <c r="T261" s="239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0" t="s">
        <v>298</v>
      </c>
      <c r="AT261" s="240" t="s">
        <v>238</v>
      </c>
      <c r="AU261" s="240" t="s">
        <v>81</v>
      </c>
      <c r="AY261" s="17" t="s">
        <v>155</v>
      </c>
      <c r="BE261" s="241">
        <f>IF(N261="základní",J261,0)</f>
        <v>0</v>
      </c>
      <c r="BF261" s="241">
        <f>IF(N261="snížená",J261,0)</f>
        <v>0</v>
      </c>
      <c r="BG261" s="241">
        <f>IF(N261="zákl. přenesená",J261,0)</f>
        <v>0</v>
      </c>
      <c r="BH261" s="241">
        <f>IF(N261="sníž. přenesená",J261,0)</f>
        <v>0</v>
      </c>
      <c r="BI261" s="241">
        <f>IF(N261="nulová",J261,0)</f>
        <v>0</v>
      </c>
      <c r="BJ261" s="17" t="s">
        <v>163</v>
      </c>
      <c r="BK261" s="241">
        <f>ROUND(I261*H261,2)</f>
        <v>0</v>
      </c>
      <c r="BL261" s="17" t="s">
        <v>193</v>
      </c>
      <c r="BM261" s="240" t="s">
        <v>452</v>
      </c>
    </row>
    <row r="262" s="2" customFormat="1">
      <c r="A262" s="38"/>
      <c r="B262" s="39"/>
      <c r="C262" s="40"/>
      <c r="D262" s="242" t="s">
        <v>164</v>
      </c>
      <c r="E262" s="40"/>
      <c r="F262" s="243" t="s">
        <v>1068</v>
      </c>
      <c r="G262" s="40"/>
      <c r="H262" s="40"/>
      <c r="I262" s="244"/>
      <c r="J262" s="40"/>
      <c r="K262" s="40"/>
      <c r="L262" s="44"/>
      <c r="M262" s="245"/>
      <c r="N262" s="246"/>
      <c r="O262" s="92"/>
      <c r="P262" s="92"/>
      <c r="Q262" s="92"/>
      <c r="R262" s="92"/>
      <c r="S262" s="92"/>
      <c r="T262" s="93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164</v>
      </c>
      <c r="AU262" s="17" t="s">
        <v>81</v>
      </c>
    </row>
    <row r="263" s="2" customFormat="1" ht="16.5" customHeight="1">
      <c r="A263" s="38"/>
      <c r="B263" s="39"/>
      <c r="C263" s="269" t="s">
        <v>460</v>
      </c>
      <c r="D263" s="269" t="s">
        <v>238</v>
      </c>
      <c r="E263" s="270" t="s">
        <v>1069</v>
      </c>
      <c r="F263" s="271" t="s">
        <v>1070</v>
      </c>
      <c r="G263" s="272" t="s">
        <v>161</v>
      </c>
      <c r="H263" s="273">
        <v>5</v>
      </c>
      <c r="I263" s="274"/>
      <c r="J263" s="275">
        <f>ROUND(I263*H263,2)</f>
        <v>0</v>
      </c>
      <c r="K263" s="276"/>
      <c r="L263" s="277"/>
      <c r="M263" s="278" t="s">
        <v>1</v>
      </c>
      <c r="N263" s="279" t="s">
        <v>42</v>
      </c>
      <c r="O263" s="92"/>
      <c r="P263" s="238">
        <f>O263*H263</f>
        <v>0</v>
      </c>
      <c r="Q263" s="238">
        <v>0</v>
      </c>
      <c r="R263" s="238">
        <f>Q263*H263</f>
        <v>0</v>
      </c>
      <c r="S263" s="238">
        <v>0</v>
      </c>
      <c r="T263" s="239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0" t="s">
        <v>298</v>
      </c>
      <c r="AT263" s="240" t="s">
        <v>238</v>
      </c>
      <c r="AU263" s="240" t="s">
        <v>81</v>
      </c>
      <c r="AY263" s="17" t="s">
        <v>155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7" t="s">
        <v>163</v>
      </c>
      <c r="BK263" s="241">
        <f>ROUND(I263*H263,2)</f>
        <v>0</v>
      </c>
      <c r="BL263" s="17" t="s">
        <v>193</v>
      </c>
      <c r="BM263" s="240" t="s">
        <v>456</v>
      </c>
    </row>
    <row r="264" s="2" customFormat="1">
      <c r="A264" s="38"/>
      <c r="B264" s="39"/>
      <c r="C264" s="40"/>
      <c r="D264" s="242" t="s">
        <v>164</v>
      </c>
      <c r="E264" s="40"/>
      <c r="F264" s="243" t="s">
        <v>1070</v>
      </c>
      <c r="G264" s="40"/>
      <c r="H264" s="40"/>
      <c r="I264" s="244"/>
      <c r="J264" s="40"/>
      <c r="K264" s="40"/>
      <c r="L264" s="44"/>
      <c r="M264" s="245"/>
      <c r="N264" s="246"/>
      <c r="O264" s="92"/>
      <c r="P264" s="92"/>
      <c r="Q264" s="92"/>
      <c r="R264" s="92"/>
      <c r="S264" s="92"/>
      <c r="T264" s="93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164</v>
      </c>
      <c r="AU264" s="17" t="s">
        <v>81</v>
      </c>
    </row>
    <row r="265" s="2" customFormat="1" ht="21.75" customHeight="1">
      <c r="A265" s="38"/>
      <c r="B265" s="39"/>
      <c r="C265" s="228" t="s">
        <v>310</v>
      </c>
      <c r="D265" s="228" t="s">
        <v>158</v>
      </c>
      <c r="E265" s="229" t="s">
        <v>1071</v>
      </c>
      <c r="F265" s="230" t="s">
        <v>1072</v>
      </c>
      <c r="G265" s="231" t="s">
        <v>161</v>
      </c>
      <c r="H265" s="232">
        <v>4</v>
      </c>
      <c r="I265" s="233"/>
      <c r="J265" s="234">
        <f>ROUND(I265*H265,2)</f>
        <v>0</v>
      </c>
      <c r="K265" s="235"/>
      <c r="L265" s="44"/>
      <c r="M265" s="236" t="s">
        <v>1</v>
      </c>
      <c r="N265" s="237" t="s">
        <v>42</v>
      </c>
      <c r="O265" s="92"/>
      <c r="P265" s="238">
        <f>O265*H265</f>
        <v>0</v>
      </c>
      <c r="Q265" s="238">
        <v>0</v>
      </c>
      <c r="R265" s="238">
        <f>Q265*H265</f>
        <v>0</v>
      </c>
      <c r="S265" s="238">
        <v>0</v>
      </c>
      <c r="T265" s="239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0" t="s">
        <v>193</v>
      </c>
      <c r="AT265" s="240" t="s">
        <v>158</v>
      </c>
      <c r="AU265" s="240" t="s">
        <v>81</v>
      </c>
      <c r="AY265" s="17" t="s">
        <v>155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7" t="s">
        <v>163</v>
      </c>
      <c r="BK265" s="241">
        <f>ROUND(I265*H265,2)</f>
        <v>0</v>
      </c>
      <c r="BL265" s="17" t="s">
        <v>193</v>
      </c>
      <c r="BM265" s="240" t="s">
        <v>459</v>
      </c>
    </row>
    <row r="266" s="2" customFormat="1">
      <c r="A266" s="38"/>
      <c r="B266" s="39"/>
      <c r="C266" s="40"/>
      <c r="D266" s="242" t="s">
        <v>164</v>
      </c>
      <c r="E266" s="40"/>
      <c r="F266" s="243" t="s">
        <v>1072</v>
      </c>
      <c r="G266" s="40"/>
      <c r="H266" s="40"/>
      <c r="I266" s="244"/>
      <c r="J266" s="40"/>
      <c r="K266" s="40"/>
      <c r="L266" s="44"/>
      <c r="M266" s="245"/>
      <c r="N266" s="246"/>
      <c r="O266" s="92"/>
      <c r="P266" s="92"/>
      <c r="Q266" s="92"/>
      <c r="R266" s="92"/>
      <c r="S266" s="92"/>
      <c r="T266" s="93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164</v>
      </c>
      <c r="AU266" s="17" t="s">
        <v>81</v>
      </c>
    </row>
    <row r="267" s="2" customFormat="1">
      <c r="A267" s="38"/>
      <c r="B267" s="39"/>
      <c r="C267" s="40"/>
      <c r="D267" s="242" t="s">
        <v>571</v>
      </c>
      <c r="E267" s="40"/>
      <c r="F267" s="280" t="s">
        <v>1073</v>
      </c>
      <c r="G267" s="40"/>
      <c r="H267" s="40"/>
      <c r="I267" s="244"/>
      <c r="J267" s="40"/>
      <c r="K267" s="40"/>
      <c r="L267" s="44"/>
      <c r="M267" s="245"/>
      <c r="N267" s="246"/>
      <c r="O267" s="92"/>
      <c r="P267" s="92"/>
      <c r="Q267" s="92"/>
      <c r="R267" s="92"/>
      <c r="S267" s="92"/>
      <c r="T267" s="93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571</v>
      </c>
      <c r="AU267" s="17" t="s">
        <v>81</v>
      </c>
    </row>
    <row r="268" s="2" customFormat="1" ht="16.5" customHeight="1">
      <c r="A268" s="38"/>
      <c r="B268" s="39"/>
      <c r="C268" s="269" t="s">
        <v>467</v>
      </c>
      <c r="D268" s="269" t="s">
        <v>238</v>
      </c>
      <c r="E268" s="270" t="s">
        <v>1074</v>
      </c>
      <c r="F268" s="271" t="s">
        <v>1075</v>
      </c>
      <c r="G268" s="272" t="s">
        <v>161</v>
      </c>
      <c r="H268" s="273">
        <v>4</v>
      </c>
      <c r="I268" s="274"/>
      <c r="J268" s="275">
        <f>ROUND(I268*H268,2)</f>
        <v>0</v>
      </c>
      <c r="K268" s="276"/>
      <c r="L268" s="277"/>
      <c r="M268" s="278" t="s">
        <v>1</v>
      </c>
      <c r="N268" s="279" t="s">
        <v>42</v>
      </c>
      <c r="O268" s="92"/>
      <c r="P268" s="238">
        <f>O268*H268</f>
        <v>0</v>
      </c>
      <c r="Q268" s="238">
        <v>0</v>
      </c>
      <c r="R268" s="238">
        <f>Q268*H268</f>
        <v>0</v>
      </c>
      <c r="S268" s="238">
        <v>0</v>
      </c>
      <c r="T268" s="239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0" t="s">
        <v>298</v>
      </c>
      <c r="AT268" s="240" t="s">
        <v>238</v>
      </c>
      <c r="AU268" s="240" t="s">
        <v>81</v>
      </c>
      <c r="AY268" s="17" t="s">
        <v>155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7" t="s">
        <v>163</v>
      </c>
      <c r="BK268" s="241">
        <f>ROUND(I268*H268,2)</f>
        <v>0</v>
      </c>
      <c r="BL268" s="17" t="s">
        <v>193</v>
      </c>
      <c r="BM268" s="240" t="s">
        <v>463</v>
      </c>
    </row>
    <row r="269" s="2" customFormat="1">
      <c r="A269" s="38"/>
      <c r="B269" s="39"/>
      <c r="C269" s="40"/>
      <c r="D269" s="242" t="s">
        <v>164</v>
      </c>
      <c r="E269" s="40"/>
      <c r="F269" s="243" t="s">
        <v>1075</v>
      </c>
      <c r="G269" s="40"/>
      <c r="H269" s="40"/>
      <c r="I269" s="244"/>
      <c r="J269" s="40"/>
      <c r="K269" s="40"/>
      <c r="L269" s="44"/>
      <c r="M269" s="245"/>
      <c r="N269" s="246"/>
      <c r="O269" s="92"/>
      <c r="P269" s="92"/>
      <c r="Q269" s="92"/>
      <c r="R269" s="92"/>
      <c r="S269" s="92"/>
      <c r="T269" s="93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164</v>
      </c>
      <c r="AU269" s="17" t="s">
        <v>81</v>
      </c>
    </row>
    <row r="270" s="2" customFormat="1" ht="21.75" customHeight="1">
      <c r="A270" s="38"/>
      <c r="B270" s="39"/>
      <c r="C270" s="228" t="s">
        <v>314</v>
      </c>
      <c r="D270" s="228" t="s">
        <v>158</v>
      </c>
      <c r="E270" s="229" t="s">
        <v>1076</v>
      </c>
      <c r="F270" s="230" t="s">
        <v>1077</v>
      </c>
      <c r="G270" s="231" t="s">
        <v>227</v>
      </c>
      <c r="H270" s="232">
        <v>0.042999999999999997</v>
      </c>
      <c r="I270" s="233"/>
      <c r="J270" s="234">
        <f>ROUND(I270*H270,2)</f>
        <v>0</v>
      </c>
      <c r="K270" s="235"/>
      <c r="L270" s="44"/>
      <c r="M270" s="236" t="s">
        <v>1</v>
      </c>
      <c r="N270" s="237" t="s">
        <v>42</v>
      </c>
      <c r="O270" s="92"/>
      <c r="P270" s="238">
        <f>O270*H270</f>
        <v>0</v>
      </c>
      <c r="Q270" s="238">
        <v>0</v>
      </c>
      <c r="R270" s="238">
        <f>Q270*H270</f>
        <v>0</v>
      </c>
      <c r="S270" s="238">
        <v>0</v>
      </c>
      <c r="T270" s="239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0" t="s">
        <v>193</v>
      </c>
      <c r="AT270" s="240" t="s">
        <v>158</v>
      </c>
      <c r="AU270" s="240" t="s">
        <v>81</v>
      </c>
      <c r="AY270" s="17" t="s">
        <v>155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7" t="s">
        <v>163</v>
      </c>
      <c r="BK270" s="241">
        <f>ROUND(I270*H270,2)</f>
        <v>0</v>
      </c>
      <c r="BL270" s="17" t="s">
        <v>193</v>
      </c>
      <c r="BM270" s="240" t="s">
        <v>1078</v>
      </c>
    </row>
    <row r="271" s="2" customFormat="1">
      <c r="A271" s="38"/>
      <c r="B271" s="39"/>
      <c r="C271" s="40"/>
      <c r="D271" s="242" t="s">
        <v>164</v>
      </c>
      <c r="E271" s="40"/>
      <c r="F271" s="243" t="s">
        <v>1079</v>
      </c>
      <c r="G271" s="40"/>
      <c r="H271" s="40"/>
      <c r="I271" s="244"/>
      <c r="J271" s="40"/>
      <c r="K271" s="40"/>
      <c r="L271" s="44"/>
      <c r="M271" s="245"/>
      <c r="N271" s="246"/>
      <c r="O271" s="92"/>
      <c r="P271" s="92"/>
      <c r="Q271" s="92"/>
      <c r="R271" s="92"/>
      <c r="S271" s="92"/>
      <c r="T271" s="93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164</v>
      </c>
      <c r="AU271" s="17" t="s">
        <v>81</v>
      </c>
    </row>
    <row r="272" s="2" customFormat="1" ht="21.75" customHeight="1">
      <c r="A272" s="38"/>
      <c r="B272" s="39"/>
      <c r="C272" s="228" t="s">
        <v>474</v>
      </c>
      <c r="D272" s="228" t="s">
        <v>158</v>
      </c>
      <c r="E272" s="229" t="s">
        <v>1080</v>
      </c>
      <c r="F272" s="230" t="s">
        <v>1081</v>
      </c>
      <c r="G272" s="231" t="s">
        <v>776</v>
      </c>
      <c r="H272" s="232">
        <v>8</v>
      </c>
      <c r="I272" s="233"/>
      <c r="J272" s="234">
        <f>ROUND(I272*H272,2)</f>
        <v>0</v>
      </c>
      <c r="K272" s="235"/>
      <c r="L272" s="44"/>
      <c r="M272" s="236" t="s">
        <v>1</v>
      </c>
      <c r="N272" s="237" t="s">
        <v>42</v>
      </c>
      <c r="O272" s="92"/>
      <c r="P272" s="238">
        <f>O272*H272</f>
        <v>0</v>
      </c>
      <c r="Q272" s="238">
        <v>0</v>
      </c>
      <c r="R272" s="238">
        <f>Q272*H272</f>
        <v>0</v>
      </c>
      <c r="S272" s="238">
        <v>0</v>
      </c>
      <c r="T272" s="239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0" t="s">
        <v>193</v>
      </c>
      <c r="AT272" s="240" t="s">
        <v>158</v>
      </c>
      <c r="AU272" s="240" t="s">
        <v>81</v>
      </c>
      <c r="AY272" s="17" t="s">
        <v>155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7" t="s">
        <v>163</v>
      </c>
      <c r="BK272" s="241">
        <f>ROUND(I272*H272,2)</f>
        <v>0</v>
      </c>
      <c r="BL272" s="17" t="s">
        <v>193</v>
      </c>
      <c r="BM272" s="240" t="s">
        <v>470</v>
      </c>
    </row>
    <row r="273" s="2" customFormat="1">
      <c r="A273" s="38"/>
      <c r="B273" s="39"/>
      <c r="C273" s="40"/>
      <c r="D273" s="242" t="s">
        <v>164</v>
      </c>
      <c r="E273" s="40"/>
      <c r="F273" s="243" t="s">
        <v>1081</v>
      </c>
      <c r="G273" s="40"/>
      <c r="H273" s="40"/>
      <c r="I273" s="244"/>
      <c r="J273" s="40"/>
      <c r="K273" s="40"/>
      <c r="L273" s="44"/>
      <c r="M273" s="245"/>
      <c r="N273" s="246"/>
      <c r="O273" s="92"/>
      <c r="P273" s="92"/>
      <c r="Q273" s="92"/>
      <c r="R273" s="92"/>
      <c r="S273" s="92"/>
      <c r="T273" s="93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164</v>
      </c>
      <c r="AU273" s="17" t="s">
        <v>81</v>
      </c>
    </row>
    <row r="274" s="2" customFormat="1">
      <c r="A274" s="38"/>
      <c r="B274" s="39"/>
      <c r="C274" s="40"/>
      <c r="D274" s="242" t="s">
        <v>571</v>
      </c>
      <c r="E274" s="40"/>
      <c r="F274" s="280" t="s">
        <v>1082</v>
      </c>
      <c r="G274" s="40"/>
      <c r="H274" s="40"/>
      <c r="I274" s="244"/>
      <c r="J274" s="40"/>
      <c r="K274" s="40"/>
      <c r="L274" s="44"/>
      <c r="M274" s="245"/>
      <c r="N274" s="246"/>
      <c r="O274" s="92"/>
      <c r="P274" s="92"/>
      <c r="Q274" s="92"/>
      <c r="R274" s="92"/>
      <c r="S274" s="92"/>
      <c r="T274" s="93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571</v>
      </c>
      <c r="AU274" s="17" t="s">
        <v>81</v>
      </c>
    </row>
    <row r="275" s="2" customFormat="1" ht="21.75" customHeight="1">
      <c r="A275" s="38"/>
      <c r="B275" s="39"/>
      <c r="C275" s="228" t="s">
        <v>317</v>
      </c>
      <c r="D275" s="228" t="s">
        <v>158</v>
      </c>
      <c r="E275" s="229" t="s">
        <v>1083</v>
      </c>
      <c r="F275" s="230" t="s">
        <v>921</v>
      </c>
      <c r="G275" s="231" t="s">
        <v>776</v>
      </c>
      <c r="H275" s="232">
        <v>16</v>
      </c>
      <c r="I275" s="233"/>
      <c r="J275" s="234">
        <f>ROUND(I275*H275,2)</f>
        <v>0</v>
      </c>
      <c r="K275" s="235"/>
      <c r="L275" s="44"/>
      <c r="M275" s="236" t="s">
        <v>1</v>
      </c>
      <c r="N275" s="237" t="s">
        <v>42</v>
      </c>
      <c r="O275" s="92"/>
      <c r="P275" s="238">
        <f>O275*H275</f>
        <v>0</v>
      </c>
      <c r="Q275" s="238">
        <v>0</v>
      </c>
      <c r="R275" s="238">
        <f>Q275*H275</f>
        <v>0</v>
      </c>
      <c r="S275" s="238">
        <v>0</v>
      </c>
      <c r="T275" s="239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40" t="s">
        <v>193</v>
      </c>
      <c r="AT275" s="240" t="s">
        <v>158</v>
      </c>
      <c r="AU275" s="240" t="s">
        <v>81</v>
      </c>
      <c r="AY275" s="17" t="s">
        <v>155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7" t="s">
        <v>163</v>
      </c>
      <c r="BK275" s="241">
        <f>ROUND(I275*H275,2)</f>
        <v>0</v>
      </c>
      <c r="BL275" s="17" t="s">
        <v>193</v>
      </c>
      <c r="BM275" s="240" t="s">
        <v>473</v>
      </c>
    </row>
    <row r="276" s="2" customFormat="1">
      <c r="A276" s="38"/>
      <c r="B276" s="39"/>
      <c r="C276" s="40"/>
      <c r="D276" s="242" t="s">
        <v>164</v>
      </c>
      <c r="E276" s="40"/>
      <c r="F276" s="243" t="s">
        <v>921</v>
      </c>
      <c r="G276" s="40"/>
      <c r="H276" s="40"/>
      <c r="I276" s="244"/>
      <c r="J276" s="40"/>
      <c r="K276" s="40"/>
      <c r="L276" s="44"/>
      <c r="M276" s="245"/>
      <c r="N276" s="246"/>
      <c r="O276" s="92"/>
      <c r="P276" s="92"/>
      <c r="Q276" s="92"/>
      <c r="R276" s="92"/>
      <c r="S276" s="92"/>
      <c r="T276" s="93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164</v>
      </c>
      <c r="AU276" s="17" t="s">
        <v>81</v>
      </c>
    </row>
    <row r="277" s="2" customFormat="1">
      <c r="A277" s="38"/>
      <c r="B277" s="39"/>
      <c r="C277" s="40"/>
      <c r="D277" s="242" t="s">
        <v>571</v>
      </c>
      <c r="E277" s="40"/>
      <c r="F277" s="280" t="s">
        <v>1084</v>
      </c>
      <c r="G277" s="40"/>
      <c r="H277" s="40"/>
      <c r="I277" s="244"/>
      <c r="J277" s="40"/>
      <c r="K277" s="40"/>
      <c r="L277" s="44"/>
      <c r="M277" s="281"/>
      <c r="N277" s="282"/>
      <c r="O277" s="283"/>
      <c r="P277" s="283"/>
      <c r="Q277" s="283"/>
      <c r="R277" s="283"/>
      <c r="S277" s="283"/>
      <c r="T277" s="284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571</v>
      </c>
      <c r="AU277" s="17" t="s">
        <v>81</v>
      </c>
    </row>
    <row r="278" s="2" customFormat="1" ht="6.96" customHeight="1">
      <c r="A278" s="38"/>
      <c r="B278" s="67"/>
      <c r="C278" s="68"/>
      <c r="D278" s="68"/>
      <c r="E278" s="68"/>
      <c r="F278" s="68"/>
      <c r="G278" s="68"/>
      <c r="H278" s="68"/>
      <c r="I278" s="68"/>
      <c r="J278" s="68"/>
      <c r="K278" s="68"/>
      <c r="L278" s="44"/>
      <c r="M278" s="38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</row>
  </sheetData>
  <sheetProtection sheet="1" autoFilter="0" formatColumns="0" formatRows="0" objects="1" scenarios="1" spinCount="100000" saltValue="jjWbRPeeRd7KEekXhXNuhX73cqqPFnPGNTnfoLFl8EM0Ocuv5fjLfyHdNJpJf6OYk2YGEVdJn5qOKn2HwP9D5Q==" hashValue="DhGWLLl1lIcQFvIoBpIcToYBYWp5/GNvGjz+hm6meq9t02muCCupEMy0JmGBdlBCEIZkppSG6FD1i3kRCQQ63Q==" algorithmName="SHA-512" password="CC35"/>
  <autoFilter ref="C120:K27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81</v>
      </c>
    </row>
    <row r="4" s="1" customFormat="1" ht="24.96" customHeight="1">
      <c r="B4" s="20"/>
      <c r="D4" s="149" t="s">
        <v>109</v>
      </c>
      <c r="L4" s="20"/>
      <c r="M4" s="15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Nýrsko ON - oprava bytových jednotek</v>
      </c>
      <c r="F7" s="151"/>
      <c r="G7" s="151"/>
      <c r="H7" s="151"/>
      <c r="L7" s="20"/>
    </row>
    <row r="8" s="1" customFormat="1" ht="12" customHeight="1">
      <c r="B8" s="20"/>
      <c r="D8" s="151" t="s">
        <v>110</v>
      </c>
      <c r="L8" s="20"/>
    </row>
    <row r="9" s="2" customFormat="1" ht="16.5" customHeight="1">
      <c r="A9" s="38"/>
      <c r="B9" s="44"/>
      <c r="C9" s="38"/>
      <c r="D9" s="38"/>
      <c r="E9" s="152" t="s">
        <v>111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112</v>
      </c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1085</v>
      </c>
      <c r="F11" s="38"/>
      <c r="G11" s="38"/>
      <c r="H11" s="38"/>
      <c r="I11" s="38"/>
      <c r="J11" s="38"/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2" t="s">
        <v>1</v>
      </c>
      <c r="G13" s="38"/>
      <c r="H13" s="38"/>
      <c r="I13" s="151" t="s">
        <v>19</v>
      </c>
      <c r="J13" s="142" t="s">
        <v>1</v>
      </c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2" t="s">
        <v>21</v>
      </c>
      <c r="G14" s="38"/>
      <c r="H14" s="38"/>
      <c r="I14" s="151" t="s">
        <v>22</v>
      </c>
      <c r="J14" s="154" t="str">
        <f>'Rekapitulace stavby'!AN8</f>
        <v>2. 4. 2021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2" t="str">
        <f>IF('Rekapitulace stavby'!AN10="","",'Rekapitulace stavby'!AN10)</f>
        <v/>
      </c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2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2" t="str">
        <f>IF('Rekapitulace stavby'!AN11="","",'Rekapitulace stavby'!AN11)</f>
        <v/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2"/>
      <c r="G20" s="142"/>
      <c r="H20" s="142"/>
      <c r="I20" s="151" t="s">
        <v>26</v>
      </c>
      <c r="J20" s="33" t="str">
        <f>'Rekapitulace stavby'!AN14</f>
        <v>Vyplň údaj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2" t="str">
        <f>IF('Rekapitulace stavby'!AN16="","",'Rekapitulace stavby'!AN16)</f>
        <v/>
      </c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2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2" t="str">
        <f>IF('Rekapitulace stavby'!AN17="","",'Rekapitulace stavby'!AN17)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2" t="str">
        <f>IF('Rekapitulace stavby'!AN19="","",'Rekapitulace stavby'!AN19)</f>
        <v/>
      </c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2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2" t="str">
        <f>IF('Rekapitulace stavby'!AN20="","",'Rekapitulace stavby'!AN20)</f>
        <v/>
      </c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34</v>
      </c>
      <c r="E32" s="38"/>
      <c r="F32" s="38"/>
      <c r="G32" s="38"/>
      <c r="H32" s="38"/>
      <c r="I32" s="38"/>
      <c r="J32" s="161">
        <f>ROUND(J121, 2)</f>
        <v>0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36</v>
      </c>
      <c r="G34" s="38"/>
      <c r="H34" s="38"/>
      <c r="I34" s="162" t="s">
        <v>35</v>
      </c>
      <c r="J34" s="162" t="s">
        <v>37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38</v>
      </c>
      <c r="E35" s="151" t="s">
        <v>39</v>
      </c>
      <c r="F35" s="164">
        <f>ROUND((SUM(BE121:BE153)),  2)</f>
        <v>0</v>
      </c>
      <c r="G35" s="38"/>
      <c r="H35" s="38"/>
      <c r="I35" s="165">
        <v>0.20999999999999999</v>
      </c>
      <c r="J35" s="164">
        <f>ROUND(((SUM(BE121:BE153))*I35),  2)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40</v>
      </c>
      <c r="F36" s="164">
        <f>ROUND((SUM(BF121:BF153)),  2)</f>
        <v>0</v>
      </c>
      <c r="G36" s="38"/>
      <c r="H36" s="38"/>
      <c r="I36" s="165">
        <v>0.14999999999999999</v>
      </c>
      <c r="J36" s="164">
        <f>ROUND(((SUM(BF121:BF153))*I36),  2)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1" t="s">
        <v>38</v>
      </c>
      <c r="E37" s="151" t="s">
        <v>41</v>
      </c>
      <c r="F37" s="164">
        <f>ROUND((SUM(BG121:BG153)),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42</v>
      </c>
      <c r="F38" s="164">
        <f>ROUND((SUM(BH121:BH153)),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43</v>
      </c>
      <c r="F39" s="164">
        <f>ROUND((SUM(BI121:BI153)),  2)</f>
        <v>0</v>
      </c>
      <c r="G39" s="38"/>
      <c r="H39" s="38"/>
      <c r="I39" s="165">
        <v>0</v>
      </c>
      <c r="J39" s="164">
        <f>0</f>
        <v>0</v>
      </c>
      <c r="K39" s="38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44</v>
      </c>
      <c r="E41" s="168"/>
      <c r="F41" s="168"/>
      <c r="G41" s="169" t="s">
        <v>45</v>
      </c>
      <c r="H41" s="170" t="s">
        <v>46</v>
      </c>
      <c r="I41" s="168"/>
      <c r="J41" s="171">
        <f>SUM(J32:J39)</f>
        <v>0</v>
      </c>
      <c r="K41" s="172"/>
      <c r="L41" s="6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Nýrsko ON - oprava bytových jednotek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111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112</v>
      </c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7" t="str">
        <f>E11</f>
        <v>PS 04 - Slaboproudé rozvody</v>
      </c>
      <c r="F89" s="40"/>
      <c r="G89" s="40"/>
      <c r="H89" s="40"/>
      <c r="I89" s="40"/>
      <c r="J89" s="40"/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80" t="str">
        <f>IF(J14="","",J14)</f>
        <v>2. 4. 2021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115</v>
      </c>
      <c r="D96" s="186"/>
      <c r="E96" s="186"/>
      <c r="F96" s="186"/>
      <c r="G96" s="186"/>
      <c r="H96" s="186"/>
      <c r="I96" s="186"/>
      <c r="J96" s="187" t="s">
        <v>116</v>
      </c>
      <c r="K96" s="186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117</v>
      </c>
      <c r="D98" s="40"/>
      <c r="E98" s="40"/>
      <c r="F98" s="40"/>
      <c r="G98" s="40"/>
      <c r="H98" s="40"/>
      <c r="I98" s="40"/>
      <c r="J98" s="111">
        <f>J121</f>
        <v>0</v>
      </c>
      <c r="K98" s="40"/>
      <c r="L98" s="6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118</v>
      </c>
    </row>
    <row r="99" s="9" customFormat="1" ht="24.96" customHeight="1">
      <c r="A99" s="9"/>
      <c r="B99" s="189"/>
      <c r="C99" s="190"/>
      <c r="D99" s="191" t="s">
        <v>1086</v>
      </c>
      <c r="E99" s="192"/>
      <c r="F99" s="192"/>
      <c r="G99" s="192"/>
      <c r="H99" s="192"/>
      <c r="I99" s="192"/>
      <c r="J99" s="193">
        <f>J122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4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140</v>
      </c>
      <c r="D106" s="40"/>
      <c r="E106" s="40"/>
      <c r="F106" s="40"/>
      <c r="G106" s="40"/>
      <c r="H106" s="40"/>
      <c r="I106" s="40"/>
      <c r="J106" s="40"/>
      <c r="K106" s="40"/>
      <c r="L106" s="64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4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4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4" t="str">
        <f>E7</f>
        <v>Nýrsko ON - oprava bytových jednotek</v>
      </c>
      <c r="F109" s="32"/>
      <c r="G109" s="32"/>
      <c r="H109" s="32"/>
      <c r="I109" s="40"/>
      <c r="J109" s="40"/>
      <c r="K109" s="40"/>
      <c r="L109" s="64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110</v>
      </c>
      <c r="D110" s="22"/>
      <c r="E110" s="22"/>
      <c r="F110" s="22"/>
      <c r="G110" s="22"/>
      <c r="H110" s="22"/>
      <c r="I110" s="22"/>
      <c r="J110" s="22"/>
      <c r="K110" s="22"/>
      <c r="L110" s="20"/>
    </row>
    <row r="111" s="2" customFormat="1" ht="16.5" customHeight="1">
      <c r="A111" s="38"/>
      <c r="B111" s="39"/>
      <c r="C111" s="40"/>
      <c r="D111" s="40"/>
      <c r="E111" s="184" t="s">
        <v>111</v>
      </c>
      <c r="F111" s="40"/>
      <c r="G111" s="40"/>
      <c r="H111" s="40"/>
      <c r="I111" s="40"/>
      <c r="J111" s="40"/>
      <c r="K111" s="4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112</v>
      </c>
      <c r="D112" s="40"/>
      <c r="E112" s="40"/>
      <c r="F112" s="40"/>
      <c r="G112" s="40"/>
      <c r="H112" s="40"/>
      <c r="I112" s="40"/>
      <c r="J112" s="40"/>
      <c r="K112" s="4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7" t="str">
        <f>E11</f>
        <v>PS 04 - Slaboproudé rozvody</v>
      </c>
      <c r="F113" s="40"/>
      <c r="G113" s="40"/>
      <c r="H113" s="40"/>
      <c r="I113" s="40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 xml:space="preserve"> </v>
      </c>
      <c r="G115" s="40"/>
      <c r="H115" s="40"/>
      <c r="I115" s="32" t="s">
        <v>22</v>
      </c>
      <c r="J115" s="80" t="str">
        <f>IF(J14="","",J14)</f>
        <v>2. 4. 2021</v>
      </c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E17</f>
        <v xml:space="preserve"> </v>
      </c>
      <c r="G117" s="40"/>
      <c r="H117" s="40"/>
      <c r="I117" s="32" t="s">
        <v>29</v>
      </c>
      <c r="J117" s="36" t="str">
        <f>E23</f>
        <v xml:space="preserve"> </v>
      </c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IF(E20="","",E20)</f>
        <v>Vyplň údaj</v>
      </c>
      <c r="G118" s="40"/>
      <c r="H118" s="40"/>
      <c r="I118" s="32" t="s">
        <v>31</v>
      </c>
      <c r="J118" s="36" t="str">
        <f>E26</f>
        <v xml:space="preserve"> </v>
      </c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0"/>
      <c r="B120" s="201"/>
      <c r="C120" s="202" t="s">
        <v>141</v>
      </c>
      <c r="D120" s="203" t="s">
        <v>59</v>
      </c>
      <c r="E120" s="203" t="s">
        <v>55</v>
      </c>
      <c r="F120" s="203" t="s">
        <v>56</v>
      </c>
      <c r="G120" s="203" t="s">
        <v>142</v>
      </c>
      <c r="H120" s="203" t="s">
        <v>143</v>
      </c>
      <c r="I120" s="203" t="s">
        <v>144</v>
      </c>
      <c r="J120" s="204" t="s">
        <v>116</v>
      </c>
      <c r="K120" s="205" t="s">
        <v>145</v>
      </c>
      <c r="L120" s="206"/>
      <c r="M120" s="101" t="s">
        <v>1</v>
      </c>
      <c r="N120" s="102" t="s">
        <v>38</v>
      </c>
      <c r="O120" s="102" t="s">
        <v>146</v>
      </c>
      <c r="P120" s="102" t="s">
        <v>147</v>
      </c>
      <c r="Q120" s="102" t="s">
        <v>148</v>
      </c>
      <c r="R120" s="102" t="s">
        <v>149</v>
      </c>
      <c r="S120" s="102" t="s">
        <v>150</v>
      </c>
      <c r="T120" s="103" t="s">
        <v>151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8"/>
      <c r="B121" s="39"/>
      <c r="C121" s="108" t="s">
        <v>152</v>
      </c>
      <c r="D121" s="40"/>
      <c r="E121" s="40"/>
      <c r="F121" s="40"/>
      <c r="G121" s="40"/>
      <c r="H121" s="40"/>
      <c r="I121" s="40"/>
      <c r="J121" s="207">
        <f>BK121</f>
        <v>0</v>
      </c>
      <c r="K121" s="40"/>
      <c r="L121" s="44"/>
      <c r="M121" s="104"/>
      <c r="N121" s="208"/>
      <c r="O121" s="105"/>
      <c r="P121" s="209">
        <f>P122</f>
        <v>0</v>
      </c>
      <c r="Q121" s="105"/>
      <c r="R121" s="209">
        <f>R122</f>
        <v>0.00175</v>
      </c>
      <c r="S121" s="105"/>
      <c r="T121" s="21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73</v>
      </c>
      <c r="AU121" s="17" t="s">
        <v>118</v>
      </c>
      <c r="BK121" s="211">
        <f>BK122</f>
        <v>0</v>
      </c>
    </row>
    <row r="122" s="12" customFormat="1" ht="25.92" customHeight="1">
      <c r="A122" s="12"/>
      <c r="B122" s="212"/>
      <c r="C122" s="213"/>
      <c r="D122" s="214" t="s">
        <v>73</v>
      </c>
      <c r="E122" s="215" t="s">
        <v>1087</v>
      </c>
      <c r="F122" s="215" t="s">
        <v>1088</v>
      </c>
      <c r="G122" s="213"/>
      <c r="H122" s="213"/>
      <c r="I122" s="216"/>
      <c r="J122" s="217">
        <f>BK122</f>
        <v>0</v>
      </c>
      <c r="K122" s="213"/>
      <c r="L122" s="218"/>
      <c r="M122" s="219"/>
      <c r="N122" s="220"/>
      <c r="O122" s="220"/>
      <c r="P122" s="221">
        <f>SUM(P123:P153)</f>
        <v>0</v>
      </c>
      <c r="Q122" s="220"/>
      <c r="R122" s="221">
        <f>SUM(R123:R153)</f>
        <v>0.00175</v>
      </c>
      <c r="S122" s="220"/>
      <c r="T122" s="222">
        <f>SUM(T123:T153)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3" t="s">
        <v>87</v>
      </c>
      <c r="AT122" s="224" t="s">
        <v>73</v>
      </c>
      <c r="AU122" s="224" t="s">
        <v>74</v>
      </c>
      <c r="AY122" s="223" t="s">
        <v>155</v>
      </c>
      <c r="BK122" s="225">
        <f>SUM(BK123:BK153)</f>
        <v>0</v>
      </c>
    </row>
    <row r="123" s="2" customFormat="1" ht="21.75" customHeight="1">
      <c r="A123" s="38"/>
      <c r="B123" s="39"/>
      <c r="C123" s="228" t="s">
        <v>81</v>
      </c>
      <c r="D123" s="228" t="s">
        <v>158</v>
      </c>
      <c r="E123" s="229" t="s">
        <v>1089</v>
      </c>
      <c r="F123" s="230" t="s">
        <v>1090</v>
      </c>
      <c r="G123" s="231" t="s">
        <v>170</v>
      </c>
      <c r="H123" s="232">
        <v>3</v>
      </c>
      <c r="I123" s="233"/>
      <c r="J123" s="234">
        <f>ROUND(I123*H123,2)</f>
        <v>0</v>
      </c>
      <c r="K123" s="235"/>
      <c r="L123" s="44"/>
      <c r="M123" s="236" t="s">
        <v>1</v>
      </c>
      <c r="N123" s="237" t="s">
        <v>42</v>
      </c>
      <c r="O123" s="92"/>
      <c r="P123" s="238">
        <f>O123*H123</f>
        <v>0</v>
      </c>
      <c r="Q123" s="238">
        <v>0</v>
      </c>
      <c r="R123" s="238">
        <f>Q123*H123</f>
        <v>0</v>
      </c>
      <c r="S123" s="238">
        <v>0</v>
      </c>
      <c r="T123" s="23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0" t="s">
        <v>193</v>
      </c>
      <c r="AT123" s="240" t="s">
        <v>158</v>
      </c>
      <c r="AU123" s="240" t="s">
        <v>81</v>
      </c>
      <c r="AY123" s="17" t="s">
        <v>155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7" t="s">
        <v>163</v>
      </c>
      <c r="BK123" s="241">
        <f>ROUND(I123*H123,2)</f>
        <v>0</v>
      </c>
      <c r="BL123" s="17" t="s">
        <v>193</v>
      </c>
      <c r="BM123" s="240" t="s">
        <v>87</v>
      </c>
    </row>
    <row r="124" s="2" customFormat="1">
      <c r="A124" s="38"/>
      <c r="B124" s="39"/>
      <c r="C124" s="40"/>
      <c r="D124" s="242" t="s">
        <v>164</v>
      </c>
      <c r="E124" s="40"/>
      <c r="F124" s="243" t="s">
        <v>1090</v>
      </c>
      <c r="G124" s="40"/>
      <c r="H124" s="40"/>
      <c r="I124" s="244"/>
      <c r="J124" s="40"/>
      <c r="K124" s="40"/>
      <c r="L124" s="44"/>
      <c r="M124" s="245"/>
      <c r="N124" s="246"/>
      <c r="O124" s="92"/>
      <c r="P124" s="92"/>
      <c r="Q124" s="92"/>
      <c r="R124" s="92"/>
      <c r="S124" s="92"/>
      <c r="T124" s="93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164</v>
      </c>
      <c r="AU124" s="17" t="s">
        <v>81</v>
      </c>
    </row>
    <row r="125" s="2" customFormat="1" ht="21.75" customHeight="1">
      <c r="A125" s="38"/>
      <c r="B125" s="39"/>
      <c r="C125" s="269" t="s">
        <v>87</v>
      </c>
      <c r="D125" s="269" t="s">
        <v>238</v>
      </c>
      <c r="E125" s="270" t="s">
        <v>929</v>
      </c>
      <c r="F125" s="271" t="s">
        <v>930</v>
      </c>
      <c r="G125" s="272" t="s">
        <v>170</v>
      </c>
      <c r="H125" s="273">
        <v>3</v>
      </c>
      <c r="I125" s="274"/>
      <c r="J125" s="275">
        <f>ROUND(I125*H125,2)</f>
        <v>0</v>
      </c>
      <c r="K125" s="276"/>
      <c r="L125" s="277"/>
      <c r="M125" s="278" t="s">
        <v>1</v>
      </c>
      <c r="N125" s="279" t="s">
        <v>42</v>
      </c>
      <c r="O125" s="92"/>
      <c r="P125" s="238">
        <f>O125*H125</f>
        <v>0</v>
      </c>
      <c r="Q125" s="238">
        <v>3.0000000000000001E-05</v>
      </c>
      <c r="R125" s="238">
        <f>Q125*H125</f>
        <v>9.0000000000000006E-05</v>
      </c>
      <c r="S125" s="238">
        <v>0</v>
      </c>
      <c r="T125" s="23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0" t="s">
        <v>298</v>
      </c>
      <c r="AT125" s="240" t="s">
        <v>238</v>
      </c>
      <c r="AU125" s="240" t="s">
        <v>81</v>
      </c>
      <c r="AY125" s="17" t="s">
        <v>155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7" t="s">
        <v>163</v>
      </c>
      <c r="BK125" s="241">
        <f>ROUND(I125*H125,2)</f>
        <v>0</v>
      </c>
      <c r="BL125" s="17" t="s">
        <v>193</v>
      </c>
      <c r="BM125" s="240" t="s">
        <v>162</v>
      </c>
    </row>
    <row r="126" s="2" customFormat="1">
      <c r="A126" s="38"/>
      <c r="B126" s="39"/>
      <c r="C126" s="40"/>
      <c r="D126" s="242" t="s">
        <v>164</v>
      </c>
      <c r="E126" s="40"/>
      <c r="F126" s="243" t="s">
        <v>930</v>
      </c>
      <c r="G126" s="40"/>
      <c r="H126" s="40"/>
      <c r="I126" s="244"/>
      <c r="J126" s="40"/>
      <c r="K126" s="40"/>
      <c r="L126" s="44"/>
      <c r="M126" s="245"/>
      <c r="N126" s="246"/>
      <c r="O126" s="92"/>
      <c r="P126" s="92"/>
      <c r="Q126" s="92"/>
      <c r="R126" s="92"/>
      <c r="S126" s="92"/>
      <c r="T126" s="93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164</v>
      </c>
      <c r="AU126" s="17" t="s">
        <v>81</v>
      </c>
    </row>
    <row r="127" s="2" customFormat="1" ht="16.5" customHeight="1">
      <c r="A127" s="38"/>
      <c r="B127" s="39"/>
      <c r="C127" s="228" t="s">
        <v>156</v>
      </c>
      <c r="D127" s="228" t="s">
        <v>158</v>
      </c>
      <c r="E127" s="229" t="s">
        <v>1091</v>
      </c>
      <c r="F127" s="230" t="s">
        <v>1092</v>
      </c>
      <c r="G127" s="231" t="s">
        <v>170</v>
      </c>
      <c r="H127" s="232">
        <v>10</v>
      </c>
      <c r="I127" s="233"/>
      <c r="J127" s="234">
        <f>ROUND(I127*H127,2)</f>
        <v>0</v>
      </c>
      <c r="K127" s="235"/>
      <c r="L127" s="44"/>
      <c r="M127" s="236" t="s">
        <v>1</v>
      </c>
      <c r="N127" s="237" t="s">
        <v>42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0" t="s">
        <v>193</v>
      </c>
      <c r="AT127" s="240" t="s">
        <v>158</v>
      </c>
      <c r="AU127" s="240" t="s">
        <v>81</v>
      </c>
      <c r="AY127" s="17" t="s">
        <v>155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7" t="s">
        <v>163</v>
      </c>
      <c r="BK127" s="241">
        <f>ROUND(I127*H127,2)</f>
        <v>0</v>
      </c>
      <c r="BL127" s="17" t="s">
        <v>193</v>
      </c>
      <c r="BM127" s="240" t="s">
        <v>171</v>
      </c>
    </row>
    <row r="128" s="2" customFormat="1">
      <c r="A128" s="38"/>
      <c r="B128" s="39"/>
      <c r="C128" s="40"/>
      <c r="D128" s="242" t="s">
        <v>164</v>
      </c>
      <c r="E128" s="40"/>
      <c r="F128" s="243" t="s">
        <v>1092</v>
      </c>
      <c r="G128" s="40"/>
      <c r="H128" s="40"/>
      <c r="I128" s="244"/>
      <c r="J128" s="40"/>
      <c r="K128" s="40"/>
      <c r="L128" s="44"/>
      <c r="M128" s="245"/>
      <c r="N128" s="246"/>
      <c r="O128" s="92"/>
      <c r="P128" s="92"/>
      <c r="Q128" s="92"/>
      <c r="R128" s="92"/>
      <c r="S128" s="92"/>
      <c r="T128" s="93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164</v>
      </c>
      <c r="AU128" s="17" t="s">
        <v>81</v>
      </c>
    </row>
    <row r="129" s="2" customFormat="1" ht="16.5" customHeight="1">
      <c r="A129" s="38"/>
      <c r="B129" s="39"/>
      <c r="C129" s="269" t="s">
        <v>162</v>
      </c>
      <c r="D129" s="269" t="s">
        <v>238</v>
      </c>
      <c r="E129" s="270" t="s">
        <v>1093</v>
      </c>
      <c r="F129" s="271" t="s">
        <v>1094</v>
      </c>
      <c r="G129" s="272" t="s">
        <v>170</v>
      </c>
      <c r="H129" s="273">
        <v>10</v>
      </c>
      <c r="I129" s="274"/>
      <c r="J129" s="275">
        <f>ROUND(I129*H129,2)</f>
        <v>0</v>
      </c>
      <c r="K129" s="276"/>
      <c r="L129" s="277"/>
      <c r="M129" s="278" t="s">
        <v>1</v>
      </c>
      <c r="N129" s="279" t="s">
        <v>42</v>
      </c>
      <c r="O129" s="92"/>
      <c r="P129" s="238">
        <f>O129*H129</f>
        <v>0</v>
      </c>
      <c r="Q129" s="238">
        <v>0.00014999999999999999</v>
      </c>
      <c r="R129" s="238">
        <f>Q129*H129</f>
        <v>0.0014999999999999998</v>
      </c>
      <c r="S129" s="238">
        <v>0</v>
      </c>
      <c r="T129" s="23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0" t="s">
        <v>298</v>
      </c>
      <c r="AT129" s="240" t="s">
        <v>238</v>
      </c>
      <c r="AU129" s="240" t="s">
        <v>81</v>
      </c>
      <c r="AY129" s="17" t="s">
        <v>155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7" t="s">
        <v>163</v>
      </c>
      <c r="BK129" s="241">
        <f>ROUND(I129*H129,2)</f>
        <v>0</v>
      </c>
      <c r="BL129" s="17" t="s">
        <v>193</v>
      </c>
      <c r="BM129" s="240" t="s">
        <v>177</v>
      </c>
    </row>
    <row r="130" s="2" customFormat="1">
      <c r="A130" s="38"/>
      <c r="B130" s="39"/>
      <c r="C130" s="40"/>
      <c r="D130" s="242" t="s">
        <v>164</v>
      </c>
      <c r="E130" s="40"/>
      <c r="F130" s="243" t="s">
        <v>1094</v>
      </c>
      <c r="G130" s="40"/>
      <c r="H130" s="40"/>
      <c r="I130" s="244"/>
      <c r="J130" s="40"/>
      <c r="K130" s="40"/>
      <c r="L130" s="44"/>
      <c r="M130" s="245"/>
      <c r="N130" s="246"/>
      <c r="O130" s="92"/>
      <c r="P130" s="92"/>
      <c r="Q130" s="92"/>
      <c r="R130" s="92"/>
      <c r="S130" s="92"/>
      <c r="T130" s="93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164</v>
      </c>
      <c r="AU130" s="17" t="s">
        <v>81</v>
      </c>
    </row>
    <row r="131" s="2" customFormat="1" ht="33" customHeight="1">
      <c r="A131" s="38"/>
      <c r="B131" s="39"/>
      <c r="C131" s="228" t="s">
        <v>163</v>
      </c>
      <c r="D131" s="228" t="s">
        <v>158</v>
      </c>
      <c r="E131" s="229" t="s">
        <v>1095</v>
      </c>
      <c r="F131" s="230" t="s">
        <v>1096</v>
      </c>
      <c r="G131" s="231" t="s">
        <v>161</v>
      </c>
      <c r="H131" s="232">
        <v>1</v>
      </c>
      <c r="I131" s="233"/>
      <c r="J131" s="234">
        <f>ROUND(I131*H131,2)</f>
        <v>0</v>
      </c>
      <c r="K131" s="235"/>
      <c r="L131" s="44"/>
      <c r="M131" s="236" t="s">
        <v>1</v>
      </c>
      <c r="N131" s="237" t="s">
        <v>42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0" t="s">
        <v>193</v>
      </c>
      <c r="AT131" s="240" t="s">
        <v>158</v>
      </c>
      <c r="AU131" s="240" t="s">
        <v>81</v>
      </c>
      <c r="AY131" s="17" t="s">
        <v>155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7" t="s">
        <v>163</v>
      </c>
      <c r="BK131" s="241">
        <f>ROUND(I131*H131,2)</f>
        <v>0</v>
      </c>
      <c r="BL131" s="17" t="s">
        <v>193</v>
      </c>
      <c r="BM131" s="240" t="s">
        <v>181</v>
      </c>
    </row>
    <row r="132" s="2" customFormat="1">
      <c r="A132" s="38"/>
      <c r="B132" s="39"/>
      <c r="C132" s="40"/>
      <c r="D132" s="242" t="s">
        <v>164</v>
      </c>
      <c r="E132" s="40"/>
      <c r="F132" s="243" t="s">
        <v>1096</v>
      </c>
      <c r="G132" s="40"/>
      <c r="H132" s="40"/>
      <c r="I132" s="244"/>
      <c r="J132" s="40"/>
      <c r="K132" s="40"/>
      <c r="L132" s="44"/>
      <c r="M132" s="245"/>
      <c r="N132" s="246"/>
      <c r="O132" s="92"/>
      <c r="P132" s="92"/>
      <c r="Q132" s="92"/>
      <c r="R132" s="92"/>
      <c r="S132" s="92"/>
      <c r="T132" s="93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164</v>
      </c>
      <c r="AU132" s="17" t="s">
        <v>81</v>
      </c>
    </row>
    <row r="133" s="2" customFormat="1" ht="21.75" customHeight="1">
      <c r="A133" s="38"/>
      <c r="B133" s="39"/>
      <c r="C133" s="269" t="s">
        <v>171</v>
      </c>
      <c r="D133" s="269" t="s">
        <v>238</v>
      </c>
      <c r="E133" s="270" t="s">
        <v>935</v>
      </c>
      <c r="F133" s="271" t="s">
        <v>936</v>
      </c>
      <c r="G133" s="272" t="s">
        <v>161</v>
      </c>
      <c r="H133" s="273">
        <v>1</v>
      </c>
      <c r="I133" s="274"/>
      <c r="J133" s="275">
        <f>ROUND(I133*H133,2)</f>
        <v>0</v>
      </c>
      <c r="K133" s="276"/>
      <c r="L133" s="277"/>
      <c r="M133" s="278" t="s">
        <v>1</v>
      </c>
      <c r="N133" s="279" t="s">
        <v>42</v>
      </c>
      <c r="O133" s="92"/>
      <c r="P133" s="238">
        <f>O133*H133</f>
        <v>0</v>
      </c>
      <c r="Q133" s="238">
        <v>4.0000000000000003E-05</v>
      </c>
      <c r="R133" s="238">
        <f>Q133*H133</f>
        <v>4.0000000000000003E-05</v>
      </c>
      <c r="S133" s="238">
        <v>0</v>
      </c>
      <c r="T133" s="23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0" t="s">
        <v>298</v>
      </c>
      <c r="AT133" s="240" t="s">
        <v>238</v>
      </c>
      <c r="AU133" s="240" t="s">
        <v>81</v>
      </c>
      <c r="AY133" s="17" t="s">
        <v>155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7" t="s">
        <v>163</v>
      </c>
      <c r="BK133" s="241">
        <f>ROUND(I133*H133,2)</f>
        <v>0</v>
      </c>
      <c r="BL133" s="17" t="s">
        <v>193</v>
      </c>
      <c r="BM133" s="240" t="s">
        <v>186</v>
      </c>
    </row>
    <row r="134" s="2" customFormat="1">
      <c r="A134" s="38"/>
      <c r="B134" s="39"/>
      <c r="C134" s="40"/>
      <c r="D134" s="242" t="s">
        <v>164</v>
      </c>
      <c r="E134" s="40"/>
      <c r="F134" s="243" t="s">
        <v>936</v>
      </c>
      <c r="G134" s="40"/>
      <c r="H134" s="40"/>
      <c r="I134" s="244"/>
      <c r="J134" s="40"/>
      <c r="K134" s="40"/>
      <c r="L134" s="44"/>
      <c r="M134" s="245"/>
      <c r="N134" s="246"/>
      <c r="O134" s="92"/>
      <c r="P134" s="92"/>
      <c r="Q134" s="92"/>
      <c r="R134" s="92"/>
      <c r="S134" s="92"/>
      <c r="T134" s="93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164</v>
      </c>
      <c r="AU134" s="17" t="s">
        <v>81</v>
      </c>
    </row>
    <row r="135" s="2" customFormat="1" ht="21.75" customHeight="1">
      <c r="A135" s="38"/>
      <c r="B135" s="39"/>
      <c r="C135" s="228" t="s">
        <v>187</v>
      </c>
      <c r="D135" s="228" t="s">
        <v>158</v>
      </c>
      <c r="E135" s="229" t="s">
        <v>1097</v>
      </c>
      <c r="F135" s="230" t="s">
        <v>1098</v>
      </c>
      <c r="G135" s="231" t="s">
        <v>170</v>
      </c>
      <c r="H135" s="232">
        <v>15</v>
      </c>
      <c r="I135" s="233"/>
      <c r="J135" s="234">
        <f>ROUND(I135*H135,2)</f>
        <v>0</v>
      </c>
      <c r="K135" s="235"/>
      <c r="L135" s="44"/>
      <c r="M135" s="236" t="s">
        <v>1</v>
      </c>
      <c r="N135" s="237" t="s">
        <v>42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0" t="s">
        <v>193</v>
      </c>
      <c r="AT135" s="240" t="s">
        <v>158</v>
      </c>
      <c r="AU135" s="240" t="s">
        <v>81</v>
      </c>
      <c r="AY135" s="17" t="s">
        <v>155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7" t="s">
        <v>163</v>
      </c>
      <c r="BK135" s="241">
        <f>ROUND(I135*H135,2)</f>
        <v>0</v>
      </c>
      <c r="BL135" s="17" t="s">
        <v>193</v>
      </c>
      <c r="BM135" s="240" t="s">
        <v>190</v>
      </c>
    </row>
    <row r="136" s="2" customFormat="1">
      <c r="A136" s="38"/>
      <c r="B136" s="39"/>
      <c r="C136" s="40"/>
      <c r="D136" s="242" t="s">
        <v>164</v>
      </c>
      <c r="E136" s="40"/>
      <c r="F136" s="243" t="s">
        <v>1098</v>
      </c>
      <c r="G136" s="40"/>
      <c r="H136" s="40"/>
      <c r="I136" s="244"/>
      <c r="J136" s="40"/>
      <c r="K136" s="40"/>
      <c r="L136" s="44"/>
      <c r="M136" s="245"/>
      <c r="N136" s="246"/>
      <c r="O136" s="92"/>
      <c r="P136" s="92"/>
      <c r="Q136" s="92"/>
      <c r="R136" s="92"/>
      <c r="S136" s="92"/>
      <c r="T136" s="93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164</v>
      </c>
      <c r="AU136" s="17" t="s">
        <v>81</v>
      </c>
    </row>
    <row r="137" s="2" customFormat="1" ht="16.5" customHeight="1">
      <c r="A137" s="38"/>
      <c r="B137" s="39"/>
      <c r="C137" s="269" t="s">
        <v>177</v>
      </c>
      <c r="D137" s="269" t="s">
        <v>238</v>
      </c>
      <c r="E137" s="270" t="s">
        <v>1099</v>
      </c>
      <c r="F137" s="271" t="s">
        <v>1100</v>
      </c>
      <c r="G137" s="272" t="s">
        <v>170</v>
      </c>
      <c r="H137" s="273">
        <v>15</v>
      </c>
      <c r="I137" s="274"/>
      <c r="J137" s="275">
        <f>ROUND(I137*H137,2)</f>
        <v>0</v>
      </c>
      <c r="K137" s="276"/>
      <c r="L137" s="277"/>
      <c r="M137" s="278" t="s">
        <v>1</v>
      </c>
      <c r="N137" s="279" t="s">
        <v>42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0" t="s">
        <v>298</v>
      </c>
      <c r="AT137" s="240" t="s">
        <v>238</v>
      </c>
      <c r="AU137" s="240" t="s">
        <v>81</v>
      </c>
      <c r="AY137" s="17" t="s">
        <v>155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7" t="s">
        <v>163</v>
      </c>
      <c r="BK137" s="241">
        <f>ROUND(I137*H137,2)</f>
        <v>0</v>
      </c>
      <c r="BL137" s="17" t="s">
        <v>193</v>
      </c>
      <c r="BM137" s="240" t="s">
        <v>193</v>
      </c>
    </row>
    <row r="138" s="2" customFormat="1">
      <c r="A138" s="38"/>
      <c r="B138" s="39"/>
      <c r="C138" s="40"/>
      <c r="D138" s="242" t="s">
        <v>164</v>
      </c>
      <c r="E138" s="40"/>
      <c r="F138" s="243" t="s">
        <v>1100</v>
      </c>
      <c r="G138" s="40"/>
      <c r="H138" s="40"/>
      <c r="I138" s="244"/>
      <c r="J138" s="40"/>
      <c r="K138" s="40"/>
      <c r="L138" s="44"/>
      <c r="M138" s="245"/>
      <c r="N138" s="246"/>
      <c r="O138" s="92"/>
      <c r="P138" s="92"/>
      <c r="Q138" s="92"/>
      <c r="R138" s="92"/>
      <c r="S138" s="92"/>
      <c r="T138" s="93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164</v>
      </c>
      <c r="AU138" s="17" t="s">
        <v>81</v>
      </c>
    </row>
    <row r="139" s="2" customFormat="1" ht="16.5" customHeight="1">
      <c r="A139" s="38"/>
      <c r="B139" s="39"/>
      <c r="C139" s="228" t="s">
        <v>195</v>
      </c>
      <c r="D139" s="228" t="s">
        <v>158</v>
      </c>
      <c r="E139" s="229" t="s">
        <v>1101</v>
      </c>
      <c r="F139" s="230" t="s">
        <v>1102</v>
      </c>
      <c r="G139" s="231" t="s">
        <v>161</v>
      </c>
      <c r="H139" s="232">
        <v>1</v>
      </c>
      <c r="I139" s="233"/>
      <c r="J139" s="234">
        <f>ROUND(I139*H139,2)</f>
        <v>0</v>
      </c>
      <c r="K139" s="235"/>
      <c r="L139" s="44"/>
      <c r="M139" s="236" t="s">
        <v>1</v>
      </c>
      <c r="N139" s="237" t="s">
        <v>42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0" t="s">
        <v>193</v>
      </c>
      <c r="AT139" s="240" t="s">
        <v>158</v>
      </c>
      <c r="AU139" s="240" t="s">
        <v>81</v>
      </c>
      <c r="AY139" s="17" t="s">
        <v>155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7" t="s">
        <v>163</v>
      </c>
      <c r="BK139" s="241">
        <f>ROUND(I139*H139,2)</f>
        <v>0</v>
      </c>
      <c r="BL139" s="17" t="s">
        <v>193</v>
      </c>
      <c r="BM139" s="240" t="s">
        <v>198</v>
      </c>
    </row>
    <row r="140" s="2" customFormat="1">
      <c r="A140" s="38"/>
      <c r="B140" s="39"/>
      <c r="C140" s="40"/>
      <c r="D140" s="242" t="s">
        <v>164</v>
      </c>
      <c r="E140" s="40"/>
      <c r="F140" s="243" t="s">
        <v>1102</v>
      </c>
      <c r="G140" s="40"/>
      <c r="H140" s="40"/>
      <c r="I140" s="244"/>
      <c r="J140" s="40"/>
      <c r="K140" s="40"/>
      <c r="L140" s="44"/>
      <c r="M140" s="245"/>
      <c r="N140" s="246"/>
      <c r="O140" s="92"/>
      <c r="P140" s="92"/>
      <c r="Q140" s="92"/>
      <c r="R140" s="92"/>
      <c r="S140" s="92"/>
      <c r="T140" s="93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164</v>
      </c>
      <c r="AU140" s="17" t="s">
        <v>81</v>
      </c>
    </row>
    <row r="141" s="2" customFormat="1" ht="21.75" customHeight="1">
      <c r="A141" s="38"/>
      <c r="B141" s="39"/>
      <c r="C141" s="269" t="s">
        <v>181</v>
      </c>
      <c r="D141" s="269" t="s">
        <v>238</v>
      </c>
      <c r="E141" s="270" t="s">
        <v>1103</v>
      </c>
      <c r="F141" s="271" t="s">
        <v>1104</v>
      </c>
      <c r="G141" s="272" t="s">
        <v>161</v>
      </c>
      <c r="H141" s="273">
        <v>1</v>
      </c>
      <c r="I141" s="274"/>
      <c r="J141" s="275">
        <f>ROUND(I141*H141,2)</f>
        <v>0</v>
      </c>
      <c r="K141" s="276"/>
      <c r="L141" s="277"/>
      <c r="M141" s="278" t="s">
        <v>1</v>
      </c>
      <c r="N141" s="279" t="s">
        <v>42</v>
      </c>
      <c r="O141" s="92"/>
      <c r="P141" s="238">
        <f>O141*H141</f>
        <v>0</v>
      </c>
      <c r="Q141" s="238">
        <v>0.00011</v>
      </c>
      <c r="R141" s="238">
        <f>Q141*H141</f>
        <v>0.00011</v>
      </c>
      <c r="S141" s="238">
        <v>0</v>
      </c>
      <c r="T141" s="23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0" t="s">
        <v>298</v>
      </c>
      <c r="AT141" s="240" t="s">
        <v>238</v>
      </c>
      <c r="AU141" s="240" t="s">
        <v>81</v>
      </c>
      <c r="AY141" s="17" t="s">
        <v>155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7" t="s">
        <v>163</v>
      </c>
      <c r="BK141" s="241">
        <f>ROUND(I141*H141,2)</f>
        <v>0</v>
      </c>
      <c r="BL141" s="17" t="s">
        <v>193</v>
      </c>
      <c r="BM141" s="240" t="s">
        <v>201</v>
      </c>
    </row>
    <row r="142" s="2" customFormat="1">
      <c r="A142" s="38"/>
      <c r="B142" s="39"/>
      <c r="C142" s="40"/>
      <c r="D142" s="242" t="s">
        <v>164</v>
      </c>
      <c r="E142" s="40"/>
      <c r="F142" s="243" t="s">
        <v>1104</v>
      </c>
      <c r="G142" s="40"/>
      <c r="H142" s="40"/>
      <c r="I142" s="244"/>
      <c r="J142" s="40"/>
      <c r="K142" s="40"/>
      <c r="L142" s="44"/>
      <c r="M142" s="245"/>
      <c r="N142" s="246"/>
      <c r="O142" s="92"/>
      <c r="P142" s="92"/>
      <c r="Q142" s="92"/>
      <c r="R142" s="92"/>
      <c r="S142" s="92"/>
      <c r="T142" s="93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164</v>
      </c>
      <c r="AU142" s="17" t="s">
        <v>81</v>
      </c>
    </row>
    <row r="143" s="2" customFormat="1" ht="16.5" customHeight="1">
      <c r="A143" s="38"/>
      <c r="B143" s="39"/>
      <c r="C143" s="269" t="s">
        <v>202</v>
      </c>
      <c r="D143" s="269" t="s">
        <v>238</v>
      </c>
      <c r="E143" s="270" t="s">
        <v>1105</v>
      </c>
      <c r="F143" s="271" t="s">
        <v>1106</v>
      </c>
      <c r="G143" s="272" t="s">
        <v>161</v>
      </c>
      <c r="H143" s="273">
        <v>1</v>
      </c>
      <c r="I143" s="274"/>
      <c r="J143" s="275">
        <f>ROUND(I143*H143,2)</f>
        <v>0</v>
      </c>
      <c r="K143" s="276"/>
      <c r="L143" s="277"/>
      <c r="M143" s="278" t="s">
        <v>1</v>
      </c>
      <c r="N143" s="279" t="s">
        <v>42</v>
      </c>
      <c r="O143" s="92"/>
      <c r="P143" s="238">
        <f>O143*H143</f>
        <v>0</v>
      </c>
      <c r="Q143" s="238">
        <v>1.0000000000000001E-05</v>
      </c>
      <c r="R143" s="238">
        <f>Q143*H143</f>
        <v>1.0000000000000001E-05</v>
      </c>
      <c r="S143" s="238">
        <v>0</v>
      </c>
      <c r="T143" s="23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0" t="s">
        <v>298</v>
      </c>
      <c r="AT143" s="240" t="s">
        <v>238</v>
      </c>
      <c r="AU143" s="240" t="s">
        <v>81</v>
      </c>
      <c r="AY143" s="17" t="s">
        <v>155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7" t="s">
        <v>163</v>
      </c>
      <c r="BK143" s="241">
        <f>ROUND(I143*H143,2)</f>
        <v>0</v>
      </c>
      <c r="BL143" s="17" t="s">
        <v>193</v>
      </c>
      <c r="BM143" s="240" t="s">
        <v>205</v>
      </c>
    </row>
    <row r="144" s="2" customFormat="1">
      <c r="A144" s="38"/>
      <c r="B144" s="39"/>
      <c r="C144" s="40"/>
      <c r="D144" s="242" t="s">
        <v>164</v>
      </c>
      <c r="E144" s="40"/>
      <c r="F144" s="243" t="s">
        <v>1106</v>
      </c>
      <c r="G144" s="40"/>
      <c r="H144" s="40"/>
      <c r="I144" s="244"/>
      <c r="J144" s="40"/>
      <c r="K144" s="40"/>
      <c r="L144" s="44"/>
      <c r="M144" s="245"/>
      <c r="N144" s="246"/>
      <c r="O144" s="92"/>
      <c r="P144" s="92"/>
      <c r="Q144" s="92"/>
      <c r="R144" s="92"/>
      <c r="S144" s="92"/>
      <c r="T144" s="93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164</v>
      </c>
      <c r="AU144" s="17" t="s">
        <v>81</v>
      </c>
    </row>
    <row r="145" s="2" customFormat="1" ht="16.5" customHeight="1">
      <c r="A145" s="38"/>
      <c r="B145" s="39"/>
      <c r="C145" s="228" t="s">
        <v>186</v>
      </c>
      <c r="D145" s="228" t="s">
        <v>158</v>
      </c>
      <c r="E145" s="229" t="s">
        <v>1107</v>
      </c>
      <c r="F145" s="230" t="s">
        <v>1108</v>
      </c>
      <c r="G145" s="231" t="s">
        <v>161</v>
      </c>
      <c r="H145" s="232">
        <v>1</v>
      </c>
      <c r="I145" s="233"/>
      <c r="J145" s="234">
        <f>ROUND(I145*H145,2)</f>
        <v>0</v>
      </c>
      <c r="K145" s="235"/>
      <c r="L145" s="44"/>
      <c r="M145" s="236" t="s">
        <v>1</v>
      </c>
      <c r="N145" s="237" t="s">
        <v>42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0" t="s">
        <v>193</v>
      </c>
      <c r="AT145" s="240" t="s">
        <v>158</v>
      </c>
      <c r="AU145" s="240" t="s">
        <v>81</v>
      </c>
      <c r="AY145" s="17" t="s">
        <v>155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7" t="s">
        <v>163</v>
      </c>
      <c r="BK145" s="241">
        <f>ROUND(I145*H145,2)</f>
        <v>0</v>
      </c>
      <c r="BL145" s="17" t="s">
        <v>193</v>
      </c>
      <c r="BM145" s="240" t="s">
        <v>212</v>
      </c>
    </row>
    <row r="146" s="2" customFormat="1">
      <c r="A146" s="38"/>
      <c r="B146" s="39"/>
      <c r="C146" s="40"/>
      <c r="D146" s="242" t="s">
        <v>164</v>
      </c>
      <c r="E146" s="40"/>
      <c r="F146" s="243" t="s">
        <v>1108</v>
      </c>
      <c r="G146" s="40"/>
      <c r="H146" s="40"/>
      <c r="I146" s="244"/>
      <c r="J146" s="40"/>
      <c r="K146" s="40"/>
      <c r="L146" s="44"/>
      <c r="M146" s="245"/>
      <c r="N146" s="246"/>
      <c r="O146" s="92"/>
      <c r="P146" s="92"/>
      <c r="Q146" s="92"/>
      <c r="R146" s="92"/>
      <c r="S146" s="92"/>
      <c r="T146" s="93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164</v>
      </c>
      <c r="AU146" s="17" t="s">
        <v>81</v>
      </c>
    </row>
    <row r="147" s="2" customFormat="1" ht="16.5" customHeight="1">
      <c r="A147" s="38"/>
      <c r="B147" s="39"/>
      <c r="C147" s="269" t="s">
        <v>213</v>
      </c>
      <c r="D147" s="269" t="s">
        <v>238</v>
      </c>
      <c r="E147" s="270" t="s">
        <v>1109</v>
      </c>
      <c r="F147" s="271" t="s">
        <v>1110</v>
      </c>
      <c r="G147" s="272" t="s">
        <v>161</v>
      </c>
      <c r="H147" s="273">
        <v>1</v>
      </c>
      <c r="I147" s="274"/>
      <c r="J147" s="275">
        <f>ROUND(I147*H147,2)</f>
        <v>0</v>
      </c>
      <c r="K147" s="276"/>
      <c r="L147" s="277"/>
      <c r="M147" s="278" t="s">
        <v>1</v>
      </c>
      <c r="N147" s="279" t="s">
        <v>42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0" t="s">
        <v>298</v>
      </c>
      <c r="AT147" s="240" t="s">
        <v>238</v>
      </c>
      <c r="AU147" s="240" t="s">
        <v>81</v>
      </c>
      <c r="AY147" s="17" t="s">
        <v>155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7" t="s">
        <v>163</v>
      </c>
      <c r="BK147" s="241">
        <f>ROUND(I147*H147,2)</f>
        <v>0</v>
      </c>
      <c r="BL147" s="17" t="s">
        <v>193</v>
      </c>
      <c r="BM147" s="240" t="s">
        <v>216</v>
      </c>
    </row>
    <row r="148" s="2" customFormat="1">
      <c r="A148" s="38"/>
      <c r="B148" s="39"/>
      <c r="C148" s="40"/>
      <c r="D148" s="242" t="s">
        <v>164</v>
      </c>
      <c r="E148" s="40"/>
      <c r="F148" s="243" t="s">
        <v>1110</v>
      </c>
      <c r="G148" s="40"/>
      <c r="H148" s="40"/>
      <c r="I148" s="244"/>
      <c r="J148" s="40"/>
      <c r="K148" s="40"/>
      <c r="L148" s="44"/>
      <c r="M148" s="245"/>
      <c r="N148" s="246"/>
      <c r="O148" s="92"/>
      <c r="P148" s="92"/>
      <c r="Q148" s="92"/>
      <c r="R148" s="92"/>
      <c r="S148" s="92"/>
      <c r="T148" s="93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164</v>
      </c>
      <c r="AU148" s="17" t="s">
        <v>81</v>
      </c>
    </row>
    <row r="149" s="2" customFormat="1" ht="21.75" customHeight="1">
      <c r="A149" s="38"/>
      <c r="B149" s="39"/>
      <c r="C149" s="228" t="s">
        <v>190</v>
      </c>
      <c r="D149" s="228" t="s">
        <v>158</v>
      </c>
      <c r="E149" s="229" t="s">
        <v>1111</v>
      </c>
      <c r="F149" s="230" t="s">
        <v>1112</v>
      </c>
      <c r="G149" s="231" t="s">
        <v>227</v>
      </c>
      <c r="H149" s="232">
        <v>0.002</v>
      </c>
      <c r="I149" s="233"/>
      <c r="J149" s="234">
        <f>ROUND(I149*H149,2)</f>
        <v>0</v>
      </c>
      <c r="K149" s="235"/>
      <c r="L149" s="44"/>
      <c r="M149" s="236" t="s">
        <v>1</v>
      </c>
      <c r="N149" s="237" t="s">
        <v>42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0" t="s">
        <v>193</v>
      </c>
      <c r="AT149" s="240" t="s">
        <v>158</v>
      </c>
      <c r="AU149" s="240" t="s">
        <v>81</v>
      </c>
      <c r="AY149" s="17" t="s">
        <v>155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7" t="s">
        <v>163</v>
      </c>
      <c r="BK149" s="241">
        <f>ROUND(I149*H149,2)</f>
        <v>0</v>
      </c>
      <c r="BL149" s="17" t="s">
        <v>193</v>
      </c>
      <c r="BM149" s="240" t="s">
        <v>1113</v>
      </c>
    </row>
    <row r="150" s="2" customFormat="1">
      <c r="A150" s="38"/>
      <c r="B150" s="39"/>
      <c r="C150" s="40"/>
      <c r="D150" s="242" t="s">
        <v>164</v>
      </c>
      <c r="E150" s="40"/>
      <c r="F150" s="243" t="s">
        <v>1114</v>
      </c>
      <c r="G150" s="40"/>
      <c r="H150" s="40"/>
      <c r="I150" s="244"/>
      <c r="J150" s="40"/>
      <c r="K150" s="40"/>
      <c r="L150" s="44"/>
      <c r="M150" s="245"/>
      <c r="N150" s="246"/>
      <c r="O150" s="92"/>
      <c r="P150" s="92"/>
      <c r="Q150" s="92"/>
      <c r="R150" s="92"/>
      <c r="S150" s="92"/>
      <c r="T150" s="93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164</v>
      </c>
      <c r="AU150" s="17" t="s">
        <v>81</v>
      </c>
    </row>
    <row r="151" s="2" customFormat="1" ht="21.75" customHeight="1">
      <c r="A151" s="38"/>
      <c r="B151" s="39"/>
      <c r="C151" s="228" t="s">
        <v>8</v>
      </c>
      <c r="D151" s="228" t="s">
        <v>158</v>
      </c>
      <c r="E151" s="229" t="s">
        <v>1080</v>
      </c>
      <c r="F151" s="230" t="s">
        <v>1081</v>
      </c>
      <c r="G151" s="231" t="s">
        <v>776</v>
      </c>
      <c r="H151" s="232">
        <v>1</v>
      </c>
      <c r="I151" s="233"/>
      <c r="J151" s="234">
        <f>ROUND(I151*H151,2)</f>
        <v>0</v>
      </c>
      <c r="K151" s="235"/>
      <c r="L151" s="44"/>
      <c r="M151" s="236" t="s">
        <v>1</v>
      </c>
      <c r="N151" s="237" t="s">
        <v>42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0" t="s">
        <v>193</v>
      </c>
      <c r="AT151" s="240" t="s">
        <v>158</v>
      </c>
      <c r="AU151" s="240" t="s">
        <v>81</v>
      </c>
      <c r="AY151" s="17" t="s">
        <v>155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7" t="s">
        <v>163</v>
      </c>
      <c r="BK151" s="241">
        <f>ROUND(I151*H151,2)</f>
        <v>0</v>
      </c>
      <c r="BL151" s="17" t="s">
        <v>193</v>
      </c>
      <c r="BM151" s="240" t="s">
        <v>224</v>
      </c>
    </row>
    <row r="152" s="2" customFormat="1">
      <c r="A152" s="38"/>
      <c r="B152" s="39"/>
      <c r="C152" s="40"/>
      <c r="D152" s="242" t="s">
        <v>164</v>
      </c>
      <c r="E152" s="40"/>
      <c r="F152" s="243" t="s">
        <v>1081</v>
      </c>
      <c r="G152" s="40"/>
      <c r="H152" s="40"/>
      <c r="I152" s="244"/>
      <c r="J152" s="40"/>
      <c r="K152" s="40"/>
      <c r="L152" s="44"/>
      <c r="M152" s="245"/>
      <c r="N152" s="246"/>
      <c r="O152" s="92"/>
      <c r="P152" s="92"/>
      <c r="Q152" s="92"/>
      <c r="R152" s="92"/>
      <c r="S152" s="92"/>
      <c r="T152" s="93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164</v>
      </c>
      <c r="AU152" s="17" t="s">
        <v>81</v>
      </c>
    </row>
    <row r="153" s="2" customFormat="1">
      <c r="A153" s="38"/>
      <c r="B153" s="39"/>
      <c r="C153" s="40"/>
      <c r="D153" s="242" t="s">
        <v>571</v>
      </c>
      <c r="E153" s="40"/>
      <c r="F153" s="280" t="s">
        <v>1115</v>
      </c>
      <c r="G153" s="40"/>
      <c r="H153" s="40"/>
      <c r="I153" s="244"/>
      <c r="J153" s="40"/>
      <c r="K153" s="40"/>
      <c r="L153" s="44"/>
      <c r="M153" s="281"/>
      <c r="N153" s="282"/>
      <c r="O153" s="283"/>
      <c r="P153" s="283"/>
      <c r="Q153" s="283"/>
      <c r="R153" s="283"/>
      <c r="S153" s="283"/>
      <c r="T153" s="284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571</v>
      </c>
      <c r="AU153" s="17" t="s">
        <v>81</v>
      </c>
    </row>
    <row r="154" s="2" customFormat="1" ht="6.96" customHeight="1">
      <c r="A154" s="38"/>
      <c r="B154" s="67"/>
      <c r="C154" s="68"/>
      <c r="D154" s="68"/>
      <c r="E154" s="68"/>
      <c r="F154" s="68"/>
      <c r="G154" s="68"/>
      <c r="H154" s="68"/>
      <c r="I154" s="68"/>
      <c r="J154" s="68"/>
      <c r="K154" s="68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wSH9FFg6i9aeYuzzSHUbrXSc9BdMdETnUBfeJhJ6iuS431+7lbxPAwnU4YHAS18LIgO/h+2kdM/HY/7Hcrn5wg==" hashValue="0AT91pZPBxJCCTe6/gw5pdlq9JQQiWDuziaVnJ4KfrEn87WZ6BGY0dI3Q+TCVOmiKuZIvWucWH2IqG/e7fuIyg==" algorithmName="SHA-512" password="CC35"/>
  <autoFilter ref="C120:K15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81</v>
      </c>
    </row>
    <row r="4" s="1" customFormat="1" ht="24.96" customHeight="1">
      <c r="B4" s="20"/>
      <c r="D4" s="149" t="s">
        <v>109</v>
      </c>
      <c r="L4" s="20"/>
      <c r="M4" s="15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Nýrsko ON - oprava bytových jednotek</v>
      </c>
      <c r="F7" s="151"/>
      <c r="G7" s="151"/>
      <c r="H7" s="151"/>
      <c r="L7" s="20"/>
    </row>
    <row r="8" s="1" customFormat="1" ht="12" customHeight="1">
      <c r="B8" s="20"/>
      <c r="D8" s="151" t="s">
        <v>110</v>
      </c>
      <c r="L8" s="20"/>
    </row>
    <row r="9" s="2" customFormat="1" ht="16.5" customHeight="1">
      <c r="A9" s="38"/>
      <c r="B9" s="44"/>
      <c r="C9" s="38"/>
      <c r="D9" s="38"/>
      <c r="E9" s="152" t="s">
        <v>111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112</v>
      </c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1116</v>
      </c>
      <c r="F11" s="38"/>
      <c r="G11" s="38"/>
      <c r="H11" s="38"/>
      <c r="I11" s="38"/>
      <c r="J11" s="38"/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2" t="s">
        <v>1</v>
      </c>
      <c r="G13" s="38"/>
      <c r="H13" s="38"/>
      <c r="I13" s="151" t="s">
        <v>19</v>
      </c>
      <c r="J13" s="142" t="s">
        <v>1</v>
      </c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2" t="s">
        <v>21</v>
      </c>
      <c r="G14" s="38"/>
      <c r="H14" s="38"/>
      <c r="I14" s="151" t="s">
        <v>22</v>
      </c>
      <c r="J14" s="154" t="str">
        <f>'Rekapitulace stavby'!AN8</f>
        <v>2. 4. 2021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2" t="str">
        <f>IF('Rekapitulace stavby'!AN10="","",'Rekapitulace stavby'!AN10)</f>
        <v/>
      </c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2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2" t="str">
        <f>IF('Rekapitulace stavby'!AN11="","",'Rekapitulace stavby'!AN11)</f>
        <v/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2"/>
      <c r="G20" s="142"/>
      <c r="H20" s="142"/>
      <c r="I20" s="151" t="s">
        <v>26</v>
      </c>
      <c r="J20" s="33" t="str">
        <f>'Rekapitulace stavby'!AN14</f>
        <v>Vyplň údaj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2" t="str">
        <f>IF('Rekapitulace stavby'!AN16="","",'Rekapitulace stavby'!AN16)</f>
        <v/>
      </c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2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2" t="str">
        <f>IF('Rekapitulace stavby'!AN17="","",'Rekapitulace stavby'!AN17)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2" t="str">
        <f>IF('Rekapitulace stavby'!AN19="","",'Rekapitulace stavby'!AN19)</f>
        <v/>
      </c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2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2" t="str">
        <f>IF('Rekapitulace stavby'!AN20="","",'Rekapitulace stavby'!AN20)</f>
        <v/>
      </c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34</v>
      </c>
      <c r="E32" s="38"/>
      <c r="F32" s="38"/>
      <c r="G32" s="38"/>
      <c r="H32" s="38"/>
      <c r="I32" s="38"/>
      <c r="J32" s="161">
        <f>ROUND(J123, 2)</f>
        <v>0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36</v>
      </c>
      <c r="G34" s="38"/>
      <c r="H34" s="38"/>
      <c r="I34" s="162" t="s">
        <v>35</v>
      </c>
      <c r="J34" s="162" t="s">
        <v>37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38</v>
      </c>
      <c r="E35" s="151" t="s">
        <v>39</v>
      </c>
      <c r="F35" s="164">
        <f>ROUND((SUM(BE123:BE131)),  2)</f>
        <v>0</v>
      </c>
      <c r="G35" s="38"/>
      <c r="H35" s="38"/>
      <c r="I35" s="165">
        <v>0.20999999999999999</v>
      </c>
      <c r="J35" s="164">
        <f>ROUND(((SUM(BE123:BE131))*I35),  2)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40</v>
      </c>
      <c r="F36" s="164">
        <f>ROUND((SUM(BF123:BF131)),  2)</f>
        <v>0</v>
      </c>
      <c r="G36" s="38"/>
      <c r="H36" s="38"/>
      <c r="I36" s="165">
        <v>0.14999999999999999</v>
      </c>
      <c r="J36" s="164">
        <f>ROUND(((SUM(BF123:BF131))*I36),  2)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1" t="s">
        <v>38</v>
      </c>
      <c r="E37" s="151" t="s">
        <v>41</v>
      </c>
      <c r="F37" s="164">
        <f>ROUND((SUM(BG123:BG131)),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42</v>
      </c>
      <c r="F38" s="164">
        <f>ROUND((SUM(BH123:BH131)),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43</v>
      </c>
      <c r="F39" s="164">
        <f>ROUND((SUM(BI123:BI131)),  2)</f>
        <v>0</v>
      </c>
      <c r="G39" s="38"/>
      <c r="H39" s="38"/>
      <c r="I39" s="165">
        <v>0</v>
      </c>
      <c r="J39" s="164">
        <f>0</f>
        <v>0</v>
      </c>
      <c r="K39" s="38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44</v>
      </c>
      <c r="E41" s="168"/>
      <c r="F41" s="168"/>
      <c r="G41" s="169" t="s">
        <v>45</v>
      </c>
      <c r="H41" s="170" t="s">
        <v>46</v>
      </c>
      <c r="I41" s="168"/>
      <c r="J41" s="171">
        <f>SUM(J32:J39)</f>
        <v>0</v>
      </c>
      <c r="K41" s="172"/>
      <c r="L41" s="6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Nýrsko ON - oprava bytových jednotek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111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112</v>
      </c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7" t="str">
        <f>E11</f>
        <v>PS 05 - VRN</v>
      </c>
      <c r="F89" s="40"/>
      <c r="G89" s="40"/>
      <c r="H89" s="40"/>
      <c r="I89" s="40"/>
      <c r="J89" s="40"/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80" t="str">
        <f>IF(J14="","",J14)</f>
        <v>2. 4. 2021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115</v>
      </c>
      <c r="D96" s="186"/>
      <c r="E96" s="186"/>
      <c r="F96" s="186"/>
      <c r="G96" s="186"/>
      <c r="H96" s="186"/>
      <c r="I96" s="186"/>
      <c r="J96" s="187" t="s">
        <v>116</v>
      </c>
      <c r="K96" s="186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117</v>
      </c>
      <c r="D98" s="40"/>
      <c r="E98" s="40"/>
      <c r="F98" s="40"/>
      <c r="G98" s="40"/>
      <c r="H98" s="40"/>
      <c r="I98" s="40"/>
      <c r="J98" s="111">
        <f>J123</f>
        <v>0</v>
      </c>
      <c r="K98" s="40"/>
      <c r="L98" s="6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118</v>
      </c>
    </row>
    <row r="99" s="9" customFormat="1" ht="24.96" customHeight="1">
      <c r="A99" s="9"/>
      <c r="B99" s="189"/>
      <c r="C99" s="190"/>
      <c r="D99" s="191" t="s">
        <v>1117</v>
      </c>
      <c r="E99" s="192"/>
      <c r="F99" s="192"/>
      <c r="G99" s="192"/>
      <c r="H99" s="192"/>
      <c r="I99" s="192"/>
      <c r="J99" s="193">
        <f>J124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1118</v>
      </c>
      <c r="E100" s="197"/>
      <c r="F100" s="197"/>
      <c r="G100" s="197"/>
      <c r="H100" s="197"/>
      <c r="I100" s="197"/>
      <c r="J100" s="198">
        <f>J125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1119</v>
      </c>
      <c r="E101" s="197"/>
      <c r="F101" s="197"/>
      <c r="G101" s="197"/>
      <c r="H101" s="197"/>
      <c r="I101" s="197"/>
      <c r="J101" s="198">
        <f>J128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4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140</v>
      </c>
      <c r="D108" s="40"/>
      <c r="E108" s="40"/>
      <c r="F108" s="40"/>
      <c r="G108" s="40"/>
      <c r="H108" s="40"/>
      <c r="I108" s="40"/>
      <c r="J108" s="40"/>
      <c r="K108" s="40"/>
      <c r="L108" s="64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4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4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4" t="str">
        <f>E7</f>
        <v>Nýrsko ON - oprava bytových jednotek</v>
      </c>
      <c r="F111" s="32"/>
      <c r="G111" s="32"/>
      <c r="H111" s="32"/>
      <c r="I111" s="40"/>
      <c r="J111" s="40"/>
      <c r="K111" s="4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110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4" t="s">
        <v>111</v>
      </c>
      <c r="F113" s="40"/>
      <c r="G113" s="40"/>
      <c r="H113" s="40"/>
      <c r="I113" s="40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112</v>
      </c>
      <c r="D114" s="40"/>
      <c r="E114" s="40"/>
      <c r="F114" s="40"/>
      <c r="G114" s="40"/>
      <c r="H114" s="40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7" t="str">
        <f>E11</f>
        <v>PS 05 - VRN</v>
      </c>
      <c r="F115" s="40"/>
      <c r="G115" s="40"/>
      <c r="H115" s="40"/>
      <c r="I115" s="40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32" t="s">
        <v>22</v>
      </c>
      <c r="J117" s="80" t="str">
        <f>IF(J14="","",J14)</f>
        <v>2. 4. 2021</v>
      </c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 xml:space="preserve"> </v>
      </c>
      <c r="G119" s="40"/>
      <c r="H119" s="40"/>
      <c r="I119" s="32" t="s">
        <v>29</v>
      </c>
      <c r="J119" s="36" t="str">
        <f>E23</f>
        <v xml:space="preserve"> </v>
      </c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IF(E20="","",E20)</f>
        <v>Vyplň údaj</v>
      </c>
      <c r="G120" s="40"/>
      <c r="H120" s="40"/>
      <c r="I120" s="32" t="s">
        <v>31</v>
      </c>
      <c r="J120" s="36" t="str">
        <f>E26</f>
        <v xml:space="preserve"> </v>
      </c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00"/>
      <c r="B122" s="201"/>
      <c r="C122" s="202" t="s">
        <v>141</v>
      </c>
      <c r="D122" s="203" t="s">
        <v>59</v>
      </c>
      <c r="E122" s="203" t="s">
        <v>55</v>
      </c>
      <c r="F122" s="203" t="s">
        <v>56</v>
      </c>
      <c r="G122" s="203" t="s">
        <v>142</v>
      </c>
      <c r="H122" s="203" t="s">
        <v>143</v>
      </c>
      <c r="I122" s="203" t="s">
        <v>144</v>
      </c>
      <c r="J122" s="204" t="s">
        <v>116</v>
      </c>
      <c r="K122" s="205" t="s">
        <v>145</v>
      </c>
      <c r="L122" s="206"/>
      <c r="M122" s="101" t="s">
        <v>1</v>
      </c>
      <c r="N122" s="102" t="s">
        <v>38</v>
      </c>
      <c r="O122" s="102" t="s">
        <v>146</v>
      </c>
      <c r="P122" s="102" t="s">
        <v>147</v>
      </c>
      <c r="Q122" s="102" t="s">
        <v>148</v>
      </c>
      <c r="R122" s="102" t="s">
        <v>149</v>
      </c>
      <c r="S122" s="102" t="s">
        <v>150</v>
      </c>
      <c r="T122" s="103" t="s">
        <v>151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8"/>
      <c r="B123" s="39"/>
      <c r="C123" s="108" t="s">
        <v>152</v>
      </c>
      <c r="D123" s="40"/>
      <c r="E123" s="40"/>
      <c r="F123" s="40"/>
      <c r="G123" s="40"/>
      <c r="H123" s="40"/>
      <c r="I123" s="40"/>
      <c r="J123" s="207">
        <f>BK123</f>
        <v>0</v>
      </c>
      <c r="K123" s="40"/>
      <c r="L123" s="44"/>
      <c r="M123" s="104"/>
      <c r="N123" s="208"/>
      <c r="O123" s="105"/>
      <c r="P123" s="209">
        <f>P124</f>
        <v>0</v>
      </c>
      <c r="Q123" s="105"/>
      <c r="R123" s="209">
        <f>R124</f>
        <v>0</v>
      </c>
      <c r="S123" s="105"/>
      <c r="T123" s="210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73</v>
      </c>
      <c r="AU123" s="17" t="s">
        <v>118</v>
      </c>
      <c r="BK123" s="211">
        <f>BK124</f>
        <v>0</v>
      </c>
    </row>
    <row r="124" s="12" customFormat="1" ht="25.92" customHeight="1">
      <c r="A124" s="12"/>
      <c r="B124" s="212"/>
      <c r="C124" s="213"/>
      <c r="D124" s="214" t="s">
        <v>73</v>
      </c>
      <c r="E124" s="215" t="s">
        <v>99</v>
      </c>
      <c r="F124" s="215" t="s">
        <v>1120</v>
      </c>
      <c r="G124" s="213"/>
      <c r="H124" s="213"/>
      <c r="I124" s="216"/>
      <c r="J124" s="217">
        <f>BK124</f>
        <v>0</v>
      </c>
      <c r="K124" s="213"/>
      <c r="L124" s="218"/>
      <c r="M124" s="219"/>
      <c r="N124" s="220"/>
      <c r="O124" s="220"/>
      <c r="P124" s="221">
        <f>P125+P128</f>
        <v>0</v>
      </c>
      <c r="Q124" s="220"/>
      <c r="R124" s="221">
        <f>R125+R128</f>
        <v>0</v>
      </c>
      <c r="S124" s="220"/>
      <c r="T124" s="222">
        <f>T125+T128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163</v>
      </c>
      <c r="AT124" s="224" t="s">
        <v>73</v>
      </c>
      <c r="AU124" s="224" t="s">
        <v>74</v>
      </c>
      <c r="AY124" s="223" t="s">
        <v>155</v>
      </c>
      <c r="BK124" s="225">
        <f>BK125+BK128</f>
        <v>0</v>
      </c>
    </row>
    <row r="125" s="12" customFormat="1" ht="22.8" customHeight="1">
      <c r="A125" s="12"/>
      <c r="B125" s="212"/>
      <c r="C125" s="213"/>
      <c r="D125" s="214" t="s">
        <v>73</v>
      </c>
      <c r="E125" s="226" t="s">
        <v>1121</v>
      </c>
      <c r="F125" s="226" t="s">
        <v>1122</v>
      </c>
      <c r="G125" s="213"/>
      <c r="H125" s="213"/>
      <c r="I125" s="216"/>
      <c r="J125" s="227">
        <f>BK125</f>
        <v>0</v>
      </c>
      <c r="K125" s="213"/>
      <c r="L125" s="218"/>
      <c r="M125" s="219"/>
      <c r="N125" s="220"/>
      <c r="O125" s="220"/>
      <c r="P125" s="221">
        <f>SUM(P126:P127)</f>
        <v>0</v>
      </c>
      <c r="Q125" s="220"/>
      <c r="R125" s="221">
        <f>SUM(R126:R127)</f>
        <v>0</v>
      </c>
      <c r="S125" s="220"/>
      <c r="T125" s="222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3" t="s">
        <v>163</v>
      </c>
      <c r="AT125" s="224" t="s">
        <v>73</v>
      </c>
      <c r="AU125" s="224" t="s">
        <v>81</v>
      </c>
      <c r="AY125" s="223" t="s">
        <v>155</v>
      </c>
      <c r="BK125" s="225">
        <f>SUM(BK126:BK127)</f>
        <v>0</v>
      </c>
    </row>
    <row r="126" s="2" customFormat="1" ht="16.5" customHeight="1">
      <c r="A126" s="38"/>
      <c r="B126" s="39"/>
      <c r="C126" s="228" t="s">
        <v>81</v>
      </c>
      <c r="D126" s="228" t="s">
        <v>158</v>
      </c>
      <c r="E126" s="229" t="s">
        <v>1123</v>
      </c>
      <c r="F126" s="230" t="s">
        <v>1124</v>
      </c>
      <c r="G126" s="231" t="s">
        <v>795</v>
      </c>
      <c r="H126" s="232">
        <v>1</v>
      </c>
      <c r="I126" s="233"/>
      <c r="J126" s="234">
        <f>ROUND(I126*H126,2)</f>
        <v>0</v>
      </c>
      <c r="K126" s="235"/>
      <c r="L126" s="44"/>
      <c r="M126" s="236" t="s">
        <v>1</v>
      </c>
      <c r="N126" s="237" t="s">
        <v>42</v>
      </c>
      <c r="O126" s="92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0" t="s">
        <v>1125</v>
      </c>
      <c r="AT126" s="240" t="s">
        <v>158</v>
      </c>
      <c r="AU126" s="240" t="s">
        <v>87</v>
      </c>
      <c r="AY126" s="17" t="s">
        <v>155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7" t="s">
        <v>163</v>
      </c>
      <c r="BK126" s="241">
        <f>ROUND(I126*H126,2)</f>
        <v>0</v>
      </c>
      <c r="BL126" s="17" t="s">
        <v>1125</v>
      </c>
      <c r="BM126" s="240" t="s">
        <v>1126</v>
      </c>
    </row>
    <row r="127" s="2" customFormat="1">
      <c r="A127" s="38"/>
      <c r="B127" s="39"/>
      <c r="C127" s="40"/>
      <c r="D127" s="242" t="s">
        <v>164</v>
      </c>
      <c r="E127" s="40"/>
      <c r="F127" s="243" t="s">
        <v>1124</v>
      </c>
      <c r="G127" s="40"/>
      <c r="H127" s="40"/>
      <c r="I127" s="244"/>
      <c r="J127" s="40"/>
      <c r="K127" s="40"/>
      <c r="L127" s="44"/>
      <c r="M127" s="245"/>
      <c r="N127" s="246"/>
      <c r="O127" s="92"/>
      <c r="P127" s="92"/>
      <c r="Q127" s="92"/>
      <c r="R127" s="92"/>
      <c r="S127" s="92"/>
      <c r="T127" s="93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164</v>
      </c>
      <c r="AU127" s="17" t="s">
        <v>87</v>
      </c>
    </row>
    <row r="128" s="12" customFormat="1" ht="22.8" customHeight="1">
      <c r="A128" s="12"/>
      <c r="B128" s="212"/>
      <c r="C128" s="213"/>
      <c r="D128" s="214" t="s">
        <v>73</v>
      </c>
      <c r="E128" s="226" t="s">
        <v>1127</v>
      </c>
      <c r="F128" s="226" t="s">
        <v>1128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SUM(P129:P131)</f>
        <v>0</v>
      </c>
      <c r="Q128" s="220"/>
      <c r="R128" s="221">
        <f>SUM(R129:R131)</f>
        <v>0</v>
      </c>
      <c r="S128" s="220"/>
      <c r="T128" s="222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163</v>
      </c>
      <c r="AT128" s="224" t="s">
        <v>73</v>
      </c>
      <c r="AU128" s="224" t="s">
        <v>81</v>
      </c>
      <c r="AY128" s="223" t="s">
        <v>155</v>
      </c>
      <c r="BK128" s="225">
        <f>SUM(BK129:BK131)</f>
        <v>0</v>
      </c>
    </row>
    <row r="129" s="2" customFormat="1" ht="16.5" customHeight="1">
      <c r="A129" s="38"/>
      <c r="B129" s="39"/>
      <c r="C129" s="228" t="s">
        <v>87</v>
      </c>
      <c r="D129" s="228" t="s">
        <v>158</v>
      </c>
      <c r="E129" s="229" t="s">
        <v>1129</v>
      </c>
      <c r="F129" s="230" t="s">
        <v>1130</v>
      </c>
      <c r="G129" s="231" t="s">
        <v>795</v>
      </c>
      <c r="H129" s="232">
        <v>1</v>
      </c>
      <c r="I129" s="233"/>
      <c r="J129" s="234">
        <f>ROUND(I129*H129,2)</f>
        <v>0</v>
      </c>
      <c r="K129" s="235"/>
      <c r="L129" s="44"/>
      <c r="M129" s="236" t="s">
        <v>1</v>
      </c>
      <c r="N129" s="237" t="s">
        <v>42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0" t="s">
        <v>1125</v>
      </c>
      <c r="AT129" s="240" t="s">
        <v>158</v>
      </c>
      <c r="AU129" s="240" t="s">
        <v>87</v>
      </c>
      <c r="AY129" s="17" t="s">
        <v>155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7" t="s">
        <v>163</v>
      </c>
      <c r="BK129" s="241">
        <f>ROUND(I129*H129,2)</f>
        <v>0</v>
      </c>
      <c r="BL129" s="17" t="s">
        <v>1125</v>
      </c>
      <c r="BM129" s="240" t="s">
        <v>1131</v>
      </c>
    </row>
    <row r="130" s="2" customFormat="1">
      <c r="A130" s="38"/>
      <c r="B130" s="39"/>
      <c r="C130" s="40"/>
      <c r="D130" s="242" t="s">
        <v>164</v>
      </c>
      <c r="E130" s="40"/>
      <c r="F130" s="243" t="s">
        <v>1130</v>
      </c>
      <c r="G130" s="40"/>
      <c r="H130" s="40"/>
      <c r="I130" s="244"/>
      <c r="J130" s="40"/>
      <c r="K130" s="40"/>
      <c r="L130" s="44"/>
      <c r="M130" s="245"/>
      <c r="N130" s="246"/>
      <c r="O130" s="92"/>
      <c r="P130" s="92"/>
      <c r="Q130" s="92"/>
      <c r="R130" s="92"/>
      <c r="S130" s="92"/>
      <c r="T130" s="93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164</v>
      </c>
      <c r="AU130" s="17" t="s">
        <v>87</v>
      </c>
    </row>
    <row r="131" s="2" customFormat="1">
      <c r="A131" s="38"/>
      <c r="B131" s="39"/>
      <c r="C131" s="40"/>
      <c r="D131" s="242" t="s">
        <v>571</v>
      </c>
      <c r="E131" s="40"/>
      <c r="F131" s="280" t="s">
        <v>1132</v>
      </c>
      <c r="G131" s="40"/>
      <c r="H131" s="40"/>
      <c r="I131" s="244"/>
      <c r="J131" s="40"/>
      <c r="K131" s="40"/>
      <c r="L131" s="44"/>
      <c r="M131" s="281"/>
      <c r="N131" s="282"/>
      <c r="O131" s="283"/>
      <c r="P131" s="283"/>
      <c r="Q131" s="283"/>
      <c r="R131" s="283"/>
      <c r="S131" s="283"/>
      <c r="T131" s="284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571</v>
      </c>
      <c r="AU131" s="17" t="s">
        <v>87</v>
      </c>
    </row>
    <row r="132" s="2" customFormat="1" ht="6.96" customHeight="1">
      <c r="A132" s="38"/>
      <c r="B132" s="67"/>
      <c r="C132" s="68"/>
      <c r="D132" s="68"/>
      <c r="E132" s="68"/>
      <c r="F132" s="68"/>
      <c r="G132" s="68"/>
      <c r="H132" s="68"/>
      <c r="I132" s="68"/>
      <c r="J132" s="68"/>
      <c r="K132" s="68"/>
      <c r="L132" s="44"/>
      <c r="M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</sheetData>
  <sheetProtection sheet="1" autoFilter="0" formatColumns="0" formatRows="0" objects="1" scenarios="1" spinCount="100000" saltValue="Kya487dOBq8OoJ1lkSsxdRQiHei+Jsk6VydqgS+2Du8YT4pLjoP7QFUON+uwVsWp1C0+onjEJCJcBU5l6EnVaA==" hashValue="COGU+2n5mgz6F1cnUvXP2UOF+oref+PimW77wRq9koIsUo1LOKhlQ5rVxOvkm08iLpFkVKrIwKTxs8RXOHXlnw==" algorithmName="SHA-512" password="CC35"/>
  <autoFilter ref="C122:K13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81</v>
      </c>
    </row>
    <row r="4" s="1" customFormat="1" ht="24.96" customHeight="1">
      <c r="B4" s="20"/>
      <c r="D4" s="149" t="s">
        <v>109</v>
      </c>
      <c r="L4" s="20"/>
      <c r="M4" s="15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Nýrsko ON - oprava bytových jednotek</v>
      </c>
      <c r="F7" s="151"/>
      <c r="G7" s="151"/>
      <c r="H7" s="151"/>
      <c r="L7" s="20"/>
    </row>
    <row r="8" s="1" customFormat="1" ht="12" customHeight="1">
      <c r="B8" s="20"/>
      <c r="D8" s="151" t="s">
        <v>110</v>
      </c>
      <c r="L8" s="20"/>
    </row>
    <row r="9" s="2" customFormat="1" ht="16.5" customHeight="1">
      <c r="A9" s="38"/>
      <c r="B9" s="44"/>
      <c r="C9" s="38"/>
      <c r="D9" s="38"/>
      <c r="E9" s="152" t="s">
        <v>1133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112</v>
      </c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113</v>
      </c>
      <c r="F11" s="38"/>
      <c r="G11" s="38"/>
      <c r="H11" s="38"/>
      <c r="I11" s="38"/>
      <c r="J11" s="38"/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2" t="s">
        <v>1</v>
      </c>
      <c r="G13" s="38"/>
      <c r="H13" s="38"/>
      <c r="I13" s="151" t="s">
        <v>19</v>
      </c>
      <c r="J13" s="142" t="s">
        <v>1</v>
      </c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2" t="s">
        <v>21</v>
      </c>
      <c r="G14" s="38"/>
      <c r="H14" s="38"/>
      <c r="I14" s="151" t="s">
        <v>22</v>
      </c>
      <c r="J14" s="154" t="str">
        <f>'Rekapitulace stavby'!AN8</f>
        <v>2. 4. 2021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2" t="str">
        <f>IF('Rekapitulace stavby'!AN10="","",'Rekapitulace stavby'!AN10)</f>
        <v/>
      </c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2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2" t="str">
        <f>IF('Rekapitulace stavby'!AN11="","",'Rekapitulace stavby'!AN11)</f>
        <v/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2"/>
      <c r="G20" s="142"/>
      <c r="H20" s="142"/>
      <c r="I20" s="151" t="s">
        <v>26</v>
      </c>
      <c r="J20" s="33" t="str">
        <f>'Rekapitulace stavby'!AN14</f>
        <v>Vyplň údaj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2" t="str">
        <f>IF('Rekapitulace stavby'!AN16="","",'Rekapitulace stavby'!AN16)</f>
        <v/>
      </c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2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2" t="str">
        <f>IF('Rekapitulace stavby'!AN17="","",'Rekapitulace stavby'!AN17)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2" t="str">
        <f>IF('Rekapitulace stavby'!AN19="","",'Rekapitulace stavby'!AN19)</f>
        <v/>
      </c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2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2" t="str">
        <f>IF('Rekapitulace stavby'!AN20="","",'Rekapitulace stavby'!AN20)</f>
        <v/>
      </c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34</v>
      </c>
      <c r="E32" s="38"/>
      <c r="F32" s="38"/>
      <c r="G32" s="38"/>
      <c r="H32" s="38"/>
      <c r="I32" s="38"/>
      <c r="J32" s="161">
        <f>ROUND(J146, 2)</f>
        <v>0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36</v>
      </c>
      <c r="G34" s="38"/>
      <c r="H34" s="38"/>
      <c r="I34" s="162" t="s">
        <v>35</v>
      </c>
      <c r="J34" s="162" t="s">
        <v>37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38</v>
      </c>
      <c r="E35" s="151" t="s">
        <v>39</v>
      </c>
      <c r="F35" s="164">
        <f>ROUND((SUM(BE146:BE730)),  2)</f>
        <v>0</v>
      </c>
      <c r="G35" s="38"/>
      <c r="H35" s="38"/>
      <c r="I35" s="165">
        <v>0.20999999999999999</v>
      </c>
      <c r="J35" s="164">
        <f>ROUND(((SUM(BE146:BE730))*I35),  2)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40</v>
      </c>
      <c r="F36" s="164">
        <f>ROUND((SUM(BF146:BF730)),  2)</f>
        <v>0</v>
      </c>
      <c r="G36" s="38"/>
      <c r="H36" s="38"/>
      <c r="I36" s="165">
        <v>0.14999999999999999</v>
      </c>
      <c r="J36" s="164">
        <f>ROUND(((SUM(BF146:BF730))*I36),  2)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1" t="s">
        <v>38</v>
      </c>
      <c r="E37" s="151" t="s">
        <v>41</v>
      </c>
      <c r="F37" s="164">
        <f>ROUND((SUM(BG146:BG730)),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42</v>
      </c>
      <c r="F38" s="164">
        <f>ROUND((SUM(BH146:BH730)),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43</v>
      </c>
      <c r="F39" s="164">
        <f>ROUND((SUM(BI146:BI730)),  2)</f>
        <v>0</v>
      </c>
      <c r="G39" s="38"/>
      <c r="H39" s="38"/>
      <c r="I39" s="165">
        <v>0</v>
      </c>
      <c r="J39" s="164">
        <f>0</f>
        <v>0</v>
      </c>
      <c r="K39" s="38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44</v>
      </c>
      <c r="E41" s="168"/>
      <c r="F41" s="168"/>
      <c r="G41" s="169" t="s">
        <v>45</v>
      </c>
      <c r="H41" s="170" t="s">
        <v>46</v>
      </c>
      <c r="I41" s="168"/>
      <c r="J41" s="171">
        <f>SUM(J32:J39)</f>
        <v>0</v>
      </c>
      <c r="K41" s="172"/>
      <c r="L41" s="6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Nýrsko ON - oprava bytových jednotek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1133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112</v>
      </c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7" t="str">
        <f>E11</f>
        <v>PS 01 - Stavební část</v>
      </c>
      <c r="F89" s="40"/>
      <c r="G89" s="40"/>
      <c r="H89" s="40"/>
      <c r="I89" s="40"/>
      <c r="J89" s="40"/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80" t="str">
        <f>IF(J14="","",J14)</f>
        <v>2. 4. 2021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115</v>
      </c>
      <c r="D96" s="186"/>
      <c r="E96" s="186"/>
      <c r="F96" s="186"/>
      <c r="G96" s="186"/>
      <c r="H96" s="186"/>
      <c r="I96" s="186"/>
      <c r="J96" s="187" t="s">
        <v>116</v>
      </c>
      <c r="K96" s="186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117</v>
      </c>
      <c r="D98" s="40"/>
      <c r="E98" s="40"/>
      <c r="F98" s="40"/>
      <c r="G98" s="40"/>
      <c r="H98" s="40"/>
      <c r="I98" s="40"/>
      <c r="J98" s="111">
        <f>J146</f>
        <v>0</v>
      </c>
      <c r="K98" s="40"/>
      <c r="L98" s="6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118</v>
      </c>
    </row>
    <row r="99" s="9" customFormat="1" ht="24.96" customHeight="1">
      <c r="A99" s="9"/>
      <c r="B99" s="189"/>
      <c r="C99" s="190"/>
      <c r="D99" s="191" t="s">
        <v>119</v>
      </c>
      <c r="E99" s="192"/>
      <c r="F99" s="192"/>
      <c r="G99" s="192"/>
      <c r="H99" s="192"/>
      <c r="I99" s="192"/>
      <c r="J99" s="193">
        <f>J147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120</v>
      </c>
      <c r="E100" s="197"/>
      <c r="F100" s="197"/>
      <c r="G100" s="197"/>
      <c r="H100" s="197"/>
      <c r="I100" s="197"/>
      <c r="J100" s="198">
        <f>J148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1134</v>
      </c>
      <c r="E101" s="197"/>
      <c r="F101" s="197"/>
      <c r="G101" s="197"/>
      <c r="H101" s="197"/>
      <c r="I101" s="197"/>
      <c r="J101" s="198">
        <f>J187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121</v>
      </c>
      <c r="E102" s="197"/>
      <c r="F102" s="197"/>
      <c r="G102" s="197"/>
      <c r="H102" s="197"/>
      <c r="I102" s="197"/>
      <c r="J102" s="198">
        <f>J193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122</v>
      </c>
      <c r="E103" s="197"/>
      <c r="F103" s="197"/>
      <c r="G103" s="197"/>
      <c r="H103" s="197"/>
      <c r="I103" s="197"/>
      <c r="J103" s="198">
        <f>J262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123</v>
      </c>
      <c r="E104" s="197"/>
      <c r="F104" s="197"/>
      <c r="G104" s="197"/>
      <c r="H104" s="197"/>
      <c r="I104" s="197"/>
      <c r="J104" s="198">
        <f>J340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124</v>
      </c>
      <c r="E105" s="197"/>
      <c r="F105" s="197"/>
      <c r="G105" s="197"/>
      <c r="H105" s="197"/>
      <c r="I105" s="197"/>
      <c r="J105" s="198">
        <f>J353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9"/>
      <c r="C106" s="190"/>
      <c r="D106" s="191" t="s">
        <v>125</v>
      </c>
      <c r="E106" s="192"/>
      <c r="F106" s="192"/>
      <c r="G106" s="192"/>
      <c r="H106" s="192"/>
      <c r="I106" s="192"/>
      <c r="J106" s="193">
        <f>J356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5"/>
      <c r="C107" s="134"/>
      <c r="D107" s="196" t="s">
        <v>126</v>
      </c>
      <c r="E107" s="197"/>
      <c r="F107" s="197"/>
      <c r="G107" s="197"/>
      <c r="H107" s="197"/>
      <c r="I107" s="197"/>
      <c r="J107" s="198">
        <f>J357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127</v>
      </c>
      <c r="E108" s="197"/>
      <c r="F108" s="197"/>
      <c r="G108" s="197"/>
      <c r="H108" s="197"/>
      <c r="I108" s="197"/>
      <c r="J108" s="198">
        <f>J383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128</v>
      </c>
      <c r="E109" s="197"/>
      <c r="F109" s="197"/>
      <c r="G109" s="197"/>
      <c r="H109" s="197"/>
      <c r="I109" s="197"/>
      <c r="J109" s="198">
        <f>J412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129</v>
      </c>
      <c r="E110" s="197"/>
      <c r="F110" s="197"/>
      <c r="G110" s="197"/>
      <c r="H110" s="197"/>
      <c r="I110" s="197"/>
      <c r="J110" s="198">
        <f>J451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1135</v>
      </c>
      <c r="E111" s="197"/>
      <c r="F111" s="197"/>
      <c r="G111" s="197"/>
      <c r="H111" s="197"/>
      <c r="I111" s="197"/>
      <c r="J111" s="198">
        <f>J472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783</v>
      </c>
      <c r="E112" s="197"/>
      <c r="F112" s="197"/>
      <c r="G112" s="197"/>
      <c r="H112" s="197"/>
      <c r="I112" s="197"/>
      <c r="J112" s="198">
        <f>J475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784</v>
      </c>
      <c r="E113" s="197"/>
      <c r="F113" s="197"/>
      <c r="G113" s="197"/>
      <c r="H113" s="197"/>
      <c r="I113" s="197"/>
      <c r="J113" s="198">
        <f>J480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785</v>
      </c>
      <c r="E114" s="197"/>
      <c r="F114" s="197"/>
      <c r="G114" s="197"/>
      <c r="H114" s="197"/>
      <c r="I114" s="197"/>
      <c r="J114" s="198">
        <f>J483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4"/>
      <c r="D115" s="196" t="s">
        <v>130</v>
      </c>
      <c r="E115" s="197"/>
      <c r="F115" s="197"/>
      <c r="G115" s="197"/>
      <c r="H115" s="197"/>
      <c r="I115" s="197"/>
      <c r="J115" s="198">
        <f>J490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5"/>
      <c r="C116" s="134"/>
      <c r="D116" s="196" t="s">
        <v>131</v>
      </c>
      <c r="E116" s="197"/>
      <c r="F116" s="197"/>
      <c r="G116" s="197"/>
      <c r="H116" s="197"/>
      <c r="I116" s="197"/>
      <c r="J116" s="198">
        <f>J499</f>
        <v>0</v>
      </c>
      <c r="K116" s="134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5"/>
      <c r="C117" s="134"/>
      <c r="D117" s="196" t="s">
        <v>132</v>
      </c>
      <c r="E117" s="197"/>
      <c r="F117" s="197"/>
      <c r="G117" s="197"/>
      <c r="H117" s="197"/>
      <c r="I117" s="197"/>
      <c r="J117" s="198">
        <f>J510</f>
        <v>0</v>
      </c>
      <c r="K117" s="134"/>
      <c r="L117" s="19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5"/>
      <c r="C118" s="134"/>
      <c r="D118" s="196" t="s">
        <v>133</v>
      </c>
      <c r="E118" s="197"/>
      <c r="F118" s="197"/>
      <c r="G118" s="197"/>
      <c r="H118" s="197"/>
      <c r="I118" s="197"/>
      <c r="J118" s="198">
        <f>J533</f>
        <v>0</v>
      </c>
      <c r="K118" s="134"/>
      <c r="L118" s="19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5"/>
      <c r="C119" s="134"/>
      <c r="D119" s="196" t="s">
        <v>134</v>
      </c>
      <c r="E119" s="197"/>
      <c r="F119" s="197"/>
      <c r="G119" s="197"/>
      <c r="H119" s="197"/>
      <c r="I119" s="197"/>
      <c r="J119" s="198">
        <f>J567</f>
        <v>0</v>
      </c>
      <c r="K119" s="134"/>
      <c r="L119" s="199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5"/>
      <c r="C120" s="134"/>
      <c r="D120" s="196" t="s">
        <v>135</v>
      </c>
      <c r="E120" s="197"/>
      <c r="F120" s="197"/>
      <c r="G120" s="197"/>
      <c r="H120" s="197"/>
      <c r="I120" s="197"/>
      <c r="J120" s="198">
        <f>J621</f>
        <v>0</v>
      </c>
      <c r="K120" s="134"/>
      <c r="L120" s="19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5"/>
      <c r="C121" s="134"/>
      <c r="D121" s="196" t="s">
        <v>136</v>
      </c>
      <c r="E121" s="197"/>
      <c r="F121" s="197"/>
      <c r="G121" s="197"/>
      <c r="H121" s="197"/>
      <c r="I121" s="197"/>
      <c r="J121" s="198">
        <f>J655</f>
        <v>0</v>
      </c>
      <c r="K121" s="134"/>
      <c r="L121" s="199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5"/>
      <c r="C122" s="134"/>
      <c r="D122" s="196" t="s">
        <v>137</v>
      </c>
      <c r="E122" s="197"/>
      <c r="F122" s="197"/>
      <c r="G122" s="197"/>
      <c r="H122" s="197"/>
      <c r="I122" s="197"/>
      <c r="J122" s="198">
        <f>J688</f>
        <v>0</v>
      </c>
      <c r="K122" s="134"/>
      <c r="L122" s="199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5"/>
      <c r="C123" s="134"/>
      <c r="D123" s="196" t="s">
        <v>138</v>
      </c>
      <c r="E123" s="197"/>
      <c r="F123" s="197"/>
      <c r="G123" s="197"/>
      <c r="H123" s="197"/>
      <c r="I123" s="197"/>
      <c r="J123" s="198">
        <f>J699</f>
        <v>0</v>
      </c>
      <c r="K123" s="134"/>
      <c r="L123" s="199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89"/>
      <c r="C124" s="190"/>
      <c r="D124" s="191" t="s">
        <v>139</v>
      </c>
      <c r="E124" s="192"/>
      <c r="F124" s="192"/>
      <c r="G124" s="192"/>
      <c r="H124" s="192"/>
      <c r="I124" s="192"/>
      <c r="J124" s="193">
        <f>J728</f>
        <v>0</v>
      </c>
      <c r="K124" s="190"/>
      <c r="L124" s="194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2" customFormat="1" ht="21.84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4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67"/>
      <c r="C126" s="68"/>
      <c r="D126" s="68"/>
      <c r="E126" s="68"/>
      <c r="F126" s="68"/>
      <c r="G126" s="68"/>
      <c r="H126" s="68"/>
      <c r="I126" s="68"/>
      <c r="J126" s="68"/>
      <c r="K126" s="68"/>
      <c r="L126" s="64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30" s="2" customFormat="1" ht="6.96" customHeight="1">
      <c r="A130" s="38"/>
      <c r="B130" s="69"/>
      <c r="C130" s="70"/>
      <c r="D130" s="70"/>
      <c r="E130" s="70"/>
      <c r="F130" s="70"/>
      <c r="G130" s="70"/>
      <c r="H130" s="70"/>
      <c r="I130" s="70"/>
      <c r="J130" s="70"/>
      <c r="K130" s="70"/>
      <c r="L130" s="64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4.96" customHeight="1">
      <c r="A131" s="38"/>
      <c r="B131" s="39"/>
      <c r="C131" s="23" t="s">
        <v>140</v>
      </c>
      <c r="D131" s="40"/>
      <c r="E131" s="40"/>
      <c r="F131" s="40"/>
      <c r="G131" s="40"/>
      <c r="H131" s="40"/>
      <c r="I131" s="40"/>
      <c r="J131" s="40"/>
      <c r="K131" s="40"/>
      <c r="L131" s="64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4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16</v>
      </c>
      <c r="D133" s="40"/>
      <c r="E133" s="40"/>
      <c r="F133" s="40"/>
      <c r="G133" s="40"/>
      <c r="H133" s="40"/>
      <c r="I133" s="40"/>
      <c r="J133" s="40"/>
      <c r="K133" s="40"/>
      <c r="L133" s="64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6.5" customHeight="1">
      <c r="A134" s="38"/>
      <c r="B134" s="39"/>
      <c r="C134" s="40"/>
      <c r="D134" s="40"/>
      <c r="E134" s="184" t="str">
        <f>E7</f>
        <v>Nýrsko ON - oprava bytových jednotek</v>
      </c>
      <c r="F134" s="32"/>
      <c r="G134" s="32"/>
      <c r="H134" s="32"/>
      <c r="I134" s="40"/>
      <c r="J134" s="40"/>
      <c r="K134" s="40"/>
      <c r="L134" s="64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" customFormat="1" ht="12" customHeight="1">
      <c r="B135" s="21"/>
      <c r="C135" s="32" t="s">
        <v>110</v>
      </c>
      <c r="D135" s="22"/>
      <c r="E135" s="22"/>
      <c r="F135" s="22"/>
      <c r="G135" s="22"/>
      <c r="H135" s="22"/>
      <c r="I135" s="22"/>
      <c r="J135" s="22"/>
      <c r="K135" s="22"/>
      <c r="L135" s="20"/>
    </row>
    <row r="136" s="2" customFormat="1" ht="16.5" customHeight="1">
      <c r="A136" s="38"/>
      <c r="B136" s="39"/>
      <c r="C136" s="40"/>
      <c r="D136" s="40"/>
      <c r="E136" s="184" t="s">
        <v>1133</v>
      </c>
      <c r="F136" s="40"/>
      <c r="G136" s="40"/>
      <c r="H136" s="40"/>
      <c r="I136" s="40"/>
      <c r="J136" s="40"/>
      <c r="K136" s="40"/>
      <c r="L136" s="64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112</v>
      </c>
      <c r="D137" s="40"/>
      <c r="E137" s="40"/>
      <c r="F137" s="40"/>
      <c r="G137" s="40"/>
      <c r="H137" s="40"/>
      <c r="I137" s="40"/>
      <c r="J137" s="40"/>
      <c r="K137" s="40"/>
      <c r="L137" s="64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6.5" customHeight="1">
      <c r="A138" s="38"/>
      <c r="B138" s="39"/>
      <c r="C138" s="40"/>
      <c r="D138" s="40"/>
      <c r="E138" s="77" t="str">
        <f>E11</f>
        <v>PS 01 - Stavební část</v>
      </c>
      <c r="F138" s="40"/>
      <c r="G138" s="40"/>
      <c r="H138" s="40"/>
      <c r="I138" s="40"/>
      <c r="J138" s="40"/>
      <c r="K138" s="40"/>
      <c r="L138" s="64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6.96" customHeight="1">
      <c r="A139" s="38"/>
      <c r="B139" s="39"/>
      <c r="C139" s="40"/>
      <c r="D139" s="40"/>
      <c r="E139" s="40"/>
      <c r="F139" s="40"/>
      <c r="G139" s="40"/>
      <c r="H139" s="40"/>
      <c r="I139" s="40"/>
      <c r="J139" s="40"/>
      <c r="K139" s="40"/>
      <c r="L139" s="64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2" customHeight="1">
      <c r="A140" s="38"/>
      <c r="B140" s="39"/>
      <c r="C140" s="32" t="s">
        <v>20</v>
      </c>
      <c r="D140" s="40"/>
      <c r="E140" s="40"/>
      <c r="F140" s="27" t="str">
        <f>F14</f>
        <v xml:space="preserve"> </v>
      </c>
      <c r="G140" s="40"/>
      <c r="H140" s="40"/>
      <c r="I140" s="32" t="s">
        <v>22</v>
      </c>
      <c r="J140" s="80" t="str">
        <f>IF(J14="","",J14)</f>
        <v>2. 4. 2021</v>
      </c>
      <c r="K140" s="40"/>
      <c r="L140" s="64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6.96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4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5.15" customHeight="1">
      <c r="A142" s="38"/>
      <c r="B142" s="39"/>
      <c r="C142" s="32" t="s">
        <v>24</v>
      </c>
      <c r="D142" s="40"/>
      <c r="E142" s="40"/>
      <c r="F142" s="27" t="str">
        <f>E17</f>
        <v xml:space="preserve"> </v>
      </c>
      <c r="G142" s="40"/>
      <c r="H142" s="40"/>
      <c r="I142" s="32" t="s">
        <v>29</v>
      </c>
      <c r="J142" s="36" t="str">
        <f>E23</f>
        <v xml:space="preserve"> </v>
      </c>
      <c r="K142" s="40"/>
      <c r="L142" s="64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5.15" customHeight="1">
      <c r="A143" s="38"/>
      <c r="B143" s="39"/>
      <c r="C143" s="32" t="s">
        <v>27</v>
      </c>
      <c r="D143" s="40"/>
      <c r="E143" s="40"/>
      <c r="F143" s="27" t="str">
        <f>IF(E20="","",E20)</f>
        <v>Vyplň údaj</v>
      </c>
      <c r="G143" s="40"/>
      <c r="H143" s="40"/>
      <c r="I143" s="32" t="s">
        <v>31</v>
      </c>
      <c r="J143" s="36" t="str">
        <f>E26</f>
        <v xml:space="preserve"> </v>
      </c>
      <c r="K143" s="40"/>
      <c r="L143" s="64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0.32" customHeight="1">
      <c r="A144" s="38"/>
      <c r="B144" s="39"/>
      <c r="C144" s="40"/>
      <c r="D144" s="40"/>
      <c r="E144" s="40"/>
      <c r="F144" s="40"/>
      <c r="G144" s="40"/>
      <c r="H144" s="40"/>
      <c r="I144" s="40"/>
      <c r="J144" s="40"/>
      <c r="K144" s="40"/>
      <c r="L144" s="64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11" customFormat="1" ht="29.28" customHeight="1">
      <c r="A145" s="200"/>
      <c r="B145" s="201"/>
      <c r="C145" s="202" t="s">
        <v>141</v>
      </c>
      <c r="D145" s="203" t="s">
        <v>59</v>
      </c>
      <c r="E145" s="203" t="s">
        <v>55</v>
      </c>
      <c r="F145" s="203" t="s">
        <v>56</v>
      </c>
      <c r="G145" s="203" t="s">
        <v>142</v>
      </c>
      <c r="H145" s="203" t="s">
        <v>143</v>
      </c>
      <c r="I145" s="203" t="s">
        <v>144</v>
      </c>
      <c r="J145" s="204" t="s">
        <v>116</v>
      </c>
      <c r="K145" s="205" t="s">
        <v>145</v>
      </c>
      <c r="L145" s="206"/>
      <c r="M145" s="101" t="s">
        <v>1</v>
      </c>
      <c r="N145" s="102" t="s">
        <v>38</v>
      </c>
      <c r="O145" s="102" t="s">
        <v>146</v>
      </c>
      <c r="P145" s="102" t="s">
        <v>147</v>
      </c>
      <c r="Q145" s="102" t="s">
        <v>148</v>
      </c>
      <c r="R145" s="102" t="s">
        <v>149</v>
      </c>
      <c r="S145" s="102" t="s">
        <v>150</v>
      </c>
      <c r="T145" s="103" t="s">
        <v>151</v>
      </c>
      <c r="U145" s="200"/>
      <c r="V145" s="200"/>
      <c r="W145" s="200"/>
      <c r="X145" s="200"/>
      <c r="Y145" s="200"/>
      <c r="Z145" s="200"/>
      <c r="AA145" s="200"/>
      <c r="AB145" s="200"/>
      <c r="AC145" s="200"/>
      <c r="AD145" s="200"/>
      <c r="AE145" s="200"/>
    </row>
    <row r="146" s="2" customFormat="1" ht="22.8" customHeight="1">
      <c r="A146" s="38"/>
      <c r="B146" s="39"/>
      <c r="C146" s="108" t="s">
        <v>152</v>
      </c>
      <c r="D146" s="40"/>
      <c r="E146" s="40"/>
      <c r="F146" s="40"/>
      <c r="G146" s="40"/>
      <c r="H146" s="40"/>
      <c r="I146" s="40"/>
      <c r="J146" s="207">
        <f>BK146</f>
        <v>0</v>
      </c>
      <c r="K146" s="40"/>
      <c r="L146" s="44"/>
      <c r="M146" s="104"/>
      <c r="N146" s="208"/>
      <c r="O146" s="105"/>
      <c r="P146" s="209">
        <f>P147+P356+P728</f>
        <v>0</v>
      </c>
      <c r="Q146" s="105"/>
      <c r="R146" s="209">
        <f>R147+R356+R728</f>
        <v>37.693440800000005</v>
      </c>
      <c r="S146" s="105"/>
      <c r="T146" s="210">
        <f>T147+T356+T728</f>
        <v>22.895155899999999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73</v>
      </c>
      <c r="AU146" s="17" t="s">
        <v>118</v>
      </c>
      <c r="BK146" s="211">
        <f>BK147+BK356+BK728</f>
        <v>0</v>
      </c>
    </row>
    <row r="147" s="12" customFormat="1" ht="25.92" customHeight="1">
      <c r="A147" s="12"/>
      <c r="B147" s="212"/>
      <c r="C147" s="213"/>
      <c r="D147" s="214" t="s">
        <v>73</v>
      </c>
      <c r="E147" s="215" t="s">
        <v>153</v>
      </c>
      <c r="F147" s="215" t="s">
        <v>154</v>
      </c>
      <c r="G147" s="213"/>
      <c r="H147" s="213"/>
      <c r="I147" s="216"/>
      <c r="J147" s="217">
        <f>BK147</f>
        <v>0</v>
      </c>
      <c r="K147" s="213"/>
      <c r="L147" s="218"/>
      <c r="M147" s="219"/>
      <c r="N147" s="220"/>
      <c r="O147" s="220"/>
      <c r="P147" s="221">
        <f>P148+P187+P193+P262+P340+P353</f>
        <v>0</v>
      </c>
      <c r="Q147" s="220"/>
      <c r="R147" s="221">
        <f>R148+R187+R193+R262+R340+R353</f>
        <v>33.569603000000001</v>
      </c>
      <c r="S147" s="220"/>
      <c r="T147" s="222">
        <f>T148+T187+T193+T262+T340+T353</f>
        <v>17.24333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3" t="s">
        <v>81</v>
      </c>
      <c r="AT147" s="224" t="s">
        <v>73</v>
      </c>
      <c r="AU147" s="224" t="s">
        <v>74</v>
      </c>
      <c r="AY147" s="223" t="s">
        <v>155</v>
      </c>
      <c r="BK147" s="225">
        <f>BK148+BK187+BK193+BK262+BK340+BK353</f>
        <v>0</v>
      </c>
    </row>
    <row r="148" s="12" customFormat="1" ht="22.8" customHeight="1">
      <c r="A148" s="12"/>
      <c r="B148" s="212"/>
      <c r="C148" s="213"/>
      <c r="D148" s="214" t="s">
        <v>73</v>
      </c>
      <c r="E148" s="226" t="s">
        <v>156</v>
      </c>
      <c r="F148" s="226" t="s">
        <v>157</v>
      </c>
      <c r="G148" s="213"/>
      <c r="H148" s="213"/>
      <c r="I148" s="216"/>
      <c r="J148" s="227">
        <f>BK148</f>
        <v>0</v>
      </c>
      <c r="K148" s="213"/>
      <c r="L148" s="218"/>
      <c r="M148" s="219"/>
      <c r="N148" s="220"/>
      <c r="O148" s="220"/>
      <c r="P148" s="221">
        <f>SUM(P149:P186)</f>
        <v>0</v>
      </c>
      <c r="Q148" s="220"/>
      <c r="R148" s="221">
        <f>SUM(R149:R186)</f>
        <v>5.4982465999999999</v>
      </c>
      <c r="S148" s="220"/>
      <c r="T148" s="222">
        <f>SUM(T149:T186)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3" t="s">
        <v>81</v>
      </c>
      <c r="AT148" s="224" t="s">
        <v>73</v>
      </c>
      <c r="AU148" s="224" t="s">
        <v>81</v>
      </c>
      <c r="AY148" s="223" t="s">
        <v>155</v>
      </c>
      <c r="BK148" s="225">
        <f>SUM(BK149:BK186)</f>
        <v>0</v>
      </c>
    </row>
    <row r="149" s="2" customFormat="1" ht="33" customHeight="1">
      <c r="A149" s="38"/>
      <c r="B149" s="39"/>
      <c r="C149" s="228" t="s">
        <v>81</v>
      </c>
      <c r="D149" s="228" t="s">
        <v>158</v>
      </c>
      <c r="E149" s="229" t="s">
        <v>1136</v>
      </c>
      <c r="F149" s="230" t="s">
        <v>1137</v>
      </c>
      <c r="G149" s="231" t="s">
        <v>211</v>
      </c>
      <c r="H149" s="232">
        <v>0.71999999999999997</v>
      </c>
      <c r="I149" s="233"/>
      <c r="J149" s="234">
        <f>ROUND(I149*H149,2)</f>
        <v>0</v>
      </c>
      <c r="K149" s="235"/>
      <c r="L149" s="44"/>
      <c r="M149" s="236" t="s">
        <v>1</v>
      </c>
      <c r="N149" s="237" t="s">
        <v>42</v>
      </c>
      <c r="O149" s="92"/>
      <c r="P149" s="238">
        <f>O149*H149</f>
        <v>0</v>
      </c>
      <c r="Q149" s="238">
        <v>1.8775</v>
      </c>
      <c r="R149" s="238">
        <f>Q149*H149</f>
        <v>1.3517999999999999</v>
      </c>
      <c r="S149" s="238">
        <v>0</v>
      </c>
      <c r="T149" s="23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0" t="s">
        <v>162</v>
      </c>
      <c r="AT149" s="240" t="s">
        <v>158</v>
      </c>
      <c r="AU149" s="240" t="s">
        <v>87</v>
      </c>
      <c r="AY149" s="17" t="s">
        <v>155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7" t="s">
        <v>163</v>
      </c>
      <c r="BK149" s="241">
        <f>ROUND(I149*H149,2)</f>
        <v>0</v>
      </c>
      <c r="BL149" s="17" t="s">
        <v>162</v>
      </c>
      <c r="BM149" s="240" t="s">
        <v>87</v>
      </c>
    </row>
    <row r="150" s="2" customFormat="1">
      <c r="A150" s="38"/>
      <c r="B150" s="39"/>
      <c r="C150" s="40"/>
      <c r="D150" s="242" t="s">
        <v>164</v>
      </c>
      <c r="E150" s="40"/>
      <c r="F150" s="243" t="s">
        <v>1137</v>
      </c>
      <c r="G150" s="40"/>
      <c r="H150" s="40"/>
      <c r="I150" s="244"/>
      <c r="J150" s="40"/>
      <c r="K150" s="40"/>
      <c r="L150" s="44"/>
      <c r="M150" s="245"/>
      <c r="N150" s="246"/>
      <c r="O150" s="92"/>
      <c r="P150" s="92"/>
      <c r="Q150" s="92"/>
      <c r="R150" s="92"/>
      <c r="S150" s="92"/>
      <c r="T150" s="93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164</v>
      </c>
      <c r="AU150" s="17" t="s">
        <v>87</v>
      </c>
    </row>
    <row r="151" s="2" customFormat="1" ht="44.25" customHeight="1">
      <c r="A151" s="38"/>
      <c r="B151" s="39"/>
      <c r="C151" s="228" t="s">
        <v>87</v>
      </c>
      <c r="D151" s="228" t="s">
        <v>158</v>
      </c>
      <c r="E151" s="229" t="s">
        <v>1138</v>
      </c>
      <c r="F151" s="230" t="s">
        <v>1139</v>
      </c>
      <c r="G151" s="231" t="s">
        <v>161</v>
      </c>
      <c r="H151" s="232">
        <v>1</v>
      </c>
      <c r="I151" s="233"/>
      <c r="J151" s="234">
        <f>ROUND(I151*H151,2)</f>
        <v>0</v>
      </c>
      <c r="K151" s="235"/>
      <c r="L151" s="44"/>
      <c r="M151" s="236" t="s">
        <v>1</v>
      </c>
      <c r="N151" s="237" t="s">
        <v>42</v>
      </c>
      <c r="O151" s="92"/>
      <c r="P151" s="238">
        <f>O151*H151</f>
        <v>0</v>
      </c>
      <c r="Q151" s="238">
        <v>0.026280000000000001</v>
      </c>
      <c r="R151" s="238">
        <f>Q151*H151</f>
        <v>0.026280000000000001</v>
      </c>
      <c r="S151" s="238">
        <v>0</v>
      </c>
      <c r="T151" s="23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0" t="s">
        <v>162</v>
      </c>
      <c r="AT151" s="240" t="s">
        <v>158</v>
      </c>
      <c r="AU151" s="240" t="s">
        <v>87</v>
      </c>
      <c r="AY151" s="17" t="s">
        <v>155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7" t="s">
        <v>163</v>
      </c>
      <c r="BK151" s="241">
        <f>ROUND(I151*H151,2)</f>
        <v>0</v>
      </c>
      <c r="BL151" s="17" t="s">
        <v>162</v>
      </c>
      <c r="BM151" s="240" t="s">
        <v>162</v>
      </c>
    </row>
    <row r="152" s="2" customFormat="1">
      <c r="A152" s="38"/>
      <c r="B152" s="39"/>
      <c r="C152" s="40"/>
      <c r="D152" s="242" t="s">
        <v>164</v>
      </c>
      <c r="E152" s="40"/>
      <c r="F152" s="243" t="s">
        <v>1139</v>
      </c>
      <c r="G152" s="40"/>
      <c r="H152" s="40"/>
      <c r="I152" s="244"/>
      <c r="J152" s="40"/>
      <c r="K152" s="40"/>
      <c r="L152" s="44"/>
      <c r="M152" s="245"/>
      <c r="N152" s="246"/>
      <c r="O152" s="92"/>
      <c r="P152" s="92"/>
      <c r="Q152" s="92"/>
      <c r="R152" s="92"/>
      <c r="S152" s="92"/>
      <c r="T152" s="93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164</v>
      </c>
      <c r="AU152" s="17" t="s">
        <v>87</v>
      </c>
    </row>
    <row r="153" s="13" customFormat="1">
      <c r="A153" s="13"/>
      <c r="B153" s="247"/>
      <c r="C153" s="248"/>
      <c r="D153" s="242" t="s">
        <v>172</v>
      </c>
      <c r="E153" s="249" t="s">
        <v>1</v>
      </c>
      <c r="F153" s="250" t="s">
        <v>81</v>
      </c>
      <c r="G153" s="248"/>
      <c r="H153" s="251">
        <v>1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7" t="s">
        <v>172</v>
      </c>
      <c r="AU153" s="257" t="s">
        <v>87</v>
      </c>
      <c r="AV153" s="13" t="s">
        <v>87</v>
      </c>
      <c r="AW153" s="13" t="s">
        <v>30</v>
      </c>
      <c r="AX153" s="13" t="s">
        <v>74</v>
      </c>
      <c r="AY153" s="257" t="s">
        <v>155</v>
      </c>
    </row>
    <row r="154" s="14" customFormat="1">
      <c r="A154" s="14"/>
      <c r="B154" s="258"/>
      <c r="C154" s="259"/>
      <c r="D154" s="242" t="s">
        <v>172</v>
      </c>
      <c r="E154" s="260" t="s">
        <v>1</v>
      </c>
      <c r="F154" s="261" t="s">
        <v>174</v>
      </c>
      <c r="G154" s="259"/>
      <c r="H154" s="262">
        <v>1</v>
      </c>
      <c r="I154" s="263"/>
      <c r="J154" s="259"/>
      <c r="K154" s="259"/>
      <c r="L154" s="264"/>
      <c r="M154" s="265"/>
      <c r="N154" s="266"/>
      <c r="O154" s="266"/>
      <c r="P154" s="266"/>
      <c r="Q154" s="266"/>
      <c r="R154" s="266"/>
      <c r="S154" s="266"/>
      <c r="T154" s="26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8" t="s">
        <v>172</v>
      </c>
      <c r="AU154" s="268" t="s">
        <v>87</v>
      </c>
      <c r="AV154" s="14" t="s">
        <v>162</v>
      </c>
      <c r="AW154" s="14" t="s">
        <v>30</v>
      </c>
      <c r="AX154" s="14" t="s">
        <v>81</v>
      </c>
      <c r="AY154" s="268" t="s">
        <v>155</v>
      </c>
    </row>
    <row r="155" s="2" customFormat="1" ht="44.25" customHeight="1">
      <c r="A155" s="38"/>
      <c r="B155" s="39"/>
      <c r="C155" s="228" t="s">
        <v>156</v>
      </c>
      <c r="D155" s="228" t="s">
        <v>158</v>
      </c>
      <c r="E155" s="229" t="s">
        <v>159</v>
      </c>
      <c r="F155" s="230" t="s">
        <v>160</v>
      </c>
      <c r="G155" s="231" t="s">
        <v>161</v>
      </c>
      <c r="H155" s="232">
        <v>4</v>
      </c>
      <c r="I155" s="233"/>
      <c r="J155" s="234">
        <f>ROUND(I155*H155,2)</f>
        <v>0</v>
      </c>
      <c r="K155" s="235"/>
      <c r="L155" s="44"/>
      <c r="M155" s="236" t="s">
        <v>1</v>
      </c>
      <c r="N155" s="237" t="s">
        <v>42</v>
      </c>
      <c r="O155" s="92"/>
      <c r="P155" s="238">
        <f>O155*H155</f>
        <v>0</v>
      </c>
      <c r="Q155" s="238">
        <v>0.039629999999999999</v>
      </c>
      <c r="R155" s="238">
        <f>Q155*H155</f>
        <v>0.15851999999999999</v>
      </c>
      <c r="S155" s="238">
        <v>0</v>
      </c>
      <c r="T155" s="23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0" t="s">
        <v>162</v>
      </c>
      <c r="AT155" s="240" t="s">
        <v>158</v>
      </c>
      <c r="AU155" s="240" t="s">
        <v>87</v>
      </c>
      <c r="AY155" s="17" t="s">
        <v>155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7" t="s">
        <v>163</v>
      </c>
      <c r="BK155" s="241">
        <f>ROUND(I155*H155,2)</f>
        <v>0</v>
      </c>
      <c r="BL155" s="17" t="s">
        <v>162</v>
      </c>
      <c r="BM155" s="240" t="s">
        <v>171</v>
      </c>
    </row>
    <row r="156" s="2" customFormat="1">
      <c r="A156" s="38"/>
      <c r="B156" s="39"/>
      <c r="C156" s="40"/>
      <c r="D156" s="242" t="s">
        <v>164</v>
      </c>
      <c r="E156" s="40"/>
      <c r="F156" s="243" t="s">
        <v>160</v>
      </c>
      <c r="G156" s="40"/>
      <c r="H156" s="40"/>
      <c r="I156" s="244"/>
      <c r="J156" s="40"/>
      <c r="K156" s="40"/>
      <c r="L156" s="44"/>
      <c r="M156" s="245"/>
      <c r="N156" s="246"/>
      <c r="O156" s="92"/>
      <c r="P156" s="92"/>
      <c r="Q156" s="92"/>
      <c r="R156" s="92"/>
      <c r="S156" s="92"/>
      <c r="T156" s="93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164</v>
      </c>
      <c r="AU156" s="17" t="s">
        <v>87</v>
      </c>
    </row>
    <row r="157" s="13" customFormat="1">
      <c r="A157" s="13"/>
      <c r="B157" s="247"/>
      <c r="C157" s="248"/>
      <c r="D157" s="242" t="s">
        <v>172</v>
      </c>
      <c r="E157" s="249" t="s">
        <v>1</v>
      </c>
      <c r="F157" s="250" t="s">
        <v>1140</v>
      </c>
      <c r="G157" s="248"/>
      <c r="H157" s="251">
        <v>4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172</v>
      </c>
      <c r="AU157" s="257" t="s">
        <v>87</v>
      </c>
      <c r="AV157" s="13" t="s">
        <v>87</v>
      </c>
      <c r="AW157" s="13" t="s">
        <v>30</v>
      </c>
      <c r="AX157" s="13" t="s">
        <v>74</v>
      </c>
      <c r="AY157" s="257" t="s">
        <v>155</v>
      </c>
    </row>
    <row r="158" s="14" customFormat="1">
      <c r="A158" s="14"/>
      <c r="B158" s="258"/>
      <c r="C158" s="259"/>
      <c r="D158" s="242" t="s">
        <v>172</v>
      </c>
      <c r="E158" s="260" t="s">
        <v>1</v>
      </c>
      <c r="F158" s="261" t="s">
        <v>174</v>
      </c>
      <c r="G158" s="259"/>
      <c r="H158" s="262">
        <v>4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8" t="s">
        <v>172</v>
      </c>
      <c r="AU158" s="268" t="s">
        <v>87</v>
      </c>
      <c r="AV158" s="14" t="s">
        <v>162</v>
      </c>
      <c r="AW158" s="14" t="s">
        <v>30</v>
      </c>
      <c r="AX158" s="14" t="s">
        <v>81</v>
      </c>
      <c r="AY158" s="268" t="s">
        <v>155</v>
      </c>
    </row>
    <row r="159" s="2" customFormat="1" ht="21.75" customHeight="1">
      <c r="A159" s="38"/>
      <c r="B159" s="39"/>
      <c r="C159" s="228" t="s">
        <v>162</v>
      </c>
      <c r="D159" s="228" t="s">
        <v>158</v>
      </c>
      <c r="E159" s="229" t="s">
        <v>1141</v>
      </c>
      <c r="F159" s="230" t="s">
        <v>1142</v>
      </c>
      <c r="G159" s="231" t="s">
        <v>211</v>
      </c>
      <c r="H159" s="232">
        <v>0.17000000000000001</v>
      </c>
      <c r="I159" s="233"/>
      <c r="J159" s="234">
        <f>ROUND(I159*H159,2)</f>
        <v>0</v>
      </c>
      <c r="K159" s="235"/>
      <c r="L159" s="44"/>
      <c r="M159" s="236" t="s">
        <v>1</v>
      </c>
      <c r="N159" s="237" t="s">
        <v>42</v>
      </c>
      <c r="O159" s="92"/>
      <c r="P159" s="238">
        <f>O159*H159</f>
        <v>0</v>
      </c>
      <c r="Q159" s="238">
        <v>1.94302</v>
      </c>
      <c r="R159" s="238">
        <f>Q159*H159</f>
        <v>0.33031340000000003</v>
      </c>
      <c r="S159" s="238">
        <v>0</v>
      </c>
      <c r="T159" s="23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0" t="s">
        <v>162</v>
      </c>
      <c r="AT159" s="240" t="s">
        <v>158</v>
      </c>
      <c r="AU159" s="240" t="s">
        <v>87</v>
      </c>
      <c r="AY159" s="17" t="s">
        <v>155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7" t="s">
        <v>163</v>
      </c>
      <c r="BK159" s="241">
        <f>ROUND(I159*H159,2)</f>
        <v>0</v>
      </c>
      <c r="BL159" s="17" t="s">
        <v>162</v>
      </c>
      <c r="BM159" s="240" t="s">
        <v>177</v>
      </c>
    </row>
    <row r="160" s="2" customFormat="1">
      <c r="A160" s="38"/>
      <c r="B160" s="39"/>
      <c r="C160" s="40"/>
      <c r="D160" s="242" t="s">
        <v>164</v>
      </c>
      <c r="E160" s="40"/>
      <c r="F160" s="243" t="s">
        <v>1142</v>
      </c>
      <c r="G160" s="40"/>
      <c r="H160" s="40"/>
      <c r="I160" s="244"/>
      <c r="J160" s="40"/>
      <c r="K160" s="40"/>
      <c r="L160" s="44"/>
      <c r="M160" s="245"/>
      <c r="N160" s="246"/>
      <c r="O160" s="92"/>
      <c r="P160" s="92"/>
      <c r="Q160" s="92"/>
      <c r="R160" s="92"/>
      <c r="S160" s="92"/>
      <c r="T160" s="93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164</v>
      </c>
      <c r="AU160" s="17" t="s">
        <v>87</v>
      </c>
    </row>
    <row r="161" s="2" customFormat="1" ht="33" customHeight="1">
      <c r="A161" s="38"/>
      <c r="B161" s="39"/>
      <c r="C161" s="228" t="s">
        <v>163</v>
      </c>
      <c r="D161" s="228" t="s">
        <v>158</v>
      </c>
      <c r="E161" s="229" t="s">
        <v>1143</v>
      </c>
      <c r="F161" s="230" t="s">
        <v>1144</v>
      </c>
      <c r="G161" s="231" t="s">
        <v>227</v>
      </c>
      <c r="H161" s="232">
        <v>0.11</v>
      </c>
      <c r="I161" s="233"/>
      <c r="J161" s="234">
        <f>ROUND(I161*H161,2)</f>
        <v>0</v>
      </c>
      <c r="K161" s="235"/>
      <c r="L161" s="44"/>
      <c r="M161" s="236" t="s">
        <v>1</v>
      </c>
      <c r="N161" s="237" t="s">
        <v>42</v>
      </c>
      <c r="O161" s="92"/>
      <c r="P161" s="238">
        <f>O161*H161</f>
        <v>0</v>
      </c>
      <c r="Q161" s="238">
        <v>1.0900000000000001</v>
      </c>
      <c r="R161" s="238">
        <f>Q161*H161</f>
        <v>0.11990000000000001</v>
      </c>
      <c r="S161" s="238">
        <v>0</v>
      </c>
      <c r="T161" s="23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0" t="s">
        <v>162</v>
      </c>
      <c r="AT161" s="240" t="s">
        <v>158</v>
      </c>
      <c r="AU161" s="240" t="s">
        <v>87</v>
      </c>
      <c r="AY161" s="17" t="s">
        <v>155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7" t="s">
        <v>163</v>
      </c>
      <c r="BK161" s="241">
        <f>ROUND(I161*H161,2)</f>
        <v>0</v>
      </c>
      <c r="BL161" s="17" t="s">
        <v>162</v>
      </c>
      <c r="BM161" s="240" t="s">
        <v>181</v>
      </c>
    </row>
    <row r="162" s="2" customFormat="1">
      <c r="A162" s="38"/>
      <c r="B162" s="39"/>
      <c r="C162" s="40"/>
      <c r="D162" s="242" t="s">
        <v>164</v>
      </c>
      <c r="E162" s="40"/>
      <c r="F162" s="243" t="s">
        <v>1144</v>
      </c>
      <c r="G162" s="40"/>
      <c r="H162" s="40"/>
      <c r="I162" s="244"/>
      <c r="J162" s="40"/>
      <c r="K162" s="40"/>
      <c r="L162" s="44"/>
      <c r="M162" s="245"/>
      <c r="N162" s="246"/>
      <c r="O162" s="92"/>
      <c r="P162" s="92"/>
      <c r="Q162" s="92"/>
      <c r="R162" s="92"/>
      <c r="S162" s="92"/>
      <c r="T162" s="93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164</v>
      </c>
      <c r="AU162" s="17" t="s">
        <v>87</v>
      </c>
    </row>
    <row r="163" s="2" customFormat="1" ht="44.25" customHeight="1">
      <c r="A163" s="38"/>
      <c r="B163" s="39"/>
      <c r="C163" s="228" t="s">
        <v>171</v>
      </c>
      <c r="D163" s="228" t="s">
        <v>158</v>
      </c>
      <c r="E163" s="229" t="s">
        <v>1145</v>
      </c>
      <c r="F163" s="230" t="s">
        <v>1146</v>
      </c>
      <c r="G163" s="231" t="s">
        <v>167</v>
      </c>
      <c r="H163" s="232">
        <v>2.6400000000000001</v>
      </c>
      <c r="I163" s="233"/>
      <c r="J163" s="234">
        <f>ROUND(I163*H163,2)</f>
        <v>0</v>
      </c>
      <c r="K163" s="235"/>
      <c r="L163" s="44"/>
      <c r="M163" s="236" t="s">
        <v>1</v>
      </c>
      <c r="N163" s="237" t="s">
        <v>42</v>
      </c>
      <c r="O163" s="92"/>
      <c r="P163" s="238">
        <f>O163*H163</f>
        <v>0</v>
      </c>
      <c r="Q163" s="238">
        <v>0.080610000000000001</v>
      </c>
      <c r="R163" s="238">
        <f>Q163*H163</f>
        <v>0.21281040000000001</v>
      </c>
      <c r="S163" s="238">
        <v>0</v>
      </c>
      <c r="T163" s="23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0" t="s">
        <v>162</v>
      </c>
      <c r="AT163" s="240" t="s">
        <v>158</v>
      </c>
      <c r="AU163" s="240" t="s">
        <v>87</v>
      </c>
      <c r="AY163" s="17" t="s">
        <v>155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7" t="s">
        <v>163</v>
      </c>
      <c r="BK163" s="241">
        <f>ROUND(I163*H163,2)</f>
        <v>0</v>
      </c>
      <c r="BL163" s="17" t="s">
        <v>162</v>
      </c>
      <c r="BM163" s="240" t="s">
        <v>186</v>
      </c>
    </row>
    <row r="164" s="2" customFormat="1">
      <c r="A164" s="38"/>
      <c r="B164" s="39"/>
      <c r="C164" s="40"/>
      <c r="D164" s="242" t="s">
        <v>164</v>
      </c>
      <c r="E164" s="40"/>
      <c r="F164" s="243" t="s">
        <v>1146</v>
      </c>
      <c r="G164" s="40"/>
      <c r="H164" s="40"/>
      <c r="I164" s="244"/>
      <c r="J164" s="40"/>
      <c r="K164" s="40"/>
      <c r="L164" s="44"/>
      <c r="M164" s="245"/>
      <c r="N164" s="246"/>
      <c r="O164" s="92"/>
      <c r="P164" s="92"/>
      <c r="Q164" s="92"/>
      <c r="R164" s="92"/>
      <c r="S164" s="92"/>
      <c r="T164" s="93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164</v>
      </c>
      <c r="AU164" s="17" t="s">
        <v>87</v>
      </c>
    </row>
    <row r="165" s="13" customFormat="1">
      <c r="A165" s="13"/>
      <c r="B165" s="247"/>
      <c r="C165" s="248"/>
      <c r="D165" s="242" t="s">
        <v>172</v>
      </c>
      <c r="E165" s="249" t="s">
        <v>1</v>
      </c>
      <c r="F165" s="250" t="s">
        <v>1147</v>
      </c>
      <c r="G165" s="248"/>
      <c r="H165" s="251">
        <v>2.6400000000000001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7" t="s">
        <v>172</v>
      </c>
      <c r="AU165" s="257" t="s">
        <v>87</v>
      </c>
      <c r="AV165" s="13" t="s">
        <v>87</v>
      </c>
      <c r="AW165" s="13" t="s">
        <v>30</v>
      </c>
      <c r="AX165" s="13" t="s">
        <v>74</v>
      </c>
      <c r="AY165" s="257" t="s">
        <v>155</v>
      </c>
    </row>
    <row r="166" s="14" customFormat="1">
      <c r="A166" s="14"/>
      <c r="B166" s="258"/>
      <c r="C166" s="259"/>
      <c r="D166" s="242" t="s">
        <v>172</v>
      </c>
      <c r="E166" s="260" t="s">
        <v>1</v>
      </c>
      <c r="F166" s="261" t="s">
        <v>174</v>
      </c>
      <c r="G166" s="259"/>
      <c r="H166" s="262">
        <v>2.6400000000000001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8" t="s">
        <v>172</v>
      </c>
      <c r="AU166" s="268" t="s">
        <v>87</v>
      </c>
      <c r="AV166" s="14" t="s">
        <v>162</v>
      </c>
      <c r="AW166" s="14" t="s">
        <v>30</v>
      </c>
      <c r="AX166" s="14" t="s">
        <v>81</v>
      </c>
      <c r="AY166" s="268" t="s">
        <v>155</v>
      </c>
    </row>
    <row r="167" s="2" customFormat="1" ht="33" customHeight="1">
      <c r="A167" s="38"/>
      <c r="B167" s="39"/>
      <c r="C167" s="228" t="s">
        <v>187</v>
      </c>
      <c r="D167" s="228" t="s">
        <v>158</v>
      </c>
      <c r="E167" s="229" t="s">
        <v>1148</v>
      </c>
      <c r="F167" s="230" t="s">
        <v>1149</v>
      </c>
      <c r="G167" s="231" t="s">
        <v>167</v>
      </c>
      <c r="H167" s="232">
        <v>10.02</v>
      </c>
      <c r="I167" s="233"/>
      <c r="J167" s="234">
        <f>ROUND(I167*H167,2)</f>
        <v>0</v>
      </c>
      <c r="K167" s="235"/>
      <c r="L167" s="44"/>
      <c r="M167" s="236" t="s">
        <v>1</v>
      </c>
      <c r="N167" s="237" t="s">
        <v>42</v>
      </c>
      <c r="O167" s="92"/>
      <c r="P167" s="238">
        <f>O167*H167</f>
        <v>0</v>
      </c>
      <c r="Q167" s="238">
        <v>0.058970000000000002</v>
      </c>
      <c r="R167" s="238">
        <f>Q167*H167</f>
        <v>0.59087939999999994</v>
      </c>
      <c r="S167" s="238">
        <v>0</v>
      </c>
      <c r="T167" s="23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0" t="s">
        <v>162</v>
      </c>
      <c r="AT167" s="240" t="s">
        <v>158</v>
      </c>
      <c r="AU167" s="240" t="s">
        <v>87</v>
      </c>
      <c r="AY167" s="17" t="s">
        <v>155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7" t="s">
        <v>163</v>
      </c>
      <c r="BK167" s="241">
        <f>ROUND(I167*H167,2)</f>
        <v>0</v>
      </c>
      <c r="BL167" s="17" t="s">
        <v>162</v>
      </c>
      <c r="BM167" s="240" t="s">
        <v>190</v>
      </c>
    </row>
    <row r="168" s="2" customFormat="1">
      <c r="A168" s="38"/>
      <c r="B168" s="39"/>
      <c r="C168" s="40"/>
      <c r="D168" s="242" t="s">
        <v>164</v>
      </c>
      <c r="E168" s="40"/>
      <c r="F168" s="243" t="s">
        <v>1149</v>
      </c>
      <c r="G168" s="40"/>
      <c r="H168" s="40"/>
      <c r="I168" s="244"/>
      <c r="J168" s="40"/>
      <c r="K168" s="40"/>
      <c r="L168" s="44"/>
      <c r="M168" s="245"/>
      <c r="N168" s="246"/>
      <c r="O168" s="92"/>
      <c r="P168" s="92"/>
      <c r="Q168" s="92"/>
      <c r="R168" s="92"/>
      <c r="S168" s="92"/>
      <c r="T168" s="93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164</v>
      </c>
      <c r="AU168" s="17" t="s">
        <v>87</v>
      </c>
    </row>
    <row r="169" s="2" customFormat="1" ht="33" customHeight="1">
      <c r="A169" s="38"/>
      <c r="B169" s="39"/>
      <c r="C169" s="228" t="s">
        <v>177</v>
      </c>
      <c r="D169" s="228" t="s">
        <v>158</v>
      </c>
      <c r="E169" s="229" t="s">
        <v>165</v>
      </c>
      <c r="F169" s="230" t="s">
        <v>166</v>
      </c>
      <c r="G169" s="231" t="s">
        <v>167</v>
      </c>
      <c r="H169" s="232">
        <v>33.240000000000002</v>
      </c>
      <c r="I169" s="233"/>
      <c r="J169" s="234">
        <f>ROUND(I169*H169,2)</f>
        <v>0</v>
      </c>
      <c r="K169" s="235"/>
      <c r="L169" s="44"/>
      <c r="M169" s="236" t="s">
        <v>1</v>
      </c>
      <c r="N169" s="237" t="s">
        <v>42</v>
      </c>
      <c r="O169" s="92"/>
      <c r="P169" s="238">
        <f>O169*H169</f>
        <v>0</v>
      </c>
      <c r="Q169" s="238">
        <v>0.07571</v>
      </c>
      <c r="R169" s="238">
        <f>Q169*H169</f>
        <v>2.5166004000000002</v>
      </c>
      <c r="S169" s="238">
        <v>0</v>
      </c>
      <c r="T169" s="23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0" t="s">
        <v>162</v>
      </c>
      <c r="AT169" s="240" t="s">
        <v>158</v>
      </c>
      <c r="AU169" s="240" t="s">
        <v>87</v>
      </c>
      <c r="AY169" s="17" t="s">
        <v>155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7" t="s">
        <v>163</v>
      </c>
      <c r="BK169" s="241">
        <f>ROUND(I169*H169,2)</f>
        <v>0</v>
      </c>
      <c r="BL169" s="17" t="s">
        <v>162</v>
      </c>
      <c r="BM169" s="240" t="s">
        <v>193</v>
      </c>
    </row>
    <row r="170" s="2" customFormat="1">
      <c r="A170" s="38"/>
      <c r="B170" s="39"/>
      <c r="C170" s="40"/>
      <c r="D170" s="242" t="s">
        <v>164</v>
      </c>
      <c r="E170" s="40"/>
      <c r="F170" s="243" t="s">
        <v>166</v>
      </c>
      <c r="G170" s="40"/>
      <c r="H170" s="40"/>
      <c r="I170" s="244"/>
      <c r="J170" s="40"/>
      <c r="K170" s="40"/>
      <c r="L170" s="44"/>
      <c r="M170" s="245"/>
      <c r="N170" s="246"/>
      <c r="O170" s="92"/>
      <c r="P170" s="92"/>
      <c r="Q170" s="92"/>
      <c r="R170" s="92"/>
      <c r="S170" s="92"/>
      <c r="T170" s="93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164</v>
      </c>
      <c r="AU170" s="17" t="s">
        <v>87</v>
      </c>
    </row>
    <row r="171" s="2" customFormat="1" ht="21.75" customHeight="1">
      <c r="A171" s="38"/>
      <c r="B171" s="39"/>
      <c r="C171" s="228" t="s">
        <v>195</v>
      </c>
      <c r="D171" s="228" t="s">
        <v>158</v>
      </c>
      <c r="E171" s="229" t="s">
        <v>1150</v>
      </c>
      <c r="F171" s="230" t="s">
        <v>1151</v>
      </c>
      <c r="G171" s="231" t="s">
        <v>170</v>
      </c>
      <c r="H171" s="232">
        <v>3.1000000000000001</v>
      </c>
      <c r="I171" s="233"/>
      <c r="J171" s="234">
        <f>ROUND(I171*H171,2)</f>
        <v>0</v>
      </c>
      <c r="K171" s="235"/>
      <c r="L171" s="44"/>
      <c r="M171" s="236" t="s">
        <v>1</v>
      </c>
      <c r="N171" s="237" t="s">
        <v>42</v>
      </c>
      <c r="O171" s="92"/>
      <c r="P171" s="238">
        <f>O171*H171</f>
        <v>0</v>
      </c>
      <c r="Q171" s="238">
        <v>8.0000000000000007E-05</v>
      </c>
      <c r="R171" s="238">
        <f>Q171*H171</f>
        <v>0.00024800000000000001</v>
      </c>
      <c r="S171" s="238">
        <v>0</v>
      </c>
      <c r="T171" s="23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0" t="s">
        <v>162</v>
      </c>
      <c r="AT171" s="240" t="s">
        <v>158</v>
      </c>
      <c r="AU171" s="240" t="s">
        <v>87</v>
      </c>
      <c r="AY171" s="17" t="s">
        <v>155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7" t="s">
        <v>163</v>
      </c>
      <c r="BK171" s="241">
        <f>ROUND(I171*H171,2)</f>
        <v>0</v>
      </c>
      <c r="BL171" s="17" t="s">
        <v>162</v>
      </c>
      <c r="BM171" s="240" t="s">
        <v>198</v>
      </c>
    </row>
    <row r="172" s="2" customFormat="1">
      <c r="A172" s="38"/>
      <c r="B172" s="39"/>
      <c r="C172" s="40"/>
      <c r="D172" s="242" t="s">
        <v>164</v>
      </c>
      <c r="E172" s="40"/>
      <c r="F172" s="243" t="s">
        <v>1151</v>
      </c>
      <c r="G172" s="40"/>
      <c r="H172" s="40"/>
      <c r="I172" s="244"/>
      <c r="J172" s="40"/>
      <c r="K172" s="40"/>
      <c r="L172" s="44"/>
      <c r="M172" s="245"/>
      <c r="N172" s="246"/>
      <c r="O172" s="92"/>
      <c r="P172" s="92"/>
      <c r="Q172" s="92"/>
      <c r="R172" s="92"/>
      <c r="S172" s="92"/>
      <c r="T172" s="93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164</v>
      </c>
      <c r="AU172" s="17" t="s">
        <v>87</v>
      </c>
    </row>
    <row r="173" s="13" customFormat="1">
      <c r="A173" s="13"/>
      <c r="B173" s="247"/>
      <c r="C173" s="248"/>
      <c r="D173" s="242" t="s">
        <v>172</v>
      </c>
      <c r="E173" s="249" t="s">
        <v>1</v>
      </c>
      <c r="F173" s="250" t="s">
        <v>1152</v>
      </c>
      <c r="G173" s="248"/>
      <c r="H173" s="251">
        <v>3.1000000000000001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7" t="s">
        <v>172</v>
      </c>
      <c r="AU173" s="257" t="s">
        <v>87</v>
      </c>
      <c r="AV173" s="13" t="s">
        <v>87</v>
      </c>
      <c r="AW173" s="13" t="s">
        <v>30</v>
      </c>
      <c r="AX173" s="13" t="s">
        <v>74</v>
      </c>
      <c r="AY173" s="257" t="s">
        <v>155</v>
      </c>
    </row>
    <row r="174" s="14" customFormat="1">
      <c r="A174" s="14"/>
      <c r="B174" s="258"/>
      <c r="C174" s="259"/>
      <c r="D174" s="242" t="s">
        <v>172</v>
      </c>
      <c r="E174" s="260" t="s">
        <v>1</v>
      </c>
      <c r="F174" s="261" t="s">
        <v>174</v>
      </c>
      <c r="G174" s="259"/>
      <c r="H174" s="262">
        <v>3.1000000000000001</v>
      </c>
      <c r="I174" s="263"/>
      <c r="J174" s="259"/>
      <c r="K174" s="259"/>
      <c r="L174" s="264"/>
      <c r="M174" s="265"/>
      <c r="N174" s="266"/>
      <c r="O174" s="266"/>
      <c r="P174" s="266"/>
      <c r="Q174" s="266"/>
      <c r="R174" s="266"/>
      <c r="S174" s="266"/>
      <c r="T174" s="26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8" t="s">
        <v>172</v>
      </c>
      <c r="AU174" s="268" t="s">
        <v>87</v>
      </c>
      <c r="AV174" s="14" t="s">
        <v>162</v>
      </c>
      <c r="AW174" s="14" t="s">
        <v>30</v>
      </c>
      <c r="AX174" s="14" t="s">
        <v>81</v>
      </c>
      <c r="AY174" s="268" t="s">
        <v>155</v>
      </c>
    </row>
    <row r="175" s="2" customFormat="1" ht="21.75" customHeight="1">
      <c r="A175" s="38"/>
      <c r="B175" s="39"/>
      <c r="C175" s="228" t="s">
        <v>181</v>
      </c>
      <c r="D175" s="228" t="s">
        <v>158</v>
      </c>
      <c r="E175" s="229" t="s">
        <v>168</v>
      </c>
      <c r="F175" s="230" t="s">
        <v>169</v>
      </c>
      <c r="G175" s="231" t="s">
        <v>170</v>
      </c>
      <c r="H175" s="232">
        <v>10.1</v>
      </c>
      <c r="I175" s="233"/>
      <c r="J175" s="234">
        <f>ROUND(I175*H175,2)</f>
        <v>0</v>
      </c>
      <c r="K175" s="235"/>
      <c r="L175" s="44"/>
      <c r="M175" s="236" t="s">
        <v>1</v>
      </c>
      <c r="N175" s="237" t="s">
        <v>42</v>
      </c>
      <c r="O175" s="92"/>
      <c r="P175" s="238">
        <f>O175*H175</f>
        <v>0</v>
      </c>
      <c r="Q175" s="238">
        <v>0.00012</v>
      </c>
      <c r="R175" s="238">
        <f>Q175*H175</f>
        <v>0.001212</v>
      </c>
      <c r="S175" s="238">
        <v>0</v>
      </c>
      <c r="T175" s="23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0" t="s">
        <v>162</v>
      </c>
      <c r="AT175" s="240" t="s">
        <v>158</v>
      </c>
      <c r="AU175" s="240" t="s">
        <v>87</v>
      </c>
      <c r="AY175" s="17" t="s">
        <v>155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7" t="s">
        <v>163</v>
      </c>
      <c r="BK175" s="241">
        <f>ROUND(I175*H175,2)</f>
        <v>0</v>
      </c>
      <c r="BL175" s="17" t="s">
        <v>162</v>
      </c>
      <c r="BM175" s="240" t="s">
        <v>201</v>
      </c>
    </row>
    <row r="176" s="2" customFormat="1">
      <c r="A176" s="38"/>
      <c r="B176" s="39"/>
      <c r="C176" s="40"/>
      <c r="D176" s="242" t="s">
        <v>164</v>
      </c>
      <c r="E176" s="40"/>
      <c r="F176" s="243" t="s">
        <v>169</v>
      </c>
      <c r="G176" s="40"/>
      <c r="H176" s="40"/>
      <c r="I176" s="244"/>
      <c r="J176" s="40"/>
      <c r="K176" s="40"/>
      <c r="L176" s="44"/>
      <c r="M176" s="245"/>
      <c r="N176" s="246"/>
      <c r="O176" s="92"/>
      <c r="P176" s="92"/>
      <c r="Q176" s="92"/>
      <c r="R176" s="92"/>
      <c r="S176" s="92"/>
      <c r="T176" s="93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164</v>
      </c>
      <c r="AU176" s="17" t="s">
        <v>87</v>
      </c>
    </row>
    <row r="177" s="13" customFormat="1">
      <c r="A177" s="13"/>
      <c r="B177" s="247"/>
      <c r="C177" s="248"/>
      <c r="D177" s="242" t="s">
        <v>172</v>
      </c>
      <c r="E177" s="249" t="s">
        <v>1</v>
      </c>
      <c r="F177" s="250" t="s">
        <v>1153</v>
      </c>
      <c r="G177" s="248"/>
      <c r="H177" s="251">
        <v>8.9000000000000004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7" t="s">
        <v>172</v>
      </c>
      <c r="AU177" s="257" t="s">
        <v>87</v>
      </c>
      <c r="AV177" s="13" t="s">
        <v>87</v>
      </c>
      <c r="AW177" s="13" t="s">
        <v>30</v>
      </c>
      <c r="AX177" s="13" t="s">
        <v>74</v>
      </c>
      <c r="AY177" s="257" t="s">
        <v>155</v>
      </c>
    </row>
    <row r="178" s="13" customFormat="1">
      <c r="A178" s="13"/>
      <c r="B178" s="247"/>
      <c r="C178" s="248"/>
      <c r="D178" s="242" t="s">
        <v>172</v>
      </c>
      <c r="E178" s="249" t="s">
        <v>1</v>
      </c>
      <c r="F178" s="250" t="s">
        <v>1154</v>
      </c>
      <c r="G178" s="248"/>
      <c r="H178" s="251">
        <v>1.2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7" t="s">
        <v>172</v>
      </c>
      <c r="AU178" s="257" t="s">
        <v>87</v>
      </c>
      <c r="AV178" s="13" t="s">
        <v>87</v>
      </c>
      <c r="AW178" s="13" t="s">
        <v>30</v>
      </c>
      <c r="AX178" s="13" t="s">
        <v>74</v>
      </c>
      <c r="AY178" s="257" t="s">
        <v>155</v>
      </c>
    </row>
    <row r="179" s="14" customFormat="1">
      <c r="A179" s="14"/>
      <c r="B179" s="258"/>
      <c r="C179" s="259"/>
      <c r="D179" s="242" t="s">
        <v>172</v>
      </c>
      <c r="E179" s="260" t="s">
        <v>1</v>
      </c>
      <c r="F179" s="261" t="s">
        <v>174</v>
      </c>
      <c r="G179" s="259"/>
      <c r="H179" s="262">
        <v>10.1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8" t="s">
        <v>172</v>
      </c>
      <c r="AU179" s="268" t="s">
        <v>87</v>
      </c>
      <c r="AV179" s="14" t="s">
        <v>162</v>
      </c>
      <c r="AW179" s="14" t="s">
        <v>30</v>
      </c>
      <c r="AX179" s="14" t="s">
        <v>81</v>
      </c>
      <c r="AY179" s="268" t="s">
        <v>155</v>
      </c>
    </row>
    <row r="180" s="2" customFormat="1" ht="21.75" customHeight="1">
      <c r="A180" s="38"/>
      <c r="B180" s="39"/>
      <c r="C180" s="228" t="s">
        <v>202</v>
      </c>
      <c r="D180" s="228" t="s">
        <v>158</v>
      </c>
      <c r="E180" s="229" t="s">
        <v>175</v>
      </c>
      <c r="F180" s="230" t="s">
        <v>176</v>
      </c>
      <c r="G180" s="231" t="s">
        <v>170</v>
      </c>
      <c r="H180" s="232">
        <v>33.659999999999997</v>
      </c>
      <c r="I180" s="233"/>
      <c r="J180" s="234">
        <f>ROUND(I180*H180,2)</f>
        <v>0</v>
      </c>
      <c r="K180" s="235"/>
      <c r="L180" s="44"/>
      <c r="M180" s="236" t="s">
        <v>1</v>
      </c>
      <c r="N180" s="237" t="s">
        <v>42</v>
      </c>
      <c r="O180" s="92"/>
      <c r="P180" s="238">
        <f>O180*H180</f>
        <v>0</v>
      </c>
      <c r="Q180" s="238">
        <v>0.00012999999999999999</v>
      </c>
      <c r="R180" s="238">
        <f>Q180*H180</f>
        <v>0.0043757999999999991</v>
      </c>
      <c r="S180" s="238">
        <v>0</v>
      </c>
      <c r="T180" s="23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0" t="s">
        <v>162</v>
      </c>
      <c r="AT180" s="240" t="s">
        <v>158</v>
      </c>
      <c r="AU180" s="240" t="s">
        <v>87</v>
      </c>
      <c r="AY180" s="17" t="s">
        <v>155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7" t="s">
        <v>163</v>
      </c>
      <c r="BK180" s="241">
        <f>ROUND(I180*H180,2)</f>
        <v>0</v>
      </c>
      <c r="BL180" s="17" t="s">
        <v>162</v>
      </c>
      <c r="BM180" s="240" t="s">
        <v>205</v>
      </c>
    </row>
    <row r="181" s="2" customFormat="1">
      <c r="A181" s="38"/>
      <c r="B181" s="39"/>
      <c r="C181" s="40"/>
      <c r="D181" s="242" t="s">
        <v>164</v>
      </c>
      <c r="E181" s="40"/>
      <c r="F181" s="243" t="s">
        <v>176</v>
      </c>
      <c r="G181" s="40"/>
      <c r="H181" s="40"/>
      <c r="I181" s="244"/>
      <c r="J181" s="40"/>
      <c r="K181" s="40"/>
      <c r="L181" s="44"/>
      <c r="M181" s="245"/>
      <c r="N181" s="246"/>
      <c r="O181" s="92"/>
      <c r="P181" s="92"/>
      <c r="Q181" s="92"/>
      <c r="R181" s="92"/>
      <c r="S181" s="92"/>
      <c r="T181" s="93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164</v>
      </c>
      <c r="AU181" s="17" t="s">
        <v>87</v>
      </c>
    </row>
    <row r="182" s="13" customFormat="1">
      <c r="A182" s="13"/>
      <c r="B182" s="247"/>
      <c r="C182" s="248"/>
      <c r="D182" s="242" t="s">
        <v>172</v>
      </c>
      <c r="E182" s="249" t="s">
        <v>1</v>
      </c>
      <c r="F182" s="250" t="s">
        <v>1155</v>
      </c>
      <c r="G182" s="248"/>
      <c r="H182" s="251">
        <v>26.18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7" t="s">
        <v>172</v>
      </c>
      <c r="AU182" s="257" t="s">
        <v>87</v>
      </c>
      <c r="AV182" s="13" t="s">
        <v>87</v>
      </c>
      <c r="AW182" s="13" t="s">
        <v>30</v>
      </c>
      <c r="AX182" s="13" t="s">
        <v>74</v>
      </c>
      <c r="AY182" s="257" t="s">
        <v>155</v>
      </c>
    </row>
    <row r="183" s="13" customFormat="1">
      <c r="A183" s="13"/>
      <c r="B183" s="247"/>
      <c r="C183" s="248"/>
      <c r="D183" s="242" t="s">
        <v>172</v>
      </c>
      <c r="E183" s="249" t="s">
        <v>1</v>
      </c>
      <c r="F183" s="250" t="s">
        <v>1156</v>
      </c>
      <c r="G183" s="248"/>
      <c r="H183" s="251">
        <v>7.4800000000000004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172</v>
      </c>
      <c r="AU183" s="257" t="s">
        <v>87</v>
      </c>
      <c r="AV183" s="13" t="s">
        <v>87</v>
      </c>
      <c r="AW183" s="13" t="s">
        <v>30</v>
      </c>
      <c r="AX183" s="13" t="s">
        <v>74</v>
      </c>
      <c r="AY183" s="257" t="s">
        <v>155</v>
      </c>
    </row>
    <row r="184" s="14" customFormat="1">
      <c r="A184" s="14"/>
      <c r="B184" s="258"/>
      <c r="C184" s="259"/>
      <c r="D184" s="242" t="s">
        <v>172</v>
      </c>
      <c r="E184" s="260" t="s">
        <v>1</v>
      </c>
      <c r="F184" s="261" t="s">
        <v>174</v>
      </c>
      <c r="G184" s="259"/>
      <c r="H184" s="262">
        <v>33.659999999999997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8" t="s">
        <v>172</v>
      </c>
      <c r="AU184" s="268" t="s">
        <v>87</v>
      </c>
      <c r="AV184" s="14" t="s">
        <v>162</v>
      </c>
      <c r="AW184" s="14" t="s">
        <v>30</v>
      </c>
      <c r="AX184" s="14" t="s">
        <v>81</v>
      </c>
      <c r="AY184" s="268" t="s">
        <v>155</v>
      </c>
    </row>
    <row r="185" s="2" customFormat="1" ht="33" customHeight="1">
      <c r="A185" s="38"/>
      <c r="B185" s="39"/>
      <c r="C185" s="228" t="s">
        <v>186</v>
      </c>
      <c r="D185" s="228" t="s">
        <v>158</v>
      </c>
      <c r="E185" s="229" t="s">
        <v>1157</v>
      </c>
      <c r="F185" s="230" t="s">
        <v>1158</v>
      </c>
      <c r="G185" s="231" t="s">
        <v>167</v>
      </c>
      <c r="H185" s="232">
        <v>1.04</v>
      </c>
      <c r="I185" s="233"/>
      <c r="J185" s="234">
        <f>ROUND(I185*H185,2)</f>
        <v>0</v>
      </c>
      <c r="K185" s="235"/>
      <c r="L185" s="44"/>
      <c r="M185" s="236" t="s">
        <v>1</v>
      </c>
      <c r="N185" s="237" t="s">
        <v>42</v>
      </c>
      <c r="O185" s="92"/>
      <c r="P185" s="238">
        <f>O185*H185</f>
        <v>0</v>
      </c>
      <c r="Q185" s="238">
        <v>0.17818000000000001</v>
      </c>
      <c r="R185" s="238">
        <f>Q185*H185</f>
        <v>0.18530720000000001</v>
      </c>
      <c r="S185" s="238">
        <v>0</v>
      </c>
      <c r="T185" s="239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0" t="s">
        <v>162</v>
      </c>
      <c r="AT185" s="240" t="s">
        <v>158</v>
      </c>
      <c r="AU185" s="240" t="s">
        <v>87</v>
      </c>
      <c r="AY185" s="17" t="s">
        <v>155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7" t="s">
        <v>163</v>
      </c>
      <c r="BK185" s="241">
        <f>ROUND(I185*H185,2)</f>
        <v>0</v>
      </c>
      <c r="BL185" s="17" t="s">
        <v>162</v>
      </c>
      <c r="BM185" s="240" t="s">
        <v>212</v>
      </c>
    </row>
    <row r="186" s="2" customFormat="1">
      <c r="A186" s="38"/>
      <c r="B186" s="39"/>
      <c r="C186" s="40"/>
      <c r="D186" s="242" t="s">
        <v>164</v>
      </c>
      <c r="E186" s="40"/>
      <c r="F186" s="243" t="s">
        <v>1158</v>
      </c>
      <c r="G186" s="40"/>
      <c r="H186" s="40"/>
      <c r="I186" s="244"/>
      <c r="J186" s="40"/>
      <c r="K186" s="40"/>
      <c r="L186" s="44"/>
      <c r="M186" s="245"/>
      <c r="N186" s="246"/>
      <c r="O186" s="92"/>
      <c r="P186" s="92"/>
      <c r="Q186" s="92"/>
      <c r="R186" s="92"/>
      <c r="S186" s="92"/>
      <c r="T186" s="93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164</v>
      </c>
      <c r="AU186" s="17" t="s">
        <v>87</v>
      </c>
    </row>
    <row r="187" s="12" customFormat="1" ht="22.8" customHeight="1">
      <c r="A187" s="12"/>
      <c r="B187" s="212"/>
      <c r="C187" s="213"/>
      <c r="D187" s="214" t="s">
        <v>73</v>
      </c>
      <c r="E187" s="226" t="s">
        <v>162</v>
      </c>
      <c r="F187" s="226" t="s">
        <v>1159</v>
      </c>
      <c r="G187" s="213"/>
      <c r="H187" s="213"/>
      <c r="I187" s="216"/>
      <c r="J187" s="227">
        <f>BK187</f>
        <v>0</v>
      </c>
      <c r="K187" s="213"/>
      <c r="L187" s="218"/>
      <c r="M187" s="219"/>
      <c r="N187" s="220"/>
      <c r="O187" s="220"/>
      <c r="P187" s="221">
        <f>SUM(P188:P192)</f>
        <v>0</v>
      </c>
      <c r="Q187" s="220"/>
      <c r="R187" s="221">
        <f>SUM(R188:R192)</f>
        <v>0.18224000000000001</v>
      </c>
      <c r="S187" s="220"/>
      <c r="T187" s="222">
        <f>SUM(T188:T192)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3" t="s">
        <v>81</v>
      </c>
      <c r="AT187" s="224" t="s">
        <v>73</v>
      </c>
      <c r="AU187" s="224" t="s">
        <v>81</v>
      </c>
      <c r="AY187" s="223" t="s">
        <v>155</v>
      </c>
      <c r="BK187" s="225">
        <f>SUM(BK188:BK192)</f>
        <v>0</v>
      </c>
    </row>
    <row r="188" s="2" customFormat="1" ht="33" customHeight="1">
      <c r="A188" s="38"/>
      <c r="B188" s="39"/>
      <c r="C188" s="228" t="s">
        <v>213</v>
      </c>
      <c r="D188" s="228" t="s">
        <v>158</v>
      </c>
      <c r="E188" s="229" t="s">
        <v>1160</v>
      </c>
      <c r="F188" s="230" t="s">
        <v>1161</v>
      </c>
      <c r="G188" s="231" t="s">
        <v>161</v>
      </c>
      <c r="H188" s="232">
        <v>8</v>
      </c>
      <c r="I188" s="233"/>
      <c r="J188" s="234">
        <f>ROUND(I188*H188,2)</f>
        <v>0</v>
      </c>
      <c r="K188" s="235"/>
      <c r="L188" s="44"/>
      <c r="M188" s="236" t="s">
        <v>1</v>
      </c>
      <c r="N188" s="237" t="s">
        <v>42</v>
      </c>
      <c r="O188" s="92"/>
      <c r="P188" s="238">
        <f>O188*H188</f>
        <v>0</v>
      </c>
      <c r="Q188" s="238">
        <v>0.022780000000000002</v>
      </c>
      <c r="R188" s="238">
        <f>Q188*H188</f>
        <v>0.18224000000000001</v>
      </c>
      <c r="S188" s="238">
        <v>0</v>
      </c>
      <c r="T188" s="239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0" t="s">
        <v>162</v>
      </c>
      <c r="AT188" s="240" t="s">
        <v>158</v>
      </c>
      <c r="AU188" s="240" t="s">
        <v>87</v>
      </c>
      <c r="AY188" s="17" t="s">
        <v>155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7" t="s">
        <v>163</v>
      </c>
      <c r="BK188" s="241">
        <f>ROUND(I188*H188,2)</f>
        <v>0</v>
      </c>
      <c r="BL188" s="17" t="s">
        <v>162</v>
      </c>
      <c r="BM188" s="240" t="s">
        <v>216</v>
      </c>
    </row>
    <row r="189" s="2" customFormat="1">
      <c r="A189" s="38"/>
      <c r="B189" s="39"/>
      <c r="C189" s="40"/>
      <c r="D189" s="242" t="s">
        <v>164</v>
      </c>
      <c r="E189" s="40"/>
      <c r="F189" s="243" t="s">
        <v>1161</v>
      </c>
      <c r="G189" s="40"/>
      <c r="H189" s="40"/>
      <c r="I189" s="244"/>
      <c r="J189" s="40"/>
      <c r="K189" s="40"/>
      <c r="L189" s="44"/>
      <c r="M189" s="245"/>
      <c r="N189" s="246"/>
      <c r="O189" s="92"/>
      <c r="P189" s="92"/>
      <c r="Q189" s="92"/>
      <c r="R189" s="92"/>
      <c r="S189" s="92"/>
      <c r="T189" s="93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164</v>
      </c>
      <c r="AU189" s="17" t="s">
        <v>87</v>
      </c>
    </row>
    <row r="190" s="13" customFormat="1">
      <c r="A190" s="13"/>
      <c r="B190" s="247"/>
      <c r="C190" s="248"/>
      <c r="D190" s="242" t="s">
        <v>172</v>
      </c>
      <c r="E190" s="249" t="s">
        <v>1</v>
      </c>
      <c r="F190" s="250" t="s">
        <v>1162</v>
      </c>
      <c r="G190" s="248"/>
      <c r="H190" s="251">
        <v>4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172</v>
      </c>
      <c r="AU190" s="257" t="s">
        <v>87</v>
      </c>
      <c r="AV190" s="13" t="s">
        <v>87</v>
      </c>
      <c r="AW190" s="13" t="s">
        <v>30</v>
      </c>
      <c r="AX190" s="13" t="s">
        <v>74</v>
      </c>
      <c r="AY190" s="257" t="s">
        <v>155</v>
      </c>
    </row>
    <row r="191" s="13" customFormat="1">
      <c r="A191" s="13"/>
      <c r="B191" s="247"/>
      <c r="C191" s="248"/>
      <c r="D191" s="242" t="s">
        <v>172</v>
      </c>
      <c r="E191" s="249" t="s">
        <v>1</v>
      </c>
      <c r="F191" s="250" t="s">
        <v>1163</v>
      </c>
      <c r="G191" s="248"/>
      <c r="H191" s="251">
        <v>4</v>
      </c>
      <c r="I191" s="252"/>
      <c r="J191" s="248"/>
      <c r="K191" s="248"/>
      <c r="L191" s="253"/>
      <c r="M191" s="254"/>
      <c r="N191" s="255"/>
      <c r="O191" s="255"/>
      <c r="P191" s="255"/>
      <c r="Q191" s="255"/>
      <c r="R191" s="255"/>
      <c r="S191" s="255"/>
      <c r="T191" s="25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7" t="s">
        <v>172</v>
      </c>
      <c r="AU191" s="257" t="s">
        <v>87</v>
      </c>
      <c r="AV191" s="13" t="s">
        <v>87</v>
      </c>
      <c r="AW191" s="13" t="s">
        <v>30</v>
      </c>
      <c r="AX191" s="13" t="s">
        <v>74</v>
      </c>
      <c r="AY191" s="257" t="s">
        <v>155</v>
      </c>
    </row>
    <row r="192" s="14" customFormat="1">
      <c r="A192" s="14"/>
      <c r="B192" s="258"/>
      <c r="C192" s="259"/>
      <c r="D192" s="242" t="s">
        <v>172</v>
      </c>
      <c r="E192" s="260" t="s">
        <v>1</v>
      </c>
      <c r="F192" s="261" t="s">
        <v>174</v>
      </c>
      <c r="G192" s="259"/>
      <c r="H192" s="262">
        <v>8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8" t="s">
        <v>172</v>
      </c>
      <c r="AU192" s="268" t="s">
        <v>87</v>
      </c>
      <c r="AV192" s="14" t="s">
        <v>162</v>
      </c>
      <c r="AW192" s="14" t="s">
        <v>30</v>
      </c>
      <c r="AX192" s="14" t="s">
        <v>81</v>
      </c>
      <c r="AY192" s="268" t="s">
        <v>155</v>
      </c>
    </row>
    <row r="193" s="12" customFormat="1" ht="22.8" customHeight="1">
      <c r="A193" s="12"/>
      <c r="B193" s="212"/>
      <c r="C193" s="213"/>
      <c r="D193" s="214" t="s">
        <v>73</v>
      </c>
      <c r="E193" s="226" t="s">
        <v>171</v>
      </c>
      <c r="F193" s="226" t="s">
        <v>183</v>
      </c>
      <c r="G193" s="213"/>
      <c r="H193" s="213"/>
      <c r="I193" s="216"/>
      <c r="J193" s="227">
        <f>BK193</f>
        <v>0</v>
      </c>
      <c r="K193" s="213"/>
      <c r="L193" s="218"/>
      <c r="M193" s="219"/>
      <c r="N193" s="220"/>
      <c r="O193" s="220"/>
      <c r="P193" s="221">
        <f>SUM(P194:P261)</f>
        <v>0</v>
      </c>
      <c r="Q193" s="220"/>
      <c r="R193" s="221">
        <f>SUM(R194:R261)</f>
        <v>27.777786299999999</v>
      </c>
      <c r="S193" s="220"/>
      <c r="T193" s="222">
        <f>SUM(T194:T261)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3" t="s">
        <v>81</v>
      </c>
      <c r="AT193" s="224" t="s">
        <v>73</v>
      </c>
      <c r="AU193" s="224" t="s">
        <v>81</v>
      </c>
      <c r="AY193" s="223" t="s">
        <v>155</v>
      </c>
      <c r="BK193" s="225">
        <f>SUM(BK194:BK261)</f>
        <v>0</v>
      </c>
    </row>
    <row r="194" s="2" customFormat="1" ht="33" customHeight="1">
      <c r="A194" s="38"/>
      <c r="B194" s="39"/>
      <c r="C194" s="228" t="s">
        <v>190</v>
      </c>
      <c r="D194" s="228" t="s">
        <v>158</v>
      </c>
      <c r="E194" s="229" t="s">
        <v>184</v>
      </c>
      <c r="F194" s="230" t="s">
        <v>185</v>
      </c>
      <c r="G194" s="231" t="s">
        <v>167</v>
      </c>
      <c r="H194" s="232">
        <v>334.49000000000001</v>
      </c>
      <c r="I194" s="233"/>
      <c r="J194" s="234">
        <f>ROUND(I194*H194,2)</f>
        <v>0</v>
      </c>
      <c r="K194" s="235"/>
      <c r="L194" s="44"/>
      <c r="M194" s="236" t="s">
        <v>1</v>
      </c>
      <c r="N194" s="237" t="s">
        <v>42</v>
      </c>
      <c r="O194" s="92"/>
      <c r="P194" s="238">
        <f>O194*H194</f>
        <v>0</v>
      </c>
      <c r="Q194" s="238">
        <v>0.0043800000000000002</v>
      </c>
      <c r="R194" s="238">
        <f>Q194*H194</f>
        <v>1.4650662000000001</v>
      </c>
      <c r="S194" s="238">
        <v>0</v>
      </c>
      <c r="T194" s="239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0" t="s">
        <v>162</v>
      </c>
      <c r="AT194" s="240" t="s">
        <v>158</v>
      </c>
      <c r="AU194" s="240" t="s">
        <v>87</v>
      </c>
      <c r="AY194" s="17" t="s">
        <v>155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7" t="s">
        <v>163</v>
      </c>
      <c r="BK194" s="241">
        <f>ROUND(I194*H194,2)</f>
        <v>0</v>
      </c>
      <c r="BL194" s="17" t="s">
        <v>162</v>
      </c>
      <c r="BM194" s="240" t="s">
        <v>220</v>
      </c>
    </row>
    <row r="195" s="2" customFormat="1">
      <c r="A195" s="38"/>
      <c r="B195" s="39"/>
      <c r="C195" s="40"/>
      <c r="D195" s="242" t="s">
        <v>164</v>
      </c>
      <c r="E195" s="40"/>
      <c r="F195" s="243" t="s">
        <v>185</v>
      </c>
      <c r="G195" s="40"/>
      <c r="H195" s="40"/>
      <c r="I195" s="244"/>
      <c r="J195" s="40"/>
      <c r="K195" s="40"/>
      <c r="L195" s="44"/>
      <c r="M195" s="245"/>
      <c r="N195" s="246"/>
      <c r="O195" s="92"/>
      <c r="P195" s="92"/>
      <c r="Q195" s="92"/>
      <c r="R195" s="92"/>
      <c r="S195" s="92"/>
      <c r="T195" s="93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164</v>
      </c>
      <c r="AU195" s="17" t="s">
        <v>87</v>
      </c>
    </row>
    <row r="196" s="2" customFormat="1" ht="21.75" customHeight="1">
      <c r="A196" s="38"/>
      <c r="B196" s="39"/>
      <c r="C196" s="228" t="s">
        <v>8</v>
      </c>
      <c r="D196" s="228" t="s">
        <v>158</v>
      </c>
      <c r="E196" s="229" t="s">
        <v>188</v>
      </c>
      <c r="F196" s="230" t="s">
        <v>189</v>
      </c>
      <c r="G196" s="231" t="s">
        <v>167</v>
      </c>
      <c r="H196" s="232">
        <v>334.49000000000001</v>
      </c>
      <c r="I196" s="233"/>
      <c r="J196" s="234">
        <f>ROUND(I196*H196,2)</f>
        <v>0</v>
      </c>
      <c r="K196" s="235"/>
      <c r="L196" s="44"/>
      <c r="M196" s="236" t="s">
        <v>1</v>
      </c>
      <c r="N196" s="237" t="s">
        <v>42</v>
      </c>
      <c r="O196" s="92"/>
      <c r="P196" s="238">
        <f>O196*H196</f>
        <v>0</v>
      </c>
      <c r="Q196" s="238">
        <v>0.0030000000000000001</v>
      </c>
      <c r="R196" s="238">
        <f>Q196*H196</f>
        <v>1.0034700000000001</v>
      </c>
      <c r="S196" s="238">
        <v>0</v>
      </c>
      <c r="T196" s="239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0" t="s">
        <v>162</v>
      </c>
      <c r="AT196" s="240" t="s">
        <v>158</v>
      </c>
      <c r="AU196" s="240" t="s">
        <v>87</v>
      </c>
      <c r="AY196" s="17" t="s">
        <v>155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7" t="s">
        <v>163</v>
      </c>
      <c r="BK196" s="241">
        <f>ROUND(I196*H196,2)</f>
        <v>0</v>
      </c>
      <c r="BL196" s="17" t="s">
        <v>162</v>
      </c>
      <c r="BM196" s="240" t="s">
        <v>224</v>
      </c>
    </row>
    <row r="197" s="2" customFormat="1">
      <c r="A197" s="38"/>
      <c r="B197" s="39"/>
      <c r="C197" s="40"/>
      <c r="D197" s="242" t="s">
        <v>164</v>
      </c>
      <c r="E197" s="40"/>
      <c r="F197" s="243" t="s">
        <v>189</v>
      </c>
      <c r="G197" s="40"/>
      <c r="H197" s="40"/>
      <c r="I197" s="244"/>
      <c r="J197" s="40"/>
      <c r="K197" s="40"/>
      <c r="L197" s="44"/>
      <c r="M197" s="245"/>
      <c r="N197" s="246"/>
      <c r="O197" s="92"/>
      <c r="P197" s="92"/>
      <c r="Q197" s="92"/>
      <c r="R197" s="92"/>
      <c r="S197" s="92"/>
      <c r="T197" s="93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164</v>
      </c>
      <c r="AU197" s="17" t="s">
        <v>87</v>
      </c>
    </row>
    <row r="198" s="13" customFormat="1">
      <c r="A198" s="13"/>
      <c r="B198" s="247"/>
      <c r="C198" s="248"/>
      <c r="D198" s="242" t="s">
        <v>172</v>
      </c>
      <c r="E198" s="249" t="s">
        <v>1</v>
      </c>
      <c r="F198" s="250" t="s">
        <v>1164</v>
      </c>
      <c r="G198" s="248"/>
      <c r="H198" s="251">
        <v>61.560000000000002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7" t="s">
        <v>172</v>
      </c>
      <c r="AU198" s="257" t="s">
        <v>87</v>
      </c>
      <c r="AV198" s="13" t="s">
        <v>87</v>
      </c>
      <c r="AW198" s="13" t="s">
        <v>30</v>
      </c>
      <c r="AX198" s="13" t="s">
        <v>74</v>
      </c>
      <c r="AY198" s="257" t="s">
        <v>155</v>
      </c>
    </row>
    <row r="199" s="13" customFormat="1">
      <c r="A199" s="13"/>
      <c r="B199" s="247"/>
      <c r="C199" s="248"/>
      <c r="D199" s="242" t="s">
        <v>172</v>
      </c>
      <c r="E199" s="249" t="s">
        <v>1</v>
      </c>
      <c r="F199" s="250" t="s">
        <v>1165</v>
      </c>
      <c r="G199" s="248"/>
      <c r="H199" s="251">
        <v>68.591999999999999</v>
      </c>
      <c r="I199" s="252"/>
      <c r="J199" s="248"/>
      <c r="K199" s="248"/>
      <c r="L199" s="253"/>
      <c r="M199" s="254"/>
      <c r="N199" s="255"/>
      <c r="O199" s="255"/>
      <c r="P199" s="255"/>
      <c r="Q199" s="255"/>
      <c r="R199" s="255"/>
      <c r="S199" s="255"/>
      <c r="T199" s="25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7" t="s">
        <v>172</v>
      </c>
      <c r="AU199" s="257" t="s">
        <v>87</v>
      </c>
      <c r="AV199" s="13" t="s">
        <v>87</v>
      </c>
      <c r="AW199" s="13" t="s">
        <v>30</v>
      </c>
      <c r="AX199" s="13" t="s">
        <v>74</v>
      </c>
      <c r="AY199" s="257" t="s">
        <v>155</v>
      </c>
    </row>
    <row r="200" s="13" customFormat="1">
      <c r="A200" s="13"/>
      <c r="B200" s="247"/>
      <c r="C200" s="248"/>
      <c r="D200" s="242" t="s">
        <v>172</v>
      </c>
      <c r="E200" s="249" t="s">
        <v>1</v>
      </c>
      <c r="F200" s="250" t="s">
        <v>1166</v>
      </c>
      <c r="G200" s="248"/>
      <c r="H200" s="251">
        <v>26.629000000000001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7" t="s">
        <v>172</v>
      </c>
      <c r="AU200" s="257" t="s">
        <v>87</v>
      </c>
      <c r="AV200" s="13" t="s">
        <v>87</v>
      </c>
      <c r="AW200" s="13" t="s">
        <v>30</v>
      </c>
      <c r="AX200" s="13" t="s">
        <v>74</v>
      </c>
      <c r="AY200" s="257" t="s">
        <v>155</v>
      </c>
    </row>
    <row r="201" s="13" customFormat="1">
      <c r="A201" s="13"/>
      <c r="B201" s="247"/>
      <c r="C201" s="248"/>
      <c r="D201" s="242" t="s">
        <v>172</v>
      </c>
      <c r="E201" s="249" t="s">
        <v>1</v>
      </c>
      <c r="F201" s="250" t="s">
        <v>1167</v>
      </c>
      <c r="G201" s="248"/>
      <c r="H201" s="251">
        <v>66.945999999999998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7" t="s">
        <v>172</v>
      </c>
      <c r="AU201" s="257" t="s">
        <v>87</v>
      </c>
      <c r="AV201" s="13" t="s">
        <v>87</v>
      </c>
      <c r="AW201" s="13" t="s">
        <v>30</v>
      </c>
      <c r="AX201" s="13" t="s">
        <v>74</v>
      </c>
      <c r="AY201" s="257" t="s">
        <v>155</v>
      </c>
    </row>
    <row r="202" s="13" customFormat="1">
      <c r="A202" s="13"/>
      <c r="B202" s="247"/>
      <c r="C202" s="248"/>
      <c r="D202" s="242" t="s">
        <v>172</v>
      </c>
      <c r="E202" s="249" t="s">
        <v>1</v>
      </c>
      <c r="F202" s="250" t="s">
        <v>1168</v>
      </c>
      <c r="G202" s="248"/>
      <c r="H202" s="251">
        <v>58.344000000000001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7" t="s">
        <v>172</v>
      </c>
      <c r="AU202" s="257" t="s">
        <v>87</v>
      </c>
      <c r="AV202" s="13" t="s">
        <v>87</v>
      </c>
      <c r="AW202" s="13" t="s">
        <v>30</v>
      </c>
      <c r="AX202" s="13" t="s">
        <v>74</v>
      </c>
      <c r="AY202" s="257" t="s">
        <v>155</v>
      </c>
    </row>
    <row r="203" s="13" customFormat="1">
      <c r="A203" s="13"/>
      <c r="B203" s="247"/>
      <c r="C203" s="248"/>
      <c r="D203" s="242" t="s">
        <v>172</v>
      </c>
      <c r="E203" s="249" t="s">
        <v>1</v>
      </c>
      <c r="F203" s="250" t="s">
        <v>1169</v>
      </c>
      <c r="G203" s="248"/>
      <c r="H203" s="251">
        <v>14.137000000000001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7" t="s">
        <v>172</v>
      </c>
      <c r="AU203" s="257" t="s">
        <v>87</v>
      </c>
      <c r="AV203" s="13" t="s">
        <v>87</v>
      </c>
      <c r="AW203" s="13" t="s">
        <v>30</v>
      </c>
      <c r="AX203" s="13" t="s">
        <v>74</v>
      </c>
      <c r="AY203" s="257" t="s">
        <v>155</v>
      </c>
    </row>
    <row r="204" s="13" customFormat="1">
      <c r="A204" s="13"/>
      <c r="B204" s="247"/>
      <c r="C204" s="248"/>
      <c r="D204" s="242" t="s">
        <v>172</v>
      </c>
      <c r="E204" s="249" t="s">
        <v>1</v>
      </c>
      <c r="F204" s="250" t="s">
        <v>1170</v>
      </c>
      <c r="G204" s="248"/>
      <c r="H204" s="251">
        <v>10.098000000000001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172</v>
      </c>
      <c r="AU204" s="257" t="s">
        <v>87</v>
      </c>
      <c r="AV204" s="13" t="s">
        <v>87</v>
      </c>
      <c r="AW204" s="13" t="s">
        <v>30</v>
      </c>
      <c r="AX204" s="13" t="s">
        <v>74</v>
      </c>
      <c r="AY204" s="257" t="s">
        <v>155</v>
      </c>
    </row>
    <row r="205" s="13" customFormat="1">
      <c r="A205" s="13"/>
      <c r="B205" s="247"/>
      <c r="C205" s="248"/>
      <c r="D205" s="242" t="s">
        <v>172</v>
      </c>
      <c r="E205" s="249" t="s">
        <v>1</v>
      </c>
      <c r="F205" s="250" t="s">
        <v>1171</v>
      </c>
      <c r="G205" s="248"/>
      <c r="H205" s="251">
        <v>28.184000000000001</v>
      </c>
      <c r="I205" s="252"/>
      <c r="J205" s="248"/>
      <c r="K205" s="248"/>
      <c r="L205" s="253"/>
      <c r="M205" s="254"/>
      <c r="N205" s="255"/>
      <c r="O205" s="255"/>
      <c r="P205" s="255"/>
      <c r="Q205" s="255"/>
      <c r="R205" s="255"/>
      <c r="S205" s="255"/>
      <c r="T205" s="25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7" t="s">
        <v>172</v>
      </c>
      <c r="AU205" s="257" t="s">
        <v>87</v>
      </c>
      <c r="AV205" s="13" t="s">
        <v>87</v>
      </c>
      <c r="AW205" s="13" t="s">
        <v>30</v>
      </c>
      <c r="AX205" s="13" t="s">
        <v>74</v>
      </c>
      <c r="AY205" s="257" t="s">
        <v>155</v>
      </c>
    </row>
    <row r="206" s="14" customFormat="1">
      <c r="A206" s="14"/>
      <c r="B206" s="258"/>
      <c r="C206" s="259"/>
      <c r="D206" s="242" t="s">
        <v>172</v>
      </c>
      <c r="E206" s="260" t="s">
        <v>1</v>
      </c>
      <c r="F206" s="261" t="s">
        <v>174</v>
      </c>
      <c r="G206" s="259"/>
      <c r="H206" s="262">
        <v>334.49000000000001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8" t="s">
        <v>172</v>
      </c>
      <c r="AU206" s="268" t="s">
        <v>87</v>
      </c>
      <c r="AV206" s="14" t="s">
        <v>162</v>
      </c>
      <c r="AW206" s="14" t="s">
        <v>30</v>
      </c>
      <c r="AX206" s="14" t="s">
        <v>81</v>
      </c>
      <c r="AY206" s="268" t="s">
        <v>155</v>
      </c>
    </row>
    <row r="207" s="2" customFormat="1" ht="21.75" customHeight="1">
      <c r="A207" s="38"/>
      <c r="B207" s="39"/>
      <c r="C207" s="228" t="s">
        <v>193</v>
      </c>
      <c r="D207" s="228" t="s">
        <v>158</v>
      </c>
      <c r="E207" s="229" t="s">
        <v>191</v>
      </c>
      <c r="F207" s="230" t="s">
        <v>192</v>
      </c>
      <c r="G207" s="231" t="s">
        <v>167</v>
      </c>
      <c r="H207" s="232">
        <v>2.3100000000000001</v>
      </c>
      <c r="I207" s="233"/>
      <c r="J207" s="234">
        <f>ROUND(I207*H207,2)</f>
        <v>0</v>
      </c>
      <c r="K207" s="235"/>
      <c r="L207" s="44"/>
      <c r="M207" s="236" t="s">
        <v>1</v>
      </c>
      <c r="N207" s="237" t="s">
        <v>42</v>
      </c>
      <c r="O207" s="92"/>
      <c r="P207" s="238">
        <f>O207*H207</f>
        <v>0</v>
      </c>
      <c r="Q207" s="238">
        <v>0.0373</v>
      </c>
      <c r="R207" s="238">
        <f>Q207*H207</f>
        <v>0.086163000000000003</v>
      </c>
      <c r="S207" s="238">
        <v>0</v>
      </c>
      <c r="T207" s="239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0" t="s">
        <v>162</v>
      </c>
      <c r="AT207" s="240" t="s">
        <v>158</v>
      </c>
      <c r="AU207" s="240" t="s">
        <v>87</v>
      </c>
      <c r="AY207" s="17" t="s">
        <v>155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7" t="s">
        <v>163</v>
      </c>
      <c r="BK207" s="241">
        <f>ROUND(I207*H207,2)</f>
        <v>0</v>
      </c>
      <c r="BL207" s="17" t="s">
        <v>162</v>
      </c>
      <c r="BM207" s="240" t="s">
        <v>298</v>
      </c>
    </row>
    <row r="208" s="2" customFormat="1">
      <c r="A208" s="38"/>
      <c r="B208" s="39"/>
      <c r="C208" s="40"/>
      <c r="D208" s="242" t="s">
        <v>164</v>
      </c>
      <c r="E208" s="40"/>
      <c r="F208" s="243" t="s">
        <v>192</v>
      </c>
      <c r="G208" s="40"/>
      <c r="H208" s="40"/>
      <c r="I208" s="244"/>
      <c r="J208" s="40"/>
      <c r="K208" s="40"/>
      <c r="L208" s="44"/>
      <c r="M208" s="245"/>
      <c r="N208" s="246"/>
      <c r="O208" s="92"/>
      <c r="P208" s="92"/>
      <c r="Q208" s="92"/>
      <c r="R208" s="92"/>
      <c r="S208" s="92"/>
      <c r="T208" s="93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164</v>
      </c>
      <c r="AU208" s="17" t="s">
        <v>87</v>
      </c>
    </row>
    <row r="209" s="13" customFormat="1">
      <c r="A209" s="13"/>
      <c r="B209" s="247"/>
      <c r="C209" s="248"/>
      <c r="D209" s="242" t="s">
        <v>172</v>
      </c>
      <c r="E209" s="249" t="s">
        <v>1</v>
      </c>
      <c r="F209" s="250" t="s">
        <v>1172</v>
      </c>
      <c r="G209" s="248"/>
      <c r="H209" s="251">
        <v>1.1100000000000001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7" t="s">
        <v>172</v>
      </c>
      <c r="AU209" s="257" t="s">
        <v>87</v>
      </c>
      <c r="AV209" s="13" t="s">
        <v>87</v>
      </c>
      <c r="AW209" s="13" t="s">
        <v>30</v>
      </c>
      <c r="AX209" s="13" t="s">
        <v>74</v>
      </c>
      <c r="AY209" s="257" t="s">
        <v>155</v>
      </c>
    </row>
    <row r="210" s="13" customFormat="1">
      <c r="A210" s="13"/>
      <c r="B210" s="247"/>
      <c r="C210" s="248"/>
      <c r="D210" s="242" t="s">
        <v>172</v>
      </c>
      <c r="E210" s="249" t="s">
        <v>1</v>
      </c>
      <c r="F210" s="250" t="s">
        <v>1173</v>
      </c>
      <c r="G210" s="248"/>
      <c r="H210" s="251">
        <v>1.2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7" t="s">
        <v>172</v>
      </c>
      <c r="AU210" s="257" t="s">
        <v>87</v>
      </c>
      <c r="AV210" s="13" t="s">
        <v>87</v>
      </c>
      <c r="AW210" s="13" t="s">
        <v>30</v>
      </c>
      <c r="AX210" s="13" t="s">
        <v>74</v>
      </c>
      <c r="AY210" s="257" t="s">
        <v>155</v>
      </c>
    </row>
    <row r="211" s="14" customFormat="1">
      <c r="A211" s="14"/>
      <c r="B211" s="258"/>
      <c r="C211" s="259"/>
      <c r="D211" s="242" t="s">
        <v>172</v>
      </c>
      <c r="E211" s="260" t="s">
        <v>1</v>
      </c>
      <c r="F211" s="261" t="s">
        <v>174</v>
      </c>
      <c r="G211" s="259"/>
      <c r="H211" s="262">
        <v>2.3100000000000001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8" t="s">
        <v>172</v>
      </c>
      <c r="AU211" s="268" t="s">
        <v>87</v>
      </c>
      <c r="AV211" s="14" t="s">
        <v>162</v>
      </c>
      <c r="AW211" s="14" t="s">
        <v>30</v>
      </c>
      <c r="AX211" s="14" t="s">
        <v>81</v>
      </c>
      <c r="AY211" s="268" t="s">
        <v>155</v>
      </c>
    </row>
    <row r="212" s="2" customFormat="1" ht="44.25" customHeight="1">
      <c r="A212" s="38"/>
      <c r="B212" s="39"/>
      <c r="C212" s="228" t="s">
        <v>229</v>
      </c>
      <c r="D212" s="228" t="s">
        <v>158</v>
      </c>
      <c r="E212" s="229" t="s">
        <v>196</v>
      </c>
      <c r="F212" s="230" t="s">
        <v>197</v>
      </c>
      <c r="G212" s="231" t="s">
        <v>167</v>
      </c>
      <c r="H212" s="232">
        <v>80.700000000000003</v>
      </c>
      <c r="I212" s="233"/>
      <c r="J212" s="234">
        <f>ROUND(I212*H212,2)</f>
        <v>0</v>
      </c>
      <c r="K212" s="235"/>
      <c r="L212" s="44"/>
      <c r="M212" s="236" t="s">
        <v>1</v>
      </c>
      <c r="N212" s="237" t="s">
        <v>42</v>
      </c>
      <c r="O212" s="92"/>
      <c r="P212" s="238">
        <f>O212*H212</f>
        <v>0</v>
      </c>
      <c r="Q212" s="238">
        <v>0.018380000000000001</v>
      </c>
      <c r="R212" s="238">
        <f>Q212*H212</f>
        <v>1.4832660000000002</v>
      </c>
      <c r="S212" s="238">
        <v>0</v>
      </c>
      <c r="T212" s="239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0" t="s">
        <v>162</v>
      </c>
      <c r="AT212" s="240" t="s">
        <v>158</v>
      </c>
      <c r="AU212" s="240" t="s">
        <v>87</v>
      </c>
      <c r="AY212" s="17" t="s">
        <v>155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7" t="s">
        <v>163</v>
      </c>
      <c r="BK212" s="241">
        <f>ROUND(I212*H212,2)</f>
        <v>0</v>
      </c>
      <c r="BL212" s="17" t="s">
        <v>162</v>
      </c>
      <c r="BM212" s="240" t="s">
        <v>228</v>
      </c>
    </row>
    <row r="213" s="2" customFormat="1">
      <c r="A213" s="38"/>
      <c r="B213" s="39"/>
      <c r="C213" s="40"/>
      <c r="D213" s="242" t="s">
        <v>164</v>
      </c>
      <c r="E213" s="40"/>
      <c r="F213" s="243" t="s">
        <v>197</v>
      </c>
      <c r="G213" s="40"/>
      <c r="H213" s="40"/>
      <c r="I213" s="244"/>
      <c r="J213" s="40"/>
      <c r="K213" s="40"/>
      <c r="L213" s="44"/>
      <c r="M213" s="245"/>
      <c r="N213" s="246"/>
      <c r="O213" s="92"/>
      <c r="P213" s="92"/>
      <c r="Q213" s="92"/>
      <c r="R213" s="92"/>
      <c r="S213" s="92"/>
      <c r="T213" s="93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164</v>
      </c>
      <c r="AU213" s="17" t="s">
        <v>87</v>
      </c>
    </row>
    <row r="214" s="2" customFormat="1" ht="33" customHeight="1">
      <c r="A214" s="38"/>
      <c r="B214" s="39"/>
      <c r="C214" s="228" t="s">
        <v>198</v>
      </c>
      <c r="D214" s="228" t="s">
        <v>158</v>
      </c>
      <c r="E214" s="229" t="s">
        <v>1174</v>
      </c>
      <c r="F214" s="230" t="s">
        <v>1175</v>
      </c>
      <c r="G214" s="231" t="s">
        <v>161</v>
      </c>
      <c r="H214" s="232">
        <v>1</v>
      </c>
      <c r="I214" s="233"/>
      <c r="J214" s="234">
        <f>ROUND(I214*H214,2)</f>
        <v>0</v>
      </c>
      <c r="K214" s="235"/>
      <c r="L214" s="44"/>
      <c r="M214" s="236" t="s">
        <v>1</v>
      </c>
      <c r="N214" s="237" t="s">
        <v>42</v>
      </c>
      <c r="O214" s="92"/>
      <c r="P214" s="238">
        <f>O214*H214</f>
        <v>0</v>
      </c>
      <c r="Q214" s="238">
        <v>0.14699999999999999</v>
      </c>
      <c r="R214" s="238">
        <f>Q214*H214</f>
        <v>0.14699999999999999</v>
      </c>
      <c r="S214" s="238">
        <v>0</v>
      </c>
      <c r="T214" s="23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0" t="s">
        <v>162</v>
      </c>
      <c r="AT214" s="240" t="s">
        <v>158</v>
      </c>
      <c r="AU214" s="240" t="s">
        <v>87</v>
      </c>
      <c r="AY214" s="17" t="s">
        <v>155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7" t="s">
        <v>163</v>
      </c>
      <c r="BK214" s="241">
        <f>ROUND(I214*H214,2)</f>
        <v>0</v>
      </c>
      <c r="BL214" s="17" t="s">
        <v>162</v>
      </c>
      <c r="BM214" s="240" t="s">
        <v>232</v>
      </c>
    </row>
    <row r="215" s="2" customFormat="1">
      <c r="A215" s="38"/>
      <c r="B215" s="39"/>
      <c r="C215" s="40"/>
      <c r="D215" s="242" t="s">
        <v>164</v>
      </c>
      <c r="E215" s="40"/>
      <c r="F215" s="243" t="s">
        <v>1175</v>
      </c>
      <c r="G215" s="40"/>
      <c r="H215" s="40"/>
      <c r="I215" s="244"/>
      <c r="J215" s="40"/>
      <c r="K215" s="40"/>
      <c r="L215" s="44"/>
      <c r="M215" s="245"/>
      <c r="N215" s="246"/>
      <c r="O215" s="92"/>
      <c r="P215" s="92"/>
      <c r="Q215" s="92"/>
      <c r="R215" s="92"/>
      <c r="S215" s="92"/>
      <c r="T215" s="93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164</v>
      </c>
      <c r="AU215" s="17" t="s">
        <v>87</v>
      </c>
    </row>
    <row r="216" s="13" customFormat="1">
      <c r="A216" s="13"/>
      <c r="B216" s="247"/>
      <c r="C216" s="248"/>
      <c r="D216" s="242" t="s">
        <v>172</v>
      </c>
      <c r="E216" s="249" t="s">
        <v>1</v>
      </c>
      <c r="F216" s="250" t="s">
        <v>1176</v>
      </c>
      <c r="G216" s="248"/>
      <c r="H216" s="251">
        <v>1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7" t="s">
        <v>172</v>
      </c>
      <c r="AU216" s="257" t="s">
        <v>87</v>
      </c>
      <c r="AV216" s="13" t="s">
        <v>87</v>
      </c>
      <c r="AW216" s="13" t="s">
        <v>30</v>
      </c>
      <c r="AX216" s="13" t="s">
        <v>74</v>
      </c>
      <c r="AY216" s="257" t="s">
        <v>155</v>
      </c>
    </row>
    <row r="217" s="14" customFormat="1">
      <c r="A217" s="14"/>
      <c r="B217" s="258"/>
      <c r="C217" s="259"/>
      <c r="D217" s="242" t="s">
        <v>172</v>
      </c>
      <c r="E217" s="260" t="s">
        <v>1</v>
      </c>
      <c r="F217" s="261" t="s">
        <v>174</v>
      </c>
      <c r="G217" s="259"/>
      <c r="H217" s="262">
        <v>1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8" t="s">
        <v>172</v>
      </c>
      <c r="AU217" s="268" t="s">
        <v>87</v>
      </c>
      <c r="AV217" s="14" t="s">
        <v>162</v>
      </c>
      <c r="AW217" s="14" t="s">
        <v>30</v>
      </c>
      <c r="AX217" s="14" t="s">
        <v>81</v>
      </c>
      <c r="AY217" s="268" t="s">
        <v>155</v>
      </c>
    </row>
    <row r="218" s="2" customFormat="1" ht="44.25" customHeight="1">
      <c r="A218" s="38"/>
      <c r="B218" s="39"/>
      <c r="C218" s="228" t="s">
        <v>237</v>
      </c>
      <c r="D218" s="228" t="s">
        <v>158</v>
      </c>
      <c r="E218" s="229" t="s">
        <v>199</v>
      </c>
      <c r="F218" s="230" t="s">
        <v>200</v>
      </c>
      <c r="G218" s="231" t="s">
        <v>167</v>
      </c>
      <c r="H218" s="232">
        <v>334.49000000000001</v>
      </c>
      <c r="I218" s="233"/>
      <c r="J218" s="234">
        <f>ROUND(I218*H218,2)</f>
        <v>0</v>
      </c>
      <c r="K218" s="235"/>
      <c r="L218" s="44"/>
      <c r="M218" s="236" t="s">
        <v>1</v>
      </c>
      <c r="N218" s="237" t="s">
        <v>42</v>
      </c>
      <c r="O218" s="92"/>
      <c r="P218" s="238">
        <f>O218*H218</f>
        <v>0</v>
      </c>
      <c r="Q218" s="238">
        <v>0.028400000000000002</v>
      </c>
      <c r="R218" s="238">
        <f>Q218*H218</f>
        <v>9.4995160000000016</v>
      </c>
      <c r="S218" s="238">
        <v>0</v>
      </c>
      <c r="T218" s="239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0" t="s">
        <v>162</v>
      </c>
      <c r="AT218" s="240" t="s">
        <v>158</v>
      </c>
      <c r="AU218" s="240" t="s">
        <v>87</v>
      </c>
      <c r="AY218" s="17" t="s">
        <v>155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7" t="s">
        <v>163</v>
      </c>
      <c r="BK218" s="241">
        <f>ROUND(I218*H218,2)</f>
        <v>0</v>
      </c>
      <c r="BL218" s="17" t="s">
        <v>162</v>
      </c>
      <c r="BM218" s="240" t="s">
        <v>236</v>
      </c>
    </row>
    <row r="219" s="2" customFormat="1">
      <c r="A219" s="38"/>
      <c r="B219" s="39"/>
      <c r="C219" s="40"/>
      <c r="D219" s="242" t="s">
        <v>164</v>
      </c>
      <c r="E219" s="40"/>
      <c r="F219" s="243" t="s">
        <v>200</v>
      </c>
      <c r="G219" s="40"/>
      <c r="H219" s="40"/>
      <c r="I219" s="244"/>
      <c r="J219" s="40"/>
      <c r="K219" s="40"/>
      <c r="L219" s="44"/>
      <c r="M219" s="245"/>
      <c r="N219" s="246"/>
      <c r="O219" s="92"/>
      <c r="P219" s="92"/>
      <c r="Q219" s="92"/>
      <c r="R219" s="92"/>
      <c r="S219" s="92"/>
      <c r="T219" s="93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164</v>
      </c>
      <c r="AU219" s="17" t="s">
        <v>87</v>
      </c>
    </row>
    <row r="220" s="13" customFormat="1">
      <c r="A220" s="13"/>
      <c r="B220" s="247"/>
      <c r="C220" s="248"/>
      <c r="D220" s="242" t="s">
        <v>172</v>
      </c>
      <c r="E220" s="249" t="s">
        <v>1</v>
      </c>
      <c r="F220" s="250" t="s">
        <v>1164</v>
      </c>
      <c r="G220" s="248"/>
      <c r="H220" s="251">
        <v>61.560000000000002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7" t="s">
        <v>172</v>
      </c>
      <c r="AU220" s="257" t="s">
        <v>87</v>
      </c>
      <c r="AV220" s="13" t="s">
        <v>87</v>
      </c>
      <c r="AW220" s="13" t="s">
        <v>30</v>
      </c>
      <c r="AX220" s="13" t="s">
        <v>74</v>
      </c>
      <c r="AY220" s="257" t="s">
        <v>155</v>
      </c>
    </row>
    <row r="221" s="13" customFormat="1">
      <c r="A221" s="13"/>
      <c r="B221" s="247"/>
      <c r="C221" s="248"/>
      <c r="D221" s="242" t="s">
        <v>172</v>
      </c>
      <c r="E221" s="249" t="s">
        <v>1</v>
      </c>
      <c r="F221" s="250" t="s">
        <v>1165</v>
      </c>
      <c r="G221" s="248"/>
      <c r="H221" s="251">
        <v>68.591999999999999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7" t="s">
        <v>172</v>
      </c>
      <c r="AU221" s="257" t="s">
        <v>87</v>
      </c>
      <c r="AV221" s="13" t="s">
        <v>87</v>
      </c>
      <c r="AW221" s="13" t="s">
        <v>30</v>
      </c>
      <c r="AX221" s="13" t="s">
        <v>74</v>
      </c>
      <c r="AY221" s="257" t="s">
        <v>155</v>
      </c>
    </row>
    <row r="222" s="13" customFormat="1">
      <c r="A222" s="13"/>
      <c r="B222" s="247"/>
      <c r="C222" s="248"/>
      <c r="D222" s="242" t="s">
        <v>172</v>
      </c>
      <c r="E222" s="249" t="s">
        <v>1</v>
      </c>
      <c r="F222" s="250" t="s">
        <v>1166</v>
      </c>
      <c r="G222" s="248"/>
      <c r="H222" s="251">
        <v>26.629000000000001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7" t="s">
        <v>172</v>
      </c>
      <c r="AU222" s="257" t="s">
        <v>87</v>
      </c>
      <c r="AV222" s="13" t="s">
        <v>87</v>
      </c>
      <c r="AW222" s="13" t="s">
        <v>30</v>
      </c>
      <c r="AX222" s="13" t="s">
        <v>74</v>
      </c>
      <c r="AY222" s="257" t="s">
        <v>155</v>
      </c>
    </row>
    <row r="223" s="13" customFormat="1">
      <c r="A223" s="13"/>
      <c r="B223" s="247"/>
      <c r="C223" s="248"/>
      <c r="D223" s="242" t="s">
        <v>172</v>
      </c>
      <c r="E223" s="249" t="s">
        <v>1</v>
      </c>
      <c r="F223" s="250" t="s">
        <v>1167</v>
      </c>
      <c r="G223" s="248"/>
      <c r="H223" s="251">
        <v>66.945999999999998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172</v>
      </c>
      <c r="AU223" s="257" t="s">
        <v>87</v>
      </c>
      <c r="AV223" s="13" t="s">
        <v>87</v>
      </c>
      <c r="AW223" s="13" t="s">
        <v>30</v>
      </c>
      <c r="AX223" s="13" t="s">
        <v>74</v>
      </c>
      <c r="AY223" s="257" t="s">
        <v>155</v>
      </c>
    </row>
    <row r="224" s="13" customFormat="1">
      <c r="A224" s="13"/>
      <c r="B224" s="247"/>
      <c r="C224" s="248"/>
      <c r="D224" s="242" t="s">
        <v>172</v>
      </c>
      <c r="E224" s="249" t="s">
        <v>1</v>
      </c>
      <c r="F224" s="250" t="s">
        <v>1168</v>
      </c>
      <c r="G224" s="248"/>
      <c r="H224" s="251">
        <v>58.344000000000001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172</v>
      </c>
      <c r="AU224" s="257" t="s">
        <v>87</v>
      </c>
      <c r="AV224" s="13" t="s">
        <v>87</v>
      </c>
      <c r="AW224" s="13" t="s">
        <v>30</v>
      </c>
      <c r="AX224" s="13" t="s">
        <v>74</v>
      </c>
      <c r="AY224" s="257" t="s">
        <v>155</v>
      </c>
    </row>
    <row r="225" s="13" customFormat="1">
      <c r="A225" s="13"/>
      <c r="B225" s="247"/>
      <c r="C225" s="248"/>
      <c r="D225" s="242" t="s">
        <v>172</v>
      </c>
      <c r="E225" s="249" t="s">
        <v>1</v>
      </c>
      <c r="F225" s="250" t="s">
        <v>1169</v>
      </c>
      <c r="G225" s="248"/>
      <c r="H225" s="251">
        <v>14.137000000000001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7" t="s">
        <v>172</v>
      </c>
      <c r="AU225" s="257" t="s">
        <v>87</v>
      </c>
      <c r="AV225" s="13" t="s">
        <v>87</v>
      </c>
      <c r="AW225" s="13" t="s">
        <v>30</v>
      </c>
      <c r="AX225" s="13" t="s">
        <v>74</v>
      </c>
      <c r="AY225" s="257" t="s">
        <v>155</v>
      </c>
    </row>
    <row r="226" s="13" customFormat="1">
      <c r="A226" s="13"/>
      <c r="B226" s="247"/>
      <c r="C226" s="248"/>
      <c r="D226" s="242" t="s">
        <v>172</v>
      </c>
      <c r="E226" s="249" t="s">
        <v>1</v>
      </c>
      <c r="F226" s="250" t="s">
        <v>1170</v>
      </c>
      <c r="G226" s="248"/>
      <c r="H226" s="251">
        <v>10.098000000000001</v>
      </c>
      <c r="I226" s="252"/>
      <c r="J226" s="248"/>
      <c r="K226" s="248"/>
      <c r="L226" s="253"/>
      <c r="M226" s="254"/>
      <c r="N226" s="255"/>
      <c r="O226" s="255"/>
      <c r="P226" s="255"/>
      <c r="Q226" s="255"/>
      <c r="R226" s="255"/>
      <c r="S226" s="255"/>
      <c r="T226" s="25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7" t="s">
        <v>172</v>
      </c>
      <c r="AU226" s="257" t="s">
        <v>87</v>
      </c>
      <c r="AV226" s="13" t="s">
        <v>87</v>
      </c>
      <c r="AW226" s="13" t="s">
        <v>30</v>
      </c>
      <c r="AX226" s="13" t="s">
        <v>74</v>
      </c>
      <c r="AY226" s="257" t="s">
        <v>155</v>
      </c>
    </row>
    <row r="227" s="15" customFormat="1">
      <c r="A227" s="15"/>
      <c r="B227" s="285"/>
      <c r="C227" s="286"/>
      <c r="D227" s="242" t="s">
        <v>172</v>
      </c>
      <c r="E227" s="287" t="s">
        <v>1</v>
      </c>
      <c r="F227" s="288" t="s">
        <v>1177</v>
      </c>
      <c r="G227" s="286"/>
      <c r="H227" s="289">
        <v>306.30599999999998</v>
      </c>
      <c r="I227" s="290"/>
      <c r="J227" s="286"/>
      <c r="K227" s="286"/>
      <c r="L227" s="291"/>
      <c r="M227" s="292"/>
      <c r="N227" s="293"/>
      <c r="O227" s="293"/>
      <c r="P227" s="293"/>
      <c r="Q227" s="293"/>
      <c r="R227" s="293"/>
      <c r="S227" s="293"/>
      <c r="T227" s="294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95" t="s">
        <v>172</v>
      </c>
      <c r="AU227" s="295" t="s">
        <v>87</v>
      </c>
      <c r="AV227" s="15" t="s">
        <v>156</v>
      </c>
      <c r="AW227" s="15" t="s">
        <v>30</v>
      </c>
      <c r="AX227" s="15" t="s">
        <v>74</v>
      </c>
      <c r="AY227" s="295" t="s">
        <v>155</v>
      </c>
    </row>
    <row r="228" s="13" customFormat="1">
      <c r="A228" s="13"/>
      <c r="B228" s="247"/>
      <c r="C228" s="248"/>
      <c r="D228" s="242" t="s">
        <v>172</v>
      </c>
      <c r="E228" s="249" t="s">
        <v>1</v>
      </c>
      <c r="F228" s="250" t="s">
        <v>1171</v>
      </c>
      <c r="G228" s="248"/>
      <c r="H228" s="251">
        <v>28.184000000000001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7" t="s">
        <v>172</v>
      </c>
      <c r="AU228" s="257" t="s">
        <v>87</v>
      </c>
      <c r="AV228" s="13" t="s">
        <v>87</v>
      </c>
      <c r="AW228" s="13" t="s">
        <v>30</v>
      </c>
      <c r="AX228" s="13" t="s">
        <v>74</v>
      </c>
      <c r="AY228" s="257" t="s">
        <v>155</v>
      </c>
    </row>
    <row r="229" s="14" customFormat="1">
      <c r="A229" s="14"/>
      <c r="B229" s="258"/>
      <c r="C229" s="259"/>
      <c r="D229" s="242" t="s">
        <v>172</v>
      </c>
      <c r="E229" s="260" t="s">
        <v>1</v>
      </c>
      <c r="F229" s="261" t="s">
        <v>174</v>
      </c>
      <c r="G229" s="259"/>
      <c r="H229" s="262">
        <v>334.49000000000001</v>
      </c>
      <c r="I229" s="263"/>
      <c r="J229" s="259"/>
      <c r="K229" s="259"/>
      <c r="L229" s="264"/>
      <c r="M229" s="265"/>
      <c r="N229" s="266"/>
      <c r="O229" s="266"/>
      <c r="P229" s="266"/>
      <c r="Q229" s="266"/>
      <c r="R229" s="266"/>
      <c r="S229" s="266"/>
      <c r="T229" s="26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8" t="s">
        <v>172</v>
      </c>
      <c r="AU229" s="268" t="s">
        <v>87</v>
      </c>
      <c r="AV229" s="14" t="s">
        <v>162</v>
      </c>
      <c r="AW229" s="14" t="s">
        <v>30</v>
      </c>
      <c r="AX229" s="14" t="s">
        <v>81</v>
      </c>
      <c r="AY229" s="268" t="s">
        <v>155</v>
      </c>
    </row>
    <row r="230" s="2" customFormat="1" ht="21.75" customHeight="1">
      <c r="A230" s="38"/>
      <c r="B230" s="39"/>
      <c r="C230" s="228" t="s">
        <v>201</v>
      </c>
      <c r="D230" s="228" t="s">
        <v>158</v>
      </c>
      <c r="E230" s="229" t="s">
        <v>203</v>
      </c>
      <c r="F230" s="230" t="s">
        <v>204</v>
      </c>
      <c r="G230" s="231" t="s">
        <v>170</v>
      </c>
      <c r="H230" s="232">
        <v>16.559999999999999</v>
      </c>
      <c r="I230" s="233"/>
      <c r="J230" s="234">
        <f>ROUND(I230*H230,2)</f>
        <v>0</v>
      </c>
      <c r="K230" s="235"/>
      <c r="L230" s="44"/>
      <c r="M230" s="236" t="s">
        <v>1</v>
      </c>
      <c r="N230" s="237" t="s">
        <v>42</v>
      </c>
      <c r="O230" s="92"/>
      <c r="P230" s="238">
        <f>O230*H230</f>
        <v>0</v>
      </c>
      <c r="Q230" s="238">
        <v>0.0015</v>
      </c>
      <c r="R230" s="238">
        <f>Q230*H230</f>
        <v>0.024839999999999997</v>
      </c>
      <c r="S230" s="238">
        <v>0</v>
      </c>
      <c r="T230" s="239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0" t="s">
        <v>162</v>
      </c>
      <c r="AT230" s="240" t="s">
        <v>158</v>
      </c>
      <c r="AU230" s="240" t="s">
        <v>87</v>
      </c>
      <c r="AY230" s="17" t="s">
        <v>155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7" t="s">
        <v>163</v>
      </c>
      <c r="BK230" s="241">
        <f>ROUND(I230*H230,2)</f>
        <v>0</v>
      </c>
      <c r="BL230" s="17" t="s">
        <v>162</v>
      </c>
      <c r="BM230" s="240" t="s">
        <v>241</v>
      </c>
    </row>
    <row r="231" s="2" customFormat="1">
      <c r="A231" s="38"/>
      <c r="B231" s="39"/>
      <c r="C231" s="40"/>
      <c r="D231" s="242" t="s">
        <v>164</v>
      </c>
      <c r="E231" s="40"/>
      <c r="F231" s="243" t="s">
        <v>204</v>
      </c>
      <c r="G231" s="40"/>
      <c r="H231" s="40"/>
      <c r="I231" s="244"/>
      <c r="J231" s="40"/>
      <c r="K231" s="40"/>
      <c r="L231" s="44"/>
      <c r="M231" s="245"/>
      <c r="N231" s="246"/>
      <c r="O231" s="92"/>
      <c r="P231" s="92"/>
      <c r="Q231" s="92"/>
      <c r="R231" s="92"/>
      <c r="S231" s="92"/>
      <c r="T231" s="93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164</v>
      </c>
      <c r="AU231" s="17" t="s">
        <v>87</v>
      </c>
    </row>
    <row r="232" s="13" customFormat="1">
      <c r="A232" s="13"/>
      <c r="B232" s="247"/>
      <c r="C232" s="248"/>
      <c r="D232" s="242" t="s">
        <v>172</v>
      </c>
      <c r="E232" s="249" t="s">
        <v>1</v>
      </c>
      <c r="F232" s="250" t="s">
        <v>1178</v>
      </c>
      <c r="G232" s="248"/>
      <c r="H232" s="251">
        <v>5.4000000000000004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172</v>
      </c>
      <c r="AU232" s="257" t="s">
        <v>87</v>
      </c>
      <c r="AV232" s="13" t="s">
        <v>87</v>
      </c>
      <c r="AW232" s="13" t="s">
        <v>30</v>
      </c>
      <c r="AX232" s="13" t="s">
        <v>74</v>
      </c>
      <c r="AY232" s="257" t="s">
        <v>155</v>
      </c>
    </row>
    <row r="233" s="13" customFormat="1">
      <c r="A233" s="13"/>
      <c r="B233" s="247"/>
      <c r="C233" s="248"/>
      <c r="D233" s="242" t="s">
        <v>172</v>
      </c>
      <c r="E233" s="249" t="s">
        <v>1</v>
      </c>
      <c r="F233" s="250" t="s">
        <v>1179</v>
      </c>
      <c r="G233" s="248"/>
      <c r="H233" s="251">
        <v>7.5599999999999996</v>
      </c>
      <c r="I233" s="252"/>
      <c r="J233" s="248"/>
      <c r="K233" s="248"/>
      <c r="L233" s="253"/>
      <c r="M233" s="254"/>
      <c r="N233" s="255"/>
      <c r="O233" s="255"/>
      <c r="P233" s="255"/>
      <c r="Q233" s="255"/>
      <c r="R233" s="255"/>
      <c r="S233" s="255"/>
      <c r="T233" s="25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7" t="s">
        <v>172</v>
      </c>
      <c r="AU233" s="257" t="s">
        <v>87</v>
      </c>
      <c r="AV233" s="13" t="s">
        <v>87</v>
      </c>
      <c r="AW233" s="13" t="s">
        <v>30</v>
      </c>
      <c r="AX233" s="13" t="s">
        <v>74</v>
      </c>
      <c r="AY233" s="257" t="s">
        <v>155</v>
      </c>
    </row>
    <row r="234" s="13" customFormat="1">
      <c r="A234" s="13"/>
      <c r="B234" s="247"/>
      <c r="C234" s="248"/>
      <c r="D234" s="242" t="s">
        <v>172</v>
      </c>
      <c r="E234" s="249" t="s">
        <v>1</v>
      </c>
      <c r="F234" s="250" t="s">
        <v>1180</v>
      </c>
      <c r="G234" s="248"/>
      <c r="H234" s="251">
        <v>3.6000000000000001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7" t="s">
        <v>172</v>
      </c>
      <c r="AU234" s="257" t="s">
        <v>87</v>
      </c>
      <c r="AV234" s="13" t="s">
        <v>87</v>
      </c>
      <c r="AW234" s="13" t="s">
        <v>30</v>
      </c>
      <c r="AX234" s="13" t="s">
        <v>74</v>
      </c>
      <c r="AY234" s="257" t="s">
        <v>155</v>
      </c>
    </row>
    <row r="235" s="14" customFormat="1">
      <c r="A235" s="14"/>
      <c r="B235" s="258"/>
      <c r="C235" s="259"/>
      <c r="D235" s="242" t="s">
        <v>172</v>
      </c>
      <c r="E235" s="260" t="s">
        <v>1</v>
      </c>
      <c r="F235" s="261" t="s">
        <v>174</v>
      </c>
      <c r="G235" s="259"/>
      <c r="H235" s="262">
        <v>16.560000000000002</v>
      </c>
      <c r="I235" s="263"/>
      <c r="J235" s="259"/>
      <c r="K235" s="259"/>
      <c r="L235" s="264"/>
      <c r="M235" s="265"/>
      <c r="N235" s="266"/>
      <c r="O235" s="266"/>
      <c r="P235" s="266"/>
      <c r="Q235" s="266"/>
      <c r="R235" s="266"/>
      <c r="S235" s="266"/>
      <c r="T235" s="26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8" t="s">
        <v>172</v>
      </c>
      <c r="AU235" s="268" t="s">
        <v>87</v>
      </c>
      <c r="AV235" s="14" t="s">
        <v>162</v>
      </c>
      <c r="AW235" s="14" t="s">
        <v>30</v>
      </c>
      <c r="AX235" s="14" t="s">
        <v>81</v>
      </c>
      <c r="AY235" s="268" t="s">
        <v>155</v>
      </c>
    </row>
    <row r="236" s="2" customFormat="1" ht="44.25" customHeight="1">
      <c r="A236" s="38"/>
      <c r="B236" s="39"/>
      <c r="C236" s="228" t="s">
        <v>7</v>
      </c>
      <c r="D236" s="228" t="s">
        <v>158</v>
      </c>
      <c r="E236" s="229" t="s">
        <v>1181</v>
      </c>
      <c r="F236" s="230" t="s">
        <v>1182</v>
      </c>
      <c r="G236" s="231" t="s">
        <v>170</v>
      </c>
      <c r="H236" s="232">
        <v>37.630000000000003</v>
      </c>
      <c r="I236" s="233"/>
      <c r="J236" s="234">
        <f>ROUND(I236*H236,2)</f>
        <v>0</v>
      </c>
      <c r="K236" s="235"/>
      <c r="L236" s="44"/>
      <c r="M236" s="236" t="s">
        <v>1</v>
      </c>
      <c r="N236" s="237" t="s">
        <v>42</v>
      </c>
      <c r="O236" s="92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0" t="s">
        <v>162</v>
      </c>
      <c r="AT236" s="240" t="s">
        <v>158</v>
      </c>
      <c r="AU236" s="240" t="s">
        <v>87</v>
      </c>
      <c r="AY236" s="17" t="s">
        <v>155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7" t="s">
        <v>163</v>
      </c>
      <c r="BK236" s="241">
        <f>ROUND(I236*H236,2)</f>
        <v>0</v>
      </c>
      <c r="BL236" s="17" t="s">
        <v>162</v>
      </c>
      <c r="BM236" s="240" t="s">
        <v>245</v>
      </c>
    </row>
    <row r="237" s="2" customFormat="1">
      <c r="A237" s="38"/>
      <c r="B237" s="39"/>
      <c r="C237" s="40"/>
      <c r="D237" s="242" t="s">
        <v>164</v>
      </c>
      <c r="E237" s="40"/>
      <c r="F237" s="243" t="s">
        <v>1182</v>
      </c>
      <c r="G237" s="40"/>
      <c r="H237" s="40"/>
      <c r="I237" s="244"/>
      <c r="J237" s="40"/>
      <c r="K237" s="40"/>
      <c r="L237" s="44"/>
      <c r="M237" s="245"/>
      <c r="N237" s="246"/>
      <c r="O237" s="92"/>
      <c r="P237" s="92"/>
      <c r="Q237" s="92"/>
      <c r="R237" s="92"/>
      <c r="S237" s="92"/>
      <c r="T237" s="93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164</v>
      </c>
      <c r="AU237" s="17" t="s">
        <v>87</v>
      </c>
    </row>
    <row r="238" s="13" customFormat="1">
      <c r="A238" s="13"/>
      <c r="B238" s="247"/>
      <c r="C238" s="248"/>
      <c r="D238" s="242" t="s">
        <v>172</v>
      </c>
      <c r="E238" s="249" t="s">
        <v>1</v>
      </c>
      <c r="F238" s="250" t="s">
        <v>1183</v>
      </c>
      <c r="G238" s="248"/>
      <c r="H238" s="251">
        <v>37.630000000000003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7" t="s">
        <v>172</v>
      </c>
      <c r="AU238" s="257" t="s">
        <v>87</v>
      </c>
      <c r="AV238" s="13" t="s">
        <v>87</v>
      </c>
      <c r="AW238" s="13" t="s">
        <v>30</v>
      </c>
      <c r="AX238" s="13" t="s">
        <v>74</v>
      </c>
      <c r="AY238" s="257" t="s">
        <v>155</v>
      </c>
    </row>
    <row r="239" s="14" customFormat="1">
      <c r="A239" s="14"/>
      <c r="B239" s="258"/>
      <c r="C239" s="259"/>
      <c r="D239" s="242" t="s">
        <v>172</v>
      </c>
      <c r="E239" s="260" t="s">
        <v>1</v>
      </c>
      <c r="F239" s="261" t="s">
        <v>174</v>
      </c>
      <c r="G239" s="259"/>
      <c r="H239" s="262">
        <v>37.630000000000003</v>
      </c>
      <c r="I239" s="263"/>
      <c r="J239" s="259"/>
      <c r="K239" s="259"/>
      <c r="L239" s="264"/>
      <c r="M239" s="265"/>
      <c r="N239" s="266"/>
      <c r="O239" s="266"/>
      <c r="P239" s="266"/>
      <c r="Q239" s="266"/>
      <c r="R239" s="266"/>
      <c r="S239" s="266"/>
      <c r="T239" s="26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8" t="s">
        <v>172</v>
      </c>
      <c r="AU239" s="268" t="s">
        <v>87</v>
      </c>
      <c r="AV239" s="14" t="s">
        <v>162</v>
      </c>
      <c r="AW239" s="14" t="s">
        <v>30</v>
      </c>
      <c r="AX239" s="14" t="s">
        <v>81</v>
      </c>
      <c r="AY239" s="268" t="s">
        <v>155</v>
      </c>
    </row>
    <row r="240" s="2" customFormat="1" ht="21.75" customHeight="1">
      <c r="A240" s="38"/>
      <c r="B240" s="39"/>
      <c r="C240" s="269" t="s">
        <v>205</v>
      </c>
      <c r="D240" s="269" t="s">
        <v>238</v>
      </c>
      <c r="E240" s="270" t="s">
        <v>1184</v>
      </c>
      <c r="F240" s="271" t="s">
        <v>1185</v>
      </c>
      <c r="G240" s="272" t="s">
        <v>170</v>
      </c>
      <c r="H240" s="273">
        <v>39.509999999999998</v>
      </c>
      <c r="I240" s="274"/>
      <c r="J240" s="275">
        <f>ROUND(I240*H240,2)</f>
        <v>0</v>
      </c>
      <c r="K240" s="276"/>
      <c r="L240" s="277"/>
      <c r="M240" s="278" t="s">
        <v>1</v>
      </c>
      <c r="N240" s="279" t="s">
        <v>42</v>
      </c>
      <c r="O240" s="92"/>
      <c r="P240" s="238">
        <f>O240*H240</f>
        <v>0</v>
      </c>
      <c r="Q240" s="238">
        <v>0.00010000000000000001</v>
      </c>
      <c r="R240" s="238">
        <f>Q240*H240</f>
        <v>0.0039509999999999997</v>
      </c>
      <c r="S240" s="238">
        <v>0</v>
      </c>
      <c r="T240" s="239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0" t="s">
        <v>177</v>
      </c>
      <c r="AT240" s="240" t="s">
        <v>238</v>
      </c>
      <c r="AU240" s="240" t="s">
        <v>87</v>
      </c>
      <c r="AY240" s="17" t="s">
        <v>155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7" t="s">
        <v>163</v>
      </c>
      <c r="BK240" s="241">
        <f>ROUND(I240*H240,2)</f>
        <v>0</v>
      </c>
      <c r="BL240" s="17" t="s">
        <v>162</v>
      </c>
      <c r="BM240" s="240" t="s">
        <v>249</v>
      </c>
    </row>
    <row r="241" s="2" customFormat="1">
      <c r="A241" s="38"/>
      <c r="B241" s="39"/>
      <c r="C241" s="40"/>
      <c r="D241" s="242" t="s">
        <v>164</v>
      </c>
      <c r="E241" s="40"/>
      <c r="F241" s="243" t="s">
        <v>1185</v>
      </c>
      <c r="G241" s="40"/>
      <c r="H241" s="40"/>
      <c r="I241" s="244"/>
      <c r="J241" s="40"/>
      <c r="K241" s="40"/>
      <c r="L241" s="44"/>
      <c r="M241" s="245"/>
      <c r="N241" s="246"/>
      <c r="O241" s="92"/>
      <c r="P241" s="92"/>
      <c r="Q241" s="92"/>
      <c r="R241" s="92"/>
      <c r="S241" s="92"/>
      <c r="T241" s="93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164</v>
      </c>
      <c r="AU241" s="17" t="s">
        <v>87</v>
      </c>
    </row>
    <row r="242" s="2" customFormat="1" ht="33" customHeight="1">
      <c r="A242" s="38"/>
      <c r="B242" s="39"/>
      <c r="C242" s="228" t="s">
        <v>255</v>
      </c>
      <c r="D242" s="228" t="s">
        <v>158</v>
      </c>
      <c r="E242" s="229" t="s">
        <v>209</v>
      </c>
      <c r="F242" s="230" t="s">
        <v>210</v>
      </c>
      <c r="G242" s="231" t="s">
        <v>211</v>
      </c>
      <c r="H242" s="232">
        <v>5.2000000000000002</v>
      </c>
      <c r="I242" s="233"/>
      <c r="J242" s="234">
        <f>ROUND(I242*H242,2)</f>
        <v>0</v>
      </c>
      <c r="K242" s="235"/>
      <c r="L242" s="44"/>
      <c r="M242" s="236" t="s">
        <v>1</v>
      </c>
      <c r="N242" s="237" t="s">
        <v>42</v>
      </c>
      <c r="O242" s="92"/>
      <c r="P242" s="238">
        <f>O242*H242</f>
        <v>0</v>
      </c>
      <c r="Q242" s="238">
        <v>2.45329</v>
      </c>
      <c r="R242" s="238">
        <f>Q242*H242</f>
        <v>12.757108000000001</v>
      </c>
      <c r="S242" s="238">
        <v>0</v>
      </c>
      <c r="T242" s="239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0" t="s">
        <v>162</v>
      </c>
      <c r="AT242" s="240" t="s">
        <v>158</v>
      </c>
      <c r="AU242" s="240" t="s">
        <v>87</v>
      </c>
      <c r="AY242" s="17" t="s">
        <v>155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7" t="s">
        <v>163</v>
      </c>
      <c r="BK242" s="241">
        <f>ROUND(I242*H242,2)</f>
        <v>0</v>
      </c>
      <c r="BL242" s="17" t="s">
        <v>162</v>
      </c>
      <c r="BM242" s="240" t="s">
        <v>252</v>
      </c>
    </row>
    <row r="243" s="2" customFormat="1">
      <c r="A243" s="38"/>
      <c r="B243" s="39"/>
      <c r="C243" s="40"/>
      <c r="D243" s="242" t="s">
        <v>164</v>
      </c>
      <c r="E243" s="40"/>
      <c r="F243" s="243" t="s">
        <v>210</v>
      </c>
      <c r="G243" s="40"/>
      <c r="H243" s="40"/>
      <c r="I243" s="244"/>
      <c r="J243" s="40"/>
      <c r="K243" s="40"/>
      <c r="L243" s="44"/>
      <c r="M243" s="245"/>
      <c r="N243" s="246"/>
      <c r="O243" s="92"/>
      <c r="P243" s="92"/>
      <c r="Q243" s="92"/>
      <c r="R243" s="92"/>
      <c r="S243" s="92"/>
      <c r="T243" s="93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164</v>
      </c>
      <c r="AU243" s="17" t="s">
        <v>87</v>
      </c>
    </row>
    <row r="244" s="13" customFormat="1">
      <c r="A244" s="13"/>
      <c r="B244" s="247"/>
      <c r="C244" s="248"/>
      <c r="D244" s="242" t="s">
        <v>172</v>
      </c>
      <c r="E244" s="249" t="s">
        <v>1</v>
      </c>
      <c r="F244" s="250" t="s">
        <v>1186</v>
      </c>
      <c r="G244" s="248"/>
      <c r="H244" s="251">
        <v>5.2000000000000002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7" t="s">
        <v>172</v>
      </c>
      <c r="AU244" s="257" t="s">
        <v>87</v>
      </c>
      <c r="AV244" s="13" t="s">
        <v>87</v>
      </c>
      <c r="AW244" s="13" t="s">
        <v>30</v>
      </c>
      <c r="AX244" s="13" t="s">
        <v>74</v>
      </c>
      <c r="AY244" s="257" t="s">
        <v>155</v>
      </c>
    </row>
    <row r="245" s="14" customFormat="1">
      <c r="A245" s="14"/>
      <c r="B245" s="258"/>
      <c r="C245" s="259"/>
      <c r="D245" s="242" t="s">
        <v>172</v>
      </c>
      <c r="E245" s="260" t="s">
        <v>1</v>
      </c>
      <c r="F245" s="261" t="s">
        <v>174</v>
      </c>
      <c r="G245" s="259"/>
      <c r="H245" s="262">
        <v>5.2000000000000002</v>
      </c>
      <c r="I245" s="263"/>
      <c r="J245" s="259"/>
      <c r="K245" s="259"/>
      <c r="L245" s="264"/>
      <c r="M245" s="265"/>
      <c r="N245" s="266"/>
      <c r="O245" s="266"/>
      <c r="P245" s="266"/>
      <c r="Q245" s="266"/>
      <c r="R245" s="266"/>
      <c r="S245" s="266"/>
      <c r="T245" s="26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8" t="s">
        <v>172</v>
      </c>
      <c r="AU245" s="268" t="s">
        <v>87</v>
      </c>
      <c r="AV245" s="14" t="s">
        <v>162</v>
      </c>
      <c r="AW245" s="14" t="s">
        <v>30</v>
      </c>
      <c r="AX245" s="14" t="s">
        <v>81</v>
      </c>
      <c r="AY245" s="268" t="s">
        <v>155</v>
      </c>
    </row>
    <row r="246" s="2" customFormat="1" ht="44.25" customHeight="1">
      <c r="A246" s="38"/>
      <c r="B246" s="39"/>
      <c r="C246" s="228" t="s">
        <v>212</v>
      </c>
      <c r="D246" s="228" t="s">
        <v>158</v>
      </c>
      <c r="E246" s="229" t="s">
        <v>218</v>
      </c>
      <c r="F246" s="230" t="s">
        <v>219</v>
      </c>
      <c r="G246" s="231" t="s">
        <v>211</v>
      </c>
      <c r="H246" s="232">
        <v>5.2000000000000002</v>
      </c>
      <c r="I246" s="233"/>
      <c r="J246" s="234">
        <f>ROUND(I246*H246,2)</f>
        <v>0</v>
      </c>
      <c r="K246" s="235"/>
      <c r="L246" s="44"/>
      <c r="M246" s="236" t="s">
        <v>1</v>
      </c>
      <c r="N246" s="237" t="s">
        <v>42</v>
      </c>
      <c r="O246" s="92"/>
      <c r="P246" s="238">
        <f>O246*H246</f>
        <v>0</v>
      </c>
      <c r="Q246" s="238">
        <v>0</v>
      </c>
      <c r="R246" s="238">
        <f>Q246*H246</f>
        <v>0</v>
      </c>
      <c r="S246" s="238">
        <v>0</v>
      </c>
      <c r="T246" s="239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0" t="s">
        <v>162</v>
      </c>
      <c r="AT246" s="240" t="s">
        <v>158</v>
      </c>
      <c r="AU246" s="240" t="s">
        <v>87</v>
      </c>
      <c r="AY246" s="17" t="s">
        <v>155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7" t="s">
        <v>163</v>
      </c>
      <c r="BK246" s="241">
        <f>ROUND(I246*H246,2)</f>
        <v>0</v>
      </c>
      <c r="BL246" s="17" t="s">
        <v>162</v>
      </c>
      <c r="BM246" s="240" t="s">
        <v>258</v>
      </c>
    </row>
    <row r="247" s="2" customFormat="1">
      <c r="A247" s="38"/>
      <c r="B247" s="39"/>
      <c r="C247" s="40"/>
      <c r="D247" s="242" t="s">
        <v>164</v>
      </c>
      <c r="E247" s="40"/>
      <c r="F247" s="243" t="s">
        <v>219</v>
      </c>
      <c r="G247" s="40"/>
      <c r="H247" s="40"/>
      <c r="I247" s="244"/>
      <c r="J247" s="40"/>
      <c r="K247" s="40"/>
      <c r="L247" s="44"/>
      <c r="M247" s="245"/>
      <c r="N247" s="246"/>
      <c r="O247" s="92"/>
      <c r="P247" s="92"/>
      <c r="Q247" s="92"/>
      <c r="R247" s="92"/>
      <c r="S247" s="92"/>
      <c r="T247" s="93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164</v>
      </c>
      <c r="AU247" s="17" t="s">
        <v>87</v>
      </c>
    </row>
    <row r="248" s="13" customFormat="1">
      <c r="A248" s="13"/>
      <c r="B248" s="247"/>
      <c r="C248" s="248"/>
      <c r="D248" s="242" t="s">
        <v>172</v>
      </c>
      <c r="E248" s="249" t="s">
        <v>1</v>
      </c>
      <c r="F248" s="250" t="s">
        <v>1186</v>
      </c>
      <c r="G248" s="248"/>
      <c r="H248" s="251">
        <v>5.2000000000000002</v>
      </c>
      <c r="I248" s="252"/>
      <c r="J248" s="248"/>
      <c r="K248" s="248"/>
      <c r="L248" s="253"/>
      <c r="M248" s="254"/>
      <c r="N248" s="255"/>
      <c r="O248" s="255"/>
      <c r="P248" s="255"/>
      <c r="Q248" s="255"/>
      <c r="R248" s="255"/>
      <c r="S248" s="255"/>
      <c r="T248" s="25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7" t="s">
        <v>172</v>
      </c>
      <c r="AU248" s="257" t="s">
        <v>87</v>
      </c>
      <c r="AV248" s="13" t="s">
        <v>87</v>
      </c>
      <c r="AW248" s="13" t="s">
        <v>30</v>
      </c>
      <c r="AX248" s="13" t="s">
        <v>74</v>
      </c>
      <c r="AY248" s="257" t="s">
        <v>155</v>
      </c>
    </row>
    <row r="249" s="14" customFormat="1">
      <c r="A249" s="14"/>
      <c r="B249" s="258"/>
      <c r="C249" s="259"/>
      <c r="D249" s="242" t="s">
        <v>172</v>
      </c>
      <c r="E249" s="260" t="s">
        <v>1</v>
      </c>
      <c r="F249" s="261" t="s">
        <v>174</v>
      </c>
      <c r="G249" s="259"/>
      <c r="H249" s="262">
        <v>5.2000000000000002</v>
      </c>
      <c r="I249" s="263"/>
      <c r="J249" s="259"/>
      <c r="K249" s="259"/>
      <c r="L249" s="264"/>
      <c r="M249" s="265"/>
      <c r="N249" s="266"/>
      <c r="O249" s="266"/>
      <c r="P249" s="266"/>
      <c r="Q249" s="266"/>
      <c r="R249" s="266"/>
      <c r="S249" s="266"/>
      <c r="T249" s="26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8" t="s">
        <v>172</v>
      </c>
      <c r="AU249" s="268" t="s">
        <v>87</v>
      </c>
      <c r="AV249" s="14" t="s">
        <v>162</v>
      </c>
      <c r="AW249" s="14" t="s">
        <v>30</v>
      </c>
      <c r="AX249" s="14" t="s">
        <v>81</v>
      </c>
      <c r="AY249" s="268" t="s">
        <v>155</v>
      </c>
    </row>
    <row r="250" s="2" customFormat="1" ht="21.75" customHeight="1">
      <c r="A250" s="38"/>
      <c r="B250" s="39"/>
      <c r="C250" s="228" t="s">
        <v>263</v>
      </c>
      <c r="D250" s="228" t="s">
        <v>158</v>
      </c>
      <c r="E250" s="229" t="s">
        <v>225</v>
      </c>
      <c r="F250" s="230" t="s">
        <v>226</v>
      </c>
      <c r="G250" s="231" t="s">
        <v>227</v>
      </c>
      <c r="H250" s="232">
        <v>0.35999999999999999</v>
      </c>
      <c r="I250" s="233"/>
      <c r="J250" s="234">
        <f>ROUND(I250*H250,2)</f>
        <v>0</v>
      </c>
      <c r="K250" s="235"/>
      <c r="L250" s="44"/>
      <c r="M250" s="236" t="s">
        <v>1</v>
      </c>
      <c r="N250" s="237" t="s">
        <v>42</v>
      </c>
      <c r="O250" s="92"/>
      <c r="P250" s="238">
        <f>O250*H250</f>
        <v>0</v>
      </c>
      <c r="Q250" s="238">
        <v>1.06277</v>
      </c>
      <c r="R250" s="238">
        <f>Q250*H250</f>
        <v>0.38259719999999997</v>
      </c>
      <c r="S250" s="238">
        <v>0</v>
      </c>
      <c r="T250" s="239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0" t="s">
        <v>162</v>
      </c>
      <c r="AT250" s="240" t="s">
        <v>158</v>
      </c>
      <c r="AU250" s="240" t="s">
        <v>87</v>
      </c>
      <c r="AY250" s="17" t="s">
        <v>155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7" t="s">
        <v>163</v>
      </c>
      <c r="BK250" s="241">
        <f>ROUND(I250*H250,2)</f>
        <v>0</v>
      </c>
      <c r="BL250" s="17" t="s">
        <v>162</v>
      </c>
      <c r="BM250" s="240" t="s">
        <v>262</v>
      </c>
    </row>
    <row r="251" s="2" customFormat="1">
      <c r="A251" s="38"/>
      <c r="B251" s="39"/>
      <c r="C251" s="40"/>
      <c r="D251" s="242" t="s">
        <v>164</v>
      </c>
      <c r="E251" s="40"/>
      <c r="F251" s="243" t="s">
        <v>226</v>
      </c>
      <c r="G251" s="40"/>
      <c r="H251" s="40"/>
      <c r="I251" s="244"/>
      <c r="J251" s="40"/>
      <c r="K251" s="40"/>
      <c r="L251" s="44"/>
      <c r="M251" s="245"/>
      <c r="N251" s="246"/>
      <c r="O251" s="92"/>
      <c r="P251" s="92"/>
      <c r="Q251" s="92"/>
      <c r="R251" s="92"/>
      <c r="S251" s="92"/>
      <c r="T251" s="93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164</v>
      </c>
      <c r="AU251" s="17" t="s">
        <v>87</v>
      </c>
    </row>
    <row r="252" s="2" customFormat="1" ht="21.75" customHeight="1">
      <c r="A252" s="38"/>
      <c r="B252" s="39"/>
      <c r="C252" s="228" t="s">
        <v>216</v>
      </c>
      <c r="D252" s="228" t="s">
        <v>158</v>
      </c>
      <c r="E252" s="229" t="s">
        <v>230</v>
      </c>
      <c r="F252" s="230" t="s">
        <v>231</v>
      </c>
      <c r="G252" s="231" t="s">
        <v>167</v>
      </c>
      <c r="H252" s="232">
        <v>84.530000000000001</v>
      </c>
      <c r="I252" s="233"/>
      <c r="J252" s="234">
        <f>ROUND(I252*H252,2)</f>
        <v>0</v>
      </c>
      <c r="K252" s="235"/>
      <c r="L252" s="44"/>
      <c r="M252" s="236" t="s">
        <v>1</v>
      </c>
      <c r="N252" s="237" t="s">
        <v>42</v>
      </c>
      <c r="O252" s="92"/>
      <c r="P252" s="238">
        <f>O252*H252</f>
        <v>0</v>
      </c>
      <c r="Q252" s="238">
        <v>0.00012999999999999999</v>
      </c>
      <c r="R252" s="238">
        <f>Q252*H252</f>
        <v>0.010988899999999999</v>
      </c>
      <c r="S252" s="238">
        <v>0</v>
      </c>
      <c r="T252" s="239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0" t="s">
        <v>162</v>
      </c>
      <c r="AT252" s="240" t="s">
        <v>158</v>
      </c>
      <c r="AU252" s="240" t="s">
        <v>87</v>
      </c>
      <c r="AY252" s="17" t="s">
        <v>155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7" t="s">
        <v>163</v>
      </c>
      <c r="BK252" s="241">
        <f>ROUND(I252*H252,2)</f>
        <v>0</v>
      </c>
      <c r="BL252" s="17" t="s">
        <v>162</v>
      </c>
      <c r="BM252" s="240" t="s">
        <v>266</v>
      </c>
    </row>
    <row r="253" s="2" customFormat="1">
      <c r="A253" s="38"/>
      <c r="B253" s="39"/>
      <c r="C253" s="40"/>
      <c r="D253" s="242" t="s">
        <v>164</v>
      </c>
      <c r="E253" s="40"/>
      <c r="F253" s="243" t="s">
        <v>231</v>
      </c>
      <c r="G253" s="40"/>
      <c r="H253" s="40"/>
      <c r="I253" s="244"/>
      <c r="J253" s="40"/>
      <c r="K253" s="40"/>
      <c r="L253" s="44"/>
      <c r="M253" s="245"/>
      <c r="N253" s="246"/>
      <c r="O253" s="92"/>
      <c r="P253" s="92"/>
      <c r="Q253" s="92"/>
      <c r="R253" s="92"/>
      <c r="S253" s="92"/>
      <c r="T253" s="93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164</v>
      </c>
      <c r="AU253" s="17" t="s">
        <v>87</v>
      </c>
    </row>
    <row r="254" s="13" customFormat="1">
      <c r="A254" s="13"/>
      <c r="B254" s="247"/>
      <c r="C254" s="248"/>
      <c r="D254" s="242" t="s">
        <v>172</v>
      </c>
      <c r="E254" s="249" t="s">
        <v>1</v>
      </c>
      <c r="F254" s="250" t="s">
        <v>1187</v>
      </c>
      <c r="G254" s="248"/>
      <c r="H254" s="251">
        <v>84.530000000000001</v>
      </c>
      <c r="I254" s="252"/>
      <c r="J254" s="248"/>
      <c r="K254" s="248"/>
      <c r="L254" s="253"/>
      <c r="M254" s="254"/>
      <c r="N254" s="255"/>
      <c r="O254" s="255"/>
      <c r="P254" s="255"/>
      <c r="Q254" s="255"/>
      <c r="R254" s="255"/>
      <c r="S254" s="255"/>
      <c r="T254" s="25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7" t="s">
        <v>172</v>
      </c>
      <c r="AU254" s="257" t="s">
        <v>87</v>
      </c>
      <c r="AV254" s="13" t="s">
        <v>87</v>
      </c>
      <c r="AW254" s="13" t="s">
        <v>30</v>
      </c>
      <c r="AX254" s="13" t="s">
        <v>74</v>
      </c>
      <c r="AY254" s="257" t="s">
        <v>155</v>
      </c>
    </row>
    <row r="255" s="14" customFormat="1">
      <c r="A255" s="14"/>
      <c r="B255" s="258"/>
      <c r="C255" s="259"/>
      <c r="D255" s="242" t="s">
        <v>172</v>
      </c>
      <c r="E255" s="260" t="s">
        <v>1</v>
      </c>
      <c r="F255" s="261" t="s">
        <v>174</v>
      </c>
      <c r="G255" s="259"/>
      <c r="H255" s="262">
        <v>84.530000000000001</v>
      </c>
      <c r="I255" s="263"/>
      <c r="J255" s="259"/>
      <c r="K255" s="259"/>
      <c r="L255" s="264"/>
      <c r="M255" s="265"/>
      <c r="N255" s="266"/>
      <c r="O255" s="266"/>
      <c r="P255" s="266"/>
      <c r="Q255" s="266"/>
      <c r="R255" s="266"/>
      <c r="S255" s="266"/>
      <c r="T255" s="26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8" t="s">
        <v>172</v>
      </c>
      <c r="AU255" s="268" t="s">
        <v>87</v>
      </c>
      <c r="AV255" s="14" t="s">
        <v>162</v>
      </c>
      <c r="AW255" s="14" t="s">
        <v>30</v>
      </c>
      <c r="AX255" s="14" t="s">
        <v>81</v>
      </c>
      <c r="AY255" s="268" t="s">
        <v>155</v>
      </c>
    </row>
    <row r="256" s="2" customFormat="1" ht="33" customHeight="1">
      <c r="A256" s="38"/>
      <c r="B256" s="39"/>
      <c r="C256" s="228" t="s">
        <v>274</v>
      </c>
      <c r="D256" s="228" t="s">
        <v>158</v>
      </c>
      <c r="E256" s="229" t="s">
        <v>234</v>
      </c>
      <c r="F256" s="230" t="s">
        <v>235</v>
      </c>
      <c r="G256" s="231" t="s">
        <v>161</v>
      </c>
      <c r="H256" s="232">
        <v>2</v>
      </c>
      <c r="I256" s="233"/>
      <c r="J256" s="234">
        <f>ROUND(I256*H256,2)</f>
        <v>0</v>
      </c>
      <c r="K256" s="235"/>
      <c r="L256" s="44"/>
      <c r="M256" s="236" t="s">
        <v>1</v>
      </c>
      <c r="N256" s="237" t="s">
        <v>42</v>
      </c>
      <c r="O256" s="92"/>
      <c r="P256" s="238">
        <f>O256*H256</f>
        <v>0</v>
      </c>
      <c r="Q256" s="238">
        <v>0.44169999999999998</v>
      </c>
      <c r="R256" s="238">
        <f>Q256*H256</f>
        <v>0.88339999999999996</v>
      </c>
      <c r="S256" s="238">
        <v>0</v>
      </c>
      <c r="T256" s="239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0" t="s">
        <v>162</v>
      </c>
      <c r="AT256" s="240" t="s">
        <v>158</v>
      </c>
      <c r="AU256" s="240" t="s">
        <v>87</v>
      </c>
      <c r="AY256" s="17" t="s">
        <v>155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7" t="s">
        <v>163</v>
      </c>
      <c r="BK256" s="241">
        <f>ROUND(I256*H256,2)</f>
        <v>0</v>
      </c>
      <c r="BL256" s="17" t="s">
        <v>162</v>
      </c>
      <c r="BM256" s="240" t="s">
        <v>270</v>
      </c>
    </row>
    <row r="257" s="2" customFormat="1">
      <c r="A257" s="38"/>
      <c r="B257" s="39"/>
      <c r="C257" s="40"/>
      <c r="D257" s="242" t="s">
        <v>164</v>
      </c>
      <c r="E257" s="40"/>
      <c r="F257" s="243" t="s">
        <v>235</v>
      </c>
      <c r="G257" s="40"/>
      <c r="H257" s="40"/>
      <c r="I257" s="244"/>
      <c r="J257" s="40"/>
      <c r="K257" s="40"/>
      <c r="L257" s="44"/>
      <c r="M257" s="245"/>
      <c r="N257" s="246"/>
      <c r="O257" s="92"/>
      <c r="P257" s="92"/>
      <c r="Q257" s="92"/>
      <c r="R257" s="92"/>
      <c r="S257" s="92"/>
      <c r="T257" s="93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164</v>
      </c>
      <c r="AU257" s="17" t="s">
        <v>87</v>
      </c>
    </row>
    <row r="258" s="13" customFormat="1">
      <c r="A258" s="13"/>
      <c r="B258" s="247"/>
      <c r="C258" s="248"/>
      <c r="D258" s="242" t="s">
        <v>172</v>
      </c>
      <c r="E258" s="249" t="s">
        <v>1</v>
      </c>
      <c r="F258" s="250" t="s">
        <v>1188</v>
      </c>
      <c r="G258" s="248"/>
      <c r="H258" s="251">
        <v>2</v>
      </c>
      <c r="I258" s="252"/>
      <c r="J258" s="248"/>
      <c r="K258" s="248"/>
      <c r="L258" s="253"/>
      <c r="M258" s="254"/>
      <c r="N258" s="255"/>
      <c r="O258" s="255"/>
      <c r="P258" s="255"/>
      <c r="Q258" s="255"/>
      <c r="R258" s="255"/>
      <c r="S258" s="255"/>
      <c r="T258" s="25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7" t="s">
        <v>172</v>
      </c>
      <c r="AU258" s="257" t="s">
        <v>87</v>
      </c>
      <c r="AV258" s="13" t="s">
        <v>87</v>
      </c>
      <c r="AW258" s="13" t="s">
        <v>30</v>
      </c>
      <c r="AX258" s="13" t="s">
        <v>74</v>
      </c>
      <c r="AY258" s="257" t="s">
        <v>155</v>
      </c>
    </row>
    <row r="259" s="14" customFormat="1">
      <c r="A259" s="14"/>
      <c r="B259" s="258"/>
      <c r="C259" s="259"/>
      <c r="D259" s="242" t="s">
        <v>172</v>
      </c>
      <c r="E259" s="260" t="s">
        <v>1</v>
      </c>
      <c r="F259" s="261" t="s">
        <v>174</v>
      </c>
      <c r="G259" s="259"/>
      <c r="H259" s="262">
        <v>2</v>
      </c>
      <c r="I259" s="263"/>
      <c r="J259" s="259"/>
      <c r="K259" s="259"/>
      <c r="L259" s="264"/>
      <c r="M259" s="265"/>
      <c r="N259" s="266"/>
      <c r="O259" s="266"/>
      <c r="P259" s="266"/>
      <c r="Q259" s="266"/>
      <c r="R259" s="266"/>
      <c r="S259" s="266"/>
      <c r="T259" s="26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8" t="s">
        <v>172</v>
      </c>
      <c r="AU259" s="268" t="s">
        <v>87</v>
      </c>
      <c r="AV259" s="14" t="s">
        <v>162</v>
      </c>
      <c r="AW259" s="14" t="s">
        <v>30</v>
      </c>
      <c r="AX259" s="14" t="s">
        <v>81</v>
      </c>
      <c r="AY259" s="268" t="s">
        <v>155</v>
      </c>
    </row>
    <row r="260" s="2" customFormat="1" ht="33" customHeight="1">
      <c r="A260" s="38"/>
      <c r="B260" s="39"/>
      <c r="C260" s="269" t="s">
        <v>220</v>
      </c>
      <c r="D260" s="269" t="s">
        <v>238</v>
      </c>
      <c r="E260" s="270" t="s">
        <v>239</v>
      </c>
      <c r="F260" s="271" t="s">
        <v>240</v>
      </c>
      <c r="G260" s="272" t="s">
        <v>161</v>
      </c>
      <c r="H260" s="273">
        <v>2</v>
      </c>
      <c r="I260" s="274"/>
      <c r="J260" s="275">
        <f>ROUND(I260*H260,2)</f>
        <v>0</v>
      </c>
      <c r="K260" s="276"/>
      <c r="L260" s="277"/>
      <c r="M260" s="278" t="s">
        <v>1</v>
      </c>
      <c r="N260" s="279" t="s">
        <v>42</v>
      </c>
      <c r="O260" s="92"/>
      <c r="P260" s="238">
        <f>O260*H260</f>
        <v>0</v>
      </c>
      <c r="Q260" s="238">
        <v>0.01521</v>
      </c>
      <c r="R260" s="238">
        <f>Q260*H260</f>
        <v>0.030419999999999999</v>
      </c>
      <c r="S260" s="238">
        <v>0</v>
      </c>
      <c r="T260" s="239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0" t="s">
        <v>177</v>
      </c>
      <c r="AT260" s="240" t="s">
        <v>238</v>
      </c>
      <c r="AU260" s="240" t="s">
        <v>87</v>
      </c>
      <c r="AY260" s="17" t="s">
        <v>155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7" t="s">
        <v>163</v>
      </c>
      <c r="BK260" s="241">
        <f>ROUND(I260*H260,2)</f>
        <v>0</v>
      </c>
      <c r="BL260" s="17" t="s">
        <v>162</v>
      </c>
      <c r="BM260" s="240" t="s">
        <v>277</v>
      </c>
    </row>
    <row r="261" s="2" customFormat="1">
      <c r="A261" s="38"/>
      <c r="B261" s="39"/>
      <c r="C261" s="40"/>
      <c r="D261" s="242" t="s">
        <v>164</v>
      </c>
      <c r="E261" s="40"/>
      <c r="F261" s="243" t="s">
        <v>240</v>
      </c>
      <c r="G261" s="40"/>
      <c r="H261" s="40"/>
      <c r="I261" s="244"/>
      <c r="J261" s="40"/>
      <c r="K261" s="40"/>
      <c r="L261" s="44"/>
      <c r="M261" s="245"/>
      <c r="N261" s="246"/>
      <c r="O261" s="92"/>
      <c r="P261" s="92"/>
      <c r="Q261" s="92"/>
      <c r="R261" s="92"/>
      <c r="S261" s="92"/>
      <c r="T261" s="93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164</v>
      </c>
      <c r="AU261" s="17" t="s">
        <v>87</v>
      </c>
    </row>
    <row r="262" s="12" customFormat="1" ht="22.8" customHeight="1">
      <c r="A262" s="12"/>
      <c r="B262" s="212"/>
      <c r="C262" s="213"/>
      <c r="D262" s="214" t="s">
        <v>73</v>
      </c>
      <c r="E262" s="226" t="s">
        <v>195</v>
      </c>
      <c r="F262" s="226" t="s">
        <v>242</v>
      </c>
      <c r="G262" s="213"/>
      <c r="H262" s="213"/>
      <c r="I262" s="216"/>
      <c r="J262" s="227">
        <f>BK262</f>
        <v>0</v>
      </c>
      <c r="K262" s="213"/>
      <c r="L262" s="218"/>
      <c r="M262" s="219"/>
      <c r="N262" s="220"/>
      <c r="O262" s="220"/>
      <c r="P262" s="221">
        <f>SUM(P263:P339)</f>
        <v>0</v>
      </c>
      <c r="Q262" s="220"/>
      <c r="R262" s="221">
        <f>SUM(R263:R339)</f>
        <v>0.1113301</v>
      </c>
      <c r="S262" s="220"/>
      <c r="T262" s="222">
        <f>SUM(T263:T339)</f>
        <v>17.24333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23" t="s">
        <v>81</v>
      </c>
      <c r="AT262" s="224" t="s">
        <v>73</v>
      </c>
      <c r="AU262" s="224" t="s">
        <v>81</v>
      </c>
      <c r="AY262" s="223" t="s">
        <v>155</v>
      </c>
      <c r="BK262" s="225">
        <f>SUM(BK263:BK339)</f>
        <v>0</v>
      </c>
    </row>
    <row r="263" s="2" customFormat="1" ht="33" customHeight="1">
      <c r="A263" s="38"/>
      <c r="B263" s="39"/>
      <c r="C263" s="228" t="s">
        <v>283</v>
      </c>
      <c r="D263" s="228" t="s">
        <v>158</v>
      </c>
      <c r="E263" s="229" t="s">
        <v>243</v>
      </c>
      <c r="F263" s="230" t="s">
        <v>244</v>
      </c>
      <c r="G263" s="231" t="s">
        <v>167</v>
      </c>
      <c r="H263" s="232">
        <v>84.530000000000001</v>
      </c>
      <c r="I263" s="233"/>
      <c r="J263" s="234">
        <f>ROUND(I263*H263,2)</f>
        <v>0</v>
      </c>
      <c r="K263" s="235"/>
      <c r="L263" s="44"/>
      <c r="M263" s="236" t="s">
        <v>1</v>
      </c>
      <c r="N263" s="237" t="s">
        <v>42</v>
      </c>
      <c r="O263" s="92"/>
      <c r="P263" s="238">
        <f>O263*H263</f>
        <v>0</v>
      </c>
      <c r="Q263" s="238">
        <v>0.00012999999999999999</v>
      </c>
      <c r="R263" s="238">
        <f>Q263*H263</f>
        <v>0.010988899999999999</v>
      </c>
      <c r="S263" s="238">
        <v>0</v>
      </c>
      <c r="T263" s="239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0" t="s">
        <v>162</v>
      </c>
      <c r="AT263" s="240" t="s">
        <v>158</v>
      </c>
      <c r="AU263" s="240" t="s">
        <v>87</v>
      </c>
      <c r="AY263" s="17" t="s">
        <v>155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7" t="s">
        <v>163</v>
      </c>
      <c r="BK263" s="241">
        <f>ROUND(I263*H263,2)</f>
        <v>0</v>
      </c>
      <c r="BL263" s="17" t="s">
        <v>162</v>
      </c>
      <c r="BM263" s="240" t="s">
        <v>281</v>
      </c>
    </row>
    <row r="264" s="2" customFormat="1">
      <c r="A264" s="38"/>
      <c r="B264" s="39"/>
      <c r="C264" s="40"/>
      <c r="D264" s="242" t="s">
        <v>164</v>
      </c>
      <c r="E264" s="40"/>
      <c r="F264" s="243" t="s">
        <v>244</v>
      </c>
      <c r="G264" s="40"/>
      <c r="H264" s="40"/>
      <c r="I264" s="244"/>
      <c r="J264" s="40"/>
      <c r="K264" s="40"/>
      <c r="L264" s="44"/>
      <c r="M264" s="245"/>
      <c r="N264" s="246"/>
      <c r="O264" s="92"/>
      <c r="P264" s="92"/>
      <c r="Q264" s="92"/>
      <c r="R264" s="92"/>
      <c r="S264" s="92"/>
      <c r="T264" s="93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164</v>
      </c>
      <c r="AU264" s="17" t="s">
        <v>87</v>
      </c>
    </row>
    <row r="265" s="13" customFormat="1">
      <c r="A265" s="13"/>
      <c r="B265" s="247"/>
      <c r="C265" s="248"/>
      <c r="D265" s="242" t="s">
        <v>172</v>
      </c>
      <c r="E265" s="249" t="s">
        <v>1</v>
      </c>
      <c r="F265" s="250" t="s">
        <v>1187</v>
      </c>
      <c r="G265" s="248"/>
      <c r="H265" s="251">
        <v>84.530000000000001</v>
      </c>
      <c r="I265" s="252"/>
      <c r="J265" s="248"/>
      <c r="K265" s="248"/>
      <c r="L265" s="253"/>
      <c r="M265" s="254"/>
      <c r="N265" s="255"/>
      <c r="O265" s="255"/>
      <c r="P265" s="255"/>
      <c r="Q265" s="255"/>
      <c r="R265" s="255"/>
      <c r="S265" s="255"/>
      <c r="T265" s="25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7" t="s">
        <v>172</v>
      </c>
      <c r="AU265" s="257" t="s">
        <v>87</v>
      </c>
      <c r="AV265" s="13" t="s">
        <v>87</v>
      </c>
      <c r="AW265" s="13" t="s">
        <v>30</v>
      </c>
      <c r="AX265" s="13" t="s">
        <v>74</v>
      </c>
      <c r="AY265" s="257" t="s">
        <v>155</v>
      </c>
    </row>
    <row r="266" s="14" customFormat="1">
      <c r="A266" s="14"/>
      <c r="B266" s="258"/>
      <c r="C266" s="259"/>
      <c r="D266" s="242" t="s">
        <v>172</v>
      </c>
      <c r="E266" s="260" t="s">
        <v>1</v>
      </c>
      <c r="F266" s="261" t="s">
        <v>174</v>
      </c>
      <c r="G266" s="259"/>
      <c r="H266" s="262">
        <v>84.530000000000001</v>
      </c>
      <c r="I266" s="263"/>
      <c r="J266" s="259"/>
      <c r="K266" s="259"/>
      <c r="L266" s="264"/>
      <c r="M266" s="265"/>
      <c r="N266" s="266"/>
      <c r="O266" s="266"/>
      <c r="P266" s="266"/>
      <c r="Q266" s="266"/>
      <c r="R266" s="266"/>
      <c r="S266" s="266"/>
      <c r="T266" s="26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8" t="s">
        <v>172</v>
      </c>
      <c r="AU266" s="268" t="s">
        <v>87</v>
      </c>
      <c r="AV266" s="14" t="s">
        <v>162</v>
      </c>
      <c r="AW266" s="14" t="s">
        <v>30</v>
      </c>
      <c r="AX266" s="14" t="s">
        <v>81</v>
      </c>
      <c r="AY266" s="268" t="s">
        <v>155</v>
      </c>
    </row>
    <row r="267" s="2" customFormat="1" ht="33" customHeight="1">
      <c r="A267" s="38"/>
      <c r="B267" s="39"/>
      <c r="C267" s="228" t="s">
        <v>224</v>
      </c>
      <c r="D267" s="228" t="s">
        <v>158</v>
      </c>
      <c r="E267" s="229" t="s">
        <v>247</v>
      </c>
      <c r="F267" s="230" t="s">
        <v>248</v>
      </c>
      <c r="G267" s="231" t="s">
        <v>167</v>
      </c>
      <c r="H267" s="232">
        <v>84.530000000000001</v>
      </c>
      <c r="I267" s="233"/>
      <c r="J267" s="234">
        <f>ROUND(I267*H267,2)</f>
        <v>0</v>
      </c>
      <c r="K267" s="235"/>
      <c r="L267" s="44"/>
      <c r="M267" s="236" t="s">
        <v>1</v>
      </c>
      <c r="N267" s="237" t="s">
        <v>42</v>
      </c>
      <c r="O267" s="92"/>
      <c r="P267" s="238">
        <f>O267*H267</f>
        <v>0</v>
      </c>
      <c r="Q267" s="238">
        <v>4.0000000000000003E-05</v>
      </c>
      <c r="R267" s="238">
        <f>Q267*H267</f>
        <v>0.0033812000000000004</v>
      </c>
      <c r="S267" s="238">
        <v>0</v>
      </c>
      <c r="T267" s="239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0" t="s">
        <v>162</v>
      </c>
      <c r="AT267" s="240" t="s">
        <v>158</v>
      </c>
      <c r="AU267" s="240" t="s">
        <v>87</v>
      </c>
      <c r="AY267" s="17" t="s">
        <v>155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7" t="s">
        <v>163</v>
      </c>
      <c r="BK267" s="241">
        <f>ROUND(I267*H267,2)</f>
        <v>0</v>
      </c>
      <c r="BL267" s="17" t="s">
        <v>162</v>
      </c>
      <c r="BM267" s="240" t="s">
        <v>286</v>
      </c>
    </row>
    <row r="268" s="2" customFormat="1">
      <c r="A268" s="38"/>
      <c r="B268" s="39"/>
      <c r="C268" s="40"/>
      <c r="D268" s="242" t="s">
        <v>164</v>
      </c>
      <c r="E268" s="40"/>
      <c r="F268" s="243" t="s">
        <v>248</v>
      </c>
      <c r="G268" s="40"/>
      <c r="H268" s="40"/>
      <c r="I268" s="244"/>
      <c r="J268" s="40"/>
      <c r="K268" s="40"/>
      <c r="L268" s="44"/>
      <c r="M268" s="245"/>
      <c r="N268" s="246"/>
      <c r="O268" s="92"/>
      <c r="P268" s="92"/>
      <c r="Q268" s="92"/>
      <c r="R268" s="92"/>
      <c r="S268" s="92"/>
      <c r="T268" s="93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164</v>
      </c>
      <c r="AU268" s="17" t="s">
        <v>87</v>
      </c>
    </row>
    <row r="269" s="13" customFormat="1">
      <c r="A269" s="13"/>
      <c r="B269" s="247"/>
      <c r="C269" s="248"/>
      <c r="D269" s="242" t="s">
        <v>172</v>
      </c>
      <c r="E269" s="249" t="s">
        <v>1</v>
      </c>
      <c r="F269" s="250" t="s">
        <v>1187</v>
      </c>
      <c r="G269" s="248"/>
      <c r="H269" s="251">
        <v>84.530000000000001</v>
      </c>
      <c r="I269" s="252"/>
      <c r="J269" s="248"/>
      <c r="K269" s="248"/>
      <c r="L269" s="253"/>
      <c r="M269" s="254"/>
      <c r="N269" s="255"/>
      <c r="O269" s="255"/>
      <c r="P269" s="255"/>
      <c r="Q269" s="255"/>
      <c r="R269" s="255"/>
      <c r="S269" s="255"/>
      <c r="T269" s="25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7" t="s">
        <v>172</v>
      </c>
      <c r="AU269" s="257" t="s">
        <v>87</v>
      </c>
      <c r="AV269" s="13" t="s">
        <v>87</v>
      </c>
      <c r="AW269" s="13" t="s">
        <v>30</v>
      </c>
      <c r="AX269" s="13" t="s">
        <v>74</v>
      </c>
      <c r="AY269" s="257" t="s">
        <v>155</v>
      </c>
    </row>
    <row r="270" s="14" customFormat="1">
      <c r="A270" s="14"/>
      <c r="B270" s="258"/>
      <c r="C270" s="259"/>
      <c r="D270" s="242" t="s">
        <v>172</v>
      </c>
      <c r="E270" s="260" t="s">
        <v>1</v>
      </c>
      <c r="F270" s="261" t="s">
        <v>174</v>
      </c>
      <c r="G270" s="259"/>
      <c r="H270" s="262">
        <v>84.530000000000001</v>
      </c>
      <c r="I270" s="263"/>
      <c r="J270" s="259"/>
      <c r="K270" s="259"/>
      <c r="L270" s="264"/>
      <c r="M270" s="265"/>
      <c r="N270" s="266"/>
      <c r="O270" s="266"/>
      <c r="P270" s="266"/>
      <c r="Q270" s="266"/>
      <c r="R270" s="266"/>
      <c r="S270" s="266"/>
      <c r="T270" s="26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8" t="s">
        <v>172</v>
      </c>
      <c r="AU270" s="268" t="s">
        <v>87</v>
      </c>
      <c r="AV270" s="14" t="s">
        <v>162</v>
      </c>
      <c r="AW270" s="14" t="s">
        <v>30</v>
      </c>
      <c r="AX270" s="14" t="s">
        <v>81</v>
      </c>
      <c r="AY270" s="268" t="s">
        <v>155</v>
      </c>
    </row>
    <row r="271" s="2" customFormat="1" ht="55.5" customHeight="1">
      <c r="A271" s="38"/>
      <c r="B271" s="39"/>
      <c r="C271" s="228" t="s">
        <v>293</v>
      </c>
      <c r="D271" s="228" t="s">
        <v>158</v>
      </c>
      <c r="E271" s="229" t="s">
        <v>1189</v>
      </c>
      <c r="F271" s="230" t="s">
        <v>1190</v>
      </c>
      <c r="G271" s="231" t="s">
        <v>170</v>
      </c>
      <c r="H271" s="232">
        <v>6</v>
      </c>
      <c r="I271" s="233"/>
      <c r="J271" s="234">
        <f>ROUND(I271*H271,2)</f>
        <v>0</v>
      </c>
      <c r="K271" s="235"/>
      <c r="L271" s="44"/>
      <c r="M271" s="236" t="s">
        <v>1</v>
      </c>
      <c r="N271" s="237" t="s">
        <v>42</v>
      </c>
      <c r="O271" s="92"/>
      <c r="P271" s="238">
        <f>O271*H271</f>
        <v>0</v>
      </c>
      <c r="Q271" s="238">
        <v>0.016160000000000001</v>
      </c>
      <c r="R271" s="238">
        <f>Q271*H271</f>
        <v>0.096960000000000005</v>
      </c>
      <c r="S271" s="238">
        <v>0</v>
      </c>
      <c r="T271" s="239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0" t="s">
        <v>162</v>
      </c>
      <c r="AT271" s="240" t="s">
        <v>158</v>
      </c>
      <c r="AU271" s="240" t="s">
        <v>87</v>
      </c>
      <c r="AY271" s="17" t="s">
        <v>155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7" t="s">
        <v>163</v>
      </c>
      <c r="BK271" s="241">
        <f>ROUND(I271*H271,2)</f>
        <v>0</v>
      </c>
      <c r="BL271" s="17" t="s">
        <v>162</v>
      </c>
      <c r="BM271" s="240" t="s">
        <v>291</v>
      </c>
    </row>
    <row r="272" s="2" customFormat="1">
      <c r="A272" s="38"/>
      <c r="B272" s="39"/>
      <c r="C272" s="40"/>
      <c r="D272" s="242" t="s">
        <v>164</v>
      </c>
      <c r="E272" s="40"/>
      <c r="F272" s="243" t="s">
        <v>1190</v>
      </c>
      <c r="G272" s="40"/>
      <c r="H272" s="40"/>
      <c r="I272" s="244"/>
      <c r="J272" s="40"/>
      <c r="K272" s="40"/>
      <c r="L272" s="44"/>
      <c r="M272" s="245"/>
      <c r="N272" s="246"/>
      <c r="O272" s="92"/>
      <c r="P272" s="92"/>
      <c r="Q272" s="92"/>
      <c r="R272" s="92"/>
      <c r="S272" s="92"/>
      <c r="T272" s="93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164</v>
      </c>
      <c r="AU272" s="17" t="s">
        <v>87</v>
      </c>
    </row>
    <row r="273" s="13" customFormat="1">
      <c r="A273" s="13"/>
      <c r="B273" s="247"/>
      <c r="C273" s="248"/>
      <c r="D273" s="242" t="s">
        <v>172</v>
      </c>
      <c r="E273" s="249" t="s">
        <v>1</v>
      </c>
      <c r="F273" s="250" t="s">
        <v>1191</v>
      </c>
      <c r="G273" s="248"/>
      <c r="H273" s="251">
        <v>3</v>
      </c>
      <c r="I273" s="252"/>
      <c r="J273" s="248"/>
      <c r="K273" s="248"/>
      <c r="L273" s="253"/>
      <c r="M273" s="254"/>
      <c r="N273" s="255"/>
      <c r="O273" s="255"/>
      <c r="P273" s="255"/>
      <c r="Q273" s="255"/>
      <c r="R273" s="255"/>
      <c r="S273" s="255"/>
      <c r="T273" s="25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7" t="s">
        <v>172</v>
      </c>
      <c r="AU273" s="257" t="s">
        <v>87</v>
      </c>
      <c r="AV273" s="13" t="s">
        <v>87</v>
      </c>
      <c r="AW273" s="13" t="s">
        <v>30</v>
      </c>
      <c r="AX273" s="13" t="s">
        <v>74</v>
      </c>
      <c r="AY273" s="257" t="s">
        <v>155</v>
      </c>
    </row>
    <row r="274" s="13" customFormat="1">
      <c r="A274" s="13"/>
      <c r="B274" s="247"/>
      <c r="C274" s="248"/>
      <c r="D274" s="242" t="s">
        <v>172</v>
      </c>
      <c r="E274" s="249" t="s">
        <v>1</v>
      </c>
      <c r="F274" s="250" t="s">
        <v>1192</v>
      </c>
      <c r="G274" s="248"/>
      <c r="H274" s="251">
        <v>3</v>
      </c>
      <c r="I274" s="252"/>
      <c r="J274" s="248"/>
      <c r="K274" s="248"/>
      <c r="L274" s="253"/>
      <c r="M274" s="254"/>
      <c r="N274" s="255"/>
      <c r="O274" s="255"/>
      <c r="P274" s="255"/>
      <c r="Q274" s="255"/>
      <c r="R274" s="255"/>
      <c r="S274" s="255"/>
      <c r="T274" s="25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7" t="s">
        <v>172</v>
      </c>
      <c r="AU274" s="257" t="s">
        <v>87</v>
      </c>
      <c r="AV274" s="13" t="s">
        <v>87</v>
      </c>
      <c r="AW274" s="13" t="s">
        <v>30</v>
      </c>
      <c r="AX274" s="13" t="s">
        <v>74</v>
      </c>
      <c r="AY274" s="257" t="s">
        <v>155</v>
      </c>
    </row>
    <row r="275" s="14" customFormat="1">
      <c r="A275" s="14"/>
      <c r="B275" s="258"/>
      <c r="C275" s="259"/>
      <c r="D275" s="242" t="s">
        <v>172</v>
      </c>
      <c r="E275" s="260" t="s">
        <v>1</v>
      </c>
      <c r="F275" s="261" t="s">
        <v>174</v>
      </c>
      <c r="G275" s="259"/>
      <c r="H275" s="262">
        <v>6</v>
      </c>
      <c r="I275" s="263"/>
      <c r="J275" s="259"/>
      <c r="K275" s="259"/>
      <c r="L275" s="264"/>
      <c r="M275" s="265"/>
      <c r="N275" s="266"/>
      <c r="O275" s="266"/>
      <c r="P275" s="266"/>
      <c r="Q275" s="266"/>
      <c r="R275" s="266"/>
      <c r="S275" s="266"/>
      <c r="T275" s="26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8" t="s">
        <v>172</v>
      </c>
      <c r="AU275" s="268" t="s">
        <v>87</v>
      </c>
      <c r="AV275" s="14" t="s">
        <v>162</v>
      </c>
      <c r="AW275" s="14" t="s">
        <v>30</v>
      </c>
      <c r="AX275" s="14" t="s">
        <v>81</v>
      </c>
      <c r="AY275" s="268" t="s">
        <v>155</v>
      </c>
    </row>
    <row r="276" s="2" customFormat="1" ht="44.25" customHeight="1">
      <c r="A276" s="38"/>
      <c r="B276" s="39"/>
      <c r="C276" s="228" t="s">
        <v>298</v>
      </c>
      <c r="D276" s="228" t="s">
        <v>158</v>
      </c>
      <c r="E276" s="229" t="s">
        <v>256</v>
      </c>
      <c r="F276" s="230" t="s">
        <v>257</v>
      </c>
      <c r="G276" s="231" t="s">
        <v>161</v>
      </c>
      <c r="H276" s="232">
        <v>16</v>
      </c>
      <c r="I276" s="233"/>
      <c r="J276" s="234">
        <f>ROUND(I276*H276,2)</f>
        <v>0</v>
      </c>
      <c r="K276" s="235"/>
      <c r="L276" s="44"/>
      <c r="M276" s="236" t="s">
        <v>1</v>
      </c>
      <c r="N276" s="237" t="s">
        <v>42</v>
      </c>
      <c r="O276" s="92"/>
      <c r="P276" s="238">
        <f>O276*H276</f>
        <v>0</v>
      </c>
      <c r="Q276" s="238">
        <v>0</v>
      </c>
      <c r="R276" s="238">
        <f>Q276*H276</f>
        <v>0</v>
      </c>
      <c r="S276" s="238">
        <v>0</v>
      </c>
      <c r="T276" s="239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0" t="s">
        <v>162</v>
      </c>
      <c r="AT276" s="240" t="s">
        <v>158</v>
      </c>
      <c r="AU276" s="240" t="s">
        <v>87</v>
      </c>
      <c r="AY276" s="17" t="s">
        <v>155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7" t="s">
        <v>163</v>
      </c>
      <c r="BK276" s="241">
        <f>ROUND(I276*H276,2)</f>
        <v>0</v>
      </c>
      <c r="BL276" s="17" t="s">
        <v>162</v>
      </c>
      <c r="BM276" s="240" t="s">
        <v>296</v>
      </c>
    </row>
    <row r="277" s="2" customFormat="1">
      <c r="A277" s="38"/>
      <c r="B277" s="39"/>
      <c r="C277" s="40"/>
      <c r="D277" s="242" t="s">
        <v>164</v>
      </c>
      <c r="E277" s="40"/>
      <c r="F277" s="243" t="s">
        <v>257</v>
      </c>
      <c r="G277" s="40"/>
      <c r="H277" s="40"/>
      <c r="I277" s="244"/>
      <c r="J277" s="40"/>
      <c r="K277" s="40"/>
      <c r="L277" s="44"/>
      <c r="M277" s="245"/>
      <c r="N277" s="246"/>
      <c r="O277" s="92"/>
      <c r="P277" s="92"/>
      <c r="Q277" s="92"/>
      <c r="R277" s="92"/>
      <c r="S277" s="92"/>
      <c r="T277" s="93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164</v>
      </c>
      <c r="AU277" s="17" t="s">
        <v>87</v>
      </c>
    </row>
    <row r="278" s="2" customFormat="1" ht="44.25" customHeight="1">
      <c r="A278" s="38"/>
      <c r="B278" s="39"/>
      <c r="C278" s="228" t="s">
        <v>303</v>
      </c>
      <c r="D278" s="228" t="s">
        <v>158</v>
      </c>
      <c r="E278" s="229" t="s">
        <v>1193</v>
      </c>
      <c r="F278" s="230" t="s">
        <v>1194</v>
      </c>
      <c r="G278" s="231" t="s">
        <v>167</v>
      </c>
      <c r="H278" s="232">
        <v>28.949999999999999</v>
      </c>
      <c r="I278" s="233"/>
      <c r="J278" s="234">
        <f>ROUND(I278*H278,2)</f>
        <v>0</v>
      </c>
      <c r="K278" s="235"/>
      <c r="L278" s="44"/>
      <c r="M278" s="236" t="s">
        <v>1</v>
      </c>
      <c r="N278" s="237" t="s">
        <v>42</v>
      </c>
      <c r="O278" s="92"/>
      <c r="P278" s="238">
        <f>O278*H278</f>
        <v>0</v>
      </c>
      <c r="Q278" s="238">
        <v>0</v>
      </c>
      <c r="R278" s="238">
        <f>Q278*H278</f>
        <v>0</v>
      </c>
      <c r="S278" s="238">
        <v>0.13100000000000001</v>
      </c>
      <c r="T278" s="239">
        <f>S278*H278</f>
        <v>3.7924500000000001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40" t="s">
        <v>162</v>
      </c>
      <c r="AT278" s="240" t="s">
        <v>158</v>
      </c>
      <c r="AU278" s="240" t="s">
        <v>87</v>
      </c>
      <c r="AY278" s="17" t="s">
        <v>155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7" t="s">
        <v>163</v>
      </c>
      <c r="BK278" s="241">
        <f>ROUND(I278*H278,2)</f>
        <v>0</v>
      </c>
      <c r="BL278" s="17" t="s">
        <v>162</v>
      </c>
      <c r="BM278" s="240" t="s">
        <v>301</v>
      </c>
    </row>
    <row r="279" s="2" customFormat="1">
      <c r="A279" s="38"/>
      <c r="B279" s="39"/>
      <c r="C279" s="40"/>
      <c r="D279" s="242" t="s">
        <v>164</v>
      </c>
      <c r="E279" s="40"/>
      <c r="F279" s="243" t="s">
        <v>1194</v>
      </c>
      <c r="G279" s="40"/>
      <c r="H279" s="40"/>
      <c r="I279" s="244"/>
      <c r="J279" s="40"/>
      <c r="K279" s="40"/>
      <c r="L279" s="44"/>
      <c r="M279" s="245"/>
      <c r="N279" s="246"/>
      <c r="O279" s="92"/>
      <c r="P279" s="92"/>
      <c r="Q279" s="92"/>
      <c r="R279" s="92"/>
      <c r="S279" s="92"/>
      <c r="T279" s="93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164</v>
      </c>
      <c r="AU279" s="17" t="s">
        <v>87</v>
      </c>
    </row>
    <row r="280" s="2" customFormat="1" ht="44.25" customHeight="1">
      <c r="A280" s="38"/>
      <c r="B280" s="39"/>
      <c r="C280" s="228" t="s">
        <v>228</v>
      </c>
      <c r="D280" s="228" t="s">
        <v>158</v>
      </c>
      <c r="E280" s="229" t="s">
        <v>1195</v>
      </c>
      <c r="F280" s="230" t="s">
        <v>1196</v>
      </c>
      <c r="G280" s="231" t="s">
        <v>167</v>
      </c>
      <c r="H280" s="232">
        <v>3.8399999999999999</v>
      </c>
      <c r="I280" s="233"/>
      <c r="J280" s="234">
        <f>ROUND(I280*H280,2)</f>
        <v>0</v>
      </c>
      <c r="K280" s="235"/>
      <c r="L280" s="44"/>
      <c r="M280" s="236" t="s">
        <v>1</v>
      </c>
      <c r="N280" s="237" t="s">
        <v>42</v>
      </c>
      <c r="O280" s="92"/>
      <c r="P280" s="238">
        <f>O280*H280</f>
        <v>0</v>
      </c>
      <c r="Q280" s="238">
        <v>0</v>
      </c>
      <c r="R280" s="238">
        <f>Q280*H280</f>
        <v>0</v>
      </c>
      <c r="S280" s="238">
        <v>0.035000000000000003</v>
      </c>
      <c r="T280" s="239">
        <f>S280*H280</f>
        <v>0.13440000000000002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40" t="s">
        <v>162</v>
      </c>
      <c r="AT280" s="240" t="s">
        <v>158</v>
      </c>
      <c r="AU280" s="240" t="s">
        <v>87</v>
      </c>
      <c r="AY280" s="17" t="s">
        <v>155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7" t="s">
        <v>163</v>
      </c>
      <c r="BK280" s="241">
        <f>ROUND(I280*H280,2)</f>
        <v>0</v>
      </c>
      <c r="BL280" s="17" t="s">
        <v>162</v>
      </c>
      <c r="BM280" s="240" t="s">
        <v>306</v>
      </c>
    </row>
    <row r="281" s="2" customFormat="1">
      <c r="A281" s="38"/>
      <c r="B281" s="39"/>
      <c r="C281" s="40"/>
      <c r="D281" s="242" t="s">
        <v>164</v>
      </c>
      <c r="E281" s="40"/>
      <c r="F281" s="243" t="s">
        <v>1196</v>
      </c>
      <c r="G281" s="40"/>
      <c r="H281" s="40"/>
      <c r="I281" s="244"/>
      <c r="J281" s="40"/>
      <c r="K281" s="40"/>
      <c r="L281" s="44"/>
      <c r="M281" s="245"/>
      <c r="N281" s="246"/>
      <c r="O281" s="92"/>
      <c r="P281" s="92"/>
      <c r="Q281" s="92"/>
      <c r="R281" s="92"/>
      <c r="S281" s="92"/>
      <c r="T281" s="93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164</v>
      </c>
      <c r="AU281" s="17" t="s">
        <v>87</v>
      </c>
    </row>
    <row r="282" s="13" customFormat="1">
      <c r="A282" s="13"/>
      <c r="B282" s="247"/>
      <c r="C282" s="248"/>
      <c r="D282" s="242" t="s">
        <v>172</v>
      </c>
      <c r="E282" s="249" t="s">
        <v>1</v>
      </c>
      <c r="F282" s="250" t="s">
        <v>1197</v>
      </c>
      <c r="G282" s="248"/>
      <c r="H282" s="251">
        <v>3.8399999999999999</v>
      </c>
      <c r="I282" s="252"/>
      <c r="J282" s="248"/>
      <c r="K282" s="248"/>
      <c r="L282" s="253"/>
      <c r="M282" s="254"/>
      <c r="N282" s="255"/>
      <c r="O282" s="255"/>
      <c r="P282" s="255"/>
      <c r="Q282" s="255"/>
      <c r="R282" s="255"/>
      <c r="S282" s="255"/>
      <c r="T282" s="25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7" t="s">
        <v>172</v>
      </c>
      <c r="AU282" s="257" t="s">
        <v>87</v>
      </c>
      <c r="AV282" s="13" t="s">
        <v>87</v>
      </c>
      <c r="AW282" s="13" t="s">
        <v>30</v>
      </c>
      <c r="AX282" s="13" t="s">
        <v>74</v>
      </c>
      <c r="AY282" s="257" t="s">
        <v>155</v>
      </c>
    </row>
    <row r="283" s="14" customFormat="1">
      <c r="A283" s="14"/>
      <c r="B283" s="258"/>
      <c r="C283" s="259"/>
      <c r="D283" s="242" t="s">
        <v>172</v>
      </c>
      <c r="E283" s="260" t="s">
        <v>1</v>
      </c>
      <c r="F283" s="261" t="s">
        <v>174</v>
      </c>
      <c r="G283" s="259"/>
      <c r="H283" s="262">
        <v>3.8399999999999999</v>
      </c>
      <c r="I283" s="263"/>
      <c r="J283" s="259"/>
      <c r="K283" s="259"/>
      <c r="L283" s="264"/>
      <c r="M283" s="265"/>
      <c r="N283" s="266"/>
      <c r="O283" s="266"/>
      <c r="P283" s="266"/>
      <c r="Q283" s="266"/>
      <c r="R283" s="266"/>
      <c r="S283" s="266"/>
      <c r="T283" s="26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8" t="s">
        <v>172</v>
      </c>
      <c r="AU283" s="268" t="s">
        <v>87</v>
      </c>
      <c r="AV283" s="14" t="s">
        <v>162</v>
      </c>
      <c r="AW283" s="14" t="s">
        <v>30</v>
      </c>
      <c r="AX283" s="14" t="s">
        <v>81</v>
      </c>
      <c r="AY283" s="268" t="s">
        <v>155</v>
      </c>
    </row>
    <row r="284" s="2" customFormat="1" ht="44.25" customHeight="1">
      <c r="A284" s="38"/>
      <c r="B284" s="39"/>
      <c r="C284" s="228" t="s">
        <v>311</v>
      </c>
      <c r="D284" s="228" t="s">
        <v>158</v>
      </c>
      <c r="E284" s="229" t="s">
        <v>1198</v>
      </c>
      <c r="F284" s="230" t="s">
        <v>1199</v>
      </c>
      <c r="G284" s="231" t="s">
        <v>167</v>
      </c>
      <c r="H284" s="232">
        <v>2.8599999999999999</v>
      </c>
      <c r="I284" s="233"/>
      <c r="J284" s="234">
        <f>ROUND(I284*H284,2)</f>
        <v>0</v>
      </c>
      <c r="K284" s="235"/>
      <c r="L284" s="44"/>
      <c r="M284" s="236" t="s">
        <v>1</v>
      </c>
      <c r="N284" s="237" t="s">
        <v>42</v>
      </c>
      <c r="O284" s="92"/>
      <c r="P284" s="238">
        <f>O284*H284</f>
        <v>0</v>
      </c>
      <c r="Q284" s="238">
        <v>0</v>
      </c>
      <c r="R284" s="238">
        <f>Q284*H284</f>
        <v>0</v>
      </c>
      <c r="S284" s="238">
        <v>0.055</v>
      </c>
      <c r="T284" s="239">
        <f>S284*H284</f>
        <v>0.1573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0" t="s">
        <v>162</v>
      </c>
      <c r="AT284" s="240" t="s">
        <v>158</v>
      </c>
      <c r="AU284" s="240" t="s">
        <v>87</v>
      </c>
      <c r="AY284" s="17" t="s">
        <v>155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7" t="s">
        <v>163</v>
      </c>
      <c r="BK284" s="241">
        <f>ROUND(I284*H284,2)</f>
        <v>0</v>
      </c>
      <c r="BL284" s="17" t="s">
        <v>162</v>
      </c>
      <c r="BM284" s="240" t="s">
        <v>310</v>
      </c>
    </row>
    <row r="285" s="2" customFormat="1">
      <c r="A285" s="38"/>
      <c r="B285" s="39"/>
      <c r="C285" s="40"/>
      <c r="D285" s="242" t="s">
        <v>164</v>
      </c>
      <c r="E285" s="40"/>
      <c r="F285" s="243" t="s">
        <v>1199</v>
      </c>
      <c r="G285" s="40"/>
      <c r="H285" s="40"/>
      <c r="I285" s="244"/>
      <c r="J285" s="40"/>
      <c r="K285" s="40"/>
      <c r="L285" s="44"/>
      <c r="M285" s="245"/>
      <c r="N285" s="246"/>
      <c r="O285" s="92"/>
      <c r="P285" s="92"/>
      <c r="Q285" s="92"/>
      <c r="R285" s="92"/>
      <c r="S285" s="92"/>
      <c r="T285" s="93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164</v>
      </c>
      <c r="AU285" s="17" t="s">
        <v>87</v>
      </c>
    </row>
    <row r="286" s="13" customFormat="1">
      <c r="A286" s="13"/>
      <c r="B286" s="247"/>
      <c r="C286" s="248"/>
      <c r="D286" s="242" t="s">
        <v>172</v>
      </c>
      <c r="E286" s="249" t="s">
        <v>1</v>
      </c>
      <c r="F286" s="250" t="s">
        <v>1200</v>
      </c>
      <c r="G286" s="248"/>
      <c r="H286" s="251">
        <v>1.3200000000000001</v>
      </c>
      <c r="I286" s="252"/>
      <c r="J286" s="248"/>
      <c r="K286" s="248"/>
      <c r="L286" s="253"/>
      <c r="M286" s="254"/>
      <c r="N286" s="255"/>
      <c r="O286" s="255"/>
      <c r="P286" s="255"/>
      <c r="Q286" s="255"/>
      <c r="R286" s="255"/>
      <c r="S286" s="255"/>
      <c r="T286" s="25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7" t="s">
        <v>172</v>
      </c>
      <c r="AU286" s="257" t="s">
        <v>87</v>
      </c>
      <c r="AV286" s="13" t="s">
        <v>87</v>
      </c>
      <c r="AW286" s="13" t="s">
        <v>30</v>
      </c>
      <c r="AX286" s="13" t="s">
        <v>74</v>
      </c>
      <c r="AY286" s="257" t="s">
        <v>155</v>
      </c>
    </row>
    <row r="287" s="13" customFormat="1">
      <c r="A287" s="13"/>
      <c r="B287" s="247"/>
      <c r="C287" s="248"/>
      <c r="D287" s="242" t="s">
        <v>172</v>
      </c>
      <c r="E287" s="249" t="s">
        <v>1</v>
      </c>
      <c r="F287" s="250" t="s">
        <v>1201</v>
      </c>
      <c r="G287" s="248"/>
      <c r="H287" s="251">
        <v>1.54</v>
      </c>
      <c r="I287" s="252"/>
      <c r="J287" s="248"/>
      <c r="K287" s="248"/>
      <c r="L287" s="253"/>
      <c r="M287" s="254"/>
      <c r="N287" s="255"/>
      <c r="O287" s="255"/>
      <c r="P287" s="255"/>
      <c r="Q287" s="255"/>
      <c r="R287" s="255"/>
      <c r="S287" s="255"/>
      <c r="T287" s="25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7" t="s">
        <v>172</v>
      </c>
      <c r="AU287" s="257" t="s">
        <v>87</v>
      </c>
      <c r="AV287" s="13" t="s">
        <v>87</v>
      </c>
      <c r="AW287" s="13" t="s">
        <v>30</v>
      </c>
      <c r="AX287" s="13" t="s">
        <v>74</v>
      </c>
      <c r="AY287" s="257" t="s">
        <v>155</v>
      </c>
    </row>
    <row r="288" s="14" customFormat="1">
      <c r="A288" s="14"/>
      <c r="B288" s="258"/>
      <c r="C288" s="259"/>
      <c r="D288" s="242" t="s">
        <v>172</v>
      </c>
      <c r="E288" s="260" t="s">
        <v>1</v>
      </c>
      <c r="F288" s="261" t="s">
        <v>174</v>
      </c>
      <c r="G288" s="259"/>
      <c r="H288" s="262">
        <v>2.8600000000000003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8" t="s">
        <v>172</v>
      </c>
      <c r="AU288" s="268" t="s">
        <v>87</v>
      </c>
      <c r="AV288" s="14" t="s">
        <v>162</v>
      </c>
      <c r="AW288" s="14" t="s">
        <v>30</v>
      </c>
      <c r="AX288" s="14" t="s">
        <v>81</v>
      </c>
      <c r="AY288" s="268" t="s">
        <v>155</v>
      </c>
    </row>
    <row r="289" s="2" customFormat="1" ht="33" customHeight="1">
      <c r="A289" s="38"/>
      <c r="B289" s="39"/>
      <c r="C289" s="228" t="s">
        <v>232</v>
      </c>
      <c r="D289" s="228" t="s">
        <v>158</v>
      </c>
      <c r="E289" s="229" t="s">
        <v>1202</v>
      </c>
      <c r="F289" s="230" t="s">
        <v>1203</v>
      </c>
      <c r="G289" s="231" t="s">
        <v>167</v>
      </c>
      <c r="H289" s="232">
        <v>4.1600000000000001</v>
      </c>
      <c r="I289" s="233"/>
      <c r="J289" s="234">
        <f>ROUND(I289*H289,2)</f>
        <v>0</v>
      </c>
      <c r="K289" s="235"/>
      <c r="L289" s="44"/>
      <c r="M289" s="236" t="s">
        <v>1</v>
      </c>
      <c r="N289" s="237" t="s">
        <v>42</v>
      </c>
      <c r="O289" s="92"/>
      <c r="P289" s="238">
        <f>O289*H289</f>
        <v>0</v>
      </c>
      <c r="Q289" s="238">
        <v>0</v>
      </c>
      <c r="R289" s="238">
        <f>Q289*H289</f>
        <v>0</v>
      </c>
      <c r="S289" s="238">
        <v>0.087999999999999995</v>
      </c>
      <c r="T289" s="239">
        <f>S289*H289</f>
        <v>0.36608000000000002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40" t="s">
        <v>162</v>
      </c>
      <c r="AT289" s="240" t="s">
        <v>158</v>
      </c>
      <c r="AU289" s="240" t="s">
        <v>87</v>
      </c>
      <c r="AY289" s="17" t="s">
        <v>155</v>
      </c>
      <c r="BE289" s="241">
        <f>IF(N289="základní",J289,0)</f>
        <v>0</v>
      </c>
      <c r="BF289" s="241">
        <f>IF(N289="snížená",J289,0)</f>
        <v>0</v>
      </c>
      <c r="BG289" s="241">
        <f>IF(N289="zákl. přenesená",J289,0)</f>
        <v>0</v>
      </c>
      <c r="BH289" s="241">
        <f>IF(N289="sníž. přenesená",J289,0)</f>
        <v>0</v>
      </c>
      <c r="BI289" s="241">
        <f>IF(N289="nulová",J289,0)</f>
        <v>0</v>
      </c>
      <c r="BJ289" s="17" t="s">
        <v>163</v>
      </c>
      <c r="BK289" s="241">
        <f>ROUND(I289*H289,2)</f>
        <v>0</v>
      </c>
      <c r="BL289" s="17" t="s">
        <v>162</v>
      </c>
      <c r="BM289" s="240" t="s">
        <v>314</v>
      </c>
    </row>
    <row r="290" s="2" customFormat="1">
      <c r="A290" s="38"/>
      <c r="B290" s="39"/>
      <c r="C290" s="40"/>
      <c r="D290" s="242" t="s">
        <v>164</v>
      </c>
      <c r="E290" s="40"/>
      <c r="F290" s="243" t="s">
        <v>1203</v>
      </c>
      <c r="G290" s="40"/>
      <c r="H290" s="40"/>
      <c r="I290" s="244"/>
      <c r="J290" s="40"/>
      <c r="K290" s="40"/>
      <c r="L290" s="44"/>
      <c r="M290" s="245"/>
      <c r="N290" s="246"/>
      <c r="O290" s="92"/>
      <c r="P290" s="92"/>
      <c r="Q290" s="92"/>
      <c r="R290" s="92"/>
      <c r="S290" s="92"/>
      <c r="T290" s="93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164</v>
      </c>
      <c r="AU290" s="17" t="s">
        <v>87</v>
      </c>
    </row>
    <row r="291" s="2" customFormat="1" ht="33" customHeight="1">
      <c r="A291" s="38"/>
      <c r="B291" s="39"/>
      <c r="C291" s="228" t="s">
        <v>321</v>
      </c>
      <c r="D291" s="228" t="s">
        <v>158</v>
      </c>
      <c r="E291" s="229" t="s">
        <v>264</v>
      </c>
      <c r="F291" s="230" t="s">
        <v>265</v>
      </c>
      <c r="G291" s="231" t="s">
        <v>167</v>
      </c>
      <c r="H291" s="232">
        <v>13.699999999999999</v>
      </c>
      <c r="I291" s="233"/>
      <c r="J291" s="234">
        <f>ROUND(I291*H291,2)</f>
        <v>0</v>
      </c>
      <c r="K291" s="235"/>
      <c r="L291" s="44"/>
      <c r="M291" s="236" t="s">
        <v>1</v>
      </c>
      <c r="N291" s="237" t="s">
        <v>42</v>
      </c>
      <c r="O291" s="92"/>
      <c r="P291" s="238">
        <f>O291*H291</f>
        <v>0</v>
      </c>
      <c r="Q291" s="238">
        <v>0</v>
      </c>
      <c r="R291" s="238">
        <f>Q291*H291</f>
        <v>0</v>
      </c>
      <c r="S291" s="238">
        <v>0.067000000000000004</v>
      </c>
      <c r="T291" s="239">
        <f>S291*H291</f>
        <v>0.91790000000000005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0" t="s">
        <v>162</v>
      </c>
      <c r="AT291" s="240" t="s">
        <v>158</v>
      </c>
      <c r="AU291" s="240" t="s">
        <v>87</v>
      </c>
      <c r="AY291" s="17" t="s">
        <v>155</v>
      </c>
      <c r="BE291" s="241">
        <f>IF(N291="základní",J291,0)</f>
        <v>0</v>
      </c>
      <c r="BF291" s="241">
        <f>IF(N291="snížená",J291,0)</f>
        <v>0</v>
      </c>
      <c r="BG291" s="241">
        <f>IF(N291="zákl. přenesená",J291,0)</f>
        <v>0</v>
      </c>
      <c r="BH291" s="241">
        <f>IF(N291="sníž. přenesená",J291,0)</f>
        <v>0</v>
      </c>
      <c r="BI291" s="241">
        <f>IF(N291="nulová",J291,0)</f>
        <v>0</v>
      </c>
      <c r="BJ291" s="17" t="s">
        <v>163</v>
      </c>
      <c r="BK291" s="241">
        <f>ROUND(I291*H291,2)</f>
        <v>0</v>
      </c>
      <c r="BL291" s="17" t="s">
        <v>162</v>
      </c>
      <c r="BM291" s="240" t="s">
        <v>317</v>
      </c>
    </row>
    <row r="292" s="2" customFormat="1">
      <c r="A292" s="38"/>
      <c r="B292" s="39"/>
      <c r="C292" s="40"/>
      <c r="D292" s="242" t="s">
        <v>164</v>
      </c>
      <c r="E292" s="40"/>
      <c r="F292" s="243" t="s">
        <v>265</v>
      </c>
      <c r="G292" s="40"/>
      <c r="H292" s="40"/>
      <c r="I292" s="244"/>
      <c r="J292" s="40"/>
      <c r="K292" s="40"/>
      <c r="L292" s="44"/>
      <c r="M292" s="245"/>
      <c r="N292" s="246"/>
      <c r="O292" s="92"/>
      <c r="P292" s="92"/>
      <c r="Q292" s="92"/>
      <c r="R292" s="92"/>
      <c r="S292" s="92"/>
      <c r="T292" s="93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164</v>
      </c>
      <c r="AU292" s="17" t="s">
        <v>87</v>
      </c>
    </row>
    <row r="293" s="2" customFormat="1" ht="55.5" customHeight="1">
      <c r="A293" s="38"/>
      <c r="B293" s="39"/>
      <c r="C293" s="228" t="s">
        <v>236</v>
      </c>
      <c r="D293" s="228" t="s">
        <v>158</v>
      </c>
      <c r="E293" s="229" t="s">
        <v>268</v>
      </c>
      <c r="F293" s="230" t="s">
        <v>269</v>
      </c>
      <c r="G293" s="231" t="s">
        <v>161</v>
      </c>
      <c r="H293" s="232">
        <v>8</v>
      </c>
      <c r="I293" s="233"/>
      <c r="J293" s="234">
        <f>ROUND(I293*H293,2)</f>
        <v>0</v>
      </c>
      <c r="K293" s="235"/>
      <c r="L293" s="44"/>
      <c r="M293" s="236" t="s">
        <v>1</v>
      </c>
      <c r="N293" s="237" t="s">
        <v>42</v>
      </c>
      <c r="O293" s="92"/>
      <c r="P293" s="238">
        <f>O293*H293</f>
        <v>0</v>
      </c>
      <c r="Q293" s="238">
        <v>0</v>
      </c>
      <c r="R293" s="238">
        <f>Q293*H293</f>
        <v>0</v>
      </c>
      <c r="S293" s="238">
        <v>0.0040000000000000001</v>
      </c>
      <c r="T293" s="239">
        <f>S293*H293</f>
        <v>0.032000000000000001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40" t="s">
        <v>162</v>
      </c>
      <c r="AT293" s="240" t="s">
        <v>158</v>
      </c>
      <c r="AU293" s="240" t="s">
        <v>87</v>
      </c>
      <c r="AY293" s="17" t="s">
        <v>155</v>
      </c>
      <c r="BE293" s="241">
        <f>IF(N293="základní",J293,0)</f>
        <v>0</v>
      </c>
      <c r="BF293" s="241">
        <f>IF(N293="snížená",J293,0)</f>
        <v>0</v>
      </c>
      <c r="BG293" s="241">
        <f>IF(N293="zákl. přenesená",J293,0)</f>
        <v>0</v>
      </c>
      <c r="BH293" s="241">
        <f>IF(N293="sníž. přenesená",J293,0)</f>
        <v>0</v>
      </c>
      <c r="BI293" s="241">
        <f>IF(N293="nulová",J293,0)</f>
        <v>0</v>
      </c>
      <c r="BJ293" s="17" t="s">
        <v>163</v>
      </c>
      <c r="BK293" s="241">
        <f>ROUND(I293*H293,2)</f>
        <v>0</v>
      </c>
      <c r="BL293" s="17" t="s">
        <v>162</v>
      </c>
      <c r="BM293" s="240" t="s">
        <v>324</v>
      </c>
    </row>
    <row r="294" s="2" customFormat="1">
      <c r="A294" s="38"/>
      <c r="B294" s="39"/>
      <c r="C294" s="40"/>
      <c r="D294" s="242" t="s">
        <v>164</v>
      </c>
      <c r="E294" s="40"/>
      <c r="F294" s="243" t="s">
        <v>269</v>
      </c>
      <c r="G294" s="40"/>
      <c r="H294" s="40"/>
      <c r="I294" s="244"/>
      <c r="J294" s="40"/>
      <c r="K294" s="40"/>
      <c r="L294" s="44"/>
      <c r="M294" s="245"/>
      <c r="N294" s="246"/>
      <c r="O294" s="92"/>
      <c r="P294" s="92"/>
      <c r="Q294" s="92"/>
      <c r="R294" s="92"/>
      <c r="S294" s="92"/>
      <c r="T294" s="93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164</v>
      </c>
      <c r="AU294" s="17" t="s">
        <v>87</v>
      </c>
    </row>
    <row r="295" s="2" customFormat="1" ht="55.5" customHeight="1">
      <c r="A295" s="38"/>
      <c r="B295" s="39"/>
      <c r="C295" s="228" t="s">
        <v>328</v>
      </c>
      <c r="D295" s="228" t="s">
        <v>158</v>
      </c>
      <c r="E295" s="229" t="s">
        <v>275</v>
      </c>
      <c r="F295" s="230" t="s">
        <v>276</v>
      </c>
      <c r="G295" s="231" t="s">
        <v>161</v>
      </c>
      <c r="H295" s="232">
        <v>7</v>
      </c>
      <c r="I295" s="233"/>
      <c r="J295" s="234">
        <f>ROUND(I295*H295,2)</f>
        <v>0</v>
      </c>
      <c r="K295" s="235"/>
      <c r="L295" s="44"/>
      <c r="M295" s="236" t="s">
        <v>1</v>
      </c>
      <c r="N295" s="237" t="s">
        <v>42</v>
      </c>
      <c r="O295" s="92"/>
      <c r="P295" s="238">
        <f>O295*H295</f>
        <v>0</v>
      </c>
      <c r="Q295" s="238">
        <v>0</v>
      </c>
      <c r="R295" s="238">
        <f>Q295*H295</f>
        <v>0</v>
      </c>
      <c r="S295" s="238">
        <v>0.0080000000000000002</v>
      </c>
      <c r="T295" s="239">
        <f>S295*H295</f>
        <v>0.056000000000000001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40" t="s">
        <v>162</v>
      </c>
      <c r="AT295" s="240" t="s">
        <v>158</v>
      </c>
      <c r="AU295" s="240" t="s">
        <v>87</v>
      </c>
      <c r="AY295" s="17" t="s">
        <v>155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7" t="s">
        <v>163</v>
      </c>
      <c r="BK295" s="241">
        <f>ROUND(I295*H295,2)</f>
        <v>0</v>
      </c>
      <c r="BL295" s="17" t="s">
        <v>162</v>
      </c>
      <c r="BM295" s="240" t="s">
        <v>327</v>
      </c>
    </row>
    <row r="296" s="2" customFormat="1">
      <c r="A296" s="38"/>
      <c r="B296" s="39"/>
      <c r="C296" s="40"/>
      <c r="D296" s="242" t="s">
        <v>164</v>
      </c>
      <c r="E296" s="40"/>
      <c r="F296" s="243" t="s">
        <v>276</v>
      </c>
      <c r="G296" s="40"/>
      <c r="H296" s="40"/>
      <c r="I296" s="244"/>
      <c r="J296" s="40"/>
      <c r="K296" s="40"/>
      <c r="L296" s="44"/>
      <c r="M296" s="245"/>
      <c r="N296" s="246"/>
      <c r="O296" s="92"/>
      <c r="P296" s="92"/>
      <c r="Q296" s="92"/>
      <c r="R296" s="92"/>
      <c r="S296" s="92"/>
      <c r="T296" s="93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164</v>
      </c>
      <c r="AU296" s="17" t="s">
        <v>87</v>
      </c>
    </row>
    <row r="297" s="2" customFormat="1" ht="55.5" customHeight="1">
      <c r="A297" s="38"/>
      <c r="B297" s="39"/>
      <c r="C297" s="228" t="s">
        <v>241</v>
      </c>
      <c r="D297" s="228" t="s">
        <v>158</v>
      </c>
      <c r="E297" s="229" t="s">
        <v>279</v>
      </c>
      <c r="F297" s="230" t="s">
        <v>280</v>
      </c>
      <c r="G297" s="231" t="s">
        <v>161</v>
      </c>
      <c r="H297" s="232">
        <v>3</v>
      </c>
      <c r="I297" s="233"/>
      <c r="J297" s="234">
        <f>ROUND(I297*H297,2)</f>
        <v>0</v>
      </c>
      <c r="K297" s="235"/>
      <c r="L297" s="44"/>
      <c r="M297" s="236" t="s">
        <v>1</v>
      </c>
      <c r="N297" s="237" t="s">
        <v>42</v>
      </c>
      <c r="O297" s="92"/>
      <c r="P297" s="238">
        <f>O297*H297</f>
        <v>0</v>
      </c>
      <c r="Q297" s="238">
        <v>0</v>
      </c>
      <c r="R297" s="238">
        <f>Q297*H297</f>
        <v>0</v>
      </c>
      <c r="S297" s="238">
        <v>0.012</v>
      </c>
      <c r="T297" s="239">
        <f>S297*H297</f>
        <v>0.036000000000000004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0" t="s">
        <v>162</v>
      </c>
      <c r="AT297" s="240" t="s">
        <v>158</v>
      </c>
      <c r="AU297" s="240" t="s">
        <v>87</v>
      </c>
      <c r="AY297" s="17" t="s">
        <v>155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7" t="s">
        <v>163</v>
      </c>
      <c r="BK297" s="241">
        <f>ROUND(I297*H297,2)</f>
        <v>0</v>
      </c>
      <c r="BL297" s="17" t="s">
        <v>162</v>
      </c>
      <c r="BM297" s="240" t="s">
        <v>331</v>
      </c>
    </row>
    <row r="298" s="2" customFormat="1">
      <c r="A298" s="38"/>
      <c r="B298" s="39"/>
      <c r="C298" s="40"/>
      <c r="D298" s="242" t="s">
        <v>164</v>
      </c>
      <c r="E298" s="40"/>
      <c r="F298" s="243" t="s">
        <v>280</v>
      </c>
      <c r="G298" s="40"/>
      <c r="H298" s="40"/>
      <c r="I298" s="244"/>
      <c r="J298" s="40"/>
      <c r="K298" s="40"/>
      <c r="L298" s="44"/>
      <c r="M298" s="245"/>
      <c r="N298" s="246"/>
      <c r="O298" s="92"/>
      <c r="P298" s="92"/>
      <c r="Q298" s="92"/>
      <c r="R298" s="92"/>
      <c r="S298" s="92"/>
      <c r="T298" s="93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164</v>
      </c>
      <c r="AU298" s="17" t="s">
        <v>87</v>
      </c>
    </row>
    <row r="299" s="2" customFormat="1" ht="55.5" customHeight="1">
      <c r="A299" s="38"/>
      <c r="B299" s="39"/>
      <c r="C299" s="228" t="s">
        <v>336</v>
      </c>
      <c r="D299" s="228" t="s">
        <v>158</v>
      </c>
      <c r="E299" s="229" t="s">
        <v>1204</v>
      </c>
      <c r="F299" s="230" t="s">
        <v>1205</v>
      </c>
      <c r="G299" s="231" t="s">
        <v>167</v>
      </c>
      <c r="H299" s="232">
        <v>1.8799999999999999</v>
      </c>
      <c r="I299" s="233"/>
      <c r="J299" s="234">
        <f>ROUND(I299*H299,2)</f>
        <v>0</v>
      </c>
      <c r="K299" s="235"/>
      <c r="L299" s="44"/>
      <c r="M299" s="236" t="s">
        <v>1</v>
      </c>
      <c r="N299" s="237" t="s">
        <v>42</v>
      </c>
      <c r="O299" s="92"/>
      <c r="P299" s="238">
        <f>O299*H299</f>
        <v>0</v>
      </c>
      <c r="Q299" s="238">
        <v>0</v>
      </c>
      <c r="R299" s="238">
        <f>Q299*H299</f>
        <v>0</v>
      </c>
      <c r="S299" s="238">
        <v>0.27000000000000002</v>
      </c>
      <c r="T299" s="239">
        <f>S299*H299</f>
        <v>0.50760000000000005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0" t="s">
        <v>162</v>
      </c>
      <c r="AT299" s="240" t="s">
        <v>158</v>
      </c>
      <c r="AU299" s="240" t="s">
        <v>87</v>
      </c>
      <c r="AY299" s="17" t="s">
        <v>155</v>
      </c>
      <c r="BE299" s="241">
        <f>IF(N299="základní",J299,0)</f>
        <v>0</v>
      </c>
      <c r="BF299" s="241">
        <f>IF(N299="snížená",J299,0)</f>
        <v>0</v>
      </c>
      <c r="BG299" s="241">
        <f>IF(N299="zákl. přenesená",J299,0)</f>
        <v>0</v>
      </c>
      <c r="BH299" s="241">
        <f>IF(N299="sníž. přenesená",J299,0)</f>
        <v>0</v>
      </c>
      <c r="BI299" s="241">
        <f>IF(N299="nulová",J299,0)</f>
        <v>0</v>
      </c>
      <c r="BJ299" s="17" t="s">
        <v>163</v>
      </c>
      <c r="BK299" s="241">
        <f>ROUND(I299*H299,2)</f>
        <v>0</v>
      </c>
      <c r="BL299" s="17" t="s">
        <v>162</v>
      </c>
      <c r="BM299" s="240" t="s">
        <v>334</v>
      </c>
    </row>
    <row r="300" s="2" customFormat="1">
      <c r="A300" s="38"/>
      <c r="B300" s="39"/>
      <c r="C300" s="40"/>
      <c r="D300" s="242" t="s">
        <v>164</v>
      </c>
      <c r="E300" s="40"/>
      <c r="F300" s="243" t="s">
        <v>1205</v>
      </c>
      <c r="G300" s="40"/>
      <c r="H300" s="40"/>
      <c r="I300" s="244"/>
      <c r="J300" s="40"/>
      <c r="K300" s="40"/>
      <c r="L300" s="44"/>
      <c r="M300" s="245"/>
      <c r="N300" s="246"/>
      <c r="O300" s="92"/>
      <c r="P300" s="92"/>
      <c r="Q300" s="92"/>
      <c r="R300" s="92"/>
      <c r="S300" s="92"/>
      <c r="T300" s="93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164</v>
      </c>
      <c r="AU300" s="17" t="s">
        <v>87</v>
      </c>
    </row>
    <row r="301" s="13" customFormat="1">
      <c r="A301" s="13"/>
      <c r="B301" s="247"/>
      <c r="C301" s="248"/>
      <c r="D301" s="242" t="s">
        <v>172</v>
      </c>
      <c r="E301" s="249" t="s">
        <v>1</v>
      </c>
      <c r="F301" s="250" t="s">
        <v>1206</v>
      </c>
      <c r="G301" s="248"/>
      <c r="H301" s="251">
        <v>1.8799999999999999</v>
      </c>
      <c r="I301" s="252"/>
      <c r="J301" s="248"/>
      <c r="K301" s="248"/>
      <c r="L301" s="253"/>
      <c r="M301" s="254"/>
      <c r="N301" s="255"/>
      <c r="O301" s="255"/>
      <c r="P301" s="255"/>
      <c r="Q301" s="255"/>
      <c r="R301" s="255"/>
      <c r="S301" s="255"/>
      <c r="T301" s="25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7" t="s">
        <v>172</v>
      </c>
      <c r="AU301" s="257" t="s">
        <v>87</v>
      </c>
      <c r="AV301" s="13" t="s">
        <v>87</v>
      </c>
      <c r="AW301" s="13" t="s">
        <v>30</v>
      </c>
      <c r="AX301" s="13" t="s">
        <v>74</v>
      </c>
      <c r="AY301" s="257" t="s">
        <v>155</v>
      </c>
    </row>
    <row r="302" s="14" customFormat="1">
      <c r="A302" s="14"/>
      <c r="B302" s="258"/>
      <c r="C302" s="259"/>
      <c r="D302" s="242" t="s">
        <v>172</v>
      </c>
      <c r="E302" s="260" t="s">
        <v>1</v>
      </c>
      <c r="F302" s="261" t="s">
        <v>174</v>
      </c>
      <c r="G302" s="259"/>
      <c r="H302" s="262">
        <v>1.8799999999999999</v>
      </c>
      <c r="I302" s="263"/>
      <c r="J302" s="259"/>
      <c r="K302" s="259"/>
      <c r="L302" s="264"/>
      <c r="M302" s="265"/>
      <c r="N302" s="266"/>
      <c r="O302" s="266"/>
      <c r="P302" s="266"/>
      <c r="Q302" s="266"/>
      <c r="R302" s="266"/>
      <c r="S302" s="266"/>
      <c r="T302" s="26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8" t="s">
        <v>172</v>
      </c>
      <c r="AU302" s="268" t="s">
        <v>87</v>
      </c>
      <c r="AV302" s="14" t="s">
        <v>162</v>
      </c>
      <c r="AW302" s="14" t="s">
        <v>30</v>
      </c>
      <c r="AX302" s="14" t="s">
        <v>81</v>
      </c>
      <c r="AY302" s="268" t="s">
        <v>155</v>
      </c>
    </row>
    <row r="303" s="2" customFormat="1" ht="55.5" customHeight="1">
      <c r="A303" s="38"/>
      <c r="B303" s="39"/>
      <c r="C303" s="228" t="s">
        <v>245</v>
      </c>
      <c r="D303" s="228" t="s">
        <v>158</v>
      </c>
      <c r="E303" s="229" t="s">
        <v>1207</v>
      </c>
      <c r="F303" s="230" t="s">
        <v>1208</v>
      </c>
      <c r="G303" s="231" t="s">
        <v>211</v>
      </c>
      <c r="H303" s="232">
        <v>1.1200000000000001</v>
      </c>
      <c r="I303" s="233"/>
      <c r="J303" s="234">
        <f>ROUND(I303*H303,2)</f>
        <v>0</v>
      </c>
      <c r="K303" s="235"/>
      <c r="L303" s="44"/>
      <c r="M303" s="236" t="s">
        <v>1</v>
      </c>
      <c r="N303" s="237" t="s">
        <v>42</v>
      </c>
      <c r="O303" s="92"/>
      <c r="P303" s="238">
        <f>O303*H303</f>
        <v>0</v>
      </c>
      <c r="Q303" s="238">
        <v>0</v>
      </c>
      <c r="R303" s="238">
        <f>Q303*H303</f>
        <v>0</v>
      </c>
      <c r="S303" s="238">
        <v>1.8</v>
      </c>
      <c r="T303" s="239">
        <f>S303*H303</f>
        <v>2.0160000000000005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40" t="s">
        <v>162</v>
      </c>
      <c r="AT303" s="240" t="s">
        <v>158</v>
      </c>
      <c r="AU303" s="240" t="s">
        <v>87</v>
      </c>
      <c r="AY303" s="17" t="s">
        <v>155</v>
      </c>
      <c r="BE303" s="241">
        <f>IF(N303="základní",J303,0)</f>
        <v>0</v>
      </c>
      <c r="BF303" s="241">
        <f>IF(N303="snížená",J303,0)</f>
        <v>0</v>
      </c>
      <c r="BG303" s="241">
        <f>IF(N303="zákl. přenesená",J303,0)</f>
        <v>0</v>
      </c>
      <c r="BH303" s="241">
        <f>IF(N303="sníž. přenesená",J303,0)</f>
        <v>0</v>
      </c>
      <c r="BI303" s="241">
        <f>IF(N303="nulová",J303,0)</f>
        <v>0</v>
      </c>
      <c r="BJ303" s="17" t="s">
        <v>163</v>
      </c>
      <c r="BK303" s="241">
        <f>ROUND(I303*H303,2)</f>
        <v>0</v>
      </c>
      <c r="BL303" s="17" t="s">
        <v>162</v>
      </c>
      <c r="BM303" s="240" t="s">
        <v>339</v>
      </c>
    </row>
    <row r="304" s="2" customFormat="1">
      <c r="A304" s="38"/>
      <c r="B304" s="39"/>
      <c r="C304" s="40"/>
      <c r="D304" s="242" t="s">
        <v>164</v>
      </c>
      <c r="E304" s="40"/>
      <c r="F304" s="243" t="s">
        <v>1208</v>
      </c>
      <c r="G304" s="40"/>
      <c r="H304" s="40"/>
      <c r="I304" s="244"/>
      <c r="J304" s="40"/>
      <c r="K304" s="40"/>
      <c r="L304" s="44"/>
      <c r="M304" s="245"/>
      <c r="N304" s="246"/>
      <c r="O304" s="92"/>
      <c r="P304" s="92"/>
      <c r="Q304" s="92"/>
      <c r="R304" s="92"/>
      <c r="S304" s="92"/>
      <c r="T304" s="93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164</v>
      </c>
      <c r="AU304" s="17" t="s">
        <v>87</v>
      </c>
    </row>
    <row r="305" s="2" customFormat="1" ht="55.5" customHeight="1">
      <c r="A305" s="38"/>
      <c r="B305" s="39"/>
      <c r="C305" s="228" t="s">
        <v>349</v>
      </c>
      <c r="D305" s="228" t="s">
        <v>158</v>
      </c>
      <c r="E305" s="229" t="s">
        <v>1209</v>
      </c>
      <c r="F305" s="230" t="s">
        <v>1210</v>
      </c>
      <c r="G305" s="231" t="s">
        <v>211</v>
      </c>
      <c r="H305" s="232">
        <v>0.92000000000000004</v>
      </c>
      <c r="I305" s="233"/>
      <c r="J305" s="234">
        <f>ROUND(I305*H305,2)</f>
        <v>0</v>
      </c>
      <c r="K305" s="235"/>
      <c r="L305" s="44"/>
      <c r="M305" s="236" t="s">
        <v>1</v>
      </c>
      <c r="N305" s="237" t="s">
        <v>42</v>
      </c>
      <c r="O305" s="92"/>
      <c r="P305" s="238">
        <f>O305*H305</f>
        <v>0</v>
      </c>
      <c r="Q305" s="238">
        <v>0</v>
      </c>
      <c r="R305" s="238">
        <f>Q305*H305</f>
        <v>0</v>
      </c>
      <c r="S305" s="238">
        <v>1.8</v>
      </c>
      <c r="T305" s="239">
        <f>S305*H305</f>
        <v>1.6560000000000001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0" t="s">
        <v>162</v>
      </c>
      <c r="AT305" s="240" t="s">
        <v>158</v>
      </c>
      <c r="AU305" s="240" t="s">
        <v>87</v>
      </c>
      <c r="AY305" s="17" t="s">
        <v>155</v>
      </c>
      <c r="BE305" s="241">
        <f>IF(N305="základní",J305,0)</f>
        <v>0</v>
      </c>
      <c r="BF305" s="241">
        <f>IF(N305="snížená",J305,0)</f>
        <v>0</v>
      </c>
      <c r="BG305" s="241">
        <f>IF(N305="zákl. přenesená",J305,0)</f>
        <v>0</v>
      </c>
      <c r="BH305" s="241">
        <f>IF(N305="sníž. přenesená",J305,0)</f>
        <v>0</v>
      </c>
      <c r="BI305" s="241">
        <f>IF(N305="nulová",J305,0)</f>
        <v>0</v>
      </c>
      <c r="BJ305" s="17" t="s">
        <v>163</v>
      </c>
      <c r="BK305" s="241">
        <f>ROUND(I305*H305,2)</f>
        <v>0</v>
      </c>
      <c r="BL305" s="17" t="s">
        <v>162</v>
      </c>
      <c r="BM305" s="240" t="s">
        <v>344</v>
      </c>
    </row>
    <row r="306" s="2" customFormat="1">
      <c r="A306" s="38"/>
      <c r="B306" s="39"/>
      <c r="C306" s="40"/>
      <c r="D306" s="242" t="s">
        <v>164</v>
      </c>
      <c r="E306" s="40"/>
      <c r="F306" s="243" t="s">
        <v>1210</v>
      </c>
      <c r="G306" s="40"/>
      <c r="H306" s="40"/>
      <c r="I306" s="244"/>
      <c r="J306" s="40"/>
      <c r="K306" s="40"/>
      <c r="L306" s="44"/>
      <c r="M306" s="245"/>
      <c r="N306" s="246"/>
      <c r="O306" s="92"/>
      <c r="P306" s="92"/>
      <c r="Q306" s="92"/>
      <c r="R306" s="92"/>
      <c r="S306" s="92"/>
      <c r="T306" s="93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164</v>
      </c>
      <c r="AU306" s="17" t="s">
        <v>87</v>
      </c>
    </row>
    <row r="307" s="2" customFormat="1" ht="33" customHeight="1">
      <c r="A307" s="38"/>
      <c r="B307" s="39"/>
      <c r="C307" s="228" t="s">
        <v>249</v>
      </c>
      <c r="D307" s="228" t="s">
        <v>158</v>
      </c>
      <c r="E307" s="229" t="s">
        <v>284</v>
      </c>
      <c r="F307" s="230" t="s">
        <v>285</v>
      </c>
      <c r="G307" s="231" t="s">
        <v>161</v>
      </c>
      <c r="H307" s="232">
        <v>9</v>
      </c>
      <c r="I307" s="233"/>
      <c r="J307" s="234">
        <f>ROUND(I307*H307,2)</f>
        <v>0</v>
      </c>
      <c r="K307" s="235"/>
      <c r="L307" s="44"/>
      <c r="M307" s="236" t="s">
        <v>1</v>
      </c>
      <c r="N307" s="237" t="s">
        <v>42</v>
      </c>
      <c r="O307" s="92"/>
      <c r="P307" s="238">
        <f>O307*H307</f>
        <v>0</v>
      </c>
      <c r="Q307" s="238">
        <v>0</v>
      </c>
      <c r="R307" s="238">
        <f>Q307*H307</f>
        <v>0</v>
      </c>
      <c r="S307" s="238">
        <v>0.021999999999999999</v>
      </c>
      <c r="T307" s="239">
        <f>S307*H307</f>
        <v>0.19799999999999998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40" t="s">
        <v>162</v>
      </c>
      <c r="AT307" s="240" t="s">
        <v>158</v>
      </c>
      <c r="AU307" s="240" t="s">
        <v>87</v>
      </c>
      <c r="AY307" s="17" t="s">
        <v>155</v>
      </c>
      <c r="BE307" s="241">
        <f>IF(N307="základní",J307,0)</f>
        <v>0</v>
      </c>
      <c r="BF307" s="241">
        <f>IF(N307="snížená",J307,0)</f>
        <v>0</v>
      </c>
      <c r="BG307" s="241">
        <f>IF(N307="zákl. přenesená",J307,0)</f>
        <v>0</v>
      </c>
      <c r="BH307" s="241">
        <f>IF(N307="sníž. přenesená",J307,0)</f>
        <v>0</v>
      </c>
      <c r="BI307" s="241">
        <f>IF(N307="nulová",J307,0)</f>
        <v>0</v>
      </c>
      <c r="BJ307" s="17" t="s">
        <v>163</v>
      </c>
      <c r="BK307" s="241">
        <f>ROUND(I307*H307,2)</f>
        <v>0</v>
      </c>
      <c r="BL307" s="17" t="s">
        <v>162</v>
      </c>
      <c r="BM307" s="240" t="s">
        <v>356</v>
      </c>
    </row>
    <row r="308" s="2" customFormat="1">
      <c r="A308" s="38"/>
      <c r="B308" s="39"/>
      <c r="C308" s="40"/>
      <c r="D308" s="242" t="s">
        <v>164</v>
      </c>
      <c r="E308" s="40"/>
      <c r="F308" s="243" t="s">
        <v>285</v>
      </c>
      <c r="G308" s="40"/>
      <c r="H308" s="40"/>
      <c r="I308" s="244"/>
      <c r="J308" s="40"/>
      <c r="K308" s="40"/>
      <c r="L308" s="44"/>
      <c r="M308" s="245"/>
      <c r="N308" s="246"/>
      <c r="O308" s="92"/>
      <c r="P308" s="92"/>
      <c r="Q308" s="92"/>
      <c r="R308" s="92"/>
      <c r="S308" s="92"/>
      <c r="T308" s="93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164</v>
      </c>
      <c r="AU308" s="17" t="s">
        <v>87</v>
      </c>
    </row>
    <row r="309" s="2" customFormat="1" ht="33" customHeight="1">
      <c r="A309" s="38"/>
      <c r="B309" s="39"/>
      <c r="C309" s="228" t="s">
        <v>358</v>
      </c>
      <c r="D309" s="228" t="s">
        <v>158</v>
      </c>
      <c r="E309" s="229" t="s">
        <v>289</v>
      </c>
      <c r="F309" s="230" t="s">
        <v>290</v>
      </c>
      <c r="G309" s="231" t="s">
        <v>161</v>
      </c>
      <c r="H309" s="232">
        <v>1</v>
      </c>
      <c r="I309" s="233"/>
      <c r="J309" s="234">
        <f>ROUND(I309*H309,2)</f>
        <v>0</v>
      </c>
      <c r="K309" s="235"/>
      <c r="L309" s="44"/>
      <c r="M309" s="236" t="s">
        <v>1</v>
      </c>
      <c r="N309" s="237" t="s">
        <v>42</v>
      </c>
      <c r="O309" s="92"/>
      <c r="P309" s="238">
        <f>O309*H309</f>
        <v>0</v>
      </c>
      <c r="Q309" s="238">
        <v>0</v>
      </c>
      <c r="R309" s="238">
        <f>Q309*H309</f>
        <v>0</v>
      </c>
      <c r="S309" s="238">
        <v>0.049000000000000002</v>
      </c>
      <c r="T309" s="239">
        <f>S309*H309</f>
        <v>0.049000000000000002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40" t="s">
        <v>162</v>
      </c>
      <c r="AT309" s="240" t="s">
        <v>158</v>
      </c>
      <c r="AU309" s="240" t="s">
        <v>87</v>
      </c>
      <c r="AY309" s="17" t="s">
        <v>155</v>
      </c>
      <c r="BE309" s="241">
        <f>IF(N309="základní",J309,0)</f>
        <v>0</v>
      </c>
      <c r="BF309" s="241">
        <f>IF(N309="snížená",J309,0)</f>
        <v>0</v>
      </c>
      <c r="BG309" s="241">
        <f>IF(N309="zákl. přenesená",J309,0)</f>
        <v>0</v>
      </c>
      <c r="BH309" s="241">
        <f>IF(N309="sníž. přenesená",J309,0)</f>
        <v>0</v>
      </c>
      <c r="BI309" s="241">
        <f>IF(N309="nulová",J309,0)</f>
        <v>0</v>
      </c>
      <c r="BJ309" s="17" t="s">
        <v>163</v>
      </c>
      <c r="BK309" s="241">
        <f>ROUND(I309*H309,2)</f>
        <v>0</v>
      </c>
      <c r="BL309" s="17" t="s">
        <v>162</v>
      </c>
      <c r="BM309" s="240" t="s">
        <v>361</v>
      </c>
    </row>
    <row r="310" s="2" customFormat="1">
      <c r="A310" s="38"/>
      <c r="B310" s="39"/>
      <c r="C310" s="40"/>
      <c r="D310" s="242" t="s">
        <v>164</v>
      </c>
      <c r="E310" s="40"/>
      <c r="F310" s="243" t="s">
        <v>290</v>
      </c>
      <c r="G310" s="40"/>
      <c r="H310" s="40"/>
      <c r="I310" s="244"/>
      <c r="J310" s="40"/>
      <c r="K310" s="40"/>
      <c r="L310" s="44"/>
      <c r="M310" s="245"/>
      <c r="N310" s="246"/>
      <c r="O310" s="92"/>
      <c r="P310" s="92"/>
      <c r="Q310" s="92"/>
      <c r="R310" s="92"/>
      <c r="S310" s="92"/>
      <c r="T310" s="93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164</v>
      </c>
      <c r="AU310" s="17" t="s">
        <v>87</v>
      </c>
    </row>
    <row r="311" s="13" customFormat="1">
      <c r="A311" s="13"/>
      <c r="B311" s="247"/>
      <c r="C311" s="248"/>
      <c r="D311" s="242" t="s">
        <v>172</v>
      </c>
      <c r="E311" s="249" t="s">
        <v>1</v>
      </c>
      <c r="F311" s="250" t="s">
        <v>292</v>
      </c>
      <c r="G311" s="248"/>
      <c r="H311" s="251">
        <v>1</v>
      </c>
      <c r="I311" s="252"/>
      <c r="J311" s="248"/>
      <c r="K311" s="248"/>
      <c r="L311" s="253"/>
      <c r="M311" s="254"/>
      <c r="N311" s="255"/>
      <c r="O311" s="255"/>
      <c r="P311" s="255"/>
      <c r="Q311" s="255"/>
      <c r="R311" s="255"/>
      <c r="S311" s="255"/>
      <c r="T311" s="25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7" t="s">
        <v>172</v>
      </c>
      <c r="AU311" s="257" t="s">
        <v>87</v>
      </c>
      <c r="AV311" s="13" t="s">
        <v>87</v>
      </c>
      <c r="AW311" s="13" t="s">
        <v>30</v>
      </c>
      <c r="AX311" s="13" t="s">
        <v>74</v>
      </c>
      <c r="AY311" s="257" t="s">
        <v>155</v>
      </c>
    </row>
    <row r="312" s="14" customFormat="1">
      <c r="A312" s="14"/>
      <c r="B312" s="258"/>
      <c r="C312" s="259"/>
      <c r="D312" s="242" t="s">
        <v>172</v>
      </c>
      <c r="E312" s="260" t="s">
        <v>1</v>
      </c>
      <c r="F312" s="261" t="s">
        <v>174</v>
      </c>
      <c r="G312" s="259"/>
      <c r="H312" s="262">
        <v>1</v>
      </c>
      <c r="I312" s="263"/>
      <c r="J312" s="259"/>
      <c r="K312" s="259"/>
      <c r="L312" s="264"/>
      <c r="M312" s="265"/>
      <c r="N312" s="266"/>
      <c r="O312" s="266"/>
      <c r="P312" s="266"/>
      <c r="Q312" s="266"/>
      <c r="R312" s="266"/>
      <c r="S312" s="266"/>
      <c r="T312" s="26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8" t="s">
        <v>172</v>
      </c>
      <c r="AU312" s="268" t="s">
        <v>87</v>
      </c>
      <c r="AV312" s="14" t="s">
        <v>162</v>
      </c>
      <c r="AW312" s="14" t="s">
        <v>30</v>
      </c>
      <c r="AX312" s="14" t="s">
        <v>81</v>
      </c>
      <c r="AY312" s="268" t="s">
        <v>155</v>
      </c>
    </row>
    <row r="313" s="2" customFormat="1" ht="33" customHeight="1">
      <c r="A313" s="38"/>
      <c r="B313" s="39"/>
      <c r="C313" s="228" t="s">
        <v>252</v>
      </c>
      <c r="D313" s="228" t="s">
        <v>158</v>
      </c>
      <c r="E313" s="229" t="s">
        <v>294</v>
      </c>
      <c r="F313" s="230" t="s">
        <v>295</v>
      </c>
      <c r="G313" s="231" t="s">
        <v>161</v>
      </c>
      <c r="H313" s="232">
        <v>52</v>
      </c>
      <c r="I313" s="233"/>
      <c r="J313" s="234">
        <f>ROUND(I313*H313,2)</f>
        <v>0</v>
      </c>
      <c r="K313" s="235"/>
      <c r="L313" s="44"/>
      <c r="M313" s="236" t="s">
        <v>1</v>
      </c>
      <c r="N313" s="237" t="s">
        <v>42</v>
      </c>
      <c r="O313" s="92"/>
      <c r="P313" s="238">
        <f>O313*H313</f>
        <v>0</v>
      </c>
      <c r="Q313" s="238">
        <v>0</v>
      </c>
      <c r="R313" s="238">
        <f>Q313*H313</f>
        <v>0</v>
      </c>
      <c r="S313" s="238">
        <v>0.001</v>
      </c>
      <c r="T313" s="239">
        <f>S313*H313</f>
        <v>0.052000000000000005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40" t="s">
        <v>162</v>
      </c>
      <c r="AT313" s="240" t="s">
        <v>158</v>
      </c>
      <c r="AU313" s="240" t="s">
        <v>87</v>
      </c>
      <c r="AY313" s="17" t="s">
        <v>155</v>
      </c>
      <c r="BE313" s="241">
        <f>IF(N313="základní",J313,0)</f>
        <v>0</v>
      </c>
      <c r="BF313" s="241">
        <f>IF(N313="snížená",J313,0)</f>
        <v>0</v>
      </c>
      <c r="BG313" s="241">
        <f>IF(N313="zákl. přenesená",J313,0)</f>
        <v>0</v>
      </c>
      <c r="BH313" s="241">
        <f>IF(N313="sníž. přenesená",J313,0)</f>
        <v>0</v>
      </c>
      <c r="BI313" s="241">
        <f>IF(N313="nulová",J313,0)</f>
        <v>0</v>
      </c>
      <c r="BJ313" s="17" t="s">
        <v>163</v>
      </c>
      <c r="BK313" s="241">
        <f>ROUND(I313*H313,2)</f>
        <v>0</v>
      </c>
      <c r="BL313" s="17" t="s">
        <v>162</v>
      </c>
      <c r="BM313" s="240" t="s">
        <v>364</v>
      </c>
    </row>
    <row r="314" s="2" customFormat="1">
      <c r="A314" s="38"/>
      <c r="B314" s="39"/>
      <c r="C314" s="40"/>
      <c r="D314" s="242" t="s">
        <v>164</v>
      </c>
      <c r="E314" s="40"/>
      <c r="F314" s="243" t="s">
        <v>295</v>
      </c>
      <c r="G314" s="40"/>
      <c r="H314" s="40"/>
      <c r="I314" s="244"/>
      <c r="J314" s="40"/>
      <c r="K314" s="40"/>
      <c r="L314" s="44"/>
      <c r="M314" s="245"/>
      <c r="N314" s="246"/>
      <c r="O314" s="92"/>
      <c r="P314" s="92"/>
      <c r="Q314" s="92"/>
      <c r="R314" s="92"/>
      <c r="S314" s="92"/>
      <c r="T314" s="93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164</v>
      </c>
      <c r="AU314" s="17" t="s">
        <v>87</v>
      </c>
    </row>
    <row r="315" s="2" customFormat="1" ht="33" customHeight="1">
      <c r="A315" s="38"/>
      <c r="B315" s="39"/>
      <c r="C315" s="228" t="s">
        <v>368</v>
      </c>
      <c r="D315" s="228" t="s">
        <v>158</v>
      </c>
      <c r="E315" s="229" t="s">
        <v>299</v>
      </c>
      <c r="F315" s="230" t="s">
        <v>300</v>
      </c>
      <c r="G315" s="231" t="s">
        <v>170</v>
      </c>
      <c r="H315" s="232">
        <v>100</v>
      </c>
      <c r="I315" s="233"/>
      <c r="J315" s="234">
        <f>ROUND(I315*H315,2)</f>
        <v>0</v>
      </c>
      <c r="K315" s="235"/>
      <c r="L315" s="44"/>
      <c r="M315" s="236" t="s">
        <v>1</v>
      </c>
      <c r="N315" s="237" t="s">
        <v>42</v>
      </c>
      <c r="O315" s="92"/>
      <c r="P315" s="238">
        <f>O315*H315</f>
        <v>0</v>
      </c>
      <c r="Q315" s="238">
        <v>0</v>
      </c>
      <c r="R315" s="238">
        <f>Q315*H315</f>
        <v>0</v>
      </c>
      <c r="S315" s="238">
        <v>0.002</v>
      </c>
      <c r="T315" s="239">
        <f>S315*H315</f>
        <v>0.20000000000000001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40" t="s">
        <v>162</v>
      </c>
      <c r="AT315" s="240" t="s">
        <v>158</v>
      </c>
      <c r="AU315" s="240" t="s">
        <v>87</v>
      </c>
      <c r="AY315" s="17" t="s">
        <v>155</v>
      </c>
      <c r="BE315" s="241">
        <f>IF(N315="základní",J315,0)</f>
        <v>0</v>
      </c>
      <c r="BF315" s="241">
        <f>IF(N315="snížená",J315,0)</f>
        <v>0</v>
      </c>
      <c r="BG315" s="241">
        <f>IF(N315="zákl. přenesená",J315,0)</f>
        <v>0</v>
      </c>
      <c r="BH315" s="241">
        <f>IF(N315="sníž. přenesená",J315,0)</f>
        <v>0</v>
      </c>
      <c r="BI315" s="241">
        <f>IF(N315="nulová",J315,0)</f>
        <v>0</v>
      </c>
      <c r="BJ315" s="17" t="s">
        <v>163</v>
      </c>
      <c r="BK315" s="241">
        <f>ROUND(I315*H315,2)</f>
        <v>0</v>
      </c>
      <c r="BL315" s="17" t="s">
        <v>162</v>
      </c>
      <c r="BM315" s="240" t="s">
        <v>371</v>
      </c>
    </row>
    <row r="316" s="2" customFormat="1">
      <c r="A316" s="38"/>
      <c r="B316" s="39"/>
      <c r="C316" s="40"/>
      <c r="D316" s="242" t="s">
        <v>164</v>
      </c>
      <c r="E316" s="40"/>
      <c r="F316" s="243" t="s">
        <v>300</v>
      </c>
      <c r="G316" s="40"/>
      <c r="H316" s="40"/>
      <c r="I316" s="244"/>
      <c r="J316" s="40"/>
      <c r="K316" s="40"/>
      <c r="L316" s="44"/>
      <c r="M316" s="245"/>
      <c r="N316" s="246"/>
      <c r="O316" s="92"/>
      <c r="P316" s="92"/>
      <c r="Q316" s="92"/>
      <c r="R316" s="92"/>
      <c r="S316" s="92"/>
      <c r="T316" s="93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164</v>
      </c>
      <c r="AU316" s="17" t="s">
        <v>87</v>
      </c>
    </row>
    <row r="317" s="2" customFormat="1" ht="33" customHeight="1">
      <c r="A317" s="38"/>
      <c r="B317" s="39"/>
      <c r="C317" s="228" t="s">
        <v>258</v>
      </c>
      <c r="D317" s="228" t="s">
        <v>158</v>
      </c>
      <c r="E317" s="229" t="s">
        <v>304</v>
      </c>
      <c r="F317" s="230" t="s">
        <v>305</v>
      </c>
      <c r="G317" s="231" t="s">
        <v>170</v>
      </c>
      <c r="H317" s="232">
        <v>8</v>
      </c>
      <c r="I317" s="233"/>
      <c r="J317" s="234">
        <f>ROUND(I317*H317,2)</f>
        <v>0</v>
      </c>
      <c r="K317" s="235"/>
      <c r="L317" s="44"/>
      <c r="M317" s="236" t="s">
        <v>1</v>
      </c>
      <c r="N317" s="237" t="s">
        <v>42</v>
      </c>
      <c r="O317" s="92"/>
      <c r="P317" s="238">
        <f>O317*H317</f>
        <v>0</v>
      </c>
      <c r="Q317" s="238">
        <v>0</v>
      </c>
      <c r="R317" s="238">
        <f>Q317*H317</f>
        <v>0</v>
      </c>
      <c r="S317" s="238">
        <v>0.0089999999999999993</v>
      </c>
      <c r="T317" s="239">
        <f>S317*H317</f>
        <v>0.071999999999999995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40" t="s">
        <v>162</v>
      </c>
      <c r="AT317" s="240" t="s">
        <v>158</v>
      </c>
      <c r="AU317" s="240" t="s">
        <v>87</v>
      </c>
      <c r="AY317" s="17" t="s">
        <v>155</v>
      </c>
      <c r="BE317" s="241">
        <f>IF(N317="základní",J317,0)</f>
        <v>0</v>
      </c>
      <c r="BF317" s="241">
        <f>IF(N317="snížená",J317,0)</f>
        <v>0</v>
      </c>
      <c r="BG317" s="241">
        <f>IF(N317="zákl. přenesená",J317,0)</f>
        <v>0</v>
      </c>
      <c r="BH317" s="241">
        <f>IF(N317="sníž. přenesená",J317,0)</f>
        <v>0</v>
      </c>
      <c r="BI317" s="241">
        <f>IF(N317="nulová",J317,0)</f>
        <v>0</v>
      </c>
      <c r="BJ317" s="17" t="s">
        <v>163</v>
      </c>
      <c r="BK317" s="241">
        <f>ROUND(I317*H317,2)</f>
        <v>0</v>
      </c>
      <c r="BL317" s="17" t="s">
        <v>162</v>
      </c>
      <c r="BM317" s="240" t="s">
        <v>577</v>
      </c>
    </row>
    <row r="318" s="2" customFormat="1">
      <c r="A318" s="38"/>
      <c r="B318" s="39"/>
      <c r="C318" s="40"/>
      <c r="D318" s="242" t="s">
        <v>164</v>
      </c>
      <c r="E318" s="40"/>
      <c r="F318" s="243" t="s">
        <v>305</v>
      </c>
      <c r="G318" s="40"/>
      <c r="H318" s="40"/>
      <c r="I318" s="244"/>
      <c r="J318" s="40"/>
      <c r="K318" s="40"/>
      <c r="L318" s="44"/>
      <c r="M318" s="245"/>
      <c r="N318" s="246"/>
      <c r="O318" s="92"/>
      <c r="P318" s="92"/>
      <c r="Q318" s="92"/>
      <c r="R318" s="92"/>
      <c r="S318" s="92"/>
      <c r="T318" s="93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164</v>
      </c>
      <c r="AU318" s="17" t="s">
        <v>87</v>
      </c>
    </row>
    <row r="319" s="2" customFormat="1" ht="55.5" customHeight="1">
      <c r="A319" s="38"/>
      <c r="B319" s="39"/>
      <c r="C319" s="228" t="s">
        <v>378</v>
      </c>
      <c r="D319" s="228" t="s">
        <v>158</v>
      </c>
      <c r="E319" s="229" t="s">
        <v>1211</v>
      </c>
      <c r="F319" s="230" t="s">
        <v>1212</v>
      </c>
      <c r="G319" s="231" t="s">
        <v>170</v>
      </c>
      <c r="H319" s="232">
        <v>7.4000000000000004</v>
      </c>
      <c r="I319" s="233"/>
      <c r="J319" s="234">
        <f>ROUND(I319*H319,2)</f>
        <v>0</v>
      </c>
      <c r="K319" s="235"/>
      <c r="L319" s="44"/>
      <c r="M319" s="236" t="s">
        <v>1</v>
      </c>
      <c r="N319" s="237" t="s">
        <v>42</v>
      </c>
      <c r="O319" s="92"/>
      <c r="P319" s="238">
        <f>O319*H319</f>
        <v>0</v>
      </c>
      <c r="Q319" s="238">
        <v>0</v>
      </c>
      <c r="R319" s="238">
        <f>Q319*H319</f>
        <v>0</v>
      </c>
      <c r="S319" s="238">
        <v>0.042000000000000003</v>
      </c>
      <c r="T319" s="239">
        <f>S319*H319</f>
        <v>0.31080000000000002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0" t="s">
        <v>162</v>
      </c>
      <c r="AT319" s="240" t="s">
        <v>158</v>
      </c>
      <c r="AU319" s="240" t="s">
        <v>87</v>
      </c>
      <c r="AY319" s="17" t="s">
        <v>155</v>
      </c>
      <c r="BE319" s="241">
        <f>IF(N319="základní",J319,0)</f>
        <v>0</v>
      </c>
      <c r="BF319" s="241">
        <f>IF(N319="snížená",J319,0)</f>
        <v>0</v>
      </c>
      <c r="BG319" s="241">
        <f>IF(N319="zákl. přenesená",J319,0)</f>
        <v>0</v>
      </c>
      <c r="BH319" s="241">
        <f>IF(N319="sníž. přenesená",J319,0)</f>
        <v>0</v>
      </c>
      <c r="BI319" s="241">
        <f>IF(N319="nulová",J319,0)</f>
        <v>0</v>
      </c>
      <c r="BJ319" s="17" t="s">
        <v>163</v>
      </c>
      <c r="BK319" s="241">
        <f>ROUND(I319*H319,2)</f>
        <v>0</v>
      </c>
      <c r="BL319" s="17" t="s">
        <v>162</v>
      </c>
      <c r="BM319" s="240" t="s">
        <v>381</v>
      </c>
    </row>
    <row r="320" s="2" customFormat="1">
      <c r="A320" s="38"/>
      <c r="B320" s="39"/>
      <c r="C320" s="40"/>
      <c r="D320" s="242" t="s">
        <v>164</v>
      </c>
      <c r="E320" s="40"/>
      <c r="F320" s="243" t="s">
        <v>1212</v>
      </c>
      <c r="G320" s="40"/>
      <c r="H320" s="40"/>
      <c r="I320" s="244"/>
      <c r="J320" s="40"/>
      <c r="K320" s="40"/>
      <c r="L320" s="44"/>
      <c r="M320" s="245"/>
      <c r="N320" s="246"/>
      <c r="O320" s="92"/>
      <c r="P320" s="92"/>
      <c r="Q320" s="92"/>
      <c r="R320" s="92"/>
      <c r="S320" s="92"/>
      <c r="T320" s="93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164</v>
      </c>
      <c r="AU320" s="17" t="s">
        <v>87</v>
      </c>
    </row>
    <row r="321" s="13" customFormat="1">
      <c r="A321" s="13"/>
      <c r="B321" s="247"/>
      <c r="C321" s="248"/>
      <c r="D321" s="242" t="s">
        <v>172</v>
      </c>
      <c r="E321" s="249" t="s">
        <v>1</v>
      </c>
      <c r="F321" s="250" t="s">
        <v>1213</v>
      </c>
      <c r="G321" s="248"/>
      <c r="H321" s="251">
        <v>4.2000000000000002</v>
      </c>
      <c r="I321" s="252"/>
      <c r="J321" s="248"/>
      <c r="K321" s="248"/>
      <c r="L321" s="253"/>
      <c r="M321" s="254"/>
      <c r="N321" s="255"/>
      <c r="O321" s="255"/>
      <c r="P321" s="255"/>
      <c r="Q321" s="255"/>
      <c r="R321" s="255"/>
      <c r="S321" s="255"/>
      <c r="T321" s="25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7" t="s">
        <v>172</v>
      </c>
      <c r="AU321" s="257" t="s">
        <v>87</v>
      </c>
      <c r="AV321" s="13" t="s">
        <v>87</v>
      </c>
      <c r="AW321" s="13" t="s">
        <v>30</v>
      </c>
      <c r="AX321" s="13" t="s">
        <v>74</v>
      </c>
      <c r="AY321" s="257" t="s">
        <v>155</v>
      </c>
    </row>
    <row r="322" s="13" customFormat="1">
      <c r="A322" s="13"/>
      <c r="B322" s="247"/>
      <c r="C322" s="248"/>
      <c r="D322" s="242" t="s">
        <v>172</v>
      </c>
      <c r="E322" s="249" t="s">
        <v>1</v>
      </c>
      <c r="F322" s="250" t="s">
        <v>1214</v>
      </c>
      <c r="G322" s="248"/>
      <c r="H322" s="251">
        <v>3.2000000000000002</v>
      </c>
      <c r="I322" s="252"/>
      <c r="J322" s="248"/>
      <c r="K322" s="248"/>
      <c r="L322" s="253"/>
      <c r="M322" s="254"/>
      <c r="N322" s="255"/>
      <c r="O322" s="255"/>
      <c r="P322" s="255"/>
      <c r="Q322" s="255"/>
      <c r="R322" s="255"/>
      <c r="S322" s="255"/>
      <c r="T322" s="25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7" t="s">
        <v>172</v>
      </c>
      <c r="AU322" s="257" t="s">
        <v>87</v>
      </c>
      <c r="AV322" s="13" t="s">
        <v>87</v>
      </c>
      <c r="AW322" s="13" t="s">
        <v>30</v>
      </c>
      <c r="AX322" s="13" t="s">
        <v>74</v>
      </c>
      <c r="AY322" s="257" t="s">
        <v>155</v>
      </c>
    </row>
    <row r="323" s="14" customFormat="1">
      <c r="A323" s="14"/>
      <c r="B323" s="258"/>
      <c r="C323" s="259"/>
      <c r="D323" s="242" t="s">
        <v>172</v>
      </c>
      <c r="E323" s="260" t="s">
        <v>1</v>
      </c>
      <c r="F323" s="261" t="s">
        <v>174</v>
      </c>
      <c r="G323" s="259"/>
      <c r="H323" s="262">
        <v>7.4000000000000004</v>
      </c>
      <c r="I323" s="263"/>
      <c r="J323" s="259"/>
      <c r="K323" s="259"/>
      <c r="L323" s="264"/>
      <c r="M323" s="265"/>
      <c r="N323" s="266"/>
      <c r="O323" s="266"/>
      <c r="P323" s="266"/>
      <c r="Q323" s="266"/>
      <c r="R323" s="266"/>
      <c r="S323" s="266"/>
      <c r="T323" s="26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8" t="s">
        <v>172</v>
      </c>
      <c r="AU323" s="268" t="s">
        <v>87</v>
      </c>
      <c r="AV323" s="14" t="s">
        <v>162</v>
      </c>
      <c r="AW323" s="14" t="s">
        <v>30</v>
      </c>
      <c r="AX323" s="14" t="s">
        <v>81</v>
      </c>
      <c r="AY323" s="268" t="s">
        <v>155</v>
      </c>
    </row>
    <row r="324" s="2" customFormat="1" ht="33" customHeight="1">
      <c r="A324" s="38"/>
      <c r="B324" s="39"/>
      <c r="C324" s="228" t="s">
        <v>262</v>
      </c>
      <c r="D324" s="228" t="s">
        <v>158</v>
      </c>
      <c r="E324" s="229" t="s">
        <v>308</v>
      </c>
      <c r="F324" s="230" t="s">
        <v>309</v>
      </c>
      <c r="G324" s="231" t="s">
        <v>167</v>
      </c>
      <c r="H324" s="232">
        <v>334.49000000000001</v>
      </c>
      <c r="I324" s="233"/>
      <c r="J324" s="234">
        <f>ROUND(I324*H324,2)</f>
        <v>0</v>
      </c>
      <c r="K324" s="235"/>
      <c r="L324" s="44"/>
      <c r="M324" s="236" t="s">
        <v>1</v>
      </c>
      <c r="N324" s="237" t="s">
        <v>42</v>
      </c>
      <c r="O324" s="92"/>
      <c r="P324" s="238">
        <f>O324*H324</f>
        <v>0</v>
      </c>
      <c r="Q324" s="238">
        <v>0</v>
      </c>
      <c r="R324" s="238">
        <f>Q324*H324</f>
        <v>0</v>
      </c>
      <c r="S324" s="238">
        <v>0.02</v>
      </c>
      <c r="T324" s="239">
        <f>S324*H324</f>
        <v>6.6898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40" t="s">
        <v>162</v>
      </c>
      <c r="AT324" s="240" t="s">
        <v>158</v>
      </c>
      <c r="AU324" s="240" t="s">
        <v>87</v>
      </c>
      <c r="AY324" s="17" t="s">
        <v>155</v>
      </c>
      <c r="BE324" s="241">
        <f>IF(N324="základní",J324,0)</f>
        <v>0</v>
      </c>
      <c r="BF324" s="241">
        <f>IF(N324="snížená",J324,0)</f>
        <v>0</v>
      </c>
      <c r="BG324" s="241">
        <f>IF(N324="zákl. přenesená",J324,0)</f>
        <v>0</v>
      </c>
      <c r="BH324" s="241">
        <f>IF(N324="sníž. přenesená",J324,0)</f>
        <v>0</v>
      </c>
      <c r="BI324" s="241">
        <f>IF(N324="nulová",J324,0)</f>
        <v>0</v>
      </c>
      <c r="BJ324" s="17" t="s">
        <v>163</v>
      </c>
      <c r="BK324" s="241">
        <f>ROUND(I324*H324,2)</f>
        <v>0</v>
      </c>
      <c r="BL324" s="17" t="s">
        <v>162</v>
      </c>
      <c r="BM324" s="240" t="s">
        <v>385</v>
      </c>
    </row>
    <row r="325" s="2" customFormat="1">
      <c r="A325" s="38"/>
      <c r="B325" s="39"/>
      <c r="C325" s="40"/>
      <c r="D325" s="242" t="s">
        <v>164</v>
      </c>
      <c r="E325" s="40"/>
      <c r="F325" s="243" t="s">
        <v>309</v>
      </c>
      <c r="G325" s="40"/>
      <c r="H325" s="40"/>
      <c r="I325" s="244"/>
      <c r="J325" s="40"/>
      <c r="K325" s="40"/>
      <c r="L325" s="44"/>
      <c r="M325" s="245"/>
      <c r="N325" s="246"/>
      <c r="O325" s="92"/>
      <c r="P325" s="92"/>
      <c r="Q325" s="92"/>
      <c r="R325" s="92"/>
      <c r="S325" s="92"/>
      <c r="T325" s="93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164</v>
      </c>
      <c r="AU325" s="17" t="s">
        <v>87</v>
      </c>
    </row>
    <row r="326" s="13" customFormat="1">
      <c r="A326" s="13"/>
      <c r="B326" s="247"/>
      <c r="C326" s="248"/>
      <c r="D326" s="242" t="s">
        <v>172</v>
      </c>
      <c r="E326" s="249" t="s">
        <v>1</v>
      </c>
      <c r="F326" s="250" t="s">
        <v>1164</v>
      </c>
      <c r="G326" s="248"/>
      <c r="H326" s="251">
        <v>61.560000000000002</v>
      </c>
      <c r="I326" s="252"/>
      <c r="J326" s="248"/>
      <c r="K326" s="248"/>
      <c r="L326" s="253"/>
      <c r="M326" s="254"/>
      <c r="N326" s="255"/>
      <c r="O326" s="255"/>
      <c r="P326" s="255"/>
      <c r="Q326" s="255"/>
      <c r="R326" s="255"/>
      <c r="S326" s="255"/>
      <c r="T326" s="25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7" t="s">
        <v>172</v>
      </c>
      <c r="AU326" s="257" t="s">
        <v>87</v>
      </c>
      <c r="AV326" s="13" t="s">
        <v>87</v>
      </c>
      <c r="AW326" s="13" t="s">
        <v>30</v>
      </c>
      <c r="AX326" s="13" t="s">
        <v>74</v>
      </c>
      <c r="AY326" s="257" t="s">
        <v>155</v>
      </c>
    </row>
    <row r="327" s="13" customFormat="1">
      <c r="A327" s="13"/>
      <c r="B327" s="247"/>
      <c r="C327" s="248"/>
      <c r="D327" s="242" t="s">
        <v>172</v>
      </c>
      <c r="E327" s="249" t="s">
        <v>1</v>
      </c>
      <c r="F327" s="250" t="s">
        <v>1165</v>
      </c>
      <c r="G327" s="248"/>
      <c r="H327" s="251">
        <v>68.591999999999999</v>
      </c>
      <c r="I327" s="252"/>
      <c r="J327" s="248"/>
      <c r="K327" s="248"/>
      <c r="L327" s="253"/>
      <c r="M327" s="254"/>
      <c r="N327" s="255"/>
      <c r="O327" s="255"/>
      <c r="P327" s="255"/>
      <c r="Q327" s="255"/>
      <c r="R327" s="255"/>
      <c r="S327" s="255"/>
      <c r="T327" s="25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7" t="s">
        <v>172</v>
      </c>
      <c r="AU327" s="257" t="s">
        <v>87</v>
      </c>
      <c r="AV327" s="13" t="s">
        <v>87</v>
      </c>
      <c r="AW327" s="13" t="s">
        <v>30</v>
      </c>
      <c r="AX327" s="13" t="s">
        <v>74</v>
      </c>
      <c r="AY327" s="257" t="s">
        <v>155</v>
      </c>
    </row>
    <row r="328" s="13" customFormat="1">
      <c r="A328" s="13"/>
      <c r="B328" s="247"/>
      <c r="C328" s="248"/>
      <c r="D328" s="242" t="s">
        <v>172</v>
      </c>
      <c r="E328" s="249" t="s">
        <v>1</v>
      </c>
      <c r="F328" s="250" t="s">
        <v>1166</v>
      </c>
      <c r="G328" s="248"/>
      <c r="H328" s="251">
        <v>26.629000000000001</v>
      </c>
      <c r="I328" s="252"/>
      <c r="J328" s="248"/>
      <c r="K328" s="248"/>
      <c r="L328" s="253"/>
      <c r="M328" s="254"/>
      <c r="N328" s="255"/>
      <c r="O328" s="255"/>
      <c r="P328" s="255"/>
      <c r="Q328" s="255"/>
      <c r="R328" s="255"/>
      <c r="S328" s="255"/>
      <c r="T328" s="25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7" t="s">
        <v>172</v>
      </c>
      <c r="AU328" s="257" t="s">
        <v>87</v>
      </c>
      <c r="AV328" s="13" t="s">
        <v>87</v>
      </c>
      <c r="AW328" s="13" t="s">
        <v>30</v>
      </c>
      <c r="AX328" s="13" t="s">
        <v>74</v>
      </c>
      <c r="AY328" s="257" t="s">
        <v>155</v>
      </c>
    </row>
    <row r="329" s="13" customFormat="1">
      <c r="A329" s="13"/>
      <c r="B329" s="247"/>
      <c r="C329" s="248"/>
      <c r="D329" s="242" t="s">
        <v>172</v>
      </c>
      <c r="E329" s="249" t="s">
        <v>1</v>
      </c>
      <c r="F329" s="250" t="s">
        <v>1167</v>
      </c>
      <c r="G329" s="248"/>
      <c r="H329" s="251">
        <v>66.945999999999998</v>
      </c>
      <c r="I329" s="252"/>
      <c r="J329" s="248"/>
      <c r="K329" s="248"/>
      <c r="L329" s="253"/>
      <c r="M329" s="254"/>
      <c r="N329" s="255"/>
      <c r="O329" s="255"/>
      <c r="P329" s="255"/>
      <c r="Q329" s="255"/>
      <c r="R329" s="255"/>
      <c r="S329" s="255"/>
      <c r="T329" s="25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7" t="s">
        <v>172</v>
      </c>
      <c r="AU329" s="257" t="s">
        <v>87</v>
      </c>
      <c r="AV329" s="13" t="s">
        <v>87</v>
      </c>
      <c r="AW329" s="13" t="s">
        <v>30</v>
      </c>
      <c r="AX329" s="13" t="s">
        <v>74</v>
      </c>
      <c r="AY329" s="257" t="s">
        <v>155</v>
      </c>
    </row>
    <row r="330" s="13" customFormat="1">
      <c r="A330" s="13"/>
      <c r="B330" s="247"/>
      <c r="C330" s="248"/>
      <c r="D330" s="242" t="s">
        <v>172</v>
      </c>
      <c r="E330" s="249" t="s">
        <v>1</v>
      </c>
      <c r="F330" s="250" t="s">
        <v>1168</v>
      </c>
      <c r="G330" s="248"/>
      <c r="H330" s="251">
        <v>58.344000000000001</v>
      </c>
      <c r="I330" s="252"/>
      <c r="J330" s="248"/>
      <c r="K330" s="248"/>
      <c r="L330" s="253"/>
      <c r="M330" s="254"/>
      <c r="N330" s="255"/>
      <c r="O330" s="255"/>
      <c r="P330" s="255"/>
      <c r="Q330" s="255"/>
      <c r="R330" s="255"/>
      <c r="S330" s="255"/>
      <c r="T330" s="25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7" t="s">
        <v>172</v>
      </c>
      <c r="AU330" s="257" t="s">
        <v>87</v>
      </c>
      <c r="AV330" s="13" t="s">
        <v>87</v>
      </c>
      <c r="AW330" s="13" t="s">
        <v>30</v>
      </c>
      <c r="AX330" s="13" t="s">
        <v>74</v>
      </c>
      <c r="AY330" s="257" t="s">
        <v>155</v>
      </c>
    </row>
    <row r="331" s="13" customFormat="1">
      <c r="A331" s="13"/>
      <c r="B331" s="247"/>
      <c r="C331" s="248"/>
      <c r="D331" s="242" t="s">
        <v>172</v>
      </c>
      <c r="E331" s="249" t="s">
        <v>1</v>
      </c>
      <c r="F331" s="250" t="s">
        <v>1169</v>
      </c>
      <c r="G331" s="248"/>
      <c r="H331" s="251">
        <v>14.137000000000001</v>
      </c>
      <c r="I331" s="252"/>
      <c r="J331" s="248"/>
      <c r="K331" s="248"/>
      <c r="L331" s="253"/>
      <c r="M331" s="254"/>
      <c r="N331" s="255"/>
      <c r="O331" s="255"/>
      <c r="P331" s="255"/>
      <c r="Q331" s="255"/>
      <c r="R331" s="255"/>
      <c r="S331" s="255"/>
      <c r="T331" s="25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7" t="s">
        <v>172</v>
      </c>
      <c r="AU331" s="257" t="s">
        <v>87</v>
      </c>
      <c r="AV331" s="13" t="s">
        <v>87</v>
      </c>
      <c r="AW331" s="13" t="s">
        <v>30</v>
      </c>
      <c r="AX331" s="13" t="s">
        <v>74</v>
      </c>
      <c r="AY331" s="257" t="s">
        <v>155</v>
      </c>
    </row>
    <row r="332" s="13" customFormat="1">
      <c r="A332" s="13"/>
      <c r="B332" s="247"/>
      <c r="C332" s="248"/>
      <c r="D332" s="242" t="s">
        <v>172</v>
      </c>
      <c r="E332" s="249" t="s">
        <v>1</v>
      </c>
      <c r="F332" s="250" t="s">
        <v>1170</v>
      </c>
      <c r="G332" s="248"/>
      <c r="H332" s="251">
        <v>10.098000000000001</v>
      </c>
      <c r="I332" s="252"/>
      <c r="J332" s="248"/>
      <c r="K332" s="248"/>
      <c r="L332" s="253"/>
      <c r="M332" s="254"/>
      <c r="N332" s="255"/>
      <c r="O332" s="255"/>
      <c r="P332" s="255"/>
      <c r="Q332" s="255"/>
      <c r="R332" s="255"/>
      <c r="S332" s="255"/>
      <c r="T332" s="25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7" t="s">
        <v>172</v>
      </c>
      <c r="AU332" s="257" t="s">
        <v>87</v>
      </c>
      <c r="AV332" s="13" t="s">
        <v>87</v>
      </c>
      <c r="AW332" s="13" t="s">
        <v>30</v>
      </c>
      <c r="AX332" s="13" t="s">
        <v>74</v>
      </c>
      <c r="AY332" s="257" t="s">
        <v>155</v>
      </c>
    </row>
    <row r="333" s="15" customFormat="1">
      <c r="A333" s="15"/>
      <c r="B333" s="285"/>
      <c r="C333" s="286"/>
      <c r="D333" s="242" t="s">
        <v>172</v>
      </c>
      <c r="E333" s="287" t="s">
        <v>1</v>
      </c>
      <c r="F333" s="288" t="s">
        <v>1177</v>
      </c>
      <c r="G333" s="286"/>
      <c r="H333" s="289">
        <v>306.30599999999998</v>
      </c>
      <c r="I333" s="290"/>
      <c r="J333" s="286"/>
      <c r="K333" s="286"/>
      <c r="L333" s="291"/>
      <c r="M333" s="292"/>
      <c r="N333" s="293"/>
      <c r="O333" s="293"/>
      <c r="P333" s="293"/>
      <c r="Q333" s="293"/>
      <c r="R333" s="293"/>
      <c r="S333" s="293"/>
      <c r="T333" s="294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95" t="s">
        <v>172</v>
      </c>
      <c r="AU333" s="295" t="s">
        <v>87</v>
      </c>
      <c r="AV333" s="15" t="s">
        <v>156</v>
      </c>
      <c r="AW333" s="15" t="s">
        <v>30</v>
      </c>
      <c r="AX333" s="15" t="s">
        <v>74</v>
      </c>
      <c r="AY333" s="295" t="s">
        <v>155</v>
      </c>
    </row>
    <row r="334" s="13" customFormat="1">
      <c r="A334" s="13"/>
      <c r="B334" s="247"/>
      <c r="C334" s="248"/>
      <c r="D334" s="242" t="s">
        <v>172</v>
      </c>
      <c r="E334" s="249" t="s">
        <v>1</v>
      </c>
      <c r="F334" s="250" t="s">
        <v>1171</v>
      </c>
      <c r="G334" s="248"/>
      <c r="H334" s="251">
        <v>28.184000000000001</v>
      </c>
      <c r="I334" s="252"/>
      <c r="J334" s="248"/>
      <c r="K334" s="248"/>
      <c r="L334" s="253"/>
      <c r="M334" s="254"/>
      <c r="N334" s="255"/>
      <c r="O334" s="255"/>
      <c r="P334" s="255"/>
      <c r="Q334" s="255"/>
      <c r="R334" s="255"/>
      <c r="S334" s="255"/>
      <c r="T334" s="25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7" t="s">
        <v>172</v>
      </c>
      <c r="AU334" s="257" t="s">
        <v>87</v>
      </c>
      <c r="AV334" s="13" t="s">
        <v>87</v>
      </c>
      <c r="AW334" s="13" t="s">
        <v>30</v>
      </c>
      <c r="AX334" s="13" t="s">
        <v>74</v>
      </c>
      <c r="AY334" s="257" t="s">
        <v>155</v>
      </c>
    </row>
    <row r="335" s="14" customFormat="1">
      <c r="A335" s="14"/>
      <c r="B335" s="258"/>
      <c r="C335" s="259"/>
      <c r="D335" s="242" t="s">
        <v>172</v>
      </c>
      <c r="E335" s="260" t="s">
        <v>1</v>
      </c>
      <c r="F335" s="261" t="s">
        <v>174</v>
      </c>
      <c r="G335" s="259"/>
      <c r="H335" s="262">
        <v>334.49000000000001</v>
      </c>
      <c r="I335" s="263"/>
      <c r="J335" s="259"/>
      <c r="K335" s="259"/>
      <c r="L335" s="264"/>
      <c r="M335" s="265"/>
      <c r="N335" s="266"/>
      <c r="O335" s="266"/>
      <c r="P335" s="266"/>
      <c r="Q335" s="266"/>
      <c r="R335" s="266"/>
      <c r="S335" s="266"/>
      <c r="T335" s="267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8" t="s">
        <v>172</v>
      </c>
      <c r="AU335" s="268" t="s">
        <v>87</v>
      </c>
      <c r="AV335" s="14" t="s">
        <v>162</v>
      </c>
      <c r="AW335" s="14" t="s">
        <v>30</v>
      </c>
      <c r="AX335" s="14" t="s">
        <v>81</v>
      </c>
      <c r="AY335" s="268" t="s">
        <v>155</v>
      </c>
    </row>
    <row r="336" s="2" customFormat="1" ht="16.5" customHeight="1">
      <c r="A336" s="38"/>
      <c r="B336" s="39"/>
      <c r="C336" s="228" t="s">
        <v>387</v>
      </c>
      <c r="D336" s="228" t="s">
        <v>158</v>
      </c>
      <c r="E336" s="229" t="s">
        <v>312</v>
      </c>
      <c r="F336" s="230" t="s">
        <v>313</v>
      </c>
      <c r="G336" s="231" t="s">
        <v>161</v>
      </c>
      <c r="H336" s="232">
        <v>1</v>
      </c>
      <c r="I336" s="233"/>
      <c r="J336" s="234">
        <f>ROUND(I336*H336,2)</f>
        <v>0</v>
      </c>
      <c r="K336" s="235"/>
      <c r="L336" s="44"/>
      <c r="M336" s="236" t="s">
        <v>1</v>
      </c>
      <c r="N336" s="237" t="s">
        <v>42</v>
      </c>
      <c r="O336" s="92"/>
      <c r="P336" s="238">
        <f>O336*H336</f>
        <v>0</v>
      </c>
      <c r="Q336" s="238">
        <v>0</v>
      </c>
      <c r="R336" s="238">
        <f>Q336*H336</f>
        <v>0</v>
      </c>
      <c r="S336" s="238">
        <v>0</v>
      </c>
      <c r="T336" s="239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40" t="s">
        <v>162</v>
      </c>
      <c r="AT336" s="240" t="s">
        <v>158</v>
      </c>
      <c r="AU336" s="240" t="s">
        <v>87</v>
      </c>
      <c r="AY336" s="17" t="s">
        <v>155</v>
      </c>
      <c r="BE336" s="241">
        <f>IF(N336="základní",J336,0)</f>
        <v>0</v>
      </c>
      <c r="BF336" s="241">
        <f>IF(N336="snížená",J336,0)</f>
        <v>0</v>
      </c>
      <c r="BG336" s="241">
        <f>IF(N336="zákl. přenesená",J336,0)</f>
        <v>0</v>
      </c>
      <c r="BH336" s="241">
        <f>IF(N336="sníž. přenesená",J336,0)</f>
        <v>0</v>
      </c>
      <c r="BI336" s="241">
        <f>IF(N336="nulová",J336,0)</f>
        <v>0</v>
      </c>
      <c r="BJ336" s="17" t="s">
        <v>163</v>
      </c>
      <c r="BK336" s="241">
        <f>ROUND(I336*H336,2)</f>
        <v>0</v>
      </c>
      <c r="BL336" s="17" t="s">
        <v>162</v>
      </c>
      <c r="BM336" s="240" t="s">
        <v>390</v>
      </c>
    </row>
    <row r="337" s="2" customFormat="1">
      <c r="A337" s="38"/>
      <c r="B337" s="39"/>
      <c r="C337" s="40"/>
      <c r="D337" s="242" t="s">
        <v>164</v>
      </c>
      <c r="E337" s="40"/>
      <c r="F337" s="243" t="s">
        <v>313</v>
      </c>
      <c r="G337" s="40"/>
      <c r="H337" s="40"/>
      <c r="I337" s="244"/>
      <c r="J337" s="40"/>
      <c r="K337" s="40"/>
      <c r="L337" s="44"/>
      <c r="M337" s="245"/>
      <c r="N337" s="246"/>
      <c r="O337" s="92"/>
      <c r="P337" s="92"/>
      <c r="Q337" s="92"/>
      <c r="R337" s="92"/>
      <c r="S337" s="92"/>
      <c r="T337" s="93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164</v>
      </c>
      <c r="AU337" s="17" t="s">
        <v>87</v>
      </c>
    </row>
    <row r="338" s="2" customFormat="1" ht="16.5" customHeight="1">
      <c r="A338" s="38"/>
      <c r="B338" s="39"/>
      <c r="C338" s="269" t="s">
        <v>266</v>
      </c>
      <c r="D338" s="269" t="s">
        <v>238</v>
      </c>
      <c r="E338" s="270" t="s">
        <v>1215</v>
      </c>
      <c r="F338" s="271" t="s">
        <v>316</v>
      </c>
      <c r="G338" s="272" t="s">
        <v>161</v>
      </c>
      <c r="H338" s="273">
        <v>1</v>
      </c>
      <c r="I338" s="274"/>
      <c r="J338" s="275">
        <f>ROUND(I338*H338,2)</f>
        <v>0</v>
      </c>
      <c r="K338" s="276"/>
      <c r="L338" s="277"/>
      <c r="M338" s="278" t="s">
        <v>1</v>
      </c>
      <c r="N338" s="279" t="s">
        <v>42</v>
      </c>
      <c r="O338" s="92"/>
      <c r="P338" s="238">
        <f>O338*H338</f>
        <v>0</v>
      </c>
      <c r="Q338" s="238">
        <v>0</v>
      </c>
      <c r="R338" s="238">
        <f>Q338*H338</f>
        <v>0</v>
      </c>
      <c r="S338" s="238">
        <v>0</v>
      </c>
      <c r="T338" s="239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40" t="s">
        <v>177</v>
      </c>
      <c r="AT338" s="240" t="s">
        <v>238</v>
      </c>
      <c r="AU338" s="240" t="s">
        <v>87</v>
      </c>
      <c r="AY338" s="17" t="s">
        <v>155</v>
      </c>
      <c r="BE338" s="241">
        <f>IF(N338="základní",J338,0)</f>
        <v>0</v>
      </c>
      <c r="BF338" s="241">
        <f>IF(N338="snížená",J338,0)</f>
        <v>0</v>
      </c>
      <c r="BG338" s="241">
        <f>IF(N338="zákl. přenesená",J338,0)</f>
        <v>0</v>
      </c>
      <c r="BH338" s="241">
        <f>IF(N338="sníž. přenesená",J338,0)</f>
        <v>0</v>
      </c>
      <c r="BI338" s="241">
        <f>IF(N338="nulová",J338,0)</f>
        <v>0</v>
      </c>
      <c r="BJ338" s="17" t="s">
        <v>163</v>
      </c>
      <c r="BK338" s="241">
        <f>ROUND(I338*H338,2)</f>
        <v>0</v>
      </c>
      <c r="BL338" s="17" t="s">
        <v>162</v>
      </c>
      <c r="BM338" s="240" t="s">
        <v>394</v>
      </c>
    </row>
    <row r="339" s="2" customFormat="1">
      <c r="A339" s="38"/>
      <c r="B339" s="39"/>
      <c r="C339" s="40"/>
      <c r="D339" s="242" t="s">
        <v>164</v>
      </c>
      <c r="E339" s="40"/>
      <c r="F339" s="243" t="s">
        <v>318</v>
      </c>
      <c r="G339" s="40"/>
      <c r="H339" s="40"/>
      <c r="I339" s="244"/>
      <c r="J339" s="40"/>
      <c r="K339" s="40"/>
      <c r="L339" s="44"/>
      <c r="M339" s="245"/>
      <c r="N339" s="246"/>
      <c r="O339" s="92"/>
      <c r="P339" s="92"/>
      <c r="Q339" s="92"/>
      <c r="R339" s="92"/>
      <c r="S339" s="92"/>
      <c r="T339" s="93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164</v>
      </c>
      <c r="AU339" s="17" t="s">
        <v>87</v>
      </c>
    </row>
    <row r="340" s="12" customFormat="1" ht="22.8" customHeight="1">
      <c r="A340" s="12"/>
      <c r="B340" s="212"/>
      <c r="C340" s="213"/>
      <c r="D340" s="214" t="s">
        <v>73</v>
      </c>
      <c r="E340" s="226" t="s">
        <v>319</v>
      </c>
      <c r="F340" s="226" t="s">
        <v>320</v>
      </c>
      <c r="G340" s="213"/>
      <c r="H340" s="213"/>
      <c r="I340" s="216"/>
      <c r="J340" s="227">
        <f>BK340</f>
        <v>0</v>
      </c>
      <c r="K340" s="213"/>
      <c r="L340" s="218"/>
      <c r="M340" s="219"/>
      <c r="N340" s="220"/>
      <c r="O340" s="220"/>
      <c r="P340" s="221">
        <f>SUM(P341:P352)</f>
        <v>0</v>
      </c>
      <c r="Q340" s="220"/>
      <c r="R340" s="221">
        <f>SUM(R341:R352)</f>
        <v>0</v>
      </c>
      <c r="S340" s="220"/>
      <c r="T340" s="222">
        <f>SUM(T341:T352)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23" t="s">
        <v>81</v>
      </c>
      <c r="AT340" s="224" t="s">
        <v>73</v>
      </c>
      <c r="AU340" s="224" t="s">
        <v>81</v>
      </c>
      <c r="AY340" s="223" t="s">
        <v>155</v>
      </c>
      <c r="BK340" s="225">
        <f>SUM(BK341:BK352)</f>
        <v>0</v>
      </c>
    </row>
    <row r="341" s="2" customFormat="1" ht="21.75" customHeight="1">
      <c r="A341" s="38"/>
      <c r="B341" s="39"/>
      <c r="C341" s="228" t="s">
        <v>395</v>
      </c>
      <c r="D341" s="228" t="s">
        <v>158</v>
      </c>
      <c r="E341" s="229" t="s">
        <v>322</v>
      </c>
      <c r="F341" s="230" t="s">
        <v>323</v>
      </c>
      <c r="G341" s="231" t="s">
        <v>227</v>
      </c>
      <c r="H341" s="232">
        <v>22.622</v>
      </c>
      <c r="I341" s="233"/>
      <c r="J341" s="234">
        <f>ROUND(I341*H341,2)</f>
        <v>0</v>
      </c>
      <c r="K341" s="235"/>
      <c r="L341" s="44"/>
      <c r="M341" s="236" t="s">
        <v>1</v>
      </c>
      <c r="N341" s="237" t="s">
        <v>42</v>
      </c>
      <c r="O341" s="92"/>
      <c r="P341" s="238">
        <f>O341*H341</f>
        <v>0</v>
      </c>
      <c r="Q341" s="238">
        <v>0</v>
      </c>
      <c r="R341" s="238">
        <f>Q341*H341</f>
        <v>0</v>
      </c>
      <c r="S341" s="238">
        <v>0</v>
      </c>
      <c r="T341" s="239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40" t="s">
        <v>162</v>
      </c>
      <c r="AT341" s="240" t="s">
        <v>158</v>
      </c>
      <c r="AU341" s="240" t="s">
        <v>87</v>
      </c>
      <c r="AY341" s="17" t="s">
        <v>155</v>
      </c>
      <c r="BE341" s="241">
        <f>IF(N341="základní",J341,0)</f>
        <v>0</v>
      </c>
      <c r="BF341" s="241">
        <f>IF(N341="snížená",J341,0)</f>
        <v>0</v>
      </c>
      <c r="BG341" s="241">
        <f>IF(N341="zákl. přenesená",J341,0)</f>
        <v>0</v>
      </c>
      <c r="BH341" s="241">
        <f>IF(N341="sníž. přenesená",J341,0)</f>
        <v>0</v>
      </c>
      <c r="BI341" s="241">
        <f>IF(N341="nulová",J341,0)</f>
        <v>0</v>
      </c>
      <c r="BJ341" s="17" t="s">
        <v>163</v>
      </c>
      <c r="BK341" s="241">
        <f>ROUND(I341*H341,2)</f>
        <v>0</v>
      </c>
      <c r="BL341" s="17" t="s">
        <v>162</v>
      </c>
      <c r="BM341" s="240" t="s">
        <v>398</v>
      </c>
    </row>
    <row r="342" s="2" customFormat="1">
      <c r="A342" s="38"/>
      <c r="B342" s="39"/>
      <c r="C342" s="40"/>
      <c r="D342" s="242" t="s">
        <v>164</v>
      </c>
      <c r="E342" s="40"/>
      <c r="F342" s="243" t="s">
        <v>323</v>
      </c>
      <c r="G342" s="40"/>
      <c r="H342" s="40"/>
      <c r="I342" s="244"/>
      <c r="J342" s="40"/>
      <c r="K342" s="40"/>
      <c r="L342" s="44"/>
      <c r="M342" s="245"/>
      <c r="N342" s="246"/>
      <c r="O342" s="92"/>
      <c r="P342" s="92"/>
      <c r="Q342" s="92"/>
      <c r="R342" s="92"/>
      <c r="S342" s="92"/>
      <c r="T342" s="93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164</v>
      </c>
      <c r="AU342" s="17" t="s">
        <v>87</v>
      </c>
    </row>
    <row r="343" s="2" customFormat="1" ht="33" customHeight="1">
      <c r="A343" s="38"/>
      <c r="B343" s="39"/>
      <c r="C343" s="228" t="s">
        <v>270</v>
      </c>
      <c r="D343" s="228" t="s">
        <v>158</v>
      </c>
      <c r="E343" s="229" t="s">
        <v>325</v>
      </c>
      <c r="F343" s="230" t="s">
        <v>326</v>
      </c>
      <c r="G343" s="231" t="s">
        <v>227</v>
      </c>
      <c r="H343" s="232">
        <v>22.622</v>
      </c>
      <c r="I343" s="233"/>
      <c r="J343" s="234">
        <f>ROUND(I343*H343,2)</f>
        <v>0</v>
      </c>
      <c r="K343" s="235"/>
      <c r="L343" s="44"/>
      <c r="M343" s="236" t="s">
        <v>1</v>
      </c>
      <c r="N343" s="237" t="s">
        <v>42</v>
      </c>
      <c r="O343" s="92"/>
      <c r="P343" s="238">
        <f>O343*H343</f>
        <v>0</v>
      </c>
      <c r="Q343" s="238">
        <v>0</v>
      </c>
      <c r="R343" s="238">
        <f>Q343*H343</f>
        <v>0</v>
      </c>
      <c r="S343" s="238">
        <v>0</v>
      </c>
      <c r="T343" s="239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40" t="s">
        <v>162</v>
      </c>
      <c r="AT343" s="240" t="s">
        <v>158</v>
      </c>
      <c r="AU343" s="240" t="s">
        <v>87</v>
      </c>
      <c r="AY343" s="17" t="s">
        <v>155</v>
      </c>
      <c r="BE343" s="241">
        <f>IF(N343="základní",J343,0)</f>
        <v>0</v>
      </c>
      <c r="BF343" s="241">
        <f>IF(N343="snížená",J343,0)</f>
        <v>0</v>
      </c>
      <c r="BG343" s="241">
        <f>IF(N343="zákl. přenesená",J343,0)</f>
        <v>0</v>
      </c>
      <c r="BH343" s="241">
        <f>IF(N343="sníž. přenesená",J343,0)</f>
        <v>0</v>
      </c>
      <c r="BI343" s="241">
        <f>IF(N343="nulová",J343,0)</f>
        <v>0</v>
      </c>
      <c r="BJ343" s="17" t="s">
        <v>163</v>
      </c>
      <c r="BK343" s="241">
        <f>ROUND(I343*H343,2)</f>
        <v>0</v>
      </c>
      <c r="BL343" s="17" t="s">
        <v>162</v>
      </c>
      <c r="BM343" s="240" t="s">
        <v>401</v>
      </c>
    </row>
    <row r="344" s="2" customFormat="1">
      <c r="A344" s="38"/>
      <c r="B344" s="39"/>
      <c r="C344" s="40"/>
      <c r="D344" s="242" t="s">
        <v>164</v>
      </c>
      <c r="E344" s="40"/>
      <c r="F344" s="243" t="s">
        <v>326</v>
      </c>
      <c r="G344" s="40"/>
      <c r="H344" s="40"/>
      <c r="I344" s="244"/>
      <c r="J344" s="40"/>
      <c r="K344" s="40"/>
      <c r="L344" s="44"/>
      <c r="M344" s="245"/>
      <c r="N344" s="246"/>
      <c r="O344" s="92"/>
      <c r="P344" s="92"/>
      <c r="Q344" s="92"/>
      <c r="R344" s="92"/>
      <c r="S344" s="92"/>
      <c r="T344" s="93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164</v>
      </c>
      <c r="AU344" s="17" t="s">
        <v>87</v>
      </c>
    </row>
    <row r="345" s="2" customFormat="1" ht="33" customHeight="1">
      <c r="A345" s="38"/>
      <c r="B345" s="39"/>
      <c r="C345" s="228" t="s">
        <v>402</v>
      </c>
      <c r="D345" s="228" t="s">
        <v>158</v>
      </c>
      <c r="E345" s="229" t="s">
        <v>329</v>
      </c>
      <c r="F345" s="230" t="s">
        <v>330</v>
      </c>
      <c r="G345" s="231" t="s">
        <v>227</v>
      </c>
      <c r="H345" s="232">
        <v>22.622</v>
      </c>
      <c r="I345" s="233"/>
      <c r="J345" s="234">
        <f>ROUND(I345*H345,2)</f>
        <v>0</v>
      </c>
      <c r="K345" s="235"/>
      <c r="L345" s="44"/>
      <c r="M345" s="236" t="s">
        <v>1</v>
      </c>
      <c r="N345" s="237" t="s">
        <v>42</v>
      </c>
      <c r="O345" s="92"/>
      <c r="P345" s="238">
        <f>O345*H345</f>
        <v>0</v>
      </c>
      <c r="Q345" s="238">
        <v>0</v>
      </c>
      <c r="R345" s="238">
        <f>Q345*H345</f>
        <v>0</v>
      </c>
      <c r="S345" s="238">
        <v>0</v>
      </c>
      <c r="T345" s="239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40" t="s">
        <v>162</v>
      </c>
      <c r="AT345" s="240" t="s">
        <v>158</v>
      </c>
      <c r="AU345" s="240" t="s">
        <v>87</v>
      </c>
      <c r="AY345" s="17" t="s">
        <v>155</v>
      </c>
      <c r="BE345" s="241">
        <f>IF(N345="základní",J345,0)</f>
        <v>0</v>
      </c>
      <c r="BF345" s="241">
        <f>IF(N345="snížená",J345,0)</f>
        <v>0</v>
      </c>
      <c r="BG345" s="241">
        <f>IF(N345="zákl. přenesená",J345,0)</f>
        <v>0</v>
      </c>
      <c r="BH345" s="241">
        <f>IF(N345="sníž. přenesená",J345,0)</f>
        <v>0</v>
      </c>
      <c r="BI345" s="241">
        <f>IF(N345="nulová",J345,0)</f>
        <v>0</v>
      </c>
      <c r="BJ345" s="17" t="s">
        <v>163</v>
      </c>
      <c r="BK345" s="241">
        <f>ROUND(I345*H345,2)</f>
        <v>0</v>
      </c>
      <c r="BL345" s="17" t="s">
        <v>162</v>
      </c>
      <c r="BM345" s="240" t="s">
        <v>405</v>
      </c>
    </row>
    <row r="346" s="2" customFormat="1">
      <c r="A346" s="38"/>
      <c r="B346" s="39"/>
      <c r="C346" s="40"/>
      <c r="D346" s="242" t="s">
        <v>164</v>
      </c>
      <c r="E346" s="40"/>
      <c r="F346" s="243" t="s">
        <v>330</v>
      </c>
      <c r="G346" s="40"/>
      <c r="H346" s="40"/>
      <c r="I346" s="244"/>
      <c r="J346" s="40"/>
      <c r="K346" s="40"/>
      <c r="L346" s="44"/>
      <c r="M346" s="245"/>
      <c r="N346" s="246"/>
      <c r="O346" s="92"/>
      <c r="P346" s="92"/>
      <c r="Q346" s="92"/>
      <c r="R346" s="92"/>
      <c r="S346" s="92"/>
      <c r="T346" s="93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164</v>
      </c>
      <c r="AU346" s="17" t="s">
        <v>87</v>
      </c>
    </row>
    <row r="347" s="2" customFormat="1" ht="44.25" customHeight="1">
      <c r="A347" s="38"/>
      <c r="B347" s="39"/>
      <c r="C347" s="228" t="s">
        <v>277</v>
      </c>
      <c r="D347" s="228" t="s">
        <v>158</v>
      </c>
      <c r="E347" s="229" t="s">
        <v>332</v>
      </c>
      <c r="F347" s="230" t="s">
        <v>333</v>
      </c>
      <c r="G347" s="231" t="s">
        <v>227</v>
      </c>
      <c r="H347" s="232">
        <v>497.68400000000003</v>
      </c>
      <c r="I347" s="233"/>
      <c r="J347" s="234">
        <f>ROUND(I347*H347,2)</f>
        <v>0</v>
      </c>
      <c r="K347" s="235"/>
      <c r="L347" s="44"/>
      <c r="M347" s="236" t="s">
        <v>1</v>
      </c>
      <c r="N347" s="237" t="s">
        <v>42</v>
      </c>
      <c r="O347" s="92"/>
      <c r="P347" s="238">
        <f>O347*H347</f>
        <v>0</v>
      </c>
      <c r="Q347" s="238">
        <v>0</v>
      </c>
      <c r="R347" s="238">
        <f>Q347*H347</f>
        <v>0</v>
      </c>
      <c r="S347" s="238">
        <v>0</v>
      </c>
      <c r="T347" s="239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40" t="s">
        <v>162</v>
      </c>
      <c r="AT347" s="240" t="s">
        <v>158</v>
      </c>
      <c r="AU347" s="240" t="s">
        <v>87</v>
      </c>
      <c r="AY347" s="17" t="s">
        <v>155</v>
      </c>
      <c r="BE347" s="241">
        <f>IF(N347="základní",J347,0)</f>
        <v>0</v>
      </c>
      <c r="BF347" s="241">
        <f>IF(N347="snížená",J347,0)</f>
        <v>0</v>
      </c>
      <c r="BG347" s="241">
        <f>IF(N347="zákl. přenesená",J347,0)</f>
        <v>0</v>
      </c>
      <c r="BH347" s="241">
        <f>IF(N347="sníž. přenesená",J347,0)</f>
        <v>0</v>
      </c>
      <c r="BI347" s="241">
        <f>IF(N347="nulová",J347,0)</f>
        <v>0</v>
      </c>
      <c r="BJ347" s="17" t="s">
        <v>163</v>
      </c>
      <c r="BK347" s="241">
        <f>ROUND(I347*H347,2)</f>
        <v>0</v>
      </c>
      <c r="BL347" s="17" t="s">
        <v>162</v>
      </c>
      <c r="BM347" s="240" t="s">
        <v>647</v>
      </c>
    </row>
    <row r="348" s="2" customFormat="1">
      <c r="A348" s="38"/>
      <c r="B348" s="39"/>
      <c r="C348" s="40"/>
      <c r="D348" s="242" t="s">
        <v>164</v>
      </c>
      <c r="E348" s="40"/>
      <c r="F348" s="243" t="s">
        <v>333</v>
      </c>
      <c r="G348" s="40"/>
      <c r="H348" s="40"/>
      <c r="I348" s="244"/>
      <c r="J348" s="40"/>
      <c r="K348" s="40"/>
      <c r="L348" s="44"/>
      <c r="M348" s="245"/>
      <c r="N348" s="246"/>
      <c r="O348" s="92"/>
      <c r="P348" s="92"/>
      <c r="Q348" s="92"/>
      <c r="R348" s="92"/>
      <c r="S348" s="92"/>
      <c r="T348" s="93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164</v>
      </c>
      <c r="AU348" s="17" t="s">
        <v>87</v>
      </c>
    </row>
    <row r="349" s="13" customFormat="1">
      <c r="A349" s="13"/>
      <c r="B349" s="247"/>
      <c r="C349" s="248"/>
      <c r="D349" s="242" t="s">
        <v>172</v>
      </c>
      <c r="E349" s="249" t="s">
        <v>1</v>
      </c>
      <c r="F349" s="250" t="s">
        <v>1216</v>
      </c>
      <c r="G349" s="248"/>
      <c r="H349" s="251">
        <v>497.68400000000003</v>
      </c>
      <c r="I349" s="252"/>
      <c r="J349" s="248"/>
      <c r="K349" s="248"/>
      <c r="L349" s="253"/>
      <c r="M349" s="254"/>
      <c r="N349" s="255"/>
      <c r="O349" s="255"/>
      <c r="P349" s="255"/>
      <c r="Q349" s="255"/>
      <c r="R349" s="255"/>
      <c r="S349" s="255"/>
      <c r="T349" s="25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7" t="s">
        <v>172</v>
      </c>
      <c r="AU349" s="257" t="s">
        <v>87</v>
      </c>
      <c r="AV349" s="13" t="s">
        <v>87</v>
      </c>
      <c r="AW349" s="13" t="s">
        <v>30</v>
      </c>
      <c r="AX349" s="13" t="s">
        <v>74</v>
      </c>
      <c r="AY349" s="257" t="s">
        <v>155</v>
      </c>
    </row>
    <row r="350" s="14" customFormat="1">
      <c r="A350" s="14"/>
      <c r="B350" s="258"/>
      <c r="C350" s="259"/>
      <c r="D350" s="242" t="s">
        <v>172</v>
      </c>
      <c r="E350" s="260" t="s">
        <v>1</v>
      </c>
      <c r="F350" s="261" t="s">
        <v>174</v>
      </c>
      <c r="G350" s="259"/>
      <c r="H350" s="262">
        <v>497.68400000000003</v>
      </c>
      <c r="I350" s="263"/>
      <c r="J350" s="259"/>
      <c r="K350" s="259"/>
      <c r="L350" s="264"/>
      <c r="M350" s="265"/>
      <c r="N350" s="266"/>
      <c r="O350" s="266"/>
      <c r="P350" s="266"/>
      <c r="Q350" s="266"/>
      <c r="R350" s="266"/>
      <c r="S350" s="266"/>
      <c r="T350" s="267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8" t="s">
        <v>172</v>
      </c>
      <c r="AU350" s="268" t="s">
        <v>87</v>
      </c>
      <c r="AV350" s="14" t="s">
        <v>162</v>
      </c>
      <c r="AW350" s="14" t="s">
        <v>30</v>
      </c>
      <c r="AX350" s="14" t="s">
        <v>81</v>
      </c>
      <c r="AY350" s="268" t="s">
        <v>155</v>
      </c>
    </row>
    <row r="351" s="2" customFormat="1" ht="44.25" customHeight="1">
      <c r="A351" s="38"/>
      <c r="B351" s="39"/>
      <c r="C351" s="228" t="s">
        <v>412</v>
      </c>
      <c r="D351" s="228" t="s">
        <v>158</v>
      </c>
      <c r="E351" s="229" t="s">
        <v>337</v>
      </c>
      <c r="F351" s="230" t="s">
        <v>338</v>
      </c>
      <c r="G351" s="231" t="s">
        <v>227</v>
      </c>
      <c r="H351" s="232">
        <v>22.622</v>
      </c>
      <c r="I351" s="233"/>
      <c r="J351" s="234">
        <f>ROUND(I351*H351,2)</f>
        <v>0</v>
      </c>
      <c r="K351" s="235"/>
      <c r="L351" s="44"/>
      <c r="M351" s="236" t="s">
        <v>1</v>
      </c>
      <c r="N351" s="237" t="s">
        <v>42</v>
      </c>
      <c r="O351" s="92"/>
      <c r="P351" s="238">
        <f>O351*H351</f>
        <v>0</v>
      </c>
      <c r="Q351" s="238">
        <v>0</v>
      </c>
      <c r="R351" s="238">
        <f>Q351*H351</f>
        <v>0</v>
      </c>
      <c r="S351" s="238">
        <v>0</v>
      </c>
      <c r="T351" s="239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40" t="s">
        <v>162</v>
      </c>
      <c r="AT351" s="240" t="s">
        <v>158</v>
      </c>
      <c r="AU351" s="240" t="s">
        <v>87</v>
      </c>
      <c r="AY351" s="17" t="s">
        <v>155</v>
      </c>
      <c r="BE351" s="241">
        <f>IF(N351="základní",J351,0)</f>
        <v>0</v>
      </c>
      <c r="BF351" s="241">
        <f>IF(N351="snížená",J351,0)</f>
        <v>0</v>
      </c>
      <c r="BG351" s="241">
        <f>IF(N351="zákl. přenesená",J351,0)</f>
        <v>0</v>
      </c>
      <c r="BH351" s="241">
        <f>IF(N351="sníž. přenesená",J351,0)</f>
        <v>0</v>
      </c>
      <c r="BI351" s="241">
        <f>IF(N351="nulová",J351,0)</f>
        <v>0</v>
      </c>
      <c r="BJ351" s="17" t="s">
        <v>163</v>
      </c>
      <c r="BK351" s="241">
        <f>ROUND(I351*H351,2)</f>
        <v>0</v>
      </c>
      <c r="BL351" s="17" t="s">
        <v>162</v>
      </c>
      <c r="BM351" s="240" t="s">
        <v>415</v>
      </c>
    </row>
    <row r="352" s="2" customFormat="1">
      <c r="A352" s="38"/>
      <c r="B352" s="39"/>
      <c r="C352" s="40"/>
      <c r="D352" s="242" t="s">
        <v>164</v>
      </c>
      <c r="E352" s="40"/>
      <c r="F352" s="243" t="s">
        <v>338</v>
      </c>
      <c r="G352" s="40"/>
      <c r="H352" s="40"/>
      <c r="I352" s="244"/>
      <c r="J352" s="40"/>
      <c r="K352" s="40"/>
      <c r="L352" s="44"/>
      <c r="M352" s="245"/>
      <c r="N352" s="246"/>
      <c r="O352" s="92"/>
      <c r="P352" s="92"/>
      <c r="Q352" s="92"/>
      <c r="R352" s="92"/>
      <c r="S352" s="92"/>
      <c r="T352" s="93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164</v>
      </c>
      <c r="AU352" s="17" t="s">
        <v>87</v>
      </c>
    </row>
    <row r="353" s="12" customFormat="1" ht="22.8" customHeight="1">
      <c r="A353" s="12"/>
      <c r="B353" s="212"/>
      <c r="C353" s="213"/>
      <c r="D353" s="214" t="s">
        <v>73</v>
      </c>
      <c r="E353" s="226" t="s">
        <v>340</v>
      </c>
      <c r="F353" s="226" t="s">
        <v>341</v>
      </c>
      <c r="G353" s="213"/>
      <c r="H353" s="213"/>
      <c r="I353" s="216"/>
      <c r="J353" s="227">
        <f>BK353</f>
        <v>0</v>
      </c>
      <c r="K353" s="213"/>
      <c r="L353" s="218"/>
      <c r="M353" s="219"/>
      <c r="N353" s="220"/>
      <c r="O353" s="220"/>
      <c r="P353" s="221">
        <f>SUM(P354:P355)</f>
        <v>0</v>
      </c>
      <c r="Q353" s="220"/>
      <c r="R353" s="221">
        <f>SUM(R354:R355)</f>
        <v>0</v>
      </c>
      <c r="S353" s="220"/>
      <c r="T353" s="222">
        <f>SUM(T354:T355)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23" t="s">
        <v>81</v>
      </c>
      <c r="AT353" s="224" t="s">
        <v>73</v>
      </c>
      <c r="AU353" s="224" t="s">
        <v>81</v>
      </c>
      <c r="AY353" s="223" t="s">
        <v>155</v>
      </c>
      <c r="BK353" s="225">
        <f>SUM(BK354:BK355)</f>
        <v>0</v>
      </c>
    </row>
    <row r="354" s="2" customFormat="1" ht="55.5" customHeight="1">
      <c r="A354" s="38"/>
      <c r="B354" s="39"/>
      <c r="C354" s="228" t="s">
        <v>281</v>
      </c>
      <c r="D354" s="228" t="s">
        <v>158</v>
      </c>
      <c r="E354" s="229" t="s">
        <v>342</v>
      </c>
      <c r="F354" s="230" t="s">
        <v>343</v>
      </c>
      <c r="G354" s="231" t="s">
        <v>227</v>
      </c>
      <c r="H354" s="232">
        <v>34.802999999999997</v>
      </c>
      <c r="I354" s="233"/>
      <c r="J354" s="234">
        <f>ROUND(I354*H354,2)</f>
        <v>0</v>
      </c>
      <c r="K354" s="235"/>
      <c r="L354" s="44"/>
      <c r="M354" s="236" t="s">
        <v>1</v>
      </c>
      <c r="N354" s="237" t="s">
        <v>42</v>
      </c>
      <c r="O354" s="92"/>
      <c r="P354" s="238">
        <f>O354*H354</f>
        <v>0</v>
      </c>
      <c r="Q354" s="238">
        <v>0</v>
      </c>
      <c r="R354" s="238">
        <f>Q354*H354</f>
        <v>0</v>
      </c>
      <c r="S354" s="238">
        <v>0</v>
      </c>
      <c r="T354" s="239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40" t="s">
        <v>162</v>
      </c>
      <c r="AT354" s="240" t="s">
        <v>158</v>
      </c>
      <c r="AU354" s="240" t="s">
        <v>87</v>
      </c>
      <c r="AY354" s="17" t="s">
        <v>155</v>
      </c>
      <c r="BE354" s="241">
        <f>IF(N354="základní",J354,0)</f>
        <v>0</v>
      </c>
      <c r="BF354" s="241">
        <f>IF(N354="snížená",J354,0)</f>
        <v>0</v>
      </c>
      <c r="BG354" s="241">
        <f>IF(N354="zákl. přenesená",J354,0)</f>
        <v>0</v>
      </c>
      <c r="BH354" s="241">
        <f>IF(N354="sníž. přenesená",J354,0)</f>
        <v>0</v>
      </c>
      <c r="BI354" s="241">
        <f>IF(N354="nulová",J354,0)</f>
        <v>0</v>
      </c>
      <c r="BJ354" s="17" t="s">
        <v>163</v>
      </c>
      <c r="BK354" s="241">
        <f>ROUND(I354*H354,2)</f>
        <v>0</v>
      </c>
      <c r="BL354" s="17" t="s">
        <v>162</v>
      </c>
      <c r="BM354" s="240" t="s">
        <v>419</v>
      </c>
    </row>
    <row r="355" s="2" customFormat="1">
      <c r="A355" s="38"/>
      <c r="B355" s="39"/>
      <c r="C355" s="40"/>
      <c r="D355" s="242" t="s">
        <v>164</v>
      </c>
      <c r="E355" s="40"/>
      <c r="F355" s="243" t="s">
        <v>343</v>
      </c>
      <c r="G355" s="40"/>
      <c r="H355" s="40"/>
      <c r="I355" s="244"/>
      <c r="J355" s="40"/>
      <c r="K355" s="40"/>
      <c r="L355" s="44"/>
      <c r="M355" s="245"/>
      <c r="N355" s="246"/>
      <c r="O355" s="92"/>
      <c r="P355" s="92"/>
      <c r="Q355" s="92"/>
      <c r="R355" s="92"/>
      <c r="S355" s="92"/>
      <c r="T355" s="93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164</v>
      </c>
      <c r="AU355" s="17" t="s">
        <v>87</v>
      </c>
    </row>
    <row r="356" s="12" customFormat="1" ht="25.92" customHeight="1">
      <c r="A356" s="12"/>
      <c r="B356" s="212"/>
      <c r="C356" s="213"/>
      <c r="D356" s="214" t="s">
        <v>73</v>
      </c>
      <c r="E356" s="215" t="s">
        <v>345</v>
      </c>
      <c r="F356" s="215" t="s">
        <v>346</v>
      </c>
      <c r="G356" s="213"/>
      <c r="H356" s="213"/>
      <c r="I356" s="216"/>
      <c r="J356" s="217">
        <f>BK356</f>
        <v>0</v>
      </c>
      <c r="K356" s="213"/>
      <c r="L356" s="218"/>
      <c r="M356" s="219"/>
      <c r="N356" s="220"/>
      <c r="O356" s="220"/>
      <c r="P356" s="221">
        <f>P357+P383+P412+P451+P472+P475+P480+P483+P490+P499+P510+P533+P567+P621+P655+P688+P699</f>
        <v>0</v>
      </c>
      <c r="Q356" s="220"/>
      <c r="R356" s="221">
        <f>R357+R383+R412+R451+R472+R475+R480+R483+R490+R499+R510+R533+R567+R621+R655+R688+R699</f>
        <v>4.1238378000000004</v>
      </c>
      <c r="S356" s="220"/>
      <c r="T356" s="222">
        <f>T357+T383+T412+T451+T472+T475+T480+T483+T490+T499+T510+T533+T567+T621+T655+T688+T699</f>
        <v>5.6518258999999995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23" t="s">
        <v>87</v>
      </c>
      <c r="AT356" s="224" t="s">
        <v>73</v>
      </c>
      <c r="AU356" s="224" t="s">
        <v>74</v>
      </c>
      <c r="AY356" s="223" t="s">
        <v>155</v>
      </c>
      <c r="BK356" s="225">
        <f>BK357+BK383+BK412+BK451+BK472+BK475+BK480+BK483+BK490+BK499+BK510+BK533+BK567+BK621+BK655+BK688+BK699</f>
        <v>0</v>
      </c>
    </row>
    <row r="357" s="12" customFormat="1" ht="22.8" customHeight="1">
      <c r="A357" s="12"/>
      <c r="B357" s="212"/>
      <c r="C357" s="213"/>
      <c r="D357" s="214" t="s">
        <v>73</v>
      </c>
      <c r="E357" s="226" t="s">
        <v>347</v>
      </c>
      <c r="F357" s="226" t="s">
        <v>348</v>
      </c>
      <c r="G357" s="213"/>
      <c r="H357" s="213"/>
      <c r="I357" s="216"/>
      <c r="J357" s="227">
        <f>BK357</f>
        <v>0</v>
      </c>
      <c r="K357" s="213"/>
      <c r="L357" s="218"/>
      <c r="M357" s="219"/>
      <c r="N357" s="220"/>
      <c r="O357" s="220"/>
      <c r="P357" s="221">
        <f>SUM(P358:P382)</f>
        <v>0</v>
      </c>
      <c r="Q357" s="220"/>
      <c r="R357" s="221">
        <f>SUM(R358:R382)</f>
        <v>0.70206000000000002</v>
      </c>
      <c r="S357" s="220"/>
      <c r="T357" s="222">
        <f>SUM(T358:T382)</f>
        <v>0.23668400000000001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23" t="s">
        <v>87</v>
      </c>
      <c r="AT357" s="224" t="s">
        <v>73</v>
      </c>
      <c r="AU357" s="224" t="s">
        <v>81</v>
      </c>
      <c r="AY357" s="223" t="s">
        <v>155</v>
      </c>
      <c r="BK357" s="225">
        <f>SUM(BK358:BK382)</f>
        <v>0</v>
      </c>
    </row>
    <row r="358" s="2" customFormat="1" ht="21.75" customHeight="1">
      <c r="A358" s="38"/>
      <c r="B358" s="39"/>
      <c r="C358" s="228" t="s">
        <v>420</v>
      </c>
      <c r="D358" s="228" t="s">
        <v>158</v>
      </c>
      <c r="E358" s="229" t="s">
        <v>350</v>
      </c>
      <c r="F358" s="230" t="s">
        <v>351</v>
      </c>
      <c r="G358" s="231" t="s">
        <v>167</v>
      </c>
      <c r="H358" s="232">
        <v>169.06</v>
      </c>
      <c r="I358" s="233"/>
      <c r="J358" s="234">
        <f>ROUND(I358*H358,2)</f>
        <v>0</v>
      </c>
      <c r="K358" s="235"/>
      <c r="L358" s="44"/>
      <c r="M358" s="236" t="s">
        <v>1</v>
      </c>
      <c r="N358" s="237" t="s">
        <v>42</v>
      </c>
      <c r="O358" s="92"/>
      <c r="P358" s="238">
        <f>O358*H358</f>
        <v>0</v>
      </c>
      <c r="Q358" s="238">
        <v>0</v>
      </c>
      <c r="R358" s="238">
        <f>Q358*H358</f>
        <v>0</v>
      </c>
      <c r="S358" s="238">
        <v>0.0014</v>
      </c>
      <c r="T358" s="239">
        <f>S358*H358</f>
        <v>0.23668400000000001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40" t="s">
        <v>193</v>
      </c>
      <c r="AT358" s="240" t="s">
        <v>158</v>
      </c>
      <c r="AU358" s="240" t="s">
        <v>87</v>
      </c>
      <c r="AY358" s="17" t="s">
        <v>155</v>
      </c>
      <c r="BE358" s="241">
        <f>IF(N358="základní",J358,0)</f>
        <v>0</v>
      </c>
      <c r="BF358" s="241">
        <f>IF(N358="snížená",J358,0)</f>
        <v>0</v>
      </c>
      <c r="BG358" s="241">
        <f>IF(N358="zákl. přenesená",J358,0)</f>
        <v>0</v>
      </c>
      <c r="BH358" s="241">
        <f>IF(N358="sníž. přenesená",J358,0)</f>
        <v>0</v>
      </c>
      <c r="BI358" s="241">
        <f>IF(N358="nulová",J358,0)</f>
        <v>0</v>
      </c>
      <c r="BJ358" s="17" t="s">
        <v>163</v>
      </c>
      <c r="BK358" s="241">
        <f>ROUND(I358*H358,2)</f>
        <v>0</v>
      </c>
      <c r="BL358" s="17" t="s">
        <v>193</v>
      </c>
      <c r="BM358" s="240" t="s">
        <v>1217</v>
      </c>
    </row>
    <row r="359" s="2" customFormat="1">
      <c r="A359" s="38"/>
      <c r="B359" s="39"/>
      <c r="C359" s="40"/>
      <c r="D359" s="242" t="s">
        <v>164</v>
      </c>
      <c r="E359" s="40"/>
      <c r="F359" s="243" t="s">
        <v>353</v>
      </c>
      <c r="G359" s="40"/>
      <c r="H359" s="40"/>
      <c r="I359" s="244"/>
      <c r="J359" s="40"/>
      <c r="K359" s="40"/>
      <c r="L359" s="44"/>
      <c r="M359" s="245"/>
      <c r="N359" s="246"/>
      <c r="O359" s="92"/>
      <c r="P359" s="92"/>
      <c r="Q359" s="92"/>
      <c r="R359" s="92"/>
      <c r="S359" s="92"/>
      <c r="T359" s="93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164</v>
      </c>
      <c r="AU359" s="17" t="s">
        <v>87</v>
      </c>
    </row>
    <row r="360" s="2" customFormat="1" ht="44.25" customHeight="1">
      <c r="A360" s="38"/>
      <c r="B360" s="39"/>
      <c r="C360" s="228" t="s">
        <v>286</v>
      </c>
      <c r="D360" s="228" t="s">
        <v>158</v>
      </c>
      <c r="E360" s="229" t="s">
        <v>354</v>
      </c>
      <c r="F360" s="230" t="s">
        <v>355</v>
      </c>
      <c r="G360" s="231" t="s">
        <v>167</v>
      </c>
      <c r="H360" s="232">
        <v>169.06</v>
      </c>
      <c r="I360" s="233"/>
      <c r="J360" s="234">
        <f>ROUND(I360*H360,2)</f>
        <v>0</v>
      </c>
      <c r="K360" s="235"/>
      <c r="L360" s="44"/>
      <c r="M360" s="236" t="s">
        <v>1</v>
      </c>
      <c r="N360" s="237" t="s">
        <v>42</v>
      </c>
      <c r="O360" s="92"/>
      <c r="P360" s="238">
        <f>O360*H360</f>
        <v>0</v>
      </c>
      <c r="Q360" s="238">
        <v>0.00029999999999999997</v>
      </c>
      <c r="R360" s="238">
        <f>Q360*H360</f>
        <v>0.050717999999999999</v>
      </c>
      <c r="S360" s="238">
        <v>0</v>
      </c>
      <c r="T360" s="239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40" t="s">
        <v>193</v>
      </c>
      <c r="AT360" s="240" t="s">
        <v>158</v>
      </c>
      <c r="AU360" s="240" t="s">
        <v>87</v>
      </c>
      <c r="AY360" s="17" t="s">
        <v>155</v>
      </c>
      <c r="BE360" s="241">
        <f>IF(N360="základní",J360,0)</f>
        <v>0</v>
      </c>
      <c r="BF360" s="241">
        <f>IF(N360="snížená",J360,0)</f>
        <v>0</v>
      </c>
      <c r="BG360" s="241">
        <f>IF(N360="zákl. přenesená",J360,0)</f>
        <v>0</v>
      </c>
      <c r="BH360" s="241">
        <f>IF(N360="sníž. přenesená",J360,0)</f>
        <v>0</v>
      </c>
      <c r="BI360" s="241">
        <f>IF(N360="nulová",J360,0)</f>
        <v>0</v>
      </c>
      <c r="BJ360" s="17" t="s">
        <v>163</v>
      </c>
      <c r="BK360" s="241">
        <f>ROUND(I360*H360,2)</f>
        <v>0</v>
      </c>
      <c r="BL360" s="17" t="s">
        <v>193</v>
      </c>
      <c r="BM360" s="240" t="s">
        <v>423</v>
      </c>
    </row>
    <row r="361" s="2" customFormat="1">
      <c r="A361" s="38"/>
      <c r="B361" s="39"/>
      <c r="C361" s="40"/>
      <c r="D361" s="242" t="s">
        <v>164</v>
      </c>
      <c r="E361" s="40"/>
      <c r="F361" s="243" t="s">
        <v>355</v>
      </c>
      <c r="G361" s="40"/>
      <c r="H361" s="40"/>
      <c r="I361" s="244"/>
      <c r="J361" s="40"/>
      <c r="K361" s="40"/>
      <c r="L361" s="44"/>
      <c r="M361" s="245"/>
      <c r="N361" s="246"/>
      <c r="O361" s="92"/>
      <c r="P361" s="92"/>
      <c r="Q361" s="92"/>
      <c r="R361" s="92"/>
      <c r="S361" s="92"/>
      <c r="T361" s="93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164</v>
      </c>
      <c r="AU361" s="17" t="s">
        <v>87</v>
      </c>
    </row>
    <row r="362" s="13" customFormat="1">
      <c r="A362" s="13"/>
      <c r="B362" s="247"/>
      <c r="C362" s="248"/>
      <c r="D362" s="242" t="s">
        <v>172</v>
      </c>
      <c r="E362" s="249" t="s">
        <v>1</v>
      </c>
      <c r="F362" s="250" t="s">
        <v>1187</v>
      </c>
      <c r="G362" s="248"/>
      <c r="H362" s="251">
        <v>84.530000000000001</v>
      </c>
      <c r="I362" s="252"/>
      <c r="J362" s="248"/>
      <c r="K362" s="248"/>
      <c r="L362" s="253"/>
      <c r="M362" s="254"/>
      <c r="N362" s="255"/>
      <c r="O362" s="255"/>
      <c r="P362" s="255"/>
      <c r="Q362" s="255"/>
      <c r="R362" s="255"/>
      <c r="S362" s="255"/>
      <c r="T362" s="25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7" t="s">
        <v>172</v>
      </c>
      <c r="AU362" s="257" t="s">
        <v>87</v>
      </c>
      <c r="AV362" s="13" t="s">
        <v>87</v>
      </c>
      <c r="AW362" s="13" t="s">
        <v>30</v>
      </c>
      <c r="AX362" s="13" t="s">
        <v>74</v>
      </c>
      <c r="AY362" s="257" t="s">
        <v>155</v>
      </c>
    </row>
    <row r="363" s="13" customFormat="1">
      <c r="A363" s="13"/>
      <c r="B363" s="247"/>
      <c r="C363" s="248"/>
      <c r="D363" s="242" t="s">
        <v>172</v>
      </c>
      <c r="E363" s="249" t="s">
        <v>1</v>
      </c>
      <c r="F363" s="250" t="s">
        <v>1218</v>
      </c>
      <c r="G363" s="248"/>
      <c r="H363" s="251">
        <v>84.530000000000001</v>
      </c>
      <c r="I363" s="252"/>
      <c r="J363" s="248"/>
      <c r="K363" s="248"/>
      <c r="L363" s="253"/>
      <c r="M363" s="254"/>
      <c r="N363" s="255"/>
      <c r="O363" s="255"/>
      <c r="P363" s="255"/>
      <c r="Q363" s="255"/>
      <c r="R363" s="255"/>
      <c r="S363" s="255"/>
      <c r="T363" s="25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7" t="s">
        <v>172</v>
      </c>
      <c r="AU363" s="257" t="s">
        <v>87</v>
      </c>
      <c r="AV363" s="13" t="s">
        <v>87</v>
      </c>
      <c r="AW363" s="13" t="s">
        <v>30</v>
      </c>
      <c r="AX363" s="13" t="s">
        <v>74</v>
      </c>
      <c r="AY363" s="257" t="s">
        <v>155</v>
      </c>
    </row>
    <row r="364" s="14" customFormat="1">
      <c r="A364" s="14"/>
      <c r="B364" s="258"/>
      <c r="C364" s="259"/>
      <c r="D364" s="242" t="s">
        <v>172</v>
      </c>
      <c r="E364" s="260" t="s">
        <v>1</v>
      </c>
      <c r="F364" s="261" t="s">
        <v>174</v>
      </c>
      <c r="G364" s="259"/>
      <c r="H364" s="262">
        <v>169.06</v>
      </c>
      <c r="I364" s="263"/>
      <c r="J364" s="259"/>
      <c r="K364" s="259"/>
      <c r="L364" s="264"/>
      <c r="M364" s="265"/>
      <c r="N364" s="266"/>
      <c r="O364" s="266"/>
      <c r="P364" s="266"/>
      <c r="Q364" s="266"/>
      <c r="R364" s="266"/>
      <c r="S364" s="266"/>
      <c r="T364" s="267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8" t="s">
        <v>172</v>
      </c>
      <c r="AU364" s="268" t="s">
        <v>87</v>
      </c>
      <c r="AV364" s="14" t="s">
        <v>162</v>
      </c>
      <c r="AW364" s="14" t="s">
        <v>30</v>
      </c>
      <c r="AX364" s="14" t="s">
        <v>81</v>
      </c>
      <c r="AY364" s="268" t="s">
        <v>155</v>
      </c>
    </row>
    <row r="365" s="2" customFormat="1" ht="21.75" customHeight="1">
      <c r="A365" s="38"/>
      <c r="B365" s="39"/>
      <c r="C365" s="269" t="s">
        <v>428</v>
      </c>
      <c r="D365" s="269" t="s">
        <v>238</v>
      </c>
      <c r="E365" s="270" t="s">
        <v>359</v>
      </c>
      <c r="F365" s="271" t="s">
        <v>360</v>
      </c>
      <c r="G365" s="272" t="s">
        <v>167</v>
      </c>
      <c r="H365" s="273">
        <v>172.44</v>
      </c>
      <c r="I365" s="274"/>
      <c r="J365" s="275">
        <f>ROUND(I365*H365,2)</f>
        <v>0</v>
      </c>
      <c r="K365" s="276"/>
      <c r="L365" s="277"/>
      <c r="M365" s="278" t="s">
        <v>1</v>
      </c>
      <c r="N365" s="279" t="s">
        <v>42</v>
      </c>
      <c r="O365" s="92"/>
      <c r="P365" s="238">
        <f>O365*H365</f>
        <v>0</v>
      </c>
      <c r="Q365" s="238">
        <v>0.0035999999999999999</v>
      </c>
      <c r="R365" s="238">
        <f>Q365*H365</f>
        <v>0.620784</v>
      </c>
      <c r="S365" s="238">
        <v>0</v>
      </c>
      <c r="T365" s="239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40" t="s">
        <v>298</v>
      </c>
      <c r="AT365" s="240" t="s">
        <v>238</v>
      </c>
      <c r="AU365" s="240" t="s">
        <v>87</v>
      </c>
      <c r="AY365" s="17" t="s">
        <v>155</v>
      </c>
      <c r="BE365" s="241">
        <f>IF(N365="základní",J365,0)</f>
        <v>0</v>
      </c>
      <c r="BF365" s="241">
        <f>IF(N365="snížená",J365,0)</f>
        <v>0</v>
      </c>
      <c r="BG365" s="241">
        <f>IF(N365="zákl. přenesená",J365,0)</f>
        <v>0</v>
      </c>
      <c r="BH365" s="241">
        <f>IF(N365="sníž. přenesená",J365,0)</f>
        <v>0</v>
      </c>
      <c r="BI365" s="241">
        <f>IF(N365="nulová",J365,0)</f>
        <v>0</v>
      </c>
      <c r="BJ365" s="17" t="s">
        <v>163</v>
      </c>
      <c r="BK365" s="241">
        <f>ROUND(I365*H365,2)</f>
        <v>0</v>
      </c>
      <c r="BL365" s="17" t="s">
        <v>193</v>
      </c>
      <c r="BM365" s="240" t="s">
        <v>427</v>
      </c>
    </row>
    <row r="366" s="2" customFormat="1">
      <c r="A366" s="38"/>
      <c r="B366" s="39"/>
      <c r="C366" s="40"/>
      <c r="D366" s="242" t="s">
        <v>164</v>
      </c>
      <c r="E366" s="40"/>
      <c r="F366" s="243" t="s">
        <v>360</v>
      </c>
      <c r="G366" s="40"/>
      <c r="H366" s="40"/>
      <c r="I366" s="244"/>
      <c r="J366" s="40"/>
      <c r="K366" s="40"/>
      <c r="L366" s="44"/>
      <c r="M366" s="245"/>
      <c r="N366" s="246"/>
      <c r="O366" s="92"/>
      <c r="P366" s="92"/>
      <c r="Q366" s="92"/>
      <c r="R366" s="92"/>
      <c r="S366" s="92"/>
      <c r="T366" s="93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164</v>
      </c>
      <c r="AU366" s="17" t="s">
        <v>87</v>
      </c>
    </row>
    <row r="367" s="2" customFormat="1" ht="21.75" customHeight="1">
      <c r="A367" s="38"/>
      <c r="B367" s="39"/>
      <c r="C367" s="228" t="s">
        <v>291</v>
      </c>
      <c r="D367" s="228" t="s">
        <v>158</v>
      </c>
      <c r="E367" s="229" t="s">
        <v>362</v>
      </c>
      <c r="F367" s="230" t="s">
        <v>363</v>
      </c>
      <c r="G367" s="231" t="s">
        <v>170</v>
      </c>
      <c r="H367" s="232">
        <v>92.599999999999994</v>
      </c>
      <c r="I367" s="233"/>
      <c r="J367" s="234">
        <f>ROUND(I367*H367,2)</f>
        <v>0</v>
      </c>
      <c r="K367" s="235"/>
      <c r="L367" s="44"/>
      <c r="M367" s="236" t="s">
        <v>1</v>
      </c>
      <c r="N367" s="237" t="s">
        <v>42</v>
      </c>
      <c r="O367" s="92"/>
      <c r="P367" s="238">
        <f>O367*H367</f>
        <v>0</v>
      </c>
      <c r="Q367" s="238">
        <v>0</v>
      </c>
      <c r="R367" s="238">
        <f>Q367*H367</f>
        <v>0</v>
      </c>
      <c r="S367" s="238">
        <v>0</v>
      </c>
      <c r="T367" s="239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40" t="s">
        <v>193</v>
      </c>
      <c r="AT367" s="240" t="s">
        <v>158</v>
      </c>
      <c r="AU367" s="240" t="s">
        <v>87</v>
      </c>
      <c r="AY367" s="17" t="s">
        <v>155</v>
      </c>
      <c r="BE367" s="241">
        <f>IF(N367="základní",J367,0)</f>
        <v>0</v>
      </c>
      <c r="BF367" s="241">
        <f>IF(N367="snížená",J367,0)</f>
        <v>0</v>
      </c>
      <c r="BG367" s="241">
        <f>IF(N367="zákl. přenesená",J367,0)</f>
        <v>0</v>
      </c>
      <c r="BH367" s="241">
        <f>IF(N367="sníž. přenesená",J367,0)</f>
        <v>0</v>
      </c>
      <c r="BI367" s="241">
        <f>IF(N367="nulová",J367,0)</f>
        <v>0</v>
      </c>
      <c r="BJ367" s="17" t="s">
        <v>163</v>
      </c>
      <c r="BK367" s="241">
        <f>ROUND(I367*H367,2)</f>
        <v>0</v>
      </c>
      <c r="BL367" s="17" t="s">
        <v>193</v>
      </c>
      <c r="BM367" s="240" t="s">
        <v>431</v>
      </c>
    </row>
    <row r="368" s="2" customFormat="1">
      <c r="A368" s="38"/>
      <c r="B368" s="39"/>
      <c r="C368" s="40"/>
      <c r="D368" s="242" t="s">
        <v>164</v>
      </c>
      <c r="E368" s="40"/>
      <c r="F368" s="243" t="s">
        <v>363</v>
      </c>
      <c r="G368" s="40"/>
      <c r="H368" s="40"/>
      <c r="I368" s="244"/>
      <c r="J368" s="40"/>
      <c r="K368" s="40"/>
      <c r="L368" s="44"/>
      <c r="M368" s="245"/>
      <c r="N368" s="246"/>
      <c r="O368" s="92"/>
      <c r="P368" s="92"/>
      <c r="Q368" s="92"/>
      <c r="R368" s="92"/>
      <c r="S368" s="92"/>
      <c r="T368" s="93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164</v>
      </c>
      <c r="AU368" s="17" t="s">
        <v>87</v>
      </c>
    </row>
    <row r="369" s="13" customFormat="1">
      <c r="A369" s="13"/>
      <c r="B369" s="247"/>
      <c r="C369" s="248"/>
      <c r="D369" s="242" t="s">
        <v>172</v>
      </c>
      <c r="E369" s="249" t="s">
        <v>1</v>
      </c>
      <c r="F369" s="250" t="s">
        <v>1219</v>
      </c>
      <c r="G369" s="248"/>
      <c r="H369" s="251">
        <v>16.460000000000001</v>
      </c>
      <c r="I369" s="252"/>
      <c r="J369" s="248"/>
      <c r="K369" s="248"/>
      <c r="L369" s="253"/>
      <c r="M369" s="254"/>
      <c r="N369" s="255"/>
      <c r="O369" s="255"/>
      <c r="P369" s="255"/>
      <c r="Q369" s="255"/>
      <c r="R369" s="255"/>
      <c r="S369" s="255"/>
      <c r="T369" s="25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7" t="s">
        <v>172</v>
      </c>
      <c r="AU369" s="257" t="s">
        <v>87</v>
      </c>
      <c r="AV369" s="13" t="s">
        <v>87</v>
      </c>
      <c r="AW369" s="13" t="s">
        <v>30</v>
      </c>
      <c r="AX369" s="13" t="s">
        <v>74</v>
      </c>
      <c r="AY369" s="257" t="s">
        <v>155</v>
      </c>
    </row>
    <row r="370" s="13" customFormat="1">
      <c r="A370" s="13"/>
      <c r="B370" s="247"/>
      <c r="C370" s="248"/>
      <c r="D370" s="242" t="s">
        <v>172</v>
      </c>
      <c r="E370" s="249" t="s">
        <v>1</v>
      </c>
      <c r="F370" s="250" t="s">
        <v>1220</v>
      </c>
      <c r="G370" s="248"/>
      <c r="H370" s="251">
        <v>18.34</v>
      </c>
      <c r="I370" s="252"/>
      <c r="J370" s="248"/>
      <c r="K370" s="248"/>
      <c r="L370" s="253"/>
      <c r="M370" s="254"/>
      <c r="N370" s="255"/>
      <c r="O370" s="255"/>
      <c r="P370" s="255"/>
      <c r="Q370" s="255"/>
      <c r="R370" s="255"/>
      <c r="S370" s="255"/>
      <c r="T370" s="25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7" t="s">
        <v>172</v>
      </c>
      <c r="AU370" s="257" t="s">
        <v>87</v>
      </c>
      <c r="AV370" s="13" t="s">
        <v>87</v>
      </c>
      <c r="AW370" s="13" t="s">
        <v>30</v>
      </c>
      <c r="AX370" s="13" t="s">
        <v>74</v>
      </c>
      <c r="AY370" s="257" t="s">
        <v>155</v>
      </c>
    </row>
    <row r="371" s="13" customFormat="1">
      <c r="A371" s="13"/>
      <c r="B371" s="247"/>
      <c r="C371" s="248"/>
      <c r="D371" s="242" t="s">
        <v>172</v>
      </c>
      <c r="E371" s="249" t="s">
        <v>1</v>
      </c>
      <c r="F371" s="250" t="s">
        <v>1221</v>
      </c>
      <c r="G371" s="248"/>
      <c r="H371" s="251">
        <v>14.5</v>
      </c>
      <c r="I371" s="252"/>
      <c r="J371" s="248"/>
      <c r="K371" s="248"/>
      <c r="L371" s="253"/>
      <c r="M371" s="254"/>
      <c r="N371" s="255"/>
      <c r="O371" s="255"/>
      <c r="P371" s="255"/>
      <c r="Q371" s="255"/>
      <c r="R371" s="255"/>
      <c r="S371" s="255"/>
      <c r="T371" s="25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7" t="s">
        <v>172</v>
      </c>
      <c r="AU371" s="257" t="s">
        <v>87</v>
      </c>
      <c r="AV371" s="13" t="s">
        <v>87</v>
      </c>
      <c r="AW371" s="13" t="s">
        <v>30</v>
      </c>
      <c r="AX371" s="13" t="s">
        <v>74</v>
      </c>
      <c r="AY371" s="257" t="s">
        <v>155</v>
      </c>
    </row>
    <row r="372" s="13" customFormat="1">
      <c r="A372" s="13"/>
      <c r="B372" s="247"/>
      <c r="C372" s="248"/>
      <c r="D372" s="242" t="s">
        <v>172</v>
      </c>
      <c r="E372" s="249" t="s">
        <v>1</v>
      </c>
      <c r="F372" s="250" t="s">
        <v>1222</v>
      </c>
      <c r="G372" s="248"/>
      <c r="H372" s="251">
        <v>14.74</v>
      </c>
      <c r="I372" s="252"/>
      <c r="J372" s="248"/>
      <c r="K372" s="248"/>
      <c r="L372" s="253"/>
      <c r="M372" s="254"/>
      <c r="N372" s="255"/>
      <c r="O372" s="255"/>
      <c r="P372" s="255"/>
      <c r="Q372" s="255"/>
      <c r="R372" s="255"/>
      <c r="S372" s="255"/>
      <c r="T372" s="25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7" t="s">
        <v>172</v>
      </c>
      <c r="AU372" s="257" t="s">
        <v>87</v>
      </c>
      <c r="AV372" s="13" t="s">
        <v>87</v>
      </c>
      <c r="AW372" s="13" t="s">
        <v>30</v>
      </c>
      <c r="AX372" s="13" t="s">
        <v>74</v>
      </c>
      <c r="AY372" s="257" t="s">
        <v>155</v>
      </c>
    </row>
    <row r="373" s="13" customFormat="1">
      <c r="A373" s="13"/>
      <c r="B373" s="247"/>
      <c r="C373" s="248"/>
      <c r="D373" s="242" t="s">
        <v>172</v>
      </c>
      <c r="E373" s="249" t="s">
        <v>1</v>
      </c>
      <c r="F373" s="250" t="s">
        <v>1223</v>
      </c>
      <c r="G373" s="248"/>
      <c r="H373" s="251">
        <v>15.6</v>
      </c>
      <c r="I373" s="252"/>
      <c r="J373" s="248"/>
      <c r="K373" s="248"/>
      <c r="L373" s="253"/>
      <c r="M373" s="254"/>
      <c r="N373" s="255"/>
      <c r="O373" s="255"/>
      <c r="P373" s="255"/>
      <c r="Q373" s="255"/>
      <c r="R373" s="255"/>
      <c r="S373" s="255"/>
      <c r="T373" s="25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7" t="s">
        <v>172</v>
      </c>
      <c r="AU373" s="257" t="s">
        <v>87</v>
      </c>
      <c r="AV373" s="13" t="s">
        <v>87</v>
      </c>
      <c r="AW373" s="13" t="s">
        <v>30</v>
      </c>
      <c r="AX373" s="13" t="s">
        <v>74</v>
      </c>
      <c r="AY373" s="257" t="s">
        <v>155</v>
      </c>
    </row>
    <row r="374" s="13" customFormat="1">
      <c r="A374" s="13"/>
      <c r="B374" s="247"/>
      <c r="C374" s="248"/>
      <c r="D374" s="242" t="s">
        <v>172</v>
      </c>
      <c r="E374" s="249" t="s">
        <v>1</v>
      </c>
      <c r="F374" s="250" t="s">
        <v>1224</v>
      </c>
      <c r="G374" s="248"/>
      <c r="H374" s="251">
        <v>7.5599999999999996</v>
      </c>
      <c r="I374" s="252"/>
      <c r="J374" s="248"/>
      <c r="K374" s="248"/>
      <c r="L374" s="253"/>
      <c r="M374" s="254"/>
      <c r="N374" s="255"/>
      <c r="O374" s="255"/>
      <c r="P374" s="255"/>
      <c r="Q374" s="255"/>
      <c r="R374" s="255"/>
      <c r="S374" s="255"/>
      <c r="T374" s="25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7" t="s">
        <v>172</v>
      </c>
      <c r="AU374" s="257" t="s">
        <v>87</v>
      </c>
      <c r="AV374" s="13" t="s">
        <v>87</v>
      </c>
      <c r="AW374" s="13" t="s">
        <v>30</v>
      </c>
      <c r="AX374" s="13" t="s">
        <v>74</v>
      </c>
      <c r="AY374" s="257" t="s">
        <v>155</v>
      </c>
    </row>
    <row r="375" s="13" customFormat="1">
      <c r="A375" s="13"/>
      <c r="B375" s="247"/>
      <c r="C375" s="248"/>
      <c r="D375" s="242" t="s">
        <v>172</v>
      </c>
      <c r="E375" s="249" t="s">
        <v>1</v>
      </c>
      <c r="F375" s="250" t="s">
        <v>1225</v>
      </c>
      <c r="G375" s="248"/>
      <c r="H375" s="251">
        <v>5.4000000000000004</v>
      </c>
      <c r="I375" s="252"/>
      <c r="J375" s="248"/>
      <c r="K375" s="248"/>
      <c r="L375" s="253"/>
      <c r="M375" s="254"/>
      <c r="N375" s="255"/>
      <c r="O375" s="255"/>
      <c r="P375" s="255"/>
      <c r="Q375" s="255"/>
      <c r="R375" s="255"/>
      <c r="S375" s="255"/>
      <c r="T375" s="25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7" t="s">
        <v>172</v>
      </c>
      <c r="AU375" s="257" t="s">
        <v>87</v>
      </c>
      <c r="AV375" s="13" t="s">
        <v>87</v>
      </c>
      <c r="AW375" s="13" t="s">
        <v>30</v>
      </c>
      <c r="AX375" s="13" t="s">
        <v>74</v>
      </c>
      <c r="AY375" s="257" t="s">
        <v>155</v>
      </c>
    </row>
    <row r="376" s="14" customFormat="1">
      <c r="A376" s="14"/>
      <c r="B376" s="258"/>
      <c r="C376" s="259"/>
      <c r="D376" s="242" t="s">
        <v>172</v>
      </c>
      <c r="E376" s="260" t="s">
        <v>1</v>
      </c>
      <c r="F376" s="261" t="s">
        <v>174</v>
      </c>
      <c r="G376" s="259"/>
      <c r="H376" s="262">
        <v>92.599999999999994</v>
      </c>
      <c r="I376" s="263"/>
      <c r="J376" s="259"/>
      <c r="K376" s="259"/>
      <c r="L376" s="264"/>
      <c r="M376" s="265"/>
      <c r="N376" s="266"/>
      <c r="O376" s="266"/>
      <c r="P376" s="266"/>
      <c r="Q376" s="266"/>
      <c r="R376" s="266"/>
      <c r="S376" s="266"/>
      <c r="T376" s="267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8" t="s">
        <v>172</v>
      </c>
      <c r="AU376" s="268" t="s">
        <v>87</v>
      </c>
      <c r="AV376" s="14" t="s">
        <v>162</v>
      </c>
      <c r="AW376" s="14" t="s">
        <v>30</v>
      </c>
      <c r="AX376" s="14" t="s">
        <v>81</v>
      </c>
      <c r="AY376" s="268" t="s">
        <v>155</v>
      </c>
    </row>
    <row r="377" s="2" customFormat="1" ht="21.75" customHeight="1">
      <c r="A377" s="38"/>
      <c r="B377" s="39"/>
      <c r="C377" s="269" t="s">
        <v>435</v>
      </c>
      <c r="D377" s="269" t="s">
        <v>238</v>
      </c>
      <c r="E377" s="270" t="s">
        <v>369</v>
      </c>
      <c r="F377" s="271" t="s">
        <v>370</v>
      </c>
      <c r="G377" s="272" t="s">
        <v>170</v>
      </c>
      <c r="H377" s="273">
        <v>101.86</v>
      </c>
      <c r="I377" s="274"/>
      <c r="J377" s="275">
        <f>ROUND(I377*H377,2)</f>
        <v>0</v>
      </c>
      <c r="K377" s="276"/>
      <c r="L377" s="277"/>
      <c r="M377" s="278" t="s">
        <v>1</v>
      </c>
      <c r="N377" s="279" t="s">
        <v>42</v>
      </c>
      <c r="O377" s="92"/>
      <c r="P377" s="238">
        <f>O377*H377</f>
        <v>0</v>
      </c>
      <c r="Q377" s="238">
        <v>0.00029999999999999997</v>
      </c>
      <c r="R377" s="238">
        <f>Q377*H377</f>
        <v>0.030557999999999998</v>
      </c>
      <c r="S377" s="238">
        <v>0</v>
      </c>
      <c r="T377" s="239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40" t="s">
        <v>298</v>
      </c>
      <c r="AT377" s="240" t="s">
        <v>238</v>
      </c>
      <c r="AU377" s="240" t="s">
        <v>87</v>
      </c>
      <c r="AY377" s="17" t="s">
        <v>155</v>
      </c>
      <c r="BE377" s="241">
        <f>IF(N377="základní",J377,0)</f>
        <v>0</v>
      </c>
      <c r="BF377" s="241">
        <f>IF(N377="snížená",J377,0)</f>
        <v>0</v>
      </c>
      <c r="BG377" s="241">
        <f>IF(N377="zákl. přenesená",J377,0)</f>
        <v>0</v>
      </c>
      <c r="BH377" s="241">
        <f>IF(N377="sníž. přenesená",J377,0)</f>
        <v>0</v>
      </c>
      <c r="BI377" s="241">
        <f>IF(N377="nulová",J377,0)</f>
        <v>0</v>
      </c>
      <c r="BJ377" s="17" t="s">
        <v>163</v>
      </c>
      <c r="BK377" s="241">
        <f>ROUND(I377*H377,2)</f>
        <v>0</v>
      </c>
      <c r="BL377" s="17" t="s">
        <v>193</v>
      </c>
      <c r="BM377" s="240" t="s">
        <v>434</v>
      </c>
    </row>
    <row r="378" s="2" customFormat="1">
      <c r="A378" s="38"/>
      <c r="B378" s="39"/>
      <c r="C378" s="40"/>
      <c r="D378" s="242" t="s">
        <v>164</v>
      </c>
      <c r="E378" s="40"/>
      <c r="F378" s="243" t="s">
        <v>370</v>
      </c>
      <c r="G378" s="40"/>
      <c r="H378" s="40"/>
      <c r="I378" s="244"/>
      <c r="J378" s="40"/>
      <c r="K378" s="40"/>
      <c r="L378" s="44"/>
      <c r="M378" s="245"/>
      <c r="N378" s="246"/>
      <c r="O378" s="92"/>
      <c r="P378" s="92"/>
      <c r="Q378" s="92"/>
      <c r="R378" s="92"/>
      <c r="S378" s="92"/>
      <c r="T378" s="93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164</v>
      </c>
      <c r="AU378" s="17" t="s">
        <v>87</v>
      </c>
    </row>
    <row r="379" s="13" customFormat="1">
      <c r="A379" s="13"/>
      <c r="B379" s="247"/>
      <c r="C379" s="248"/>
      <c r="D379" s="242" t="s">
        <v>172</v>
      </c>
      <c r="E379" s="249" t="s">
        <v>1</v>
      </c>
      <c r="F379" s="250" t="s">
        <v>1226</v>
      </c>
      <c r="G379" s="248"/>
      <c r="H379" s="251">
        <v>101.86</v>
      </c>
      <c r="I379" s="252"/>
      <c r="J379" s="248"/>
      <c r="K379" s="248"/>
      <c r="L379" s="253"/>
      <c r="M379" s="254"/>
      <c r="N379" s="255"/>
      <c r="O379" s="255"/>
      <c r="P379" s="255"/>
      <c r="Q379" s="255"/>
      <c r="R379" s="255"/>
      <c r="S379" s="255"/>
      <c r="T379" s="25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7" t="s">
        <v>172</v>
      </c>
      <c r="AU379" s="257" t="s">
        <v>87</v>
      </c>
      <c r="AV379" s="13" t="s">
        <v>87</v>
      </c>
      <c r="AW379" s="13" t="s">
        <v>30</v>
      </c>
      <c r="AX379" s="13" t="s">
        <v>74</v>
      </c>
      <c r="AY379" s="257" t="s">
        <v>155</v>
      </c>
    </row>
    <row r="380" s="14" customFormat="1">
      <c r="A380" s="14"/>
      <c r="B380" s="258"/>
      <c r="C380" s="259"/>
      <c r="D380" s="242" t="s">
        <v>172</v>
      </c>
      <c r="E380" s="260" t="s">
        <v>1</v>
      </c>
      <c r="F380" s="261" t="s">
        <v>174</v>
      </c>
      <c r="G380" s="259"/>
      <c r="H380" s="262">
        <v>101.86</v>
      </c>
      <c r="I380" s="263"/>
      <c r="J380" s="259"/>
      <c r="K380" s="259"/>
      <c r="L380" s="264"/>
      <c r="M380" s="265"/>
      <c r="N380" s="266"/>
      <c r="O380" s="266"/>
      <c r="P380" s="266"/>
      <c r="Q380" s="266"/>
      <c r="R380" s="266"/>
      <c r="S380" s="266"/>
      <c r="T380" s="267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8" t="s">
        <v>172</v>
      </c>
      <c r="AU380" s="268" t="s">
        <v>87</v>
      </c>
      <c r="AV380" s="14" t="s">
        <v>162</v>
      </c>
      <c r="AW380" s="14" t="s">
        <v>30</v>
      </c>
      <c r="AX380" s="14" t="s">
        <v>81</v>
      </c>
      <c r="AY380" s="268" t="s">
        <v>155</v>
      </c>
    </row>
    <row r="381" s="2" customFormat="1" ht="21.75" customHeight="1">
      <c r="A381" s="38"/>
      <c r="B381" s="39"/>
      <c r="C381" s="228" t="s">
        <v>296</v>
      </c>
      <c r="D381" s="228" t="s">
        <v>158</v>
      </c>
      <c r="E381" s="229" t="s">
        <v>372</v>
      </c>
      <c r="F381" s="230" t="s">
        <v>373</v>
      </c>
      <c r="G381" s="231" t="s">
        <v>227</v>
      </c>
      <c r="H381" s="232">
        <v>0.70199999999999996</v>
      </c>
      <c r="I381" s="233"/>
      <c r="J381" s="234">
        <f>ROUND(I381*H381,2)</f>
        <v>0</v>
      </c>
      <c r="K381" s="235"/>
      <c r="L381" s="44"/>
      <c r="M381" s="236" t="s">
        <v>1</v>
      </c>
      <c r="N381" s="237" t="s">
        <v>42</v>
      </c>
      <c r="O381" s="92"/>
      <c r="P381" s="238">
        <f>O381*H381</f>
        <v>0</v>
      </c>
      <c r="Q381" s="238">
        <v>0</v>
      </c>
      <c r="R381" s="238">
        <f>Q381*H381</f>
        <v>0</v>
      </c>
      <c r="S381" s="238">
        <v>0</v>
      </c>
      <c r="T381" s="239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40" t="s">
        <v>193</v>
      </c>
      <c r="AT381" s="240" t="s">
        <v>158</v>
      </c>
      <c r="AU381" s="240" t="s">
        <v>87</v>
      </c>
      <c r="AY381" s="17" t="s">
        <v>155</v>
      </c>
      <c r="BE381" s="241">
        <f>IF(N381="základní",J381,0)</f>
        <v>0</v>
      </c>
      <c r="BF381" s="241">
        <f>IF(N381="snížená",J381,0)</f>
        <v>0</v>
      </c>
      <c r="BG381" s="241">
        <f>IF(N381="zákl. přenesená",J381,0)</f>
        <v>0</v>
      </c>
      <c r="BH381" s="241">
        <f>IF(N381="sníž. přenesená",J381,0)</f>
        <v>0</v>
      </c>
      <c r="BI381" s="241">
        <f>IF(N381="nulová",J381,0)</f>
        <v>0</v>
      </c>
      <c r="BJ381" s="17" t="s">
        <v>163</v>
      </c>
      <c r="BK381" s="241">
        <f>ROUND(I381*H381,2)</f>
        <v>0</v>
      </c>
      <c r="BL381" s="17" t="s">
        <v>193</v>
      </c>
      <c r="BM381" s="240" t="s">
        <v>1227</v>
      </c>
    </row>
    <row r="382" s="2" customFormat="1">
      <c r="A382" s="38"/>
      <c r="B382" s="39"/>
      <c r="C382" s="40"/>
      <c r="D382" s="242" t="s">
        <v>164</v>
      </c>
      <c r="E382" s="40"/>
      <c r="F382" s="243" t="s">
        <v>375</v>
      </c>
      <c r="G382" s="40"/>
      <c r="H382" s="40"/>
      <c r="I382" s="244"/>
      <c r="J382" s="40"/>
      <c r="K382" s="40"/>
      <c r="L382" s="44"/>
      <c r="M382" s="245"/>
      <c r="N382" s="246"/>
      <c r="O382" s="92"/>
      <c r="P382" s="92"/>
      <c r="Q382" s="92"/>
      <c r="R382" s="92"/>
      <c r="S382" s="92"/>
      <c r="T382" s="93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164</v>
      </c>
      <c r="AU382" s="17" t="s">
        <v>87</v>
      </c>
    </row>
    <row r="383" s="12" customFormat="1" ht="22.8" customHeight="1">
      <c r="A383" s="12"/>
      <c r="B383" s="212"/>
      <c r="C383" s="213"/>
      <c r="D383" s="214" t="s">
        <v>73</v>
      </c>
      <c r="E383" s="226" t="s">
        <v>376</v>
      </c>
      <c r="F383" s="226" t="s">
        <v>377</v>
      </c>
      <c r="G383" s="213"/>
      <c r="H383" s="213"/>
      <c r="I383" s="216"/>
      <c r="J383" s="227">
        <f>BK383</f>
        <v>0</v>
      </c>
      <c r="K383" s="213"/>
      <c r="L383" s="218"/>
      <c r="M383" s="219"/>
      <c r="N383" s="220"/>
      <c r="O383" s="220"/>
      <c r="P383" s="221">
        <f>SUM(P384:P411)</f>
        <v>0</v>
      </c>
      <c r="Q383" s="220"/>
      <c r="R383" s="221">
        <f>SUM(R384:R411)</f>
        <v>0.02085</v>
      </c>
      <c r="S383" s="220"/>
      <c r="T383" s="222">
        <f>SUM(T384:T411)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23" t="s">
        <v>87</v>
      </c>
      <c r="AT383" s="224" t="s">
        <v>73</v>
      </c>
      <c r="AU383" s="224" t="s">
        <v>81</v>
      </c>
      <c r="AY383" s="223" t="s">
        <v>155</v>
      </c>
      <c r="BK383" s="225">
        <f>SUM(BK384:BK411)</f>
        <v>0</v>
      </c>
    </row>
    <row r="384" s="2" customFormat="1" ht="21.75" customHeight="1">
      <c r="A384" s="38"/>
      <c r="B384" s="39"/>
      <c r="C384" s="228" t="s">
        <v>446</v>
      </c>
      <c r="D384" s="228" t="s">
        <v>158</v>
      </c>
      <c r="E384" s="229" t="s">
        <v>379</v>
      </c>
      <c r="F384" s="230" t="s">
        <v>380</v>
      </c>
      <c r="G384" s="231" t="s">
        <v>170</v>
      </c>
      <c r="H384" s="232">
        <v>6.5</v>
      </c>
      <c r="I384" s="233"/>
      <c r="J384" s="234">
        <f>ROUND(I384*H384,2)</f>
        <v>0</v>
      </c>
      <c r="K384" s="235"/>
      <c r="L384" s="44"/>
      <c r="M384" s="236" t="s">
        <v>1</v>
      </c>
      <c r="N384" s="237" t="s">
        <v>42</v>
      </c>
      <c r="O384" s="92"/>
      <c r="P384" s="238">
        <f>O384*H384</f>
        <v>0</v>
      </c>
      <c r="Q384" s="238">
        <v>0.00048000000000000001</v>
      </c>
      <c r="R384" s="238">
        <f>Q384*H384</f>
        <v>0.0031199999999999999</v>
      </c>
      <c r="S384" s="238">
        <v>0</v>
      </c>
      <c r="T384" s="239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40" t="s">
        <v>193</v>
      </c>
      <c r="AT384" s="240" t="s">
        <v>158</v>
      </c>
      <c r="AU384" s="240" t="s">
        <v>87</v>
      </c>
      <c r="AY384" s="17" t="s">
        <v>155</v>
      </c>
      <c r="BE384" s="241">
        <f>IF(N384="základní",J384,0)</f>
        <v>0</v>
      </c>
      <c r="BF384" s="241">
        <f>IF(N384="snížená",J384,0)</f>
        <v>0</v>
      </c>
      <c r="BG384" s="241">
        <f>IF(N384="zákl. přenesená",J384,0)</f>
        <v>0</v>
      </c>
      <c r="BH384" s="241">
        <f>IF(N384="sníž. přenesená",J384,0)</f>
        <v>0</v>
      </c>
      <c r="BI384" s="241">
        <f>IF(N384="nulová",J384,0)</f>
        <v>0</v>
      </c>
      <c r="BJ384" s="17" t="s">
        <v>163</v>
      </c>
      <c r="BK384" s="241">
        <f>ROUND(I384*H384,2)</f>
        <v>0</v>
      </c>
      <c r="BL384" s="17" t="s">
        <v>193</v>
      </c>
      <c r="BM384" s="240" t="s">
        <v>720</v>
      </c>
    </row>
    <row r="385" s="2" customFormat="1">
      <c r="A385" s="38"/>
      <c r="B385" s="39"/>
      <c r="C385" s="40"/>
      <c r="D385" s="242" t="s">
        <v>164</v>
      </c>
      <c r="E385" s="40"/>
      <c r="F385" s="243" t="s">
        <v>380</v>
      </c>
      <c r="G385" s="40"/>
      <c r="H385" s="40"/>
      <c r="I385" s="244"/>
      <c r="J385" s="40"/>
      <c r="K385" s="40"/>
      <c r="L385" s="44"/>
      <c r="M385" s="245"/>
      <c r="N385" s="246"/>
      <c r="O385" s="92"/>
      <c r="P385" s="92"/>
      <c r="Q385" s="92"/>
      <c r="R385" s="92"/>
      <c r="S385" s="92"/>
      <c r="T385" s="93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164</v>
      </c>
      <c r="AU385" s="17" t="s">
        <v>87</v>
      </c>
    </row>
    <row r="386" s="13" customFormat="1">
      <c r="A386" s="13"/>
      <c r="B386" s="247"/>
      <c r="C386" s="248"/>
      <c r="D386" s="242" t="s">
        <v>172</v>
      </c>
      <c r="E386" s="249" t="s">
        <v>1</v>
      </c>
      <c r="F386" s="250" t="s">
        <v>1228</v>
      </c>
      <c r="G386" s="248"/>
      <c r="H386" s="251">
        <v>6.5</v>
      </c>
      <c r="I386" s="252"/>
      <c r="J386" s="248"/>
      <c r="K386" s="248"/>
      <c r="L386" s="253"/>
      <c r="M386" s="254"/>
      <c r="N386" s="255"/>
      <c r="O386" s="255"/>
      <c r="P386" s="255"/>
      <c r="Q386" s="255"/>
      <c r="R386" s="255"/>
      <c r="S386" s="255"/>
      <c r="T386" s="25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7" t="s">
        <v>172</v>
      </c>
      <c r="AU386" s="257" t="s">
        <v>87</v>
      </c>
      <c r="AV386" s="13" t="s">
        <v>87</v>
      </c>
      <c r="AW386" s="13" t="s">
        <v>30</v>
      </c>
      <c r="AX386" s="13" t="s">
        <v>74</v>
      </c>
      <c r="AY386" s="257" t="s">
        <v>155</v>
      </c>
    </row>
    <row r="387" s="14" customFormat="1">
      <c r="A387" s="14"/>
      <c r="B387" s="258"/>
      <c r="C387" s="259"/>
      <c r="D387" s="242" t="s">
        <v>172</v>
      </c>
      <c r="E387" s="260" t="s">
        <v>1</v>
      </c>
      <c r="F387" s="261" t="s">
        <v>174</v>
      </c>
      <c r="G387" s="259"/>
      <c r="H387" s="262">
        <v>6.5</v>
      </c>
      <c r="I387" s="263"/>
      <c r="J387" s="259"/>
      <c r="K387" s="259"/>
      <c r="L387" s="264"/>
      <c r="M387" s="265"/>
      <c r="N387" s="266"/>
      <c r="O387" s="266"/>
      <c r="P387" s="266"/>
      <c r="Q387" s="266"/>
      <c r="R387" s="266"/>
      <c r="S387" s="266"/>
      <c r="T387" s="267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8" t="s">
        <v>172</v>
      </c>
      <c r="AU387" s="268" t="s">
        <v>87</v>
      </c>
      <c r="AV387" s="14" t="s">
        <v>162</v>
      </c>
      <c r="AW387" s="14" t="s">
        <v>30</v>
      </c>
      <c r="AX387" s="14" t="s">
        <v>81</v>
      </c>
      <c r="AY387" s="268" t="s">
        <v>155</v>
      </c>
    </row>
    <row r="388" s="2" customFormat="1" ht="21.75" customHeight="1">
      <c r="A388" s="38"/>
      <c r="B388" s="39"/>
      <c r="C388" s="228" t="s">
        <v>301</v>
      </c>
      <c r="D388" s="228" t="s">
        <v>158</v>
      </c>
      <c r="E388" s="229" t="s">
        <v>383</v>
      </c>
      <c r="F388" s="230" t="s">
        <v>384</v>
      </c>
      <c r="G388" s="231" t="s">
        <v>170</v>
      </c>
      <c r="H388" s="232">
        <v>1</v>
      </c>
      <c r="I388" s="233"/>
      <c r="J388" s="234">
        <f>ROUND(I388*H388,2)</f>
        <v>0</v>
      </c>
      <c r="K388" s="235"/>
      <c r="L388" s="44"/>
      <c r="M388" s="236" t="s">
        <v>1</v>
      </c>
      <c r="N388" s="237" t="s">
        <v>42</v>
      </c>
      <c r="O388" s="92"/>
      <c r="P388" s="238">
        <f>O388*H388</f>
        <v>0</v>
      </c>
      <c r="Q388" s="238">
        <v>0.0022399999999999998</v>
      </c>
      <c r="R388" s="238">
        <f>Q388*H388</f>
        <v>0.0022399999999999998</v>
      </c>
      <c r="S388" s="238">
        <v>0</v>
      </c>
      <c r="T388" s="239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40" t="s">
        <v>193</v>
      </c>
      <c r="AT388" s="240" t="s">
        <v>158</v>
      </c>
      <c r="AU388" s="240" t="s">
        <v>87</v>
      </c>
      <c r="AY388" s="17" t="s">
        <v>155</v>
      </c>
      <c r="BE388" s="241">
        <f>IF(N388="základní",J388,0)</f>
        <v>0</v>
      </c>
      <c r="BF388" s="241">
        <f>IF(N388="snížená",J388,0)</f>
        <v>0</v>
      </c>
      <c r="BG388" s="241">
        <f>IF(N388="zákl. přenesená",J388,0)</f>
        <v>0</v>
      </c>
      <c r="BH388" s="241">
        <f>IF(N388="sníž. přenesená",J388,0)</f>
        <v>0</v>
      </c>
      <c r="BI388" s="241">
        <f>IF(N388="nulová",J388,0)</f>
        <v>0</v>
      </c>
      <c r="BJ388" s="17" t="s">
        <v>163</v>
      </c>
      <c r="BK388" s="241">
        <f>ROUND(I388*H388,2)</f>
        <v>0</v>
      </c>
      <c r="BL388" s="17" t="s">
        <v>193</v>
      </c>
      <c r="BM388" s="240" t="s">
        <v>445</v>
      </c>
    </row>
    <row r="389" s="2" customFormat="1">
      <c r="A389" s="38"/>
      <c r="B389" s="39"/>
      <c r="C389" s="40"/>
      <c r="D389" s="242" t="s">
        <v>164</v>
      </c>
      <c r="E389" s="40"/>
      <c r="F389" s="243" t="s">
        <v>384</v>
      </c>
      <c r="G389" s="40"/>
      <c r="H389" s="40"/>
      <c r="I389" s="244"/>
      <c r="J389" s="40"/>
      <c r="K389" s="40"/>
      <c r="L389" s="44"/>
      <c r="M389" s="245"/>
      <c r="N389" s="246"/>
      <c r="O389" s="92"/>
      <c r="P389" s="92"/>
      <c r="Q389" s="92"/>
      <c r="R389" s="92"/>
      <c r="S389" s="92"/>
      <c r="T389" s="93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164</v>
      </c>
      <c r="AU389" s="17" t="s">
        <v>87</v>
      </c>
    </row>
    <row r="390" s="13" customFormat="1">
      <c r="A390" s="13"/>
      <c r="B390" s="247"/>
      <c r="C390" s="248"/>
      <c r="D390" s="242" t="s">
        <v>172</v>
      </c>
      <c r="E390" s="249" t="s">
        <v>1</v>
      </c>
      <c r="F390" s="250" t="s">
        <v>81</v>
      </c>
      <c r="G390" s="248"/>
      <c r="H390" s="251">
        <v>1</v>
      </c>
      <c r="I390" s="252"/>
      <c r="J390" s="248"/>
      <c r="K390" s="248"/>
      <c r="L390" s="253"/>
      <c r="M390" s="254"/>
      <c r="N390" s="255"/>
      <c r="O390" s="255"/>
      <c r="P390" s="255"/>
      <c r="Q390" s="255"/>
      <c r="R390" s="255"/>
      <c r="S390" s="255"/>
      <c r="T390" s="25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7" t="s">
        <v>172</v>
      </c>
      <c r="AU390" s="257" t="s">
        <v>87</v>
      </c>
      <c r="AV390" s="13" t="s">
        <v>87</v>
      </c>
      <c r="AW390" s="13" t="s">
        <v>30</v>
      </c>
      <c r="AX390" s="13" t="s">
        <v>74</v>
      </c>
      <c r="AY390" s="257" t="s">
        <v>155</v>
      </c>
    </row>
    <row r="391" s="14" customFormat="1">
      <c r="A391" s="14"/>
      <c r="B391" s="258"/>
      <c r="C391" s="259"/>
      <c r="D391" s="242" t="s">
        <v>172</v>
      </c>
      <c r="E391" s="260" t="s">
        <v>1</v>
      </c>
      <c r="F391" s="261" t="s">
        <v>174</v>
      </c>
      <c r="G391" s="259"/>
      <c r="H391" s="262">
        <v>1</v>
      </c>
      <c r="I391" s="263"/>
      <c r="J391" s="259"/>
      <c r="K391" s="259"/>
      <c r="L391" s="264"/>
      <c r="M391" s="265"/>
      <c r="N391" s="266"/>
      <c r="O391" s="266"/>
      <c r="P391" s="266"/>
      <c r="Q391" s="266"/>
      <c r="R391" s="266"/>
      <c r="S391" s="266"/>
      <c r="T391" s="267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8" t="s">
        <v>172</v>
      </c>
      <c r="AU391" s="268" t="s">
        <v>87</v>
      </c>
      <c r="AV391" s="14" t="s">
        <v>162</v>
      </c>
      <c r="AW391" s="14" t="s">
        <v>30</v>
      </c>
      <c r="AX391" s="14" t="s">
        <v>81</v>
      </c>
      <c r="AY391" s="268" t="s">
        <v>155</v>
      </c>
    </row>
    <row r="392" s="2" customFormat="1" ht="16.5" customHeight="1">
      <c r="A392" s="38"/>
      <c r="B392" s="39"/>
      <c r="C392" s="228" t="s">
        <v>453</v>
      </c>
      <c r="D392" s="228" t="s">
        <v>158</v>
      </c>
      <c r="E392" s="229" t="s">
        <v>388</v>
      </c>
      <c r="F392" s="230" t="s">
        <v>389</v>
      </c>
      <c r="G392" s="231" t="s">
        <v>170</v>
      </c>
      <c r="H392" s="232">
        <v>8</v>
      </c>
      <c r="I392" s="233"/>
      <c r="J392" s="234">
        <f>ROUND(I392*H392,2)</f>
        <v>0</v>
      </c>
      <c r="K392" s="235"/>
      <c r="L392" s="44"/>
      <c r="M392" s="236" t="s">
        <v>1</v>
      </c>
      <c r="N392" s="237" t="s">
        <v>42</v>
      </c>
      <c r="O392" s="92"/>
      <c r="P392" s="238">
        <f>O392*H392</f>
        <v>0</v>
      </c>
      <c r="Q392" s="238">
        <v>0.0019</v>
      </c>
      <c r="R392" s="238">
        <f>Q392*H392</f>
        <v>0.0152</v>
      </c>
      <c r="S392" s="238">
        <v>0</v>
      </c>
      <c r="T392" s="239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40" t="s">
        <v>193</v>
      </c>
      <c r="AT392" s="240" t="s">
        <v>158</v>
      </c>
      <c r="AU392" s="240" t="s">
        <v>87</v>
      </c>
      <c r="AY392" s="17" t="s">
        <v>155</v>
      </c>
      <c r="BE392" s="241">
        <f>IF(N392="základní",J392,0)</f>
        <v>0</v>
      </c>
      <c r="BF392" s="241">
        <f>IF(N392="snížená",J392,0)</f>
        <v>0</v>
      </c>
      <c r="BG392" s="241">
        <f>IF(N392="zákl. přenesená",J392,0)</f>
        <v>0</v>
      </c>
      <c r="BH392" s="241">
        <f>IF(N392="sníž. přenesená",J392,0)</f>
        <v>0</v>
      </c>
      <c r="BI392" s="241">
        <f>IF(N392="nulová",J392,0)</f>
        <v>0</v>
      </c>
      <c r="BJ392" s="17" t="s">
        <v>163</v>
      </c>
      <c r="BK392" s="241">
        <f>ROUND(I392*H392,2)</f>
        <v>0</v>
      </c>
      <c r="BL392" s="17" t="s">
        <v>193</v>
      </c>
      <c r="BM392" s="240" t="s">
        <v>449</v>
      </c>
    </row>
    <row r="393" s="2" customFormat="1">
      <c r="A393" s="38"/>
      <c r="B393" s="39"/>
      <c r="C393" s="40"/>
      <c r="D393" s="242" t="s">
        <v>164</v>
      </c>
      <c r="E393" s="40"/>
      <c r="F393" s="243" t="s">
        <v>389</v>
      </c>
      <c r="G393" s="40"/>
      <c r="H393" s="40"/>
      <c r="I393" s="244"/>
      <c r="J393" s="40"/>
      <c r="K393" s="40"/>
      <c r="L393" s="44"/>
      <c r="M393" s="245"/>
      <c r="N393" s="246"/>
      <c r="O393" s="92"/>
      <c r="P393" s="92"/>
      <c r="Q393" s="92"/>
      <c r="R393" s="92"/>
      <c r="S393" s="92"/>
      <c r="T393" s="93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164</v>
      </c>
      <c r="AU393" s="17" t="s">
        <v>87</v>
      </c>
    </row>
    <row r="394" s="2" customFormat="1" ht="21.75" customHeight="1">
      <c r="A394" s="38"/>
      <c r="B394" s="39"/>
      <c r="C394" s="228" t="s">
        <v>306</v>
      </c>
      <c r="D394" s="228" t="s">
        <v>158</v>
      </c>
      <c r="E394" s="229" t="s">
        <v>392</v>
      </c>
      <c r="F394" s="230" t="s">
        <v>393</v>
      </c>
      <c r="G394" s="231" t="s">
        <v>161</v>
      </c>
      <c r="H394" s="232">
        <v>3</v>
      </c>
      <c r="I394" s="233"/>
      <c r="J394" s="234">
        <f>ROUND(I394*H394,2)</f>
        <v>0</v>
      </c>
      <c r="K394" s="235"/>
      <c r="L394" s="44"/>
      <c r="M394" s="236" t="s">
        <v>1</v>
      </c>
      <c r="N394" s="237" t="s">
        <v>42</v>
      </c>
      <c r="O394" s="92"/>
      <c r="P394" s="238">
        <f>O394*H394</f>
        <v>0</v>
      </c>
      <c r="Q394" s="238">
        <v>0</v>
      </c>
      <c r="R394" s="238">
        <f>Q394*H394</f>
        <v>0</v>
      </c>
      <c r="S394" s="238">
        <v>0</v>
      </c>
      <c r="T394" s="239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40" t="s">
        <v>193</v>
      </c>
      <c r="AT394" s="240" t="s">
        <v>158</v>
      </c>
      <c r="AU394" s="240" t="s">
        <v>87</v>
      </c>
      <c r="AY394" s="17" t="s">
        <v>155</v>
      </c>
      <c r="BE394" s="241">
        <f>IF(N394="základní",J394,0)</f>
        <v>0</v>
      </c>
      <c r="BF394" s="241">
        <f>IF(N394="snížená",J394,0)</f>
        <v>0</v>
      </c>
      <c r="BG394" s="241">
        <f>IF(N394="zákl. přenesená",J394,0)</f>
        <v>0</v>
      </c>
      <c r="BH394" s="241">
        <f>IF(N394="sníž. přenesená",J394,0)</f>
        <v>0</v>
      </c>
      <c r="BI394" s="241">
        <f>IF(N394="nulová",J394,0)</f>
        <v>0</v>
      </c>
      <c r="BJ394" s="17" t="s">
        <v>163</v>
      </c>
      <c r="BK394" s="241">
        <f>ROUND(I394*H394,2)</f>
        <v>0</v>
      </c>
      <c r="BL394" s="17" t="s">
        <v>193</v>
      </c>
      <c r="BM394" s="240" t="s">
        <v>452</v>
      </c>
    </row>
    <row r="395" s="2" customFormat="1">
      <c r="A395" s="38"/>
      <c r="B395" s="39"/>
      <c r="C395" s="40"/>
      <c r="D395" s="242" t="s">
        <v>164</v>
      </c>
      <c r="E395" s="40"/>
      <c r="F395" s="243" t="s">
        <v>393</v>
      </c>
      <c r="G395" s="40"/>
      <c r="H395" s="40"/>
      <c r="I395" s="244"/>
      <c r="J395" s="40"/>
      <c r="K395" s="40"/>
      <c r="L395" s="44"/>
      <c r="M395" s="245"/>
      <c r="N395" s="246"/>
      <c r="O395" s="92"/>
      <c r="P395" s="92"/>
      <c r="Q395" s="92"/>
      <c r="R395" s="92"/>
      <c r="S395" s="92"/>
      <c r="T395" s="93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164</v>
      </c>
      <c r="AU395" s="17" t="s">
        <v>87</v>
      </c>
    </row>
    <row r="396" s="13" customFormat="1">
      <c r="A396" s="13"/>
      <c r="B396" s="247"/>
      <c r="C396" s="248"/>
      <c r="D396" s="242" t="s">
        <v>172</v>
      </c>
      <c r="E396" s="249" t="s">
        <v>1</v>
      </c>
      <c r="F396" s="250" t="s">
        <v>1229</v>
      </c>
      <c r="G396" s="248"/>
      <c r="H396" s="251">
        <v>3</v>
      </c>
      <c r="I396" s="252"/>
      <c r="J396" s="248"/>
      <c r="K396" s="248"/>
      <c r="L396" s="253"/>
      <c r="M396" s="254"/>
      <c r="N396" s="255"/>
      <c r="O396" s="255"/>
      <c r="P396" s="255"/>
      <c r="Q396" s="255"/>
      <c r="R396" s="255"/>
      <c r="S396" s="255"/>
      <c r="T396" s="25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7" t="s">
        <v>172</v>
      </c>
      <c r="AU396" s="257" t="s">
        <v>87</v>
      </c>
      <c r="AV396" s="13" t="s">
        <v>87</v>
      </c>
      <c r="AW396" s="13" t="s">
        <v>30</v>
      </c>
      <c r="AX396" s="13" t="s">
        <v>74</v>
      </c>
      <c r="AY396" s="257" t="s">
        <v>155</v>
      </c>
    </row>
    <row r="397" s="14" customFormat="1">
      <c r="A397" s="14"/>
      <c r="B397" s="258"/>
      <c r="C397" s="259"/>
      <c r="D397" s="242" t="s">
        <v>172</v>
      </c>
      <c r="E397" s="260" t="s">
        <v>1</v>
      </c>
      <c r="F397" s="261" t="s">
        <v>174</v>
      </c>
      <c r="G397" s="259"/>
      <c r="H397" s="262">
        <v>3</v>
      </c>
      <c r="I397" s="263"/>
      <c r="J397" s="259"/>
      <c r="K397" s="259"/>
      <c r="L397" s="264"/>
      <c r="M397" s="265"/>
      <c r="N397" s="266"/>
      <c r="O397" s="266"/>
      <c r="P397" s="266"/>
      <c r="Q397" s="266"/>
      <c r="R397" s="266"/>
      <c r="S397" s="266"/>
      <c r="T397" s="267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8" t="s">
        <v>172</v>
      </c>
      <c r="AU397" s="268" t="s">
        <v>87</v>
      </c>
      <c r="AV397" s="14" t="s">
        <v>162</v>
      </c>
      <c r="AW397" s="14" t="s">
        <v>30</v>
      </c>
      <c r="AX397" s="14" t="s">
        <v>81</v>
      </c>
      <c r="AY397" s="268" t="s">
        <v>155</v>
      </c>
    </row>
    <row r="398" s="2" customFormat="1" ht="21.75" customHeight="1">
      <c r="A398" s="38"/>
      <c r="B398" s="39"/>
      <c r="C398" s="228" t="s">
        <v>460</v>
      </c>
      <c r="D398" s="228" t="s">
        <v>158</v>
      </c>
      <c r="E398" s="229" t="s">
        <v>396</v>
      </c>
      <c r="F398" s="230" t="s">
        <v>397</v>
      </c>
      <c r="G398" s="231" t="s">
        <v>161</v>
      </c>
      <c r="H398" s="232">
        <v>1</v>
      </c>
      <c r="I398" s="233"/>
      <c r="J398" s="234">
        <f>ROUND(I398*H398,2)</f>
        <v>0</v>
      </c>
      <c r="K398" s="235"/>
      <c r="L398" s="44"/>
      <c r="M398" s="236" t="s">
        <v>1</v>
      </c>
      <c r="N398" s="237" t="s">
        <v>42</v>
      </c>
      <c r="O398" s="92"/>
      <c r="P398" s="238">
        <f>O398*H398</f>
        <v>0</v>
      </c>
      <c r="Q398" s="238">
        <v>0</v>
      </c>
      <c r="R398" s="238">
        <f>Q398*H398</f>
        <v>0</v>
      </c>
      <c r="S398" s="238">
        <v>0</v>
      </c>
      <c r="T398" s="239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40" t="s">
        <v>193</v>
      </c>
      <c r="AT398" s="240" t="s">
        <v>158</v>
      </c>
      <c r="AU398" s="240" t="s">
        <v>87</v>
      </c>
      <c r="AY398" s="17" t="s">
        <v>155</v>
      </c>
      <c r="BE398" s="241">
        <f>IF(N398="základní",J398,0)</f>
        <v>0</v>
      </c>
      <c r="BF398" s="241">
        <f>IF(N398="snížená",J398,0)</f>
        <v>0</v>
      </c>
      <c r="BG398" s="241">
        <f>IF(N398="zákl. přenesená",J398,0)</f>
        <v>0</v>
      </c>
      <c r="BH398" s="241">
        <f>IF(N398="sníž. přenesená",J398,0)</f>
        <v>0</v>
      </c>
      <c r="BI398" s="241">
        <f>IF(N398="nulová",J398,0)</f>
        <v>0</v>
      </c>
      <c r="BJ398" s="17" t="s">
        <v>163</v>
      </c>
      <c r="BK398" s="241">
        <f>ROUND(I398*H398,2)</f>
        <v>0</v>
      </c>
      <c r="BL398" s="17" t="s">
        <v>193</v>
      </c>
      <c r="BM398" s="240" t="s">
        <v>456</v>
      </c>
    </row>
    <row r="399" s="2" customFormat="1">
      <c r="A399" s="38"/>
      <c r="B399" s="39"/>
      <c r="C399" s="40"/>
      <c r="D399" s="242" t="s">
        <v>164</v>
      </c>
      <c r="E399" s="40"/>
      <c r="F399" s="243" t="s">
        <v>397</v>
      </c>
      <c r="G399" s="40"/>
      <c r="H399" s="40"/>
      <c r="I399" s="244"/>
      <c r="J399" s="40"/>
      <c r="K399" s="40"/>
      <c r="L399" s="44"/>
      <c r="M399" s="245"/>
      <c r="N399" s="246"/>
      <c r="O399" s="92"/>
      <c r="P399" s="92"/>
      <c r="Q399" s="92"/>
      <c r="R399" s="92"/>
      <c r="S399" s="92"/>
      <c r="T399" s="93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164</v>
      </c>
      <c r="AU399" s="17" t="s">
        <v>87</v>
      </c>
    </row>
    <row r="400" s="13" customFormat="1">
      <c r="A400" s="13"/>
      <c r="B400" s="247"/>
      <c r="C400" s="248"/>
      <c r="D400" s="242" t="s">
        <v>172</v>
      </c>
      <c r="E400" s="249" t="s">
        <v>1</v>
      </c>
      <c r="F400" s="250" t="s">
        <v>81</v>
      </c>
      <c r="G400" s="248"/>
      <c r="H400" s="251">
        <v>1</v>
      </c>
      <c r="I400" s="252"/>
      <c r="J400" s="248"/>
      <c r="K400" s="248"/>
      <c r="L400" s="253"/>
      <c r="M400" s="254"/>
      <c r="N400" s="255"/>
      <c r="O400" s="255"/>
      <c r="P400" s="255"/>
      <c r="Q400" s="255"/>
      <c r="R400" s="255"/>
      <c r="S400" s="255"/>
      <c r="T400" s="25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7" t="s">
        <v>172</v>
      </c>
      <c r="AU400" s="257" t="s">
        <v>87</v>
      </c>
      <c r="AV400" s="13" t="s">
        <v>87</v>
      </c>
      <c r="AW400" s="13" t="s">
        <v>30</v>
      </c>
      <c r="AX400" s="13" t="s">
        <v>74</v>
      </c>
      <c r="AY400" s="257" t="s">
        <v>155</v>
      </c>
    </row>
    <row r="401" s="14" customFormat="1">
      <c r="A401" s="14"/>
      <c r="B401" s="258"/>
      <c r="C401" s="259"/>
      <c r="D401" s="242" t="s">
        <v>172</v>
      </c>
      <c r="E401" s="260" t="s">
        <v>1</v>
      </c>
      <c r="F401" s="261" t="s">
        <v>174</v>
      </c>
      <c r="G401" s="259"/>
      <c r="H401" s="262">
        <v>1</v>
      </c>
      <c r="I401" s="263"/>
      <c r="J401" s="259"/>
      <c r="K401" s="259"/>
      <c r="L401" s="264"/>
      <c r="M401" s="265"/>
      <c r="N401" s="266"/>
      <c r="O401" s="266"/>
      <c r="P401" s="266"/>
      <c r="Q401" s="266"/>
      <c r="R401" s="266"/>
      <c r="S401" s="266"/>
      <c r="T401" s="267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8" t="s">
        <v>172</v>
      </c>
      <c r="AU401" s="268" t="s">
        <v>87</v>
      </c>
      <c r="AV401" s="14" t="s">
        <v>162</v>
      </c>
      <c r="AW401" s="14" t="s">
        <v>30</v>
      </c>
      <c r="AX401" s="14" t="s">
        <v>81</v>
      </c>
      <c r="AY401" s="268" t="s">
        <v>155</v>
      </c>
    </row>
    <row r="402" s="2" customFormat="1" ht="16.5" customHeight="1">
      <c r="A402" s="38"/>
      <c r="B402" s="39"/>
      <c r="C402" s="228" t="s">
        <v>310</v>
      </c>
      <c r="D402" s="228" t="s">
        <v>158</v>
      </c>
      <c r="E402" s="229" t="s">
        <v>399</v>
      </c>
      <c r="F402" s="230" t="s">
        <v>400</v>
      </c>
      <c r="G402" s="231" t="s">
        <v>161</v>
      </c>
      <c r="H402" s="232">
        <v>1</v>
      </c>
      <c r="I402" s="233"/>
      <c r="J402" s="234">
        <f>ROUND(I402*H402,2)</f>
        <v>0</v>
      </c>
      <c r="K402" s="235"/>
      <c r="L402" s="44"/>
      <c r="M402" s="236" t="s">
        <v>1</v>
      </c>
      <c r="N402" s="237" t="s">
        <v>42</v>
      </c>
      <c r="O402" s="92"/>
      <c r="P402" s="238">
        <f>O402*H402</f>
        <v>0</v>
      </c>
      <c r="Q402" s="238">
        <v>0.00029</v>
      </c>
      <c r="R402" s="238">
        <f>Q402*H402</f>
        <v>0.00029</v>
      </c>
      <c r="S402" s="238">
        <v>0</v>
      </c>
      <c r="T402" s="239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40" t="s">
        <v>193</v>
      </c>
      <c r="AT402" s="240" t="s">
        <v>158</v>
      </c>
      <c r="AU402" s="240" t="s">
        <v>87</v>
      </c>
      <c r="AY402" s="17" t="s">
        <v>155</v>
      </c>
      <c r="BE402" s="241">
        <f>IF(N402="základní",J402,0)</f>
        <v>0</v>
      </c>
      <c r="BF402" s="241">
        <f>IF(N402="snížená",J402,0)</f>
        <v>0</v>
      </c>
      <c r="BG402" s="241">
        <f>IF(N402="zákl. přenesená",J402,0)</f>
        <v>0</v>
      </c>
      <c r="BH402" s="241">
        <f>IF(N402="sníž. přenesená",J402,0)</f>
        <v>0</v>
      </c>
      <c r="BI402" s="241">
        <f>IF(N402="nulová",J402,0)</f>
        <v>0</v>
      </c>
      <c r="BJ402" s="17" t="s">
        <v>163</v>
      </c>
      <c r="BK402" s="241">
        <f>ROUND(I402*H402,2)</f>
        <v>0</v>
      </c>
      <c r="BL402" s="17" t="s">
        <v>193</v>
      </c>
      <c r="BM402" s="240" t="s">
        <v>459</v>
      </c>
    </row>
    <row r="403" s="2" customFormat="1">
      <c r="A403" s="38"/>
      <c r="B403" s="39"/>
      <c r="C403" s="40"/>
      <c r="D403" s="242" t="s">
        <v>164</v>
      </c>
      <c r="E403" s="40"/>
      <c r="F403" s="243" t="s">
        <v>400</v>
      </c>
      <c r="G403" s="40"/>
      <c r="H403" s="40"/>
      <c r="I403" s="244"/>
      <c r="J403" s="40"/>
      <c r="K403" s="40"/>
      <c r="L403" s="44"/>
      <c r="M403" s="245"/>
      <c r="N403" s="246"/>
      <c r="O403" s="92"/>
      <c r="P403" s="92"/>
      <c r="Q403" s="92"/>
      <c r="R403" s="92"/>
      <c r="S403" s="92"/>
      <c r="T403" s="93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164</v>
      </c>
      <c r="AU403" s="17" t="s">
        <v>87</v>
      </c>
    </row>
    <row r="404" s="13" customFormat="1">
      <c r="A404" s="13"/>
      <c r="B404" s="247"/>
      <c r="C404" s="248"/>
      <c r="D404" s="242" t="s">
        <v>172</v>
      </c>
      <c r="E404" s="249" t="s">
        <v>1</v>
      </c>
      <c r="F404" s="250" t="s">
        <v>81</v>
      </c>
      <c r="G404" s="248"/>
      <c r="H404" s="251">
        <v>1</v>
      </c>
      <c r="I404" s="252"/>
      <c r="J404" s="248"/>
      <c r="K404" s="248"/>
      <c r="L404" s="253"/>
      <c r="M404" s="254"/>
      <c r="N404" s="255"/>
      <c r="O404" s="255"/>
      <c r="P404" s="255"/>
      <c r="Q404" s="255"/>
      <c r="R404" s="255"/>
      <c r="S404" s="255"/>
      <c r="T404" s="25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7" t="s">
        <v>172</v>
      </c>
      <c r="AU404" s="257" t="s">
        <v>87</v>
      </c>
      <c r="AV404" s="13" t="s">
        <v>87</v>
      </c>
      <c r="AW404" s="13" t="s">
        <v>30</v>
      </c>
      <c r="AX404" s="13" t="s">
        <v>74</v>
      </c>
      <c r="AY404" s="257" t="s">
        <v>155</v>
      </c>
    </row>
    <row r="405" s="14" customFormat="1">
      <c r="A405" s="14"/>
      <c r="B405" s="258"/>
      <c r="C405" s="259"/>
      <c r="D405" s="242" t="s">
        <v>172</v>
      </c>
      <c r="E405" s="260" t="s">
        <v>1</v>
      </c>
      <c r="F405" s="261" t="s">
        <v>174</v>
      </c>
      <c r="G405" s="259"/>
      <c r="H405" s="262">
        <v>1</v>
      </c>
      <c r="I405" s="263"/>
      <c r="J405" s="259"/>
      <c r="K405" s="259"/>
      <c r="L405" s="264"/>
      <c r="M405" s="265"/>
      <c r="N405" s="266"/>
      <c r="O405" s="266"/>
      <c r="P405" s="266"/>
      <c r="Q405" s="266"/>
      <c r="R405" s="266"/>
      <c r="S405" s="266"/>
      <c r="T405" s="267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8" t="s">
        <v>172</v>
      </c>
      <c r="AU405" s="268" t="s">
        <v>87</v>
      </c>
      <c r="AV405" s="14" t="s">
        <v>162</v>
      </c>
      <c r="AW405" s="14" t="s">
        <v>30</v>
      </c>
      <c r="AX405" s="14" t="s">
        <v>81</v>
      </c>
      <c r="AY405" s="268" t="s">
        <v>155</v>
      </c>
    </row>
    <row r="406" s="2" customFormat="1" ht="21.75" customHeight="1">
      <c r="A406" s="38"/>
      <c r="B406" s="39"/>
      <c r="C406" s="228" t="s">
        <v>467</v>
      </c>
      <c r="D406" s="228" t="s">
        <v>158</v>
      </c>
      <c r="E406" s="229" t="s">
        <v>403</v>
      </c>
      <c r="F406" s="230" t="s">
        <v>404</v>
      </c>
      <c r="G406" s="231" t="s">
        <v>170</v>
      </c>
      <c r="H406" s="232">
        <v>15.5</v>
      </c>
      <c r="I406" s="233"/>
      <c r="J406" s="234">
        <f>ROUND(I406*H406,2)</f>
        <v>0</v>
      </c>
      <c r="K406" s="235"/>
      <c r="L406" s="44"/>
      <c r="M406" s="236" t="s">
        <v>1</v>
      </c>
      <c r="N406" s="237" t="s">
        <v>42</v>
      </c>
      <c r="O406" s="92"/>
      <c r="P406" s="238">
        <f>O406*H406</f>
        <v>0</v>
      </c>
      <c r="Q406" s="238">
        <v>0</v>
      </c>
      <c r="R406" s="238">
        <f>Q406*H406</f>
        <v>0</v>
      </c>
      <c r="S406" s="238">
        <v>0</v>
      </c>
      <c r="T406" s="239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40" t="s">
        <v>193</v>
      </c>
      <c r="AT406" s="240" t="s">
        <v>158</v>
      </c>
      <c r="AU406" s="240" t="s">
        <v>87</v>
      </c>
      <c r="AY406" s="17" t="s">
        <v>155</v>
      </c>
      <c r="BE406" s="241">
        <f>IF(N406="základní",J406,0)</f>
        <v>0</v>
      </c>
      <c r="BF406" s="241">
        <f>IF(N406="snížená",J406,0)</f>
        <v>0</v>
      </c>
      <c r="BG406" s="241">
        <f>IF(N406="zákl. přenesená",J406,0)</f>
        <v>0</v>
      </c>
      <c r="BH406" s="241">
        <f>IF(N406="sníž. přenesená",J406,0)</f>
        <v>0</v>
      </c>
      <c r="BI406" s="241">
        <f>IF(N406="nulová",J406,0)</f>
        <v>0</v>
      </c>
      <c r="BJ406" s="17" t="s">
        <v>163</v>
      </c>
      <c r="BK406" s="241">
        <f>ROUND(I406*H406,2)</f>
        <v>0</v>
      </c>
      <c r="BL406" s="17" t="s">
        <v>193</v>
      </c>
      <c r="BM406" s="240" t="s">
        <v>463</v>
      </c>
    </row>
    <row r="407" s="2" customFormat="1">
      <c r="A407" s="38"/>
      <c r="B407" s="39"/>
      <c r="C407" s="40"/>
      <c r="D407" s="242" t="s">
        <v>164</v>
      </c>
      <c r="E407" s="40"/>
      <c r="F407" s="243" t="s">
        <v>404</v>
      </c>
      <c r="G407" s="40"/>
      <c r="H407" s="40"/>
      <c r="I407" s="244"/>
      <c r="J407" s="40"/>
      <c r="K407" s="40"/>
      <c r="L407" s="44"/>
      <c r="M407" s="245"/>
      <c r="N407" s="246"/>
      <c r="O407" s="92"/>
      <c r="P407" s="92"/>
      <c r="Q407" s="92"/>
      <c r="R407" s="92"/>
      <c r="S407" s="92"/>
      <c r="T407" s="93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164</v>
      </c>
      <c r="AU407" s="17" t="s">
        <v>87</v>
      </c>
    </row>
    <row r="408" s="13" customFormat="1">
      <c r="A408" s="13"/>
      <c r="B408" s="247"/>
      <c r="C408" s="248"/>
      <c r="D408" s="242" t="s">
        <v>172</v>
      </c>
      <c r="E408" s="249" t="s">
        <v>1</v>
      </c>
      <c r="F408" s="250" t="s">
        <v>1230</v>
      </c>
      <c r="G408" s="248"/>
      <c r="H408" s="251">
        <v>15.5</v>
      </c>
      <c r="I408" s="252"/>
      <c r="J408" s="248"/>
      <c r="K408" s="248"/>
      <c r="L408" s="253"/>
      <c r="M408" s="254"/>
      <c r="N408" s="255"/>
      <c r="O408" s="255"/>
      <c r="P408" s="255"/>
      <c r="Q408" s="255"/>
      <c r="R408" s="255"/>
      <c r="S408" s="255"/>
      <c r="T408" s="25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7" t="s">
        <v>172</v>
      </c>
      <c r="AU408" s="257" t="s">
        <v>87</v>
      </c>
      <c r="AV408" s="13" t="s">
        <v>87</v>
      </c>
      <c r="AW408" s="13" t="s">
        <v>30</v>
      </c>
      <c r="AX408" s="13" t="s">
        <v>74</v>
      </c>
      <c r="AY408" s="257" t="s">
        <v>155</v>
      </c>
    </row>
    <row r="409" s="14" customFormat="1">
      <c r="A409" s="14"/>
      <c r="B409" s="258"/>
      <c r="C409" s="259"/>
      <c r="D409" s="242" t="s">
        <v>172</v>
      </c>
      <c r="E409" s="260" t="s">
        <v>1</v>
      </c>
      <c r="F409" s="261" t="s">
        <v>174</v>
      </c>
      <c r="G409" s="259"/>
      <c r="H409" s="262">
        <v>15.5</v>
      </c>
      <c r="I409" s="263"/>
      <c r="J409" s="259"/>
      <c r="K409" s="259"/>
      <c r="L409" s="264"/>
      <c r="M409" s="265"/>
      <c r="N409" s="266"/>
      <c r="O409" s="266"/>
      <c r="P409" s="266"/>
      <c r="Q409" s="266"/>
      <c r="R409" s="266"/>
      <c r="S409" s="266"/>
      <c r="T409" s="26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8" t="s">
        <v>172</v>
      </c>
      <c r="AU409" s="268" t="s">
        <v>87</v>
      </c>
      <c r="AV409" s="14" t="s">
        <v>162</v>
      </c>
      <c r="AW409" s="14" t="s">
        <v>30</v>
      </c>
      <c r="AX409" s="14" t="s">
        <v>81</v>
      </c>
      <c r="AY409" s="268" t="s">
        <v>155</v>
      </c>
    </row>
    <row r="410" s="2" customFormat="1" ht="21.75" customHeight="1">
      <c r="A410" s="38"/>
      <c r="B410" s="39"/>
      <c r="C410" s="228" t="s">
        <v>314</v>
      </c>
      <c r="D410" s="228" t="s">
        <v>158</v>
      </c>
      <c r="E410" s="229" t="s">
        <v>406</v>
      </c>
      <c r="F410" s="230" t="s">
        <v>407</v>
      </c>
      <c r="G410" s="231" t="s">
        <v>227</v>
      </c>
      <c r="H410" s="232">
        <v>0.021000000000000001</v>
      </c>
      <c r="I410" s="233"/>
      <c r="J410" s="234">
        <f>ROUND(I410*H410,2)</f>
        <v>0</v>
      </c>
      <c r="K410" s="235"/>
      <c r="L410" s="44"/>
      <c r="M410" s="236" t="s">
        <v>1</v>
      </c>
      <c r="N410" s="237" t="s">
        <v>42</v>
      </c>
      <c r="O410" s="92"/>
      <c r="P410" s="238">
        <f>O410*H410</f>
        <v>0</v>
      </c>
      <c r="Q410" s="238">
        <v>0</v>
      </c>
      <c r="R410" s="238">
        <f>Q410*H410</f>
        <v>0</v>
      </c>
      <c r="S410" s="238">
        <v>0</v>
      </c>
      <c r="T410" s="239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40" t="s">
        <v>193</v>
      </c>
      <c r="AT410" s="240" t="s">
        <v>158</v>
      </c>
      <c r="AU410" s="240" t="s">
        <v>87</v>
      </c>
      <c r="AY410" s="17" t="s">
        <v>155</v>
      </c>
      <c r="BE410" s="241">
        <f>IF(N410="základní",J410,0)</f>
        <v>0</v>
      </c>
      <c r="BF410" s="241">
        <f>IF(N410="snížená",J410,0)</f>
        <v>0</v>
      </c>
      <c r="BG410" s="241">
        <f>IF(N410="zákl. přenesená",J410,0)</f>
        <v>0</v>
      </c>
      <c r="BH410" s="241">
        <f>IF(N410="sníž. přenesená",J410,0)</f>
        <v>0</v>
      </c>
      <c r="BI410" s="241">
        <f>IF(N410="nulová",J410,0)</f>
        <v>0</v>
      </c>
      <c r="BJ410" s="17" t="s">
        <v>163</v>
      </c>
      <c r="BK410" s="241">
        <f>ROUND(I410*H410,2)</f>
        <v>0</v>
      </c>
      <c r="BL410" s="17" t="s">
        <v>193</v>
      </c>
      <c r="BM410" s="240" t="s">
        <v>1231</v>
      </c>
    </row>
    <row r="411" s="2" customFormat="1">
      <c r="A411" s="38"/>
      <c r="B411" s="39"/>
      <c r="C411" s="40"/>
      <c r="D411" s="242" t="s">
        <v>164</v>
      </c>
      <c r="E411" s="40"/>
      <c r="F411" s="243" t="s">
        <v>409</v>
      </c>
      <c r="G411" s="40"/>
      <c r="H411" s="40"/>
      <c r="I411" s="244"/>
      <c r="J411" s="40"/>
      <c r="K411" s="40"/>
      <c r="L411" s="44"/>
      <c r="M411" s="245"/>
      <c r="N411" s="246"/>
      <c r="O411" s="92"/>
      <c r="P411" s="92"/>
      <c r="Q411" s="92"/>
      <c r="R411" s="92"/>
      <c r="S411" s="92"/>
      <c r="T411" s="93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164</v>
      </c>
      <c r="AU411" s="17" t="s">
        <v>87</v>
      </c>
    </row>
    <row r="412" s="12" customFormat="1" ht="22.8" customHeight="1">
      <c r="A412" s="12"/>
      <c r="B412" s="212"/>
      <c r="C412" s="213"/>
      <c r="D412" s="214" t="s">
        <v>73</v>
      </c>
      <c r="E412" s="226" t="s">
        <v>410</v>
      </c>
      <c r="F412" s="226" t="s">
        <v>411</v>
      </c>
      <c r="G412" s="213"/>
      <c r="H412" s="213"/>
      <c r="I412" s="216"/>
      <c r="J412" s="227">
        <f>BK412</f>
        <v>0</v>
      </c>
      <c r="K412" s="213"/>
      <c r="L412" s="218"/>
      <c r="M412" s="219"/>
      <c r="N412" s="220"/>
      <c r="O412" s="220"/>
      <c r="P412" s="221">
        <f>SUM(P413:P450)</f>
        <v>0</v>
      </c>
      <c r="Q412" s="220"/>
      <c r="R412" s="221">
        <f>SUM(R413:R450)</f>
        <v>0.026209999999999997</v>
      </c>
      <c r="S412" s="220"/>
      <c r="T412" s="222">
        <f>SUM(T413:T450)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23" t="s">
        <v>87</v>
      </c>
      <c r="AT412" s="224" t="s">
        <v>73</v>
      </c>
      <c r="AU412" s="224" t="s">
        <v>81</v>
      </c>
      <c r="AY412" s="223" t="s">
        <v>155</v>
      </c>
      <c r="BK412" s="225">
        <f>SUM(BK413:BK450)</f>
        <v>0</v>
      </c>
    </row>
    <row r="413" s="2" customFormat="1" ht="33" customHeight="1">
      <c r="A413" s="38"/>
      <c r="B413" s="39"/>
      <c r="C413" s="228" t="s">
        <v>474</v>
      </c>
      <c r="D413" s="228" t="s">
        <v>158</v>
      </c>
      <c r="E413" s="229" t="s">
        <v>413</v>
      </c>
      <c r="F413" s="230" t="s">
        <v>414</v>
      </c>
      <c r="G413" s="231" t="s">
        <v>170</v>
      </c>
      <c r="H413" s="232">
        <v>12</v>
      </c>
      <c r="I413" s="233"/>
      <c r="J413" s="234">
        <f>ROUND(I413*H413,2)</f>
        <v>0</v>
      </c>
      <c r="K413" s="235"/>
      <c r="L413" s="44"/>
      <c r="M413" s="236" t="s">
        <v>1</v>
      </c>
      <c r="N413" s="237" t="s">
        <v>42</v>
      </c>
      <c r="O413" s="92"/>
      <c r="P413" s="238">
        <f>O413*H413</f>
        <v>0</v>
      </c>
      <c r="Q413" s="238">
        <v>0.00084000000000000003</v>
      </c>
      <c r="R413" s="238">
        <f>Q413*H413</f>
        <v>0.01008</v>
      </c>
      <c r="S413" s="238">
        <v>0</v>
      </c>
      <c r="T413" s="239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40" t="s">
        <v>193</v>
      </c>
      <c r="AT413" s="240" t="s">
        <v>158</v>
      </c>
      <c r="AU413" s="240" t="s">
        <v>87</v>
      </c>
      <c r="AY413" s="17" t="s">
        <v>155</v>
      </c>
      <c r="BE413" s="241">
        <f>IF(N413="základní",J413,0)</f>
        <v>0</v>
      </c>
      <c r="BF413" s="241">
        <f>IF(N413="snížená",J413,0)</f>
        <v>0</v>
      </c>
      <c r="BG413" s="241">
        <f>IF(N413="zákl. přenesená",J413,0)</f>
        <v>0</v>
      </c>
      <c r="BH413" s="241">
        <f>IF(N413="sníž. přenesená",J413,0)</f>
        <v>0</v>
      </c>
      <c r="BI413" s="241">
        <f>IF(N413="nulová",J413,0)</f>
        <v>0</v>
      </c>
      <c r="BJ413" s="17" t="s">
        <v>163</v>
      </c>
      <c r="BK413" s="241">
        <f>ROUND(I413*H413,2)</f>
        <v>0</v>
      </c>
      <c r="BL413" s="17" t="s">
        <v>193</v>
      </c>
      <c r="BM413" s="240" t="s">
        <v>470</v>
      </c>
    </row>
    <row r="414" s="2" customFormat="1">
      <c r="A414" s="38"/>
      <c r="B414" s="39"/>
      <c r="C414" s="40"/>
      <c r="D414" s="242" t="s">
        <v>164</v>
      </c>
      <c r="E414" s="40"/>
      <c r="F414" s="243" t="s">
        <v>414</v>
      </c>
      <c r="G414" s="40"/>
      <c r="H414" s="40"/>
      <c r="I414" s="244"/>
      <c r="J414" s="40"/>
      <c r="K414" s="40"/>
      <c r="L414" s="44"/>
      <c r="M414" s="245"/>
      <c r="N414" s="246"/>
      <c r="O414" s="92"/>
      <c r="P414" s="92"/>
      <c r="Q414" s="92"/>
      <c r="R414" s="92"/>
      <c r="S414" s="92"/>
      <c r="T414" s="93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164</v>
      </c>
      <c r="AU414" s="17" t="s">
        <v>87</v>
      </c>
    </row>
    <row r="415" s="13" customFormat="1">
      <c r="A415" s="13"/>
      <c r="B415" s="247"/>
      <c r="C415" s="248"/>
      <c r="D415" s="242" t="s">
        <v>172</v>
      </c>
      <c r="E415" s="249" t="s">
        <v>1</v>
      </c>
      <c r="F415" s="250" t="s">
        <v>1232</v>
      </c>
      <c r="G415" s="248"/>
      <c r="H415" s="251">
        <v>12</v>
      </c>
      <c r="I415" s="252"/>
      <c r="J415" s="248"/>
      <c r="K415" s="248"/>
      <c r="L415" s="253"/>
      <c r="M415" s="254"/>
      <c r="N415" s="255"/>
      <c r="O415" s="255"/>
      <c r="P415" s="255"/>
      <c r="Q415" s="255"/>
      <c r="R415" s="255"/>
      <c r="S415" s="255"/>
      <c r="T415" s="25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7" t="s">
        <v>172</v>
      </c>
      <c r="AU415" s="257" t="s">
        <v>87</v>
      </c>
      <c r="AV415" s="13" t="s">
        <v>87</v>
      </c>
      <c r="AW415" s="13" t="s">
        <v>30</v>
      </c>
      <c r="AX415" s="13" t="s">
        <v>74</v>
      </c>
      <c r="AY415" s="257" t="s">
        <v>155</v>
      </c>
    </row>
    <row r="416" s="14" customFormat="1">
      <c r="A416" s="14"/>
      <c r="B416" s="258"/>
      <c r="C416" s="259"/>
      <c r="D416" s="242" t="s">
        <v>172</v>
      </c>
      <c r="E416" s="260" t="s">
        <v>1</v>
      </c>
      <c r="F416" s="261" t="s">
        <v>174</v>
      </c>
      <c r="G416" s="259"/>
      <c r="H416" s="262">
        <v>12</v>
      </c>
      <c r="I416" s="263"/>
      <c r="J416" s="259"/>
      <c r="K416" s="259"/>
      <c r="L416" s="264"/>
      <c r="M416" s="265"/>
      <c r="N416" s="266"/>
      <c r="O416" s="266"/>
      <c r="P416" s="266"/>
      <c r="Q416" s="266"/>
      <c r="R416" s="266"/>
      <c r="S416" s="266"/>
      <c r="T416" s="267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8" t="s">
        <v>172</v>
      </c>
      <c r="AU416" s="268" t="s">
        <v>87</v>
      </c>
      <c r="AV416" s="14" t="s">
        <v>162</v>
      </c>
      <c r="AW416" s="14" t="s">
        <v>30</v>
      </c>
      <c r="AX416" s="14" t="s">
        <v>81</v>
      </c>
      <c r="AY416" s="268" t="s">
        <v>155</v>
      </c>
    </row>
    <row r="417" s="2" customFormat="1" ht="33" customHeight="1">
      <c r="A417" s="38"/>
      <c r="B417" s="39"/>
      <c r="C417" s="228" t="s">
        <v>317</v>
      </c>
      <c r="D417" s="228" t="s">
        <v>158</v>
      </c>
      <c r="E417" s="229" t="s">
        <v>1233</v>
      </c>
      <c r="F417" s="230" t="s">
        <v>1234</v>
      </c>
      <c r="G417" s="231" t="s">
        <v>170</v>
      </c>
      <c r="H417" s="232">
        <v>3</v>
      </c>
      <c r="I417" s="233"/>
      <c r="J417" s="234">
        <f>ROUND(I417*H417,2)</f>
        <v>0</v>
      </c>
      <c r="K417" s="235"/>
      <c r="L417" s="44"/>
      <c r="M417" s="236" t="s">
        <v>1</v>
      </c>
      <c r="N417" s="237" t="s">
        <v>42</v>
      </c>
      <c r="O417" s="92"/>
      <c r="P417" s="238">
        <f>O417*H417</f>
        <v>0</v>
      </c>
      <c r="Q417" s="238">
        <v>0.00116</v>
      </c>
      <c r="R417" s="238">
        <f>Q417*H417</f>
        <v>0.00348</v>
      </c>
      <c r="S417" s="238">
        <v>0</v>
      </c>
      <c r="T417" s="239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40" t="s">
        <v>193</v>
      </c>
      <c r="AT417" s="240" t="s">
        <v>158</v>
      </c>
      <c r="AU417" s="240" t="s">
        <v>87</v>
      </c>
      <c r="AY417" s="17" t="s">
        <v>155</v>
      </c>
      <c r="BE417" s="241">
        <f>IF(N417="základní",J417,0)</f>
        <v>0</v>
      </c>
      <c r="BF417" s="241">
        <f>IF(N417="snížená",J417,0)</f>
        <v>0</v>
      </c>
      <c r="BG417" s="241">
        <f>IF(N417="zákl. přenesená",J417,0)</f>
        <v>0</v>
      </c>
      <c r="BH417" s="241">
        <f>IF(N417="sníž. přenesená",J417,0)</f>
        <v>0</v>
      </c>
      <c r="BI417" s="241">
        <f>IF(N417="nulová",J417,0)</f>
        <v>0</v>
      </c>
      <c r="BJ417" s="17" t="s">
        <v>163</v>
      </c>
      <c r="BK417" s="241">
        <f>ROUND(I417*H417,2)</f>
        <v>0</v>
      </c>
      <c r="BL417" s="17" t="s">
        <v>193</v>
      </c>
      <c r="BM417" s="240" t="s">
        <v>473</v>
      </c>
    </row>
    <row r="418" s="2" customFormat="1">
      <c r="A418" s="38"/>
      <c r="B418" s="39"/>
      <c r="C418" s="40"/>
      <c r="D418" s="242" t="s">
        <v>164</v>
      </c>
      <c r="E418" s="40"/>
      <c r="F418" s="243" t="s">
        <v>1234</v>
      </c>
      <c r="G418" s="40"/>
      <c r="H418" s="40"/>
      <c r="I418" s="244"/>
      <c r="J418" s="40"/>
      <c r="K418" s="40"/>
      <c r="L418" s="44"/>
      <c r="M418" s="245"/>
      <c r="N418" s="246"/>
      <c r="O418" s="92"/>
      <c r="P418" s="92"/>
      <c r="Q418" s="92"/>
      <c r="R418" s="92"/>
      <c r="S418" s="92"/>
      <c r="T418" s="93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164</v>
      </c>
      <c r="AU418" s="17" t="s">
        <v>87</v>
      </c>
    </row>
    <row r="419" s="13" customFormat="1">
      <c r="A419" s="13"/>
      <c r="B419" s="247"/>
      <c r="C419" s="248"/>
      <c r="D419" s="242" t="s">
        <v>172</v>
      </c>
      <c r="E419" s="249" t="s">
        <v>1</v>
      </c>
      <c r="F419" s="250" t="s">
        <v>1235</v>
      </c>
      <c r="G419" s="248"/>
      <c r="H419" s="251">
        <v>3</v>
      </c>
      <c r="I419" s="252"/>
      <c r="J419" s="248"/>
      <c r="K419" s="248"/>
      <c r="L419" s="253"/>
      <c r="M419" s="254"/>
      <c r="N419" s="255"/>
      <c r="O419" s="255"/>
      <c r="P419" s="255"/>
      <c r="Q419" s="255"/>
      <c r="R419" s="255"/>
      <c r="S419" s="255"/>
      <c r="T419" s="25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7" t="s">
        <v>172</v>
      </c>
      <c r="AU419" s="257" t="s">
        <v>87</v>
      </c>
      <c r="AV419" s="13" t="s">
        <v>87</v>
      </c>
      <c r="AW419" s="13" t="s">
        <v>30</v>
      </c>
      <c r="AX419" s="13" t="s">
        <v>74</v>
      </c>
      <c r="AY419" s="257" t="s">
        <v>155</v>
      </c>
    </row>
    <row r="420" s="14" customFormat="1">
      <c r="A420" s="14"/>
      <c r="B420" s="258"/>
      <c r="C420" s="259"/>
      <c r="D420" s="242" t="s">
        <v>172</v>
      </c>
      <c r="E420" s="260" t="s">
        <v>1</v>
      </c>
      <c r="F420" s="261" t="s">
        <v>174</v>
      </c>
      <c r="G420" s="259"/>
      <c r="H420" s="262">
        <v>3</v>
      </c>
      <c r="I420" s="263"/>
      <c r="J420" s="259"/>
      <c r="K420" s="259"/>
      <c r="L420" s="264"/>
      <c r="M420" s="265"/>
      <c r="N420" s="266"/>
      <c r="O420" s="266"/>
      <c r="P420" s="266"/>
      <c r="Q420" s="266"/>
      <c r="R420" s="266"/>
      <c r="S420" s="266"/>
      <c r="T420" s="26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8" t="s">
        <v>172</v>
      </c>
      <c r="AU420" s="268" t="s">
        <v>87</v>
      </c>
      <c r="AV420" s="14" t="s">
        <v>162</v>
      </c>
      <c r="AW420" s="14" t="s">
        <v>30</v>
      </c>
      <c r="AX420" s="14" t="s">
        <v>81</v>
      </c>
      <c r="AY420" s="268" t="s">
        <v>155</v>
      </c>
    </row>
    <row r="421" s="2" customFormat="1" ht="33" customHeight="1">
      <c r="A421" s="38"/>
      <c r="B421" s="39"/>
      <c r="C421" s="228" t="s">
        <v>484</v>
      </c>
      <c r="D421" s="228" t="s">
        <v>158</v>
      </c>
      <c r="E421" s="229" t="s">
        <v>1236</v>
      </c>
      <c r="F421" s="230" t="s">
        <v>1237</v>
      </c>
      <c r="G421" s="231" t="s">
        <v>170</v>
      </c>
      <c r="H421" s="232">
        <v>3</v>
      </c>
      <c r="I421" s="233"/>
      <c r="J421" s="234">
        <f>ROUND(I421*H421,2)</f>
        <v>0</v>
      </c>
      <c r="K421" s="235"/>
      <c r="L421" s="44"/>
      <c r="M421" s="236" t="s">
        <v>1</v>
      </c>
      <c r="N421" s="237" t="s">
        <v>42</v>
      </c>
      <c r="O421" s="92"/>
      <c r="P421" s="238">
        <f>O421*H421</f>
        <v>0</v>
      </c>
      <c r="Q421" s="238">
        <v>0.0014400000000000001</v>
      </c>
      <c r="R421" s="238">
        <f>Q421*H421</f>
        <v>0.0043200000000000001</v>
      </c>
      <c r="S421" s="238">
        <v>0</v>
      </c>
      <c r="T421" s="239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40" t="s">
        <v>193</v>
      </c>
      <c r="AT421" s="240" t="s">
        <v>158</v>
      </c>
      <c r="AU421" s="240" t="s">
        <v>87</v>
      </c>
      <c r="AY421" s="17" t="s">
        <v>155</v>
      </c>
      <c r="BE421" s="241">
        <f>IF(N421="základní",J421,0)</f>
        <v>0</v>
      </c>
      <c r="BF421" s="241">
        <f>IF(N421="snížená",J421,0)</f>
        <v>0</v>
      </c>
      <c r="BG421" s="241">
        <f>IF(N421="zákl. přenesená",J421,0)</f>
        <v>0</v>
      </c>
      <c r="BH421" s="241">
        <f>IF(N421="sníž. přenesená",J421,0)</f>
        <v>0</v>
      </c>
      <c r="BI421" s="241">
        <f>IF(N421="nulová",J421,0)</f>
        <v>0</v>
      </c>
      <c r="BJ421" s="17" t="s">
        <v>163</v>
      </c>
      <c r="BK421" s="241">
        <f>ROUND(I421*H421,2)</f>
        <v>0</v>
      </c>
      <c r="BL421" s="17" t="s">
        <v>193</v>
      </c>
      <c r="BM421" s="240" t="s">
        <v>1238</v>
      </c>
    </row>
    <row r="422" s="2" customFormat="1">
      <c r="A422" s="38"/>
      <c r="B422" s="39"/>
      <c r="C422" s="40"/>
      <c r="D422" s="242" t="s">
        <v>164</v>
      </c>
      <c r="E422" s="40"/>
      <c r="F422" s="243" t="s">
        <v>1237</v>
      </c>
      <c r="G422" s="40"/>
      <c r="H422" s="40"/>
      <c r="I422" s="244"/>
      <c r="J422" s="40"/>
      <c r="K422" s="40"/>
      <c r="L422" s="44"/>
      <c r="M422" s="245"/>
      <c r="N422" s="246"/>
      <c r="O422" s="92"/>
      <c r="P422" s="92"/>
      <c r="Q422" s="92"/>
      <c r="R422" s="92"/>
      <c r="S422" s="92"/>
      <c r="T422" s="93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164</v>
      </c>
      <c r="AU422" s="17" t="s">
        <v>87</v>
      </c>
    </row>
    <row r="423" s="13" customFormat="1">
      <c r="A423" s="13"/>
      <c r="B423" s="247"/>
      <c r="C423" s="248"/>
      <c r="D423" s="242" t="s">
        <v>172</v>
      </c>
      <c r="E423" s="249" t="s">
        <v>1</v>
      </c>
      <c r="F423" s="250" t="s">
        <v>1235</v>
      </c>
      <c r="G423" s="248"/>
      <c r="H423" s="251">
        <v>3</v>
      </c>
      <c r="I423" s="252"/>
      <c r="J423" s="248"/>
      <c r="K423" s="248"/>
      <c r="L423" s="253"/>
      <c r="M423" s="254"/>
      <c r="N423" s="255"/>
      <c r="O423" s="255"/>
      <c r="P423" s="255"/>
      <c r="Q423" s="255"/>
      <c r="R423" s="255"/>
      <c r="S423" s="255"/>
      <c r="T423" s="25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7" t="s">
        <v>172</v>
      </c>
      <c r="AU423" s="257" t="s">
        <v>87</v>
      </c>
      <c r="AV423" s="13" t="s">
        <v>87</v>
      </c>
      <c r="AW423" s="13" t="s">
        <v>30</v>
      </c>
      <c r="AX423" s="13" t="s">
        <v>74</v>
      </c>
      <c r="AY423" s="257" t="s">
        <v>155</v>
      </c>
    </row>
    <row r="424" s="14" customFormat="1">
      <c r="A424" s="14"/>
      <c r="B424" s="258"/>
      <c r="C424" s="259"/>
      <c r="D424" s="242" t="s">
        <v>172</v>
      </c>
      <c r="E424" s="260" t="s">
        <v>1</v>
      </c>
      <c r="F424" s="261" t="s">
        <v>174</v>
      </c>
      <c r="G424" s="259"/>
      <c r="H424" s="262">
        <v>3</v>
      </c>
      <c r="I424" s="263"/>
      <c r="J424" s="259"/>
      <c r="K424" s="259"/>
      <c r="L424" s="264"/>
      <c r="M424" s="265"/>
      <c r="N424" s="266"/>
      <c r="O424" s="266"/>
      <c r="P424" s="266"/>
      <c r="Q424" s="266"/>
      <c r="R424" s="266"/>
      <c r="S424" s="266"/>
      <c r="T424" s="267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8" t="s">
        <v>172</v>
      </c>
      <c r="AU424" s="268" t="s">
        <v>87</v>
      </c>
      <c r="AV424" s="14" t="s">
        <v>162</v>
      </c>
      <c r="AW424" s="14" t="s">
        <v>30</v>
      </c>
      <c r="AX424" s="14" t="s">
        <v>81</v>
      </c>
      <c r="AY424" s="268" t="s">
        <v>155</v>
      </c>
    </row>
    <row r="425" s="2" customFormat="1" ht="55.5" customHeight="1">
      <c r="A425" s="38"/>
      <c r="B425" s="39"/>
      <c r="C425" s="228" t="s">
        <v>324</v>
      </c>
      <c r="D425" s="228" t="s">
        <v>158</v>
      </c>
      <c r="E425" s="229" t="s">
        <v>417</v>
      </c>
      <c r="F425" s="230" t="s">
        <v>418</v>
      </c>
      <c r="G425" s="231" t="s">
        <v>170</v>
      </c>
      <c r="H425" s="232">
        <v>12</v>
      </c>
      <c r="I425" s="233"/>
      <c r="J425" s="234">
        <f>ROUND(I425*H425,2)</f>
        <v>0</v>
      </c>
      <c r="K425" s="235"/>
      <c r="L425" s="44"/>
      <c r="M425" s="236" t="s">
        <v>1</v>
      </c>
      <c r="N425" s="237" t="s">
        <v>42</v>
      </c>
      <c r="O425" s="92"/>
      <c r="P425" s="238">
        <f>O425*H425</f>
        <v>0</v>
      </c>
      <c r="Q425" s="238">
        <v>5.0000000000000002E-05</v>
      </c>
      <c r="R425" s="238">
        <f>Q425*H425</f>
        <v>0.00060000000000000006</v>
      </c>
      <c r="S425" s="238">
        <v>0</v>
      </c>
      <c r="T425" s="239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40" t="s">
        <v>193</v>
      </c>
      <c r="AT425" s="240" t="s">
        <v>158</v>
      </c>
      <c r="AU425" s="240" t="s">
        <v>87</v>
      </c>
      <c r="AY425" s="17" t="s">
        <v>155</v>
      </c>
      <c r="BE425" s="241">
        <f>IF(N425="základní",J425,0)</f>
        <v>0</v>
      </c>
      <c r="BF425" s="241">
        <f>IF(N425="snížená",J425,0)</f>
        <v>0</v>
      </c>
      <c r="BG425" s="241">
        <f>IF(N425="zákl. přenesená",J425,0)</f>
        <v>0</v>
      </c>
      <c r="BH425" s="241">
        <f>IF(N425="sníž. přenesená",J425,0)</f>
        <v>0</v>
      </c>
      <c r="BI425" s="241">
        <f>IF(N425="nulová",J425,0)</f>
        <v>0</v>
      </c>
      <c r="BJ425" s="17" t="s">
        <v>163</v>
      </c>
      <c r="BK425" s="241">
        <f>ROUND(I425*H425,2)</f>
        <v>0</v>
      </c>
      <c r="BL425" s="17" t="s">
        <v>193</v>
      </c>
      <c r="BM425" s="240" t="s">
        <v>483</v>
      </c>
    </row>
    <row r="426" s="2" customFormat="1">
      <c r="A426" s="38"/>
      <c r="B426" s="39"/>
      <c r="C426" s="40"/>
      <c r="D426" s="242" t="s">
        <v>164</v>
      </c>
      <c r="E426" s="40"/>
      <c r="F426" s="243" t="s">
        <v>418</v>
      </c>
      <c r="G426" s="40"/>
      <c r="H426" s="40"/>
      <c r="I426" s="244"/>
      <c r="J426" s="40"/>
      <c r="K426" s="40"/>
      <c r="L426" s="44"/>
      <c r="M426" s="245"/>
      <c r="N426" s="246"/>
      <c r="O426" s="92"/>
      <c r="P426" s="92"/>
      <c r="Q426" s="92"/>
      <c r="R426" s="92"/>
      <c r="S426" s="92"/>
      <c r="T426" s="93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164</v>
      </c>
      <c r="AU426" s="17" t="s">
        <v>87</v>
      </c>
    </row>
    <row r="427" s="13" customFormat="1">
      <c r="A427" s="13"/>
      <c r="B427" s="247"/>
      <c r="C427" s="248"/>
      <c r="D427" s="242" t="s">
        <v>172</v>
      </c>
      <c r="E427" s="249" t="s">
        <v>1</v>
      </c>
      <c r="F427" s="250" t="s">
        <v>1239</v>
      </c>
      <c r="G427" s="248"/>
      <c r="H427" s="251">
        <v>12</v>
      </c>
      <c r="I427" s="252"/>
      <c r="J427" s="248"/>
      <c r="K427" s="248"/>
      <c r="L427" s="253"/>
      <c r="M427" s="254"/>
      <c r="N427" s="255"/>
      <c r="O427" s="255"/>
      <c r="P427" s="255"/>
      <c r="Q427" s="255"/>
      <c r="R427" s="255"/>
      <c r="S427" s="255"/>
      <c r="T427" s="25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7" t="s">
        <v>172</v>
      </c>
      <c r="AU427" s="257" t="s">
        <v>87</v>
      </c>
      <c r="AV427" s="13" t="s">
        <v>87</v>
      </c>
      <c r="AW427" s="13" t="s">
        <v>30</v>
      </c>
      <c r="AX427" s="13" t="s">
        <v>74</v>
      </c>
      <c r="AY427" s="257" t="s">
        <v>155</v>
      </c>
    </row>
    <row r="428" s="14" customFormat="1">
      <c r="A428" s="14"/>
      <c r="B428" s="258"/>
      <c r="C428" s="259"/>
      <c r="D428" s="242" t="s">
        <v>172</v>
      </c>
      <c r="E428" s="260" t="s">
        <v>1</v>
      </c>
      <c r="F428" s="261" t="s">
        <v>174</v>
      </c>
      <c r="G428" s="259"/>
      <c r="H428" s="262">
        <v>12</v>
      </c>
      <c r="I428" s="263"/>
      <c r="J428" s="259"/>
      <c r="K428" s="259"/>
      <c r="L428" s="264"/>
      <c r="M428" s="265"/>
      <c r="N428" s="266"/>
      <c r="O428" s="266"/>
      <c r="P428" s="266"/>
      <c r="Q428" s="266"/>
      <c r="R428" s="266"/>
      <c r="S428" s="266"/>
      <c r="T428" s="26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8" t="s">
        <v>172</v>
      </c>
      <c r="AU428" s="268" t="s">
        <v>87</v>
      </c>
      <c r="AV428" s="14" t="s">
        <v>162</v>
      </c>
      <c r="AW428" s="14" t="s">
        <v>30</v>
      </c>
      <c r="AX428" s="14" t="s">
        <v>81</v>
      </c>
      <c r="AY428" s="268" t="s">
        <v>155</v>
      </c>
    </row>
    <row r="429" s="2" customFormat="1" ht="55.5" customHeight="1">
      <c r="A429" s="38"/>
      <c r="B429" s="39"/>
      <c r="C429" s="228" t="s">
        <v>494</v>
      </c>
      <c r="D429" s="228" t="s">
        <v>158</v>
      </c>
      <c r="E429" s="229" t="s">
        <v>1240</v>
      </c>
      <c r="F429" s="230" t="s">
        <v>1241</v>
      </c>
      <c r="G429" s="231" t="s">
        <v>170</v>
      </c>
      <c r="H429" s="232">
        <v>6</v>
      </c>
      <c r="I429" s="233"/>
      <c r="J429" s="234">
        <f>ROUND(I429*H429,2)</f>
        <v>0</v>
      </c>
      <c r="K429" s="235"/>
      <c r="L429" s="44"/>
      <c r="M429" s="236" t="s">
        <v>1</v>
      </c>
      <c r="N429" s="237" t="s">
        <v>42</v>
      </c>
      <c r="O429" s="92"/>
      <c r="P429" s="238">
        <f>O429*H429</f>
        <v>0</v>
      </c>
      <c r="Q429" s="238">
        <v>6.9999999999999994E-05</v>
      </c>
      <c r="R429" s="238">
        <f>Q429*H429</f>
        <v>0.00041999999999999996</v>
      </c>
      <c r="S429" s="238">
        <v>0</v>
      </c>
      <c r="T429" s="239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40" t="s">
        <v>193</v>
      </c>
      <c r="AT429" s="240" t="s">
        <v>158</v>
      </c>
      <c r="AU429" s="240" t="s">
        <v>87</v>
      </c>
      <c r="AY429" s="17" t="s">
        <v>155</v>
      </c>
      <c r="BE429" s="241">
        <f>IF(N429="základní",J429,0)</f>
        <v>0</v>
      </c>
      <c r="BF429" s="241">
        <f>IF(N429="snížená",J429,0)</f>
        <v>0</v>
      </c>
      <c r="BG429" s="241">
        <f>IF(N429="zákl. přenesená",J429,0)</f>
        <v>0</v>
      </c>
      <c r="BH429" s="241">
        <f>IF(N429="sníž. přenesená",J429,0)</f>
        <v>0</v>
      </c>
      <c r="BI429" s="241">
        <f>IF(N429="nulová",J429,0)</f>
        <v>0</v>
      </c>
      <c r="BJ429" s="17" t="s">
        <v>163</v>
      </c>
      <c r="BK429" s="241">
        <f>ROUND(I429*H429,2)</f>
        <v>0</v>
      </c>
      <c r="BL429" s="17" t="s">
        <v>193</v>
      </c>
      <c r="BM429" s="240" t="s">
        <v>487</v>
      </c>
    </row>
    <row r="430" s="2" customFormat="1">
      <c r="A430" s="38"/>
      <c r="B430" s="39"/>
      <c r="C430" s="40"/>
      <c r="D430" s="242" t="s">
        <v>164</v>
      </c>
      <c r="E430" s="40"/>
      <c r="F430" s="243" t="s">
        <v>1241</v>
      </c>
      <c r="G430" s="40"/>
      <c r="H430" s="40"/>
      <c r="I430" s="244"/>
      <c r="J430" s="40"/>
      <c r="K430" s="40"/>
      <c r="L430" s="44"/>
      <c r="M430" s="245"/>
      <c r="N430" s="246"/>
      <c r="O430" s="92"/>
      <c r="P430" s="92"/>
      <c r="Q430" s="92"/>
      <c r="R430" s="92"/>
      <c r="S430" s="92"/>
      <c r="T430" s="93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164</v>
      </c>
      <c r="AU430" s="17" t="s">
        <v>87</v>
      </c>
    </row>
    <row r="431" s="13" customFormat="1">
      <c r="A431" s="13"/>
      <c r="B431" s="247"/>
      <c r="C431" s="248"/>
      <c r="D431" s="242" t="s">
        <v>172</v>
      </c>
      <c r="E431" s="249" t="s">
        <v>1</v>
      </c>
      <c r="F431" s="250" t="s">
        <v>1242</v>
      </c>
      <c r="G431" s="248"/>
      <c r="H431" s="251">
        <v>6</v>
      </c>
      <c r="I431" s="252"/>
      <c r="J431" s="248"/>
      <c r="K431" s="248"/>
      <c r="L431" s="253"/>
      <c r="M431" s="254"/>
      <c r="N431" s="255"/>
      <c r="O431" s="255"/>
      <c r="P431" s="255"/>
      <c r="Q431" s="255"/>
      <c r="R431" s="255"/>
      <c r="S431" s="255"/>
      <c r="T431" s="25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7" t="s">
        <v>172</v>
      </c>
      <c r="AU431" s="257" t="s">
        <v>87</v>
      </c>
      <c r="AV431" s="13" t="s">
        <v>87</v>
      </c>
      <c r="AW431" s="13" t="s">
        <v>30</v>
      </c>
      <c r="AX431" s="13" t="s">
        <v>74</v>
      </c>
      <c r="AY431" s="257" t="s">
        <v>155</v>
      </c>
    </row>
    <row r="432" s="14" customFormat="1">
      <c r="A432" s="14"/>
      <c r="B432" s="258"/>
      <c r="C432" s="259"/>
      <c r="D432" s="242" t="s">
        <v>172</v>
      </c>
      <c r="E432" s="260" t="s">
        <v>1</v>
      </c>
      <c r="F432" s="261" t="s">
        <v>174</v>
      </c>
      <c r="G432" s="259"/>
      <c r="H432" s="262">
        <v>6</v>
      </c>
      <c r="I432" s="263"/>
      <c r="J432" s="259"/>
      <c r="K432" s="259"/>
      <c r="L432" s="264"/>
      <c r="M432" s="265"/>
      <c r="N432" s="266"/>
      <c r="O432" s="266"/>
      <c r="P432" s="266"/>
      <c r="Q432" s="266"/>
      <c r="R432" s="266"/>
      <c r="S432" s="266"/>
      <c r="T432" s="26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8" t="s">
        <v>172</v>
      </c>
      <c r="AU432" s="268" t="s">
        <v>87</v>
      </c>
      <c r="AV432" s="14" t="s">
        <v>162</v>
      </c>
      <c r="AW432" s="14" t="s">
        <v>30</v>
      </c>
      <c r="AX432" s="14" t="s">
        <v>81</v>
      </c>
      <c r="AY432" s="268" t="s">
        <v>155</v>
      </c>
    </row>
    <row r="433" s="2" customFormat="1" ht="21.75" customHeight="1">
      <c r="A433" s="38"/>
      <c r="B433" s="39"/>
      <c r="C433" s="228" t="s">
        <v>327</v>
      </c>
      <c r="D433" s="228" t="s">
        <v>158</v>
      </c>
      <c r="E433" s="229" t="s">
        <v>421</v>
      </c>
      <c r="F433" s="230" t="s">
        <v>422</v>
      </c>
      <c r="G433" s="231" t="s">
        <v>161</v>
      </c>
      <c r="H433" s="232">
        <v>7</v>
      </c>
      <c r="I433" s="233"/>
      <c r="J433" s="234">
        <f>ROUND(I433*H433,2)</f>
        <v>0</v>
      </c>
      <c r="K433" s="235"/>
      <c r="L433" s="44"/>
      <c r="M433" s="236" t="s">
        <v>1</v>
      </c>
      <c r="N433" s="237" t="s">
        <v>42</v>
      </c>
      <c r="O433" s="92"/>
      <c r="P433" s="238">
        <f>O433*H433</f>
        <v>0</v>
      </c>
      <c r="Q433" s="238">
        <v>0</v>
      </c>
      <c r="R433" s="238">
        <f>Q433*H433</f>
        <v>0</v>
      </c>
      <c r="S433" s="238">
        <v>0</v>
      </c>
      <c r="T433" s="239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40" t="s">
        <v>193</v>
      </c>
      <c r="AT433" s="240" t="s">
        <v>158</v>
      </c>
      <c r="AU433" s="240" t="s">
        <v>87</v>
      </c>
      <c r="AY433" s="17" t="s">
        <v>155</v>
      </c>
      <c r="BE433" s="241">
        <f>IF(N433="základní",J433,0)</f>
        <v>0</v>
      </c>
      <c r="BF433" s="241">
        <f>IF(N433="snížená",J433,0)</f>
        <v>0</v>
      </c>
      <c r="BG433" s="241">
        <f>IF(N433="zákl. přenesená",J433,0)</f>
        <v>0</v>
      </c>
      <c r="BH433" s="241">
        <f>IF(N433="sníž. přenesená",J433,0)</f>
        <v>0</v>
      </c>
      <c r="BI433" s="241">
        <f>IF(N433="nulová",J433,0)</f>
        <v>0</v>
      </c>
      <c r="BJ433" s="17" t="s">
        <v>163</v>
      </c>
      <c r="BK433" s="241">
        <f>ROUND(I433*H433,2)</f>
        <v>0</v>
      </c>
      <c r="BL433" s="17" t="s">
        <v>193</v>
      </c>
      <c r="BM433" s="240" t="s">
        <v>1243</v>
      </c>
    </row>
    <row r="434" s="2" customFormat="1">
      <c r="A434" s="38"/>
      <c r="B434" s="39"/>
      <c r="C434" s="40"/>
      <c r="D434" s="242" t="s">
        <v>164</v>
      </c>
      <c r="E434" s="40"/>
      <c r="F434" s="243" t="s">
        <v>422</v>
      </c>
      <c r="G434" s="40"/>
      <c r="H434" s="40"/>
      <c r="I434" s="244"/>
      <c r="J434" s="40"/>
      <c r="K434" s="40"/>
      <c r="L434" s="44"/>
      <c r="M434" s="245"/>
      <c r="N434" s="246"/>
      <c r="O434" s="92"/>
      <c r="P434" s="92"/>
      <c r="Q434" s="92"/>
      <c r="R434" s="92"/>
      <c r="S434" s="92"/>
      <c r="T434" s="93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164</v>
      </c>
      <c r="AU434" s="17" t="s">
        <v>87</v>
      </c>
    </row>
    <row r="435" s="13" customFormat="1">
      <c r="A435" s="13"/>
      <c r="B435" s="247"/>
      <c r="C435" s="248"/>
      <c r="D435" s="242" t="s">
        <v>172</v>
      </c>
      <c r="E435" s="249" t="s">
        <v>1</v>
      </c>
      <c r="F435" s="250" t="s">
        <v>424</v>
      </c>
      <c r="G435" s="248"/>
      <c r="H435" s="251">
        <v>7</v>
      </c>
      <c r="I435" s="252"/>
      <c r="J435" s="248"/>
      <c r="K435" s="248"/>
      <c r="L435" s="253"/>
      <c r="M435" s="254"/>
      <c r="N435" s="255"/>
      <c r="O435" s="255"/>
      <c r="P435" s="255"/>
      <c r="Q435" s="255"/>
      <c r="R435" s="255"/>
      <c r="S435" s="255"/>
      <c r="T435" s="25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7" t="s">
        <v>172</v>
      </c>
      <c r="AU435" s="257" t="s">
        <v>87</v>
      </c>
      <c r="AV435" s="13" t="s">
        <v>87</v>
      </c>
      <c r="AW435" s="13" t="s">
        <v>30</v>
      </c>
      <c r="AX435" s="13" t="s">
        <v>74</v>
      </c>
      <c r="AY435" s="257" t="s">
        <v>155</v>
      </c>
    </row>
    <row r="436" s="14" customFormat="1">
      <c r="A436" s="14"/>
      <c r="B436" s="258"/>
      <c r="C436" s="259"/>
      <c r="D436" s="242" t="s">
        <v>172</v>
      </c>
      <c r="E436" s="260" t="s">
        <v>1</v>
      </c>
      <c r="F436" s="261" t="s">
        <v>174</v>
      </c>
      <c r="G436" s="259"/>
      <c r="H436" s="262">
        <v>7</v>
      </c>
      <c r="I436" s="263"/>
      <c r="J436" s="259"/>
      <c r="K436" s="259"/>
      <c r="L436" s="264"/>
      <c r="M436" s="265"/>
      <c r="N436" s="266"/>
      <c r="O436" s="266"/>
      <c r="P436" s="266"/>
      <c r="Q436" s="266"/>
      <c r="R436" s="266"/>
      <c r="S436" s="266"/>
      <c r="T436" s="26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8" t="s">
        <v>172</v>
      </c>
      <c r="AU436" s="268" t="s">
        <v>87</v>
      </c>
      <c r="AV436" s="14" t="s">
        <v>162</v>
      </c>
      <c r="AW436" s="14" t="s">
        <v>30</v>
      </c>
      <c r="AX436" s="14" t="s">
        <v>81</v>
      </c>
      <c r="AY436" s="268" t="s">
        <v>155</v>
      </c>
    </row>
    <row r="437" s="2" customFormat="1" ht="33" customHeight="1">
      <c r="A437" s="38"/>
      <c r="B437" s="39"/>
      <c r="C437" s="228" t="s">
        <v>502</v>
      </c>
      <c r="D437" s="228" t="s">
        <v>158</v>
      </c>
      <c r="E437" s="229" t="s">
        <v>425</v>
      </c>
      <c r="F437" s="230" t="s">
        <v>426</v>
      </c>
      <c r="G437" s="231" t="s">
        <v>161</v>
      </c>
      <c r="H437" s="232">
        <v>5</v>
      </c>
      <c r="I437" s="233"/>
      <c r="J437" s="234">
        <f>ROUND(I437*H437,2)</f>
        <v>0</v>
      </c>
      <c r="K437" s="235"/>
      <c r="L437" s="44"/>
      <c r="M437" s="236" t="s">
        <v>1</v>
      </c>
      <c r="N437" s="237" t="s">
        <v>42</v>
      </c>
      <c r="O437" s="92"/>
      <c r="P437" s="238">
        <f>O437*H437</f>
        <v>0</v>
      </c>
      <c r="Q437" s="238">
        <v>0.00040000000000000002</v>
      </c>
      <c r="R437" s="238">
        <f>Q437*H437</f>
        <v>0.002</v>
      </c>
      <c r="S437" s="238">
        <v>0</v>
      </c>
      <c r="T437" s="239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40" t="s">
        <v>193</v>
      </c>
      <c r="AT437" s="240" t="s">
        <v>158</v>
      </c>
      <c r="AU437" s="240" t="s">
        <v>87</v>
      </c>
      <c r="AY437" s="17" t="s">
        <v>155</v>
      </c>
      <c r="BE437" s="241">
        <f>IF(N437="základní",J437,0)</f>
        <v>0</v>
      </c>
      <c r="BF437" s="241">
        <f>IF(N437="snížená",J437,0)</f>
        <v>0</v>
      </c>
      <c r="BG437" s="241">
        <f>IF(N437="zákl. přenesená",J437,0)</f>
        <v>0</v>
      </c>
      <c r="BH437" s="241">
        <f>IF(N437="sníž. přenesená",J437,0)</f>
        <v>0</v>
      </c>
      <c r="BI437" s="241">
        <f>IF(N437="nulová",J437,0)</f>
        <v>0</v>
      </c>
      <c r="BJ437" s="17" t="s">
        <v>163</v>
      </c>
      <c r="BK437" s="241">
        <f>ROUND(I437*H437,2)</f>
        <v>0</v>
      </c>
      <c r="BL437" s="17" t="s">
        <v>193</v>
      </c>
      <c r="BM437" s="240" t="s">
        <v>497</v>
      </c>
    </row>
    <row r="438" s="2" customFormat="1">
      <c r="A438" s="38"/>
      <c r="B438" s="39"/>
      <c r="C438" s="40"/>
      <c r="D438" s="242" t="s">
        <v>164</v>
      </c>
      <c r="E438" s="40"/>
      <c r="F438" s="243" t="s">
        <v>426</v>
      </c>
      <c r="G438" s="40"/>
      <c r="H438" s="40"/>
      <c r="I438" s="244"/>
      <c r="J438" s="40"/>
      <c r="K438" s="40"/>
      <c r="L438" s="44"/>
      <c r="M438" s="245"/>
      <c r="N438" s="246"/>
      <c r="O438" s="92"/>
      <c r="P438" s="92"/>
      <c r="Q438" s="92"/>
      <c r="R438" s="92"/>
      <c r="S438" s="92"/>
      <c r="T438" s="93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164</v>
      </c>
      <c r="AU438" s="17" t="s">
        <v>87</v>
      </c>
    </row>
    <row r="439" s="13" customFormat="1">
      <c r="A439" s="13"/>
      <c r="B439" s="247"/>
      <c r="C439" s="248"/>
      <c r="D439" s="242" t="s">
        <v>172</v>
      </c>
      <c r="E439" s="249" t="s">
        <v>1</v>
      </c>
      <c r="F439" s="250" t="s">
        <v>1244</v>
      </c>
      <c r="G439" s="248"/>
      <c r="H439" s="251">
        <v>5</v>
      </c>
      <c r="I439" s="252"/>
      <c r="J439" s="248"/>
      <c r="K439" s="248"/>
      <c r="L439" s="253"/>
      <c r="M439" s="254"/>
      <c r="N439" s="255"/>
      <c r="O439" s="255"/>
      <c r="P439" s="255"/>
      <c r="Q439" s="255"/>
      <c r="R439" s="255"/>
      <c r="S439" s="255"/>
      <c r="T439" s="25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7" t="s">
        <v>172</v>
      </c>
      <c r="AU439" s="257" t="s">
        <v>87</v>
      </c>
      <c r="AV439" s="13" t="s">
        <v>87</v>
      </c>
      <c r="AW439" s="13" t="s">
        <v>30</v>
      </c>
      <c r="AX439" s="13" t="s">
        <v>74</v>
      </c>
      <c r="AY439" s="257" t="s">
        <v>155</v>
      </c>
    </row>
    <row r="440" s="14" customFormat="1">
      <c r="A440" s="14"/>
      <c r="B440" s="258"/>
      <c r="C440" s="259"/>
      <c r="D440" s="242" t="s">
        <v>172</v>
      </c>
      <c r="E440" s="260" t="s">
        <v>1</v>
      </c>
      <c r="F440" s="261" t="s">
        <v>174</v>
      </c>
      <c r="G440" s="259"/>
      <c r="H440" s="262">
        <v>5</v>
      </c>
      <c r="I440" s="263"/>
      <c r="J440" s="259"/>
      <c r="K440" s="259"/>
      <c r="L440" s="264"/>
      <c r="M440" s="265"/>
      <c r="N440" s="266"/>
      <c r="O440" s="266"/>
      <c r="P440" s="266"/>
      <c r="Q440" s="266"/>
      <c r="R440" s="266"/>
      <c r="S440" s="266"/>
      <c r="T440" s="267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8" t="s">
        <v>172</v>
      </c>
      <c r="AU440" s="268" t="s">
        <v>87</v>
      </c>
      <c r="AV440" s="14" t="s">
        <v>162</v>
      </c>
      <c r="AW440" s="14" t="s">
        <v>30</v>
      </c>
      <c r="AX440" s="14" t="s">
        <v>81</v>
      </c>
      <c r="AY440" s="268" t="s">
        <v>155</v>
      </c>
    </row>
    <row r="441" s="2" customFormat="1" ht="33" customHeight="1">
      <c r="A441" s="38"/>
      <c r="B441" s="39"/>
      <c r="C441" s="228" t="s">
        <v>331</v>
      </c>
      <c r="D441" s="228" t="s">
        <v>158</v>
      </c>
      <c r="E441" s="229" t="s">
        <v>429</v>
      </c>
      <c r="F441" s="230" t="s">
        <v>430</v>
      </c>
      <c r="G441" s="231" t="s">
        <v>161</v>
      </c>
      <c r="H441" s="232">
        <v>1</v>
      </c>
      <c r="I441" s="233"/>
      <c r="J441" s="234">
        <f>ROUND(I441*H441,2)</f>
        <v>0</v>
      </c>
      <c r="K441" s="235"/>
      <c r="L441" s="44"/>
      <c r="M441" s="236" t="s">
        <v>1</v>
      </c>
      <c r="N441" s="237" t="s">
        <v>42</v>
      </c>
      <c r="O441" s="92"/>
      <c r="P441" s="238">
        <f>O441*H441</f>
        <v>0</v>
      </c>
      <c r="Q441" s="238">
        <v>0.00189</v>
      </c>
      <c r="R441" s="238">
        <f>Q441*H441</f>
        <v>0.00189</v>
      </c>
      <c r="S441" s="238">
        <v>0</v>
      </c>
      <c r="T441" s="239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40" t="s">
        <v>193</v>
      </c>
      <c r="AT441" s="240" t="s">
        <v>158</v>
      </c>
      <c r="AU441" s="240" t="s">
        <v>87</v>
      </c>
      <c r="AY441" s="17" t="s">
        <v>155</v>
      </c>
      <c r="BE441" s="241">
        <f>IF(N441="základní",J441,0)</f>
        <v>0</v>
      </c>
      <c r="BF441" s="241">
        <f>IF(N441="snížená",J441,0)</f>
        <v>0</v>
      </c>
      <c r="BG441" s="241">
        <f>IF(N441="zákl. přenesená",J441,0)</f>
        <v>0</v>
      </c>
      <c r="BH441" s="241">
        <f>IF(N441="sníž. přenesená",J441,0)</f>
        <v>0</v>
      </c>
      <c r="BI441" s="241">
        <f>IF(N441="nulová",J441,0)</f>
        <v>0</v>
      </c>
      <c r="BJ441" s="17" t="s">
        <v>163</v>
      </c>
      <c r="BK441" s="241">
        <f>ROUND(I441*H441,2)</f>
        <v>0</v>
      </c>
      <c r="BL441" s="17" t="s">
        <v>193</v>
      </c>
      <c r="BM441" s="240" t="s">
        <v>501</v>
      </c>
    </row>
    <row r="442" s="2" customFormat="1">
      <c r="A442" s="38"/>
      <c r="B442" s="39"/>
      <c r="C442" s="40"/>
      <c r="D442" s="242" t="s">
        <v>164</v>
      </c>
      <c r="E442" s="40"/>
      <c r="F442" s="243" t="s">
        <v>430</v>
      </c>
      <c r="G442" s="40"/>
      <c r="H442" s="40"/>
      <c r="I442" s="244"/>
      <c r="J442" s="40"/>
      <c r="K442" s="40"/>
      <c r="L442" s="44"/>
      <c r="M442" s="245"/>
      <c r="N442" s="246"/>
      <c r="O442" s="92"/>
      <c r="P442" s="92"/>
      <c r="Q442" s="92"/>
      <c r="R442" s="92"/>
      <c r="S442" s="92"/>
      <c r="T442" s="93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164</v>
      </c>
      <c r="AU442" s="17" t="s">
        <v>87</v>
      </c>
    </row>
    <row r="443" s="13" customFormat="1">
      <c r="A443" s="13"/>
      <c r="B443" s="247"/>
      <c r="C443" s="248"/>
      <c r="D443" s="242" t="s">
        <v>172</v>
      </c>
      <c r="E443" s="249" t="s">
        <v>1</v>
      </c>
      <c r="F443" s="250" t="s">
        <v>81</v>
      </c>
      <c r="G443" s="248"/>
      <c r="H443" s="251">
        <v>1</v>
      </c>
      <c r="I443" s="252"/>
      <c r="J443" s="248"/>
      <c r="K443" s="248"/>
      <c r="L443" s="253"/>
      <c r="M443" s="254"/>
      <c r="N443" s="255"/>
      <c r="O443" s="255"/>
      <c r="P443" s="255"/>
      <c r="Q443" s="255"/>
      <c r="R443" s="255"/>
      <c r="S443" s="255"/>
      <c r="T443" s="25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7" t="s">
        <v>172</v>
      </c>
      <c r="AU443" s="257" t="s">
        <v>87</v>
      </c>
      <c r="AV443" s="13" t="s">
        <v>87</v>
      </c>
      <c r="AW443" s="13" t="s">
        <v>30</v>
      </c>
      <c r="AX443" s="13" t="s">
        <v>74</v>
      </c>
      <c r="AY443" s="257" t="s">
        <v>155</v>
      </c>
    </row>
    <row r="444" s="14" customFormat="1">
      <c r="A444" s="14"/>
      <c r="B444" s="258"/>
      <c r="C444" s="259"/>
      <c r="D444" s="242" t="s">
        <v>172</v>
      </c>
      <c r="E444" s="260" t="s">
        <v>1</v>
      </c>
      <c r="F444" s="261" t="s">
        <v>174</v>
      </c>
      <c r="G444" s="259"/>
      <c r="H444" s="262">
        <v>1</v>
      </c>
      <c r="I444" s="263"/>
      <c r="J444" s="259"/>
      <c r="K444" s="259"/>
      <c r="L444" s="264"/>
      <c r="M444" s="265"/>
      <c r="N444" s="266"/>
      <c r="O444" s="266"/>
      <c r="P444" s="266"/>
      <c r="Q444" s="266"/>
      <c r="R444" s="266"/>
      <c r="S444" s="266"/>
      <c r="T444" s="267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8" t="s">
        <v>172</v>
      </c>
      <c r="AU444" s="268" t="s">
        <v>87</v>
      </c>
      <c r="AV444" s="14" t="s">
        <v>162</v>
      </c>
      <c r="AW444" s="14" t="s">
        <v>30</v>
      </c>
      <c r="AX444" s="14" t="s">
        <v>81</v>
      </c>
      <c r="AY444" s="268" t="s">
        <v>155</v>
      </c>
    </row>
    <row r="445" s="2" customFormat="1" ht="33" customHeight="1">
      <c r="A445" s="38"/>
      <c r="B445" s="39"/>
      <c r="C445" s="228" t="s">
        <v>509</v>
      </c>
      <c r="D445" s="228" t="s">
        <v>158</v>
      </c>
      <c r="E445" s="229" t="s">
        <v>432</v>
      </c>
      <c r="F445" s="230" t="s">
        <v>433</v>
      </c>
      <c r="G445" s="231" t="s">
        <v>170</v>
      </c>
      <c r="H445" s="232">
        <v>18</v>
      </c>
      <c r="I445" s="233"/>
      <c r="J445" s="234">
        <f>ROUND(I445*H445,2)</f>
        <v>0</v>
      </c>
      <c r="K445" s="235"/>
      <c r="L445" s="44"/>
      <c r="M445" s="236" t="s">
        <v>1</v>
      </c>
      <c r="N445" s="237" t="s">
        <v>42</v>
      </c>
      <c r="O445" s="92"/>
      <c r="P445" s="238">
        <f>O445*H445</f>
        <v>0</v>
      </c>
      <c r="Q445" s="238">
        <v>0.00019000000000000001</v>
      </c>
      <c r="R445" s="238">
        <f>Q445*H445</f>
        <v>0.0034200000000000003</v>
      </c>
      <c r="S445" s="238">
        <v>0</v>
      </c>
      <c r="T445" s="239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40" t="s">
        <v>193</v>
      </c>
      <c r="AT445" s="240" t="s">
        <v>158</v>
      </c>
      <c r="AU445" s="240" t="s">
        <v>87</v>
      </c>
      <c r="AY445" s="17" t="s">
        <v>155</v>
      </c>
      <c r="BE445" s="241">
        <f>IF(N445="základní",J445,0)</f>
        <v>0</v>
      </c>
      <c r="BF445" s="241">
        <f>IF(N445="snížená",J445,0)</f>
        <v>0</v>
      </c>
      <c r="BG445" s="241">
        <f>IF(N445="zákl. přenesená",J445,0)</f>
        <v>0</v>
      </c>
      <c r="BH445" s="241">
        <f>IF(N445="sníž. přenesená",J445,0)</f>
        <v>0</v>
      </c>
      <c r="BI445" s="241">
        <f>IF(N445="nulová",J445,0)</f>
        <v>0</v>
      </c>
      <c r="BJ445" s="17" t="s">
        <v>163</v>
      </c>
      <c r="BK445" s="241">
        <f>ROUND(I445*H445,2)</f>
        <v>0</v>
      </c>
      <c r="BL445" s="17" t="s">
        <v>193</v>
      </c>
      <c r="BM445" s="240" t="s">
        <v>505</v>
      </c>
    </row>
    <row r="446" s="2" customFormat="1">
      <c r="A446" s="38"/>
      <c r="B446" s="39"/>
      <c r="C446" s="40"/>
      <c r="D446" s="242" t="s">
        <v>164</v>
      </c>
      <c r="E446" s="40"/>
      <c r="F446" s="243" t="s">
        <v>433</v>
      </c>
      <c r="G446" s="40"/>
      <c r="H446" s="40"/>
      <c r="I446" s="244"/>
      <c r="J446" s="40"/>
      <c r="K446" s="40"/>
      <c r="L446" s="44"/>
      <c r="M446" s="245"/>
      <c r="N446" s="246"/>
      <c r="O446" s="92"/>
      <c r="P446" s="92"/>
      <c r="Q446" s="92"/>
      <c r="R446" s="92"/>
      <c r="S446" s="92"/>
      <c r="T446" s="93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164</v>
      </c>
      <c r="AU446" s="17" t="s">
        <v>87</v>
      </c>
    </row>
    <row r="447" s="13" customFormat="1">
      <c r="A447" s="13"/>
      <c r="B447" s="247"/>
      <c r="C447" s="248"/>
      <c r="D447" s="242" t="s">
        <v>172</v>
      </c>
      <c r="E447" s="249" t="s">
        <v>1</v>
      </c>
      <c r="F447" s="250" t="s">
        <v>1245</v>
      </c>
      <c r="G447" s="248"/>
      <c r="H447" s="251">
        <v>18</v>
      </c>
      <c r="I447" s="252"/>
      <c r="J447" s="248"/>
      <c r="K447" s="248"/>
      <c r="L447" s="253"/>
      <c r="M447" s="254"/>
      <c r="N447" s="255"/>
      <c r="O447" s="255"/>
      <c r="P447" s="255"/>
      <c r="Q447" s="255"/>
      <c r="R447" s="255"/>
      <c r="S447" s="255"/>
      <c r="T447" s="25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7" t="s">
        <v>172</v>
      </c>
      <c r="AU447" s="257" t="s">
        <v>87</v>
      </c>
      <c r="AV447" s="13" t="s">
        <v>87</v>
      </c>
      <c r="AW447" s="13" t="s">
        <v>30</v>
      </c>
      <c r="AX447" s="13" t="s">
        <v>74</v>
      </c>
      <c r="AY447" s="257" t="s">
        <v>155</v>
      </c>
    </row>
    <row r="448" s="14" customFormat="1">
      <c r="A448" s="14"/>
      <c r="B448" s="258"/>
      <c r="C448" s="259"/>
      <c r="D448" s="242" t="s">
        <v>172</v>
      </c>
      <c r="E448" s="260" t="s">
        <v>1</v>
      </c>
      <c r="F448" s="261" t="s">
        <v>174</v>
      </c>
      <c r="G448" s="259"/>
      <c r="H448" s="262">
        <v>18</v>
      </c>
      <c r="I448" s="263"/>
      <c r="J448" s="259"/>
      <c r="K448" s="259"/>
      <c r="L448" s="264"/>
      <c r="M448" s="265"/>
      <c r="N448" s="266"/>
      <c r="O448" s="266"/>
      <c r="P448" s="266"/>
      <c r="Q448" s="266"/>
      <c r="R448" s="266"/>
      <c r="S448" s="266"/>
      <c r="T448" s="267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8" t="s">
        <v>172</v>
      </c>
      <c r="AU448" s="268" t="s">
        <v>87</v>
      </c>
      <c r="AV448" s="14" t="s">
        <v>162</v>
      </c>
      <c r="AW448" s="14" t="s">
        <v>30</v>
      </c>
      <c r="AX448" s="14" t="s">
        <v>81</v>
      </c>
      <c r="AY448" s="268" t="s">
        <v>155</v>
      </c>
    </row>
    <row r="449" s="2" customFormat="1" ht="21.75" customHeight="1">
      <c r="A449" s="38"/>
      <c r="B449" s="39"/>
      <c r="C449" s="228" t="s">
        <v>334</v>
      </c>
      <c r="D449" s="228" t="s">
        <v>158</v>
      </c>
      <c r="E449" s="229" t="s">
        <v>436</v>
      </c>
      <c r="F449" s="230" t="s">
        <v>437</v>
      </c>
      <c r="G449" s="231" t="s">
        <v>227</v>
      </c>
      <c r="H449" s="232">
        <v>0.025999999999999999</v>
      </c>
      <c r="I449" s="233"/>
      <c r="J449" s="234">
        <f>ROUND(I449*H449,2)</f>
        <v>0</v>
      </c>
      <c r="K449" s="235"/>
      <c r="L449" s="44"/>
      <c r="M449" s="236" t="s">
        <v>1</v>
      </c>
      <c r="N449" s="237" t="s">
        <v>42</v>
      </c>
      <c r="O449" s="92"/>
      <c r="P449" s="238">
        <f>O449*H449</f>
        <v>0</v>
      </c>
      <c r="Q449" s="238">
        <v>0</v>
      </c>
      <c r="R449" s="238">
        <f>Q449*H449</f>
        <v>0</v>
      </c>
      <c r="S449" s="238">
        <v>0</v>
      </c>
      <c r="T449" s="239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40" t="s">
        <v>193</v>
      </c>
      <c r="AT449" s="240" t="s">
        <v>158</v>
      </c>
      <c r="AU449" s="240" t="s">
        <v>87</v>
      </c>
      <c r="AY449" s="17" t="s">
        <v>155</v>
      </c>
      <c r="BE449" s="241">
        <f>IF(N449="základní",J449,0)</f>
        <v>0</v>
      </c>
      <c r="BF449" s="241">
        <f>IF(N449="snížená",J449,0)</f>
        <v>0</v>
      </c>
      <c r="BG449" s="241">
        <f>IF(N449="zákl. přenesená",J449,0)</f>
        <v>0</v>
      </c>
      <c r="BH449" s="241">
        <f>IF(N449="sníž. přenesená",J449,0)</f>
        <v>0</v>
      </c>
      <c r="BI449" s="241">
        <f>IF(N449="nulová",J449,0)</f>
        <v>0</v>
      </c>
      <c r="BJ449" s="17" t="s">
        <v>163</v>
      </c>
      <c r="BK449" s="241">
        <f>ROUND(I449*H449,2)</f>
        <v>0</v>
      </c>
      <c r="BL449" s="17" t="s">
        <v>193</v>
      </c>
      <c r="BM449" s="240" t="s">
        <v>1246</v>
      </c>
    </row>
    <row r="450" s="2" customFormat="1">
      <c r="A450" s="38"/>
      <c r="B450" s="39"/>
      <c r="C450" s="40"/>
      <c r="D450" s="242" t="s">
        <v>164</v>
      </c>
      <c r="E450" s="40"/>
      <c r="F450" s="243" t="s">
        <v>439</v>
      </c>
      <c r="G450" s="40"/>
      <c r="H450" s="40"/>
      <c r="I450" s="244"/>
      <c r="J450" s="40"/>
      <c r="K450" s="40"/>
      <c r="L450" s="44"/>
      <c r="M450" s="245"/>
      <c r="N450" s="246"/>
      <c r="O450" s="92"/>
      <c r="P450" s="92"/>
      <c r="Q450" s="92"/>
      <c r="R450" s="92"/>
      <c r="S450" s="92"/>
      <c r="T450" s="93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164</v>
      </c>
      <c r="AU450" s="17" t="s">
        <v>87</v>
      </c>
    </row>
    <row r="451" s="12" customFormat="1" ht="22.8" customHeight="1">
      <c r="A451" s="12"/>
      <c r="B451" s="212"/>
      <c r="C451" s="213"/>
      <c r="D451" s="214" t="s">
        <v>73</v>
      </c>
      <c r="E451" s="226" t="s">
        <v>440</v>
      </c>
      <c r="F451" s="226" t="s">
        <v>441</v>
      </c>
      <c r="G451" s="213"/>
      <c r="H451" s="213"/>
      <c r="I451" s="216"/>
      <c r="J451" s="227">
        <f>BK451</f>
        <v>0</v>
      </c>
      <c r="K451" s="213"/>
      <c r="L451" s="218"/>
      <c r="M451" s="219"/>
      <c r="N451" s="220"/>
      <c r="O451" s="220"/>
      <c r="P451" s="221">
        <f>SUM(P452:P471)</f>
        <v>0</v>
      </c>
      <c r="Q451" s="220"/>
      <c r="R451" s="221">
        <f>SUM(R452:R471)</f>
        <v>0.073819999999999997</v>
      </c>
      <c r="S451" s="220"/>
      <c r="T451" s="222">
        <f>SUM(T452:T471)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23" t="s">
        <v>87</v>
      </c>
      <c r="AT451" s="224" t="s">
        <v>73</v>
      </c>
      <c r="AU451" s="224" t="s">
        <v>81</v>
      </c>
      <c r="AY451" s="223" t="s">
        <v>155</v>
      </c>
      <c r="BK451" s="225">
        <f>SUM(BK452:BK471)</f>
        <v>0</v>
      </c>
    </row>
    <row r="452" s="2" customFormat="1" ht="21.75" customHeight="1">
      <c r="A452" s="38"/>
      <c r="B452" s="39"/>
      <c r="C452" s="228" t="s">
        <v>520</v>
      </c>
      <c r="D452" s="228" t="s">
        <v>158</v>
      </c>
      <c r="E452" s="229" t="s">
        <v>442</v>
      </c>
      <c r="F452" s="230" t="s">
        <v>443</v>
      </c>
      <c r="G452" s="231" t="s">
        <v>444</v>
      </c>
      <c r="H452" s="232">
        <v>1</v>
      </c>
      <c r="I452" s="233"/>
      <c r="J452" s="234">
        <f>ROUND(I452*H452,2)</f>
        <v>0</v>
      </c>
      <c r="K452" s="235"/>
      <c r="L452" s="44"/>
      <c r="M452" s="236" t="s">
        <v>1</v>
      </c>
      <c r="N452" s="237" t="s">
        <v>42</v>
      </c>
      <c r="O452" s="92"/>
      <c r="P452" s="238">
        <f>O452*H452</f>
        <v>0</v>
      </c>
      <c r="Q452" s="238">
        <v>0.02894</v>
      </c>
      <c r="R452" s="238">
        <f>Q452*H452</f>
        <v>0.02894</v>
      </c>
      <c r="S452" s="238">
        <v>0</v>
      </c>
      <c r="T452" s="239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40" t="s">
        <v>193</v>
      </c>
      <c r="AT452" s="240" t="s">
        <v>158</v>
      </c>
      <c r="AU452" s="240" t="s">
        <v>87</v>
      </c>
      <c r="AY452" s="17" t="s">
        <v>155</v>
      </c>
      <c r="BE452" s="241">
        <f>IF(N452="základní",J452,0)</f>
        <v>0</v>
      </c>
      <c r="BF452" s="241">
        <f>IF(N452="snížená",J452,0)</f>
        <v>0</v>
      </c>
      <c r="BG452" s="241">
        <f>IF(N452="zákl. přenesená",J452,0)</f>
        <v>0</v>
      </c>
      <c r="BH452" s="241">
        <f>IF(N452="sníž. přenesená",J452,0)</f>
        <v>0</v>
      </c>
      <c r="BI452" s="241">
        <f>IF(N452="nulová",J452,0)</f>
        <v>0</v>
      </c>
      <c r="BJ452" s="17" t="s">
        <v>163</v>
      </c>
      <c r="BK452" s="241">
        <f>ROUND(I452*H452,2)</f>
        <v>0</v>
      </c>
      <c r="BL452" s="17" t="s">
        <v>193</v>
      </c>
      <c r="BM452" s="240" t="s">
        <v>518</v>
      </c>
    </row>
    <row r="453" s="2" customFormat="1">
      <c r="A453" s="38"/>
      <c r="B453" s="39"/>
      <c r="C453" s="40"/>
      <c r="D453" s="242" t="s">
        <v>164</v>
      </c>
      <c r="E453" s="40"/>
      <c r="F453" s="243" t="s">
        <v>443</v>
      </c>
      <c r="G453" s="40"/>
      <c r="H453" s="40"/>
      <c r="I453" s="244"/>
      <c r="J453" s="40"/>
      <c r="K453" s="40"/>
      <c r="L453" s="44"/>
      <c r="M453" s="245"/>
      <c r="N453" s="246"/>
      <c r="O453" s="92"/>
      <c r="P453" s="92"/>
      <c r="Q453" s="92"/>
      <c r="R453" s="92"/>
      <c r="S453" s="92"/>
      <c r="T453" s="93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164</v>
      </c>
      <c r="AU453" s="17" t="s">
        <v>87</v>
      </c>
    </row>
    <row r="454" s="2" customFormat="1" ht="33" customHeight="1">
      <c r="A454" s="38"/>
      <c r="B454" s="39"/>
      <c r="C454" s="228" t="s">
        <v>339</v>
      </c>
      <c r="D454" s="228" t="s">
        <v>158</v>
      </c>
      <c r="E454" s="229" t="s">
        <v>447</v>
      </c>
      <c r="F454" s="230" t="s">
        <v>448</v>
      </c>
      <c r="G454" s="231" t="s">
        <v>444</v>
      </c>
      <c r="H454" s="232">
        <v>1</v>
      </c>
      <c r="I454" s="233"/>
      <c r="J454" s="234">
        <f>ROUND(I454*H454,2)</f>
        <v>0</v>
      </c>
      <c r="K454" s="235"/>
      <c r="L454" s="44"/>
      <c r="M454" s="236" t="s">
        <v>1</v>
      </c>
      <c r="N454" s="237" t="s">
        <v>42</v>
      </c>
      <c r="O454" s="92"/>
      <c r="P454" s="238">
        <f>O454*H454</f>
        <v>0</v>
      </c>
      <c r="Q454" s="238">
        <v>0.014970000000000001</v>
      </c>
      <c r="R454" s="238">
        <f>Q454*H454</f>
        <v>0.014970000000000001</v>
      </c>
      <c r="S454" s="238">
        <v>0</v>
      </c>
      <c r="T454" s="239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40" t="s">
        <v>193</v>
      </c>
      <c r="AT454" s="240" t="s">
        <v>158</v>
      </c>
      <c r="AU454" s="240" t="s">
        <v>87</v>
      </c>
      <c r="AY454" s="17" t="s">
        <v>155</v>
      </c>
      <c r="BE454" s="241">
        <f>IF(N454="základní",J454,0)</f>
        <v>0</v>
      </c>
      <c r="BF454" s="241">
        <f>IF(N454="snížená",J454,0)</f>
        <v>0</v>
      </c>
      <c r="BG454" s="241">
        <f>IF(N454="zákl. přenesená",J454,0)</f>
        <v>0</v>
      </c>
      <c r="BH454" s="241">
        <f>IF(N454="sníž. přenesená",J454,0)</f>
        <v>0</v>
      </c>
      <c r="BI454" s="241">
        <f>IF(N454="nulová",J454,0)</f>
        <v>0</v>
      </c>
      <c r="BJ454" s="17" t="s">
        <v>163</v>
      </c>
      <c r="BK454" s="241">
        <f>ROUND(I454*H454,2)</f>
        <v>0</v>
      </c>
      <c r="BL454" s="17" t="s">
        <v>193</v>
      </c>
      <c r="BM454" s="240" t="s">
        <v>523</v>
      </c>
    </row>
    <row r="455" s="2" customFormat="1">
      <c r="A455" s="38"/>
      <c r="B455" s="39"/>
      <c r="C455" s="40"/>
      <c r="D455" s="242" t="s">
        <v>164</v>
      </c>
      <c r="E455" s="40"/>
      <c r="F455" s="243" t="s">
        <v>448</v>
      </c>
      <c r="G455" s="40"/>
      <c r="H455" s="40"/>
      <c r="I455" s="244"/>
      <c r="J455" s="40"/>
      <c r="K455" s="40"/>
      <c r="L455" s="44"/>
      <c r="M455" s="245"/>
      <c r="N455" s="246"/>
      <c r="O455" s="92"/>
      <c r="P455" s="92"/>
      <c r="Q455" s="92"/>
      <c r="R455" s="92"/>
      <c r="S455" s="92"/>
      <c r="T455" s="93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164</v>
      </c>
      <c r="AU455" s="17" t="s">
        <v>87</v>
      </c>
    </row>
    <row r="456" s="2" customFormat="1" ht="21.75" customHeight="1">
      <c r="A456" s="38"/>
      <c r="B456" s="39"/>
      <c r="C456" s="228" t="s">
        <v>529</v>
      </c>
      <c r="D456" s="228" t="s">
        <v>158</v>
      </c>
      <c r="E456" s="229" t="s">
        <v>1247</v>
      </c>
      <c r="F456" s="230" t="s">
        <v>1248</v>
      </c>
      <c r="G456" s="231" t="s">
        <v>444</v>
      </c>
      <c r="H456" s="232">
        <v>1</v>
      </c>
      <c r="I456" s="233"/>
      <c r="J456" s="234">
        <f>ROUND(I456*H456,2)</f>
        <v>0</v>
      </c>
      <c r="K456" s="235"/>
      <c r="L456" s="44"/>
      <c r="M456" s="236" t="s">
        <v>1</v>
      </c>
      <c r="N456" s="237" t="s">
        <v>42</v>
      </c>
      <c r="O456" s="92"/>
      <c r="P456" s="238">
        <f>O456*H456</f>
        <v>0</v>
      </c>
      <c r="Q456" s="238">
        <v>0.019570000000000001</v>
      </c>
      <c r="R456" s="238">
        <f>Q456*H456</f>
        <v>0.019570000000000001</v>
      </c>
      <c r="S456" s="238">
        <v>0</v>
      </c>
      <c r="T456" s="239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40" t="s">
        <v>193</v>
      </c>
      <c r="AT456" s="240" t="s">
        <v>158</v>
      </c>
      <c r="AU456" s="240" t="s">
        <v>87</v>
      </c>
      <c r="AY456" s="17" t="s">
        <v>155</v>
      </c>
      <c r="BE456" s="241">
        <f>IF(N456="základní",J456,0)</f>
        <v>0</v>
      </c>
      <c r="BF456" s="241">
        <f>IF(N456="snížená",J456,0)</f>
        <v>0</v>
      </c>
      <c r="BG456" s="241">
        <f>IF(N456="zákl. přenesená",J456,0)</f>
        <v>0</v>
      </c>
      <c r="BH456" s="241">
        <f>IF(N456="sníž. přenesená",J456,0)</f>
        <v>0</v>
      </c>
      <c r="BI456" s="241">
        <f>IF(N456="nulová",J456,0)</f>
        <v>0</v>
      </c>
      <c r="BJ456" s="17" t="s">
        <v>163</v>
      </c>
      <c r="BK456" s="241">
        <f>ROUND(I456*H456,2)</f>
        <v>0</v>
      </c>
      <c r="BL456" s="17" t="s">
        <v>193</v>
      </c>
      <c r="BM456" s="240" t="s">
        <v>527</v>
      </c>
    </row>
    <row r="457" s="2" customFormat="1">
      <c r="A457" s="38"/>
      <c r="B457" s="39"/>
      <c r="C457" s="40"/>
      <c r="D457" s="242" t="s">
        <v>164</v>
      </c>
      <c r="E457" s="40"/>
      <c r="F457" s="243" t="s">
        <v>1248</v>
      </c>
      <c r="G457" s="40"/>
      <c r="H457" s="40"/>
      <c r="I457" s="244"/>
      <c r="J457" s="40"/>
      <c r="K457" s="40"/>
      <c r="L457" s="44"/>
      <c r="M457" s="245"/>
      <c r="N457" s="246"/>
      <c r="O457" s="92"/>
      <c r="P457" s="92"/>
      <c r="Q457" s="92"/>
      <c r="R457" s="92"/>
      <c r="S457" s="92"/>
      <c r="T457" s="93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164</v>
      </c>
      <c r="AU457" s="17" t="s">
        <v>87</v>
      </c>
    </row>
    <row r="458" s="2" customFormat="1" ht="21.75" customHeight="1">
      <c r="A458" s="38"/>
      <c r="B458" s="39"/>
      <c r="C458" s="228" t="s">
        <v>344</v>
      </c>
      <c r="D458" s="228" t="s">
        <v>158</v>
      </c>
      <c r="E458" s="229" t="s">
        <v>457</v>
      </c>
      <c r="F458" s="230" t="s">
        <v>458</v>
      </c>
      <c r="G458" s="231" t="s">
        <v>444</v>
      </c>
      <c r="H458" s="232">
        <v>5</v>
      </c>
      <c r="I458" s="233"/>
      <c r="J458" s="234">
        <f>ROUND(I458*H458,2)</f>
        <v>0</v>
      </c>
      <c r="K458" s="235"/>
      <c r="L458" s="44"/>
      <c r="M458" s="236" t="s">
        <v>1</v>
      </c>
      <c r="N458" s="237" t="s">
        <v>42</v>
      </c>
      <c r="O458" s="92"/>
      <c r="P458" s="238">
        <f>O458*H458</f>
        <v>0</v>
      </c>
      <c r="Q458" s="238">
        <v>0.00024000000000000001</v>
      </c>
      <c r="R458" s="238">
        <f>Q458*H458</f>
        <v>0.0012000000000000001</v>
      </c>
      <c r="S458" s="238">
        <v>0</v>
      </c>
      <c r="T458" s="239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40" t="s">
        <v>193</v>
      </c>
      <c r="AT458" s="240" t="s">
        <v>158</v>
      </c>
      <c r="AU458" s="240" t="s">
        <v>87</v>
      </c>
      <c r="AY458" s="17" t="s">
        <v>155</v>
      </c>
      <c r="BE458" s="241">
        <f>IF(N458="základní",J458,0)</f>
        <v>0</v>
      </c>
      <c r="BF458" s="241">
        <f>IF(N458="snížená",J458,0)</f>
        <v>0</v>
      </c>
      <c r="BG458" s="241">
        <f>IF(N458="zákl. přenesená",J458,0)</f>
        <v>0</v>
      </c>
      <c r="BH458" s="241">
        <f>IF(N458="sníž. přenesená",J458,0)</f>
        <v>0</v>
      </c>
      <c r="BI458" s="241">
        <f>IF(N458="nulová",J458,0)</f>
        <v>0</v>
      </c>
      <c r="BJ458" s="17" t="s">
        <v>163</v>
      </c>
      <c r="BK458" s="241">
        <f>ROUND(I458*H458,2)</f>
        <v>0</v>
      </c>
      <c r="BL458" s="17" t="s">
        <v>193</v>
      </c>
      <c r="BM458" s="240" t="s">
        <v>532</v>
      </c>
    </row>
    <row r="459" s="2" customFormat="1">
      <c r="A459" s="38"/>
      <c r="B459" s="39"/>
      <c r="C459" s="40"/>
      <c r="D459" s="242" t="s">
        <v>164</v>
      </c>
      <c r="E459" s="40"/>
      <c r="F459" s="243" t="s">
        <v>458</v>
      </c>
      <c r="G459" s="40"/>
      <c r="H459" s="40"/>
      <c r="I459" s="244"/>
      <c r="J459" s="40"/>
      <c r="K459" s="40"/>
      <c r="L459" s="44"/>
      <c r="M459" s="245"/>
      <c r="N459" s="246"/>
      <c r="O459" s="92"/>
      <c r="P459" s="92"/>
      <c r="Q459" s="92"/>
      <c r="R459" s="92"/>
      <c r="S459" s="92"/>
      <c r="T459" s="93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164</v>
      </c>
      <c r="AU459" s="17" t="s">
        <v>87</v>
      </c>
    </row>
    <row r="460" s="13" customFormat="1">
      <c r="A460" s="13"/>
      <c r="B460" s="247"/>
      <c r="C460" s="248"/>
      <c r="D460" s="242" t="s">
        <v>172</v>
      </c>
      <c r="E460" s="249" t="s">
        <v>1</v>
      </c>
      <c r="F460" s="250" t="s">
        <v>1244</v>
      </c>
      <c r="G460" s="248"/>
      <c r="H460" s="251">
        <v>5</v>
      </c>
      <c r="I460" s="252"/>
      <c r="J460" s="248"/>
      <c r="K460" s="248"/>
      <c r="L460" s="253"/>
      <c r="M460" s="254"/>
      <c r="N460" s="255"/>
      <c r="O460" s="255"/>
      <c r="P460" s="255"/>
      <c r="Q460" s="255"/>
      <c r="R460" s="255"/>
      <c r="S460" s="255"/>
      <c r="T460" s="25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7" t="s">
        <v>172</v>
      </c>
      <c r="AU460" s="257" t="s">
        <v>87</v>
      </c>
      <c r="AV460" s="13" t="s">
        <v>87</v>
      </c>
      <c r="AW460" s="13" t="s">
        <v>30</v>
      </c>
      <c r="AX460" s="13" t="s">
        <v>74</v>
      </c>
      <c r="AY460" s="257" t="s">
        <v>155</v>
      </c>
    </row>
    <row r="461" s="14" customFormat="1">
      <c r="A461" s="14"/>
      <c r="B461" s="258"/>
      <c r="C461" s="259"/>
      <c r="D461" s="242" t="s">
        <v>172</v>
      </c>
      <c r="E461" s="260" t="s">
        <v>1</v>
      </c>
      <c r="F461" s="261" t="s">
        <v>174</v>
      </c>
      <c r="G461" s="259"/>
      <c r="H461" s="262">
        <v>5</v>
      </c>
      <c r="I461" s="263"/>
      <c r="J461" s="259"/>
      <c r="K461" s="259"/>
      <c r="L461" s="264"/>
      <c r="M461" s="265"/>
      <c r="N461" s="266"/>
      <c r="O461" s="266"/>
      <c r="P461" s="266"/>
      <c r="Q461" s="266"/>
      <c r="R461" s="266"/>
      <c r="S461" s="266"/>
      <c r="T461" s="267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8" t="s">
        <v>172</v>
      </c>
      <c r="AU461" s="268" t="s">
        <v>87</v>
      </c>
      <c r="AV461" s="14" t="s">
        <v>162</v>
      </c>
      <c r="AW461" s="14" t="s">
        <v>30</v>
      </c>
      <c r="AX461" s="14" t="s">
        <v>81</v>
      </c>
      <c r="AY461" s="268" t="s">
        <v>155</v>
      </c>
    </row>
    <row r="462" s="2" customFormat="1" ht="21.75" customHeight="1">
      <c r="A462" s="38"/>
      <c r="B462" s="39"/>
      <c r="C462" s="228" t="s">
        <v>538</v>
      </c>
      <c r="D462" s="228" t="s">
        <v>158</v>
      </c>
      <c r="E462" s="229" t="s">
        <v>461</v>
      </c>
      <c r="F462" s="230" t="s">
        <v>462</v>
      </c>
      <c r="G462" s="231" t="s">
        <v>444</v>
      </c>
      <c r="H462" s="232">
        <v>1</v>
      </c>
      <c r="I462" s="233"/>
      <c r="J462" s="234">
        <f>ROUND(I462*H462,2)</f>
        <v>0</v>
      </c>
      <c r="K462" s="235"/>
      <c r="L462" s="44"/>
      <c r="M462" s="236" t="s">
        <v>1</v>
      </c>
      <c r="N462" s="237" t="s">
        <v>42</v>
      </c>
      <c r="O462" s="92"/>
      <c r="P462" s="238">
        <f>O462*H462</f>
        <v>0</v>
      </c>
      <c r="Q462" s="238">
        <v>0.0018</v>
      </c>
      <c r="R462" s="238">
        <f>Q462*H462</f>
        <v>0.0018</v>
      </c>
      <c r="S462" s="238">
        <v>0</v>
      </c>
      <c r="T462" s="239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40" t="s">
        <v>193</v>
      </c>
      <c r="AT462" s="240" t="s">
        <v>158</v>
      </c>
      <c r="AU462" s="240" t="s">
        <v>87</v>
      </c>
      <c r="AY462" s="17" t="s">
        <v>155</v>
      </c>
      <c r="BE462" s="241">
        <f>IF(N462="základní",J462,0)</f>
        <v>0</v>
      </c>
      <c r="BF462" s="241">
        <f>IF(N462="snížená",J462,0)</f>
        <v>0</v>
      </c>
      <c r="BG462" s="241">
        <f>IF(N462="zákl. přenesená",J462,0)</f>
        <v>0</v>
      </c>
      <c r="BH462" s="241">
        <f>IF(N462="sníž. přenesená",J462,0)</f>
        <v>0</v>
      </c>
      <c r="BI462" s="241">
        <f>IF(N462="nulová",J462,0)</f>
        <v>0</v>
      </c>
      <c r="BJ462" s="17" t="s">
        <v>163</v>
      </c>
      <c r="BK462" s="241">
        <f>ROUND(I462*H462,2)</f>
        <v>0</v>
      </c>
      <c r="BL462" s="17" t="s">
        <v>193</v>
      </c>
      <c r="BM462" s="240" t="s">
        <v>536</v>
      </c>
    </row>
    <row r="463" s="2" customFormat="1">
      <c r="A463" s="38"/>
      <c r="B463" s="39"/>
      <c r="C463" s="40"/>
      <c r="D463" s="242" t="s">
        <v>164</v>
      </c>
      <c r="E463" s="40"/>
      <c r="F463" s="243" t="s">
        <v>462</v>
      </c>
      <c r="G463" s="40"/>
      <c r="H463" s="40"/>
      <c r="I463" s="244"/>
      <c r="J463" s="40"/>
      <c r="K463" s="40"/>
      <c r="L463" s="44"/>
      <c r="M463" s="245"/>
      <c r="N463" s="246"/>
      <c r="O463" s="92"/>
      <c r="P463" s="92"/>
      <c r="Q463" s="92"/>
      <c r="R463" s="92"/>
      <c r="S463" s="92"/>
      <c r="T463" s="93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164</v>
      </c>
      <c r="AU463" s="17" t="s">
        <v>87</v>
      </c>
    </row>
    <row r="464" s="2" customFormat="1" ht="16.5" customHeight="1">
      <c r="A464" s="38"/>
      <c r="B464" s="39"/>
      <c r="C464" s="228" t="s">
        <v>356</v>
      </c>
      <c r="D464" s="228" t="s">
        <v>158</v>
      </c>
      <c r="E464" s="229" t="s">
        <v>464</v>
      </c>
      <c r="F464" s="230" t="s">
        <v>465</v>
      </c>
      <c r="G464" s="231" t="s">
        <v>444</v>
      </c>
      <c r="H464" s="232">
        <v>1</v>
      </c>
      <c r="I464" s="233"/>
      <c r="J464" s="234">
        <f>ROUND(I464*H464,2)</f>
        <v>0</v>
      </c>
      <c r="K464" s="235"/>
      <c r="L464" s="44"/>
      <c r="M464" s="236" t="s">
        <v>1</v>
      </c>
      <c r="N464" s="237" t="s">
        <v>42</v>
      </c>
      <c r="O464" s="92"/>
      <c r="P464" s="238">
        <f>O464*H464</f>
        <v>0</v>
      </c>
      <c r="Q464" s="238">
        <v>0.0018400000000000001</v>
      </c>
      <c r="R464" s="238">
        <f>Q464*H464</f>
        <v>0.0018400000000000001</v>
      </c>
      <c r="S464" s="238">
        <v>0</v>
      </c>
      <c r="T464" s="239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40" t="s">
        <v>193</v>
      </c>
      <c r="AT464" s="240" t="s">
        <v>158</v>
      </c>
      <c r="AU464" s="240" t="s">
        <v>87</v>
      </c>
      <c r="AY464" s="17" t="s">
        <v>155</v>
      </c>
      <c r="BE464" s="241">
        <f>IF(N464="základní",J464,0)</f>
        <v>0</v>
      </c>
      <c r="BF464" s="241">
        <f>IF(N464="snížená",J464,0)</f>
        <v>0</v>
      </c>
      <c r="BG464" s="241">
        <f>IF(N464="zákl. přenesená",J464,0)</f>
        <v>0</v>
      </c>
      <c r="BH464" s="241">
        <f>IF(N464="sníž. přenesená",J464,0)</f>
        <v>0</v>
      </c>
      <c r="BI464" s="241">
        <f>IF(N464="nulová",J464,0)</f>
        <v>0</v>
      </c>
      <c r="BJ464" s="17" t="s">
        <v>163</v>
      </c>
      <c r="BK464" s="241">
        <f>ROUND(I464*H464,2)</f>
        <v>0</v>
      </c>
      <c r="BL464" s="17" t="s">
        <v>193</v>
      </c>
      <c r="BM464" s="240" t="s">
        <v>541</v>
      </c>
    </row>
    <row r="465" s="2" customFormat="1">
      <c r="A465" s="38"/>
      <c r="B465" s="39"/>
      <c r="C465" s="40"/>
      <c r="D465" s="242" t="s">
        <v>164</v>
      </c>
      <c r="E465" s="40"/>
      <c r="F465" s="243" t="s">
        <v>465</v>
      </c>
      <c r="G465" s="40"/>
      <c r="H465" s="40"/>
      <c r="I465" s="244"/>
      <c r="J465" s="40"/>
      <c r="K465" s="40"/>
      <c r="L465" s="44"/>
      <c r="M465" s="245"/>
      <c r="N465" s="246"/>
      <c r="O465" s="92"/>
      <c r="P465" s="92"/>
      <c r="Q465" s="92"/>
      <c r="R465" s="92"/>
      <c r="S465" s="92"/>
      <c r="T465" s="93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164</v>
      </c>
      <c r="AU465" s="17" t="s">
        <v>87</v>
      </c>
    </row>
    <row r="466" s="2" customFormat="1" ht="21.75" customHeight="1">
      <c r="A466" s="38"/>
      <c r="B466" s="39"/>
      <c r="C466" s="228" t="s">
        <v>549</v>
      </c>
      <c r="D466" s="228" t="s">
        <v>158</v>
      </c>
      <c r="E466" s="229" t="s">
        <v>468</v>
      </c>
      <c r="F466" s="230" t="s">
        <v>469</v>
      </c>
      <c r="G466" s="231" t="s">
        <v>161</v>
      </c>
      <c r="H466" s="232">
        <v>1</v>
      </c>
      <c r="I466" s="233"/>
      <c r="J466" s="234">
        <f>ROUND(I466*H466,2)</f>
        <v>0</v>
      </c>
      <c r="K466" s="235"/>
      <c r="L466" s="44"/>
      <c r="M466" s="236" t="s">
        <v>1</v>
      </c>
      <c r="N466" s="237" t="s">
        <v>42</v>
      </c>
      <c r="O466" s="92"/>
      <c r="P466" s="238">
        <f>O466*H466</f>
        <v>0</v>
      </c>
      <c r="Q466" s="238">
        <v>0.00012</v>
      </c>
      <c r="R466" s="238">
        <f>Q466*H466</f>
        <v>0.00012</v>
      </c>
      <c r="S466" s="238">
        <v>0</v>
      </c>
      <c r="T466" s="239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40" t="s">
        <v>193</v>
      </c>
      <c r="AT466" s="240" t="s">
        <v>158</v>
      </c>
      <c r="AU466" s="240" t="s">
        <v>87</v>
      </c>
      <c r="AY466" s="17" t="s">
        <v>155</v>
      </c>
      <c r="BE466" s="241">
        <f>IF(N466="základní",J466,0)</f>
        <v>0</v>
      </c>
      <c r="BF466" s="241">
        <f>IF(N466="snížená",J466,0)</f>
        <v>0</v>
      </c>
      <c r="BG466" s="241">
        <f>IF(N466="zákl. přenesená",J466,0)</f>
        <v>0</v>
      </c>
      <c r="BH466" s="241">
        <f>IF(N466="sníž. přenesená",J466,0)</f>
        <v>0</v>
      </c>
      <c r="BI466" s="241">
        <f>IF(N466="nulová",J466,0)</f>
        <v>0</v>
      </c>
      <c r="BJ466" s="17" t="s">
        <v>163</v>
      </c>
      <c r="BK466" s="241">
        <f>ROUND(I466*H466,2)</f>
        <v>0</v>
      </c>
      <c r="BL466" s="17" t="s">
        <v>193</v>
      </c>
      <c r="BM466" s="240" t="s">
        <v>1249</v>
      </c>
    </row>
    <row r="467" s="2" customFormat="1">
      <c r="A467" s="38"/>
      <c r="B467" s="39"/>
      <c r="C467" s="40"/>
      <c r="D467" s="242" t="s">
        <v>164</v>
      </c>
      <c r="E467" s="40"/>
      <c r="F467" s="243" t="s">
        <v>469</v>
      </c>
      <c r="G467" s="40"/>
      <c r="H467" s="40"/>
      <c r="I467" s="244"/>
      <c r="J467" s="40"/>
      <c r="K467" s="40"/>
      <c r="L467" s="44"/>
      <c r="M467" s="245"/>
      <c r="N467" s="246"/>
      <c r="O467" s="92"/>
      <c r="P467" s="92"/>
      <c r="Q467" s="92"/>
      <c r="R467" s="92"/>
      <c r="S467" s="92"/>
      <c r="T467" s="93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164</v>
      </c>
      <c r="AU467" s="17" t="s">
        <v>87</v>
      </c>
    </row>
    <row r="468" s="2" customFormat="1" ht="21.75" customHeight="1">
      <c r="A468" s="38"/>
      <c r="B468" s="39"/>
      <c r="C468" s="269" t="s">
        <v>361</v>
      </c>
      <c r="D468" s="269" t="s">
        <v>238</v>
      </c>
      <c r="E468" s="270" t="s">
        <v>471</v>
      </c>
      <c r="F468" s="271" t="s">
        <v>472</v>
      </c>
      <c r="G468" s="272" t="s">
        <v>161</v>
      </c>
      <c r="H468" s="273">
        <v>1</v>
      </c>
      <c r="I468" s="274"/>
      <c r="J468" s="275">
        <f>ROUND(I468*H468,2)</f>
        <v>0</v>
      </c>
      <c r="K468" s="276"/>
      <c r="L468" s="277"/>
      <c r="M468" s="278" t="s">
        <v>1</v>
      </c>
      <c r="N468" s="279" t="s">
        <v>42</v>
      </c>
      <c r="O468" s="92"/>
      <c r="P468" s="238">
        <f>O468*H468</f>
        <v>0</v>
      </c>
      <c r="Q468" s="238">
        <v>0.0053800000000000002</v>
      </c>
      <c r="R468" s="238">
        <f>Q468*H468</f>
        <v>0.0053800000000000002</v>
      </c>
      <c r="S468" s="238">
        <v>0</v>
      </c>
      <c r="T468" s="239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40" t="s">
        <v>298</v>
      </c>
      <c r="AT468" s="240" t="s">
        <v>238</v>
      </c>
      <c r="AU468" s="240" t="s">
        <v>87</v>
      </c>
      <c r="AY468" s="17" t="s">
        <v>155</v>
      </c>
      <c r="BE468" s="241">
        <f>IF(N468="základní",J468,0)</f>
        <v>0</v>
      </c>
      <c r="BF468" s="241">
        <f>IF(N468="snížená",J468,0)</f>
        <v>0</v>
      </c>
      <c r="BG468" s="241">
        <f>IF(N468="zákl. přenesená",J468,0)</f>
        <v>0</v>
      </c>
      <c r="BH468" s="241">
        <f>IF(N468="sníž. přenesená",J468,0)</f>
        <v>0</v>
      </c>
      <c r="BI468" s="241">
        <f>IF(N468="nulová",J468,0)</f>
        <v>0</v>
      </c>
      <c r="BJ468" s="17" t="s">
        <v>163</v>
      </c>
      <c r="BK468" s="241">
        <f>ROUND(I468*H468,2)</f>
        <v>0</v>
      </c>
      <c r="BL468" s="17" t="s">
        <v>193</v>
      </c>
      <c r="BM468" s="240" t="s">
        <v>1250</v>
      </c>
    </row>
    <row r="469" s="2" customFormat="1">
      <c r="A469" s="38"/>
      <c r="B469" s="39"/>
      <c r="C469" s="40"/>
      <c r="D469" s="242" t="s">
        <v>164</v>
      </c>
      <c r="E469" s="40"/>
      <c r="F469" s="243" t="s">
        <v>472</v>
      </c>
      <c r="G469" s="40"/>
      <c r="H469" s="40"/>
      <c r="I469" s="244"/>
      <c r="J469" s="40"/>
      <c r="K469" s="40"/>
      <c r="L469" s="44"/>
      <c r="M469" s="245"/>
      <c r="N469" s="246"/>
      <c r="O469" s="92"/>
      <c r="P469" s="92"/>
      <c r="Q469" s="92"/>
      <c r="R469" s="92"/>
      <c r="S469" s="92"/>
      <c r="T469" s="93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164</v>
      </c>
      <c r="AU469" s="17" t="s">
        <v>87</v>
      </c>
    </row>
    <row r="470" s="2" customFormat="1" ht="21.75" customHeight="1">
      <c r="A470" s="38"/>
      <c r="B470" s="39"/>
      <c r="C470" s="228" t="s">
        <v>557</v>
      </c>
      <c r="D470" s="228" t="s">
        <v>158</v>
      </c>
      <c r="E470" s="229" t="s">
        <v>475</v>
      </c>
      <c r="F470" s="230" t="s">
        <v>476</v>
      </c>
      <c r="G470" s="231" t="s">
        <v>227</v>
      </c>
      <c r="H470" s="232">
        <v>0.073999999999999996</v>
      </c>
      <c r="I470" s="233"/>
      <c r="J470" s="234">
        <f>ROUND(I470*H470,2)</f>
        <v>0</v>
      </c>
      <c r="K470" s="235"/>
      <c r="L470" s="44"/>
      <c r="M470" s="236" t="s">
        <v>1</v>
      </c>
      <c r="N470" s="237" t="s">
        <v>42</v>
      </c>
      <c r="O470" s="92"/>
      <c r="P470" s="238">
        <f>O470*H470</f>
        <v>0</v>
      </c>
      <c r="Q470" s="238">
        <v>0</v>
      </c>
      <c r="R470" s="238">
        <f>Q470*H470</f>
        <v>0</v>
      </c>
      <c r="S470" s="238">
        <v>0</v>
      </c>
      <c r="T470" s="239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40" t="s">
        <v>193</v>
      </c>
      <c r="AT470" s="240" t="s">
        <v>158</v>
      </c>
      <c r="AU470" s="240" t="s">
        <v>87</v>
      </c>
      <c r="AY470" s="17" t="s">
        <v>155</v>
      </c>
      <c r="BE470" s="241">
        <f>IF(N470="základní",J470,0)</f>
        <v>0</v>
      </c>
      <c r="BF470" s="241">
        <f>IF(N470="snížená",J470,0)</f>
        <v>0</v>
      </c>
      <c r="BG470" s="241">
        <f>IF(N470="zákl. přenesená",J470,0)</f>
        <v>0</v>
      </c>
      <c r="BH470" s="241">
        <f>IF(N470="sníž. přenesená",J470,0)</f>
        <v>0</v>
      </c>
      <c r="BI470" s="241">
        <f>IF(N470="nulová",J470,0)</f>
        <v>0</v>
      </c>
      <c r="BJ470" s="17" t="s">
        <v>163</v>
      </c>
      <c r="BK470" s="241">
        <f>ROUND(I470*H470,2)</f>
        <v>0</v>
      </c>
      <c r="BL470" s="17" t="s">
        <v>193</v>
      </c>
      <c r="BM470" s="240" t="s">
        <v>1251</v>
      </c>
    </row>
    <row r="471" s="2" customFormat="1">
      <c r="A471" s="38"/>
      <c r="B471" s="39"/>
      <c r="C471" s="40"/>
      <c r="D471" s="242" t="s">
        <v>164</v>
      </c>
      <c r="E471" s="40"/>
      <c r="F471" s="243" t="s">
        <v>478</v>
      </c>
      <c r="G471" s="40"/>
      <c r="H471" s="40"/>
      <c r="I471" s="244"/>
      <c r="J471" s="40"/>
      <c r="K471" s="40"/>
      <c r="L471" s="44"/>
      <c r="M471" s="245"/>
      <c r="N471" s="246"/>
      <c r="O471" s="92"/>
      <c r="P471" s="92"/>
      <c r="Q471" s="92"/>
      <c r="R471" s="92"/>
      <c r="S471" s="92"/>
      <c r="T471" s="93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164</v>
      </c>
      <c r="AU471" s="17" t="s">
        <v>87</v>
      </c>
    </row>
    <row r="472" s="12" customFormat="1" ht="22.8" customHeight="1">
      <c r="A472" s="12"/>
      <c r="B472" s="212"/>
      <c r="C472" s="213"/>
      <c r="D472" s="214" t="s">
        <v>73</v>
      </c>
      <c r="E472" s="226" t="s">
        <v>813</v>
      </c>
      <c r="F472" s="226" t="s">
        <v>1252</v>
      </c>
      <c r="G472" s="213"/>
      <c r="H472" s="213"/>
      <c r="I472" s="216"/>
      <c r="J472" s="227">
        <f>BK472</f>
        <v>0</v>
      </c>
      <c r="K472" s="213"/>
      <c r="L472" s="218"/>
      <c r="M472" s="219"/>
      <c r="N472" s="220"/>
      <c r="O472" s="220"/>
      <c r="P472" s="221">
        <f>SUM(P473:P474)</f>
        <v>0</v>
      </c>
      <c r="Q472" s="220"/>
      <c r="R472" s="221">
        <f>SUM(R473:R474)</f>
        <v>0.00017000000000000001</v>
      </c>
      <c r="S472" s="220"/>
      <c r="T472" s="222">
        <f>SUM(T473:T474)</f>
        <v>0.22625000000000001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23" t="s">
        <v>87</v>
      </c>
      <c r="AT472" s="224" t="s">
        <v>73</v>
      </c>
      <c r="AU472" s="224" t="s">
        <v>81</v>
      </c>
      <c r="AY472" s="223" t="s">
        <v>155</v>
      </c>
      <c r="BK472" s="225">
        <f>SUM(BK473:BK474)</f>
        <v>0</v>
      </c>
    </row>
    <row r="473" s="2" customFormat="1" ht="21.75" customHeight="1">
      <c r="A473" s="38"/>
      <c r="B473" s="39"/>
      <c r="C473" s="228" t="s">
        <v>364</v>
      </c>
      <c r="D473" s="228" t="s">
        <v>158</v>
      </c>
      <c r="E473" s="229" t="s">
        <v>1253</v>
      </c>
      <c r="F473" s="230" t="s">
        <v>1254</v>
      </c>
      <c r="G473" s="231" t="s">
        <v>161</v>
      </c>
      <c r="H473" s="232">
        <v>1</v>
      </c>
      <c r="I473" s="233"/>
      <c r="J473" s="234">
        <f>ROUND(I473*H473,2)</f>
        <v>0</v>
      </c>
      <c r="K473" s="235"/>
      <c r="L473" s="44"/>
      <c r="M473" s="236" t="s">
        <v>1</v>
      </c>
      <c r="N473" s="237" t="s">
        <v>42</v>
      </c>
      <c r="O473" s="92"/>
      <c r="P473" s="238">
        <f>O473*H473</f>
        <v>0</v>
      </c>
      <c r="Q473" s="238">
        <v>0.00017000000000000001</v>
      </c>
      <c r="R473" s="238">
        <f>Q473*H473</f>
        <v>0.00017000000000000001</v>
      </c>
      <c r="S473" s="238">
        <v>0.22625000000000001</v>
      </c>
      <c r="T473" s="239">
        <f>S473*H473</f>
        <v>0.22625000000000001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40" t="s">
        <v>193</v>
      </c>
      <c r="AT473" s="240" t="s">
        <v>158</v>
      </c>
      <c r="AU473" s="240" t="s">
        <v>87</v>
      </c>
      <c r="AY473" s="17" t="s">
        <v>155</v>
      </c>
      <c r="BE473" s="241">
        <f>IF(N473="základní",J473,0)</f>
        <v>0</v>
      </c>
      <c r="BF473" s="241">
        <f>IF(N473="snížená",J473,0)</f>
        <v>0</v>
      </c>
      <c r="BG473" s="241">
        <f>IF(N473="zákl. přenesená",J473,0)</f>
        <v>0</v>
      </c>
      <c r="BH473" s="241">
        <f>IF(N473="sníž. přenesená",J473,0)</f>
        <v>0</v>
      </c>
      <c r="BI473" s="241">
        <f>IF(N473="nulová",J473,0)</f>
        <v>0</v>
      </c>
      <c r="BJ473" s="17" t="s">
        <v>163</v>
      </c>
      <c r="BK473" s="241">
        <f>ROUND(I473*H473,2)</f>
        <v>0</v>
      </c>
      <c r="BL473" s="17" t="s">
        <v>193</v>
      </c>
      <c r="BM473" s="240" t="s">
        <v>556</v>
      </c>
    </row>
    <row r="474" s="2" customFormat="1">
      <c r="A474" s="38"/>
      <c r="B474" s="39"/>
      <c r="C474" s="40"/>
      <c r="D474" s="242" t="s">
        <v>164</v>
      </c>
      <c r="E474" s="40"/>
      <c r="F474" s="243" t="s">
        <v>1254</v>
      </c>
      <c r="G474" s="40"/>
      <c r="H474" s="40"/>
      <c r="I474" s="244"/>
      <c r="J474" s="40"/>
      <c r="K474" s="40"/>
      <c r="L474" s="44"/>
      <c r="M474" s="245"/>
      <c r="N474" s="246"/>
      <c r="O474" s="92"/>
      <c r="P474" s="92"/>
      <c r="Q474" s="92"/>
      <c r="R474" s="92"/>
      <c r="S474" s="92"/>
      <c r="T474" s="93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164</v>
      </c>
      <c r="AU474" s="17" t="s">
        <v>87</v>
      </c>
    </row>
    <row r="475" s="12" customFormat="1" ht="22.8" customHeight="1">
      <c r="A475" s="12"/>
      <c r="B475" s="212"/>
      <c r="C475" s="213"/>
      <c r="D475" s="214" t="s">
        <v>73</v>
      </c>
      <c r="E475" s="226" t="s">
        <v>841</v>
      </c>
      <c r="F475" s="226" t="s">
        <v>842</v>
      </c>
      <c r="G475" s="213"/>
      <c r="H475" s="213"/>
      <c r="I475" s="216"/>
      <c r="J475" s="227">
        <f>BK475</f>
        <v>0</v>
      </c>
      <c r="K475" s="213"/>
      <c r="L475" s="218"/>
      <c r="M475" s="219"/>
      <c r="N475" s="220"/>
      <c r="O475" s="220"/>
      <c r="P475" s="221">
        <f>SUM(P476:P479)</f>
        <v>0</v>
      </c>
      <c r="Q475" s="220"/>
      <c r="R475" s="221">
        <f>SUM(R476:R479)</f>
        <v>0.0012000000000000001</v>
      </c>
      <c r="S475" s="220"/>
      <c r="T475" s="222">
        <f>SUM(T476:T479)</f>
        <v>0.192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23" t="s">
        <v>87</v>
      </c>
      <c r="AT475" s="224" t="s">
        <v>73</v>
      </c>
      <c r="AU475" s="224" t="s">
        <v>81</v>
      </c>
      <c r="AY475" s="223" t="s">
        <v>155</v>
      </c>
      <c r="BK475" s="225">
        <f>SUM(BK476:BK479)</f>
        <v>0</v>
      </c>
    </row>
    <row r="476" s="2" customFormat="1" ht="21.75" customHeight="1">
      <c r="A476" s="38"/>
      <c r="B476" s="39"/>
      <c r="C476" s="228" t="s">
        <v>564</v>
      </c>
      <c r="D476" s="228" t="s">
        <v>158</v>
      </c>
      <c r="E476" s="229" t="s">
        <v>1255</v>
      </c>
      <c r="F476" s="230" t="s">
        <v>1256</v>
      </c>
      <c r="G476" s="231" t="s">
        <v>170</v>
      </c>
      <c r="H476" s="232">
        <v>60</v>
      </c>
      <c r="I476" s="233"/>
      <c r="J476" s="234">
        <f>ROUND(I476*H476,2)</f>
        <v>0</v>
      </c>
      <c r="K476" s="235"/>
      <c r="L476" s="44"/>
      <c r="M476" s="236" t="s">
        <v>1</v>
      </c>
      <c r="N476" s="237" t="s">
        <v>42</v>
      </c>
      <c r="O476" s="92"/>
      <c r="P476" s="238">
        <f>O476*H476</f>
        <v>0</v>
      </c>
      <c r="Q476" s="238">
        <v>2.0000000000000002E-05</v>
      </c>
      <c r="R476" s="238">
        <f>Q476*H476</f>
        <v>0.0012000000000000001</v>
      </c>
      <c r="S476" s="238">
        <v>0.0032000000000000002</v>
      </c>
      <c r="T476" s="239">
        <f>S476*H476</f>
        <v>0.192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40" t="s">
        <v>193</v>
      </c>
      <c r="AT476" s="240" t="s">
        <v>158</v>
      </c>
      <c r="AU476" s="240" t="s">
        <v>87</v>
      </c>
      <c r="AY476" s="17" t="s">
        <v>155</v>
      </c>
      <c r="BE476" s="241">
        <f>IF(N476="základní",J476,0)</f>
        <v>0</v>
      </c>
      <c r="BF476" s="241">
        <f>IF(N476="snížená",J476,0)</f>
        <v>0</v>
      </c>
      <c r="BG476" s="241">
        <f>IF(N476="zákl. přenesená",J476,0)</f>
        <v>0</v>
      </c>
      <c r="BH476" s="241">
        <f>IF(N476="sníž. přenesená",J476,0)</f>
        <v>0</v>
      </c>
      <c r="BI476" s="241">
        <f>IF(N476="nulová",J476,0)</f>
        <v>0</v>
      </c>
      <c r="BJ476" s="17" t="s">
        <v>163</v>
      </c>
      <c r="BK476" s="241">
        <f>ROUND(I476*H476,2)</f>
        <v>0</v>
      </c>
      <c r="BL476" s="17" t="s">
        <v>193</v>
      </c>
      <c r="BM476" s="240" t="s">
        <v>560</v>
      </c>
    </row>
    <row r="477" s="2" customFormat="1">
      <c r="A477" s="38"/>
      <c r="B477" s="39"/>
      <c r="C477" s="40"/>
      <c r="D477" s="242" t="s">
        <v>164</v>
      </c>
      <c r="E477" s="40"/>
      <c r="F477" s="243" t="s">
        <v>1256</v>
      </c>
      <c r="G477" s="40"/>
      <c r="H477" s="40"/>
      <c r="I477" s="244"/>
      <c r="J477" s="40"/>
      <c r="K477" s="40"/>
      <c r="L477" s="44"/>
      <c r="M477" s="245"/>
      <c r="N477" s="246"/>
      <c r="O477" s="92"/>
      <c r="P477" s="92"/>
      <c r="Q477" s="92"/>
      <c r="R477" s="92"/>
      <c r="S477" s="92"/>
      <c r="T477" s="93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164</v>
      </c>
      <c r="AU477" s="17" t="s">
        <v>87</v>
      </c>
    </row>
    <row r="478" s="13" customFormat="1">
      <c r="A478" s="13"/>
      <c r="B478" s="247"/>
      <c r="C478" s="248"/>
      <c r="D478" s="242" t="s">
        <v>172</v>
      </c>
      <c r="E478" s="249" t="s">
        <v>1</v>
      </c>
      <c r="F478" s="250" t="s">
        <v>286</v>
      </c>
      <c r="G478" s="248"/>
      <c r="H478" s="251">
        <v>60</v>
      </c>
      <c r="I478" s="252"/>
      <c r="J478" s="248"/>
      <c r="K478" s="248"/>
      <c r="L478" s="253"/>
      <c r="M478" s="254"/>
      <c r="N478" s="255"/>
      <c r="O478" s="255"/>
      <c r="P478" s="255"/>
      <c r="Q478" s="255"/>
      <c r="R478" s="255"/>
      <c r="S478" s="255"/>
      <c r="T478" s="25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7" t="s">
        <v>172</v>
      </c>
      <c r="AU478" s="257" t="s">
        <v>87</v>
      </c>
      <c r="AV478" s="13" t="s">
        <v>87</v>
      </c>
      <c r="AW478" s="13" t="s">
        <v>30</v>
      </c>
      <c r="AX478" s="13" t="s">
        <v>74</v>
      </c>
      <c r="AY478" s="257" t="s">
        <v>155</v>
      </c>
    </row>
    <row r="479" s="14" customFormat="1">
      <c r="A479" s="14"/>
      <c r="B479" s="258"/>
      <c r="C479" s="259"/>
      <c r="D479" s="242" t="s">
        <v>172</v>
      </c>
      <c r="E479" s="260" t="s">
        <v>1</v>
      </c>
      <c r="F479" s="261" t="s">
        <v>174</v>
      </c>
      <c r="G479" s="259"/>
      <c r="H479" s="262">
        <v>60</v>
      </c>
      <c r="I479" s="263"/>
      <c r="J479" s="259"/>
      <c r="K479" s="259"/>
      <c r="L479" s="264"/>
      <c r="M479" s="265"/>
      <c r="N479" s="266"/>
      <c r="O479" s="266"/>
      <c r="P479" s="266"/>
      <c r="Q479" s="266"/>
      <c r="R479" s="266"/>
      <c r="S479" s="266"/>
      <c r="T479" s="267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68" t="s">
        <v>172</v>
      </c>
      <c r="AU479" s="268" t="s">
        <v>87</v>
      </c>
      <c r="AV479" s="14" t="s">
        <v>162</v>
      </c>
      <c r="AW479" s="14" t="s">
        <v>30</v>
      </c>
      <c r="AX479" s="14" t="s">
        <v>81</v>
      </c>
      <c r="AY479" s="268" t="s">
        <v>155</v>
      </c>
    </row>
    <row r="480" s="12" customFormat="1" ht="22.8" customHeight="1">
      <c r="A480" s="12"/>
      <c r="B480" s="212"/>
      <c r="C480" s="213"/>
      <c r="D480" s="214" t="s">
        <v>73</v>
      </c>
      <c r="E480" s="226" t="s">
        <v>859</v>
      </c>
      <c r="F480" s="226" t="s">
        <v>860</v>
      </c>
      <c r="G480" s="213"/>
      <c r="H480" s="213"/>
      <c r="I480" s="216"/>
      <c r="J480" s="227">
        <f>BK480</f>
        <v>0</v>
      </c>
      <c r="K480" s="213"/>
      <c r="L480" s="218"/>
      <c r="M480" s="219"/>
      <c r="N480" s="220"/>
      <c r="O480" s="220"/>
      <c r="P480" s="221">
        <f>SUM(P481:P482)</f>
        <v>0</v>
      </c>
      <c r="Q480" s="220"/>
      <c r="R480" s="221">
        <f>SUM(R481:R482)</f>
        <v>0.0015599999999999998</v>
      </c>
      <c r="S480" s="220"/>
      <c r="T480" s="222">
        <f>SUM(T481:T482)</f>
        <v>0.0132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23" t="s">
        <v>87</v>
      </c>
      <c r="AT480" s="224" t="s">
        <v>73</v>
      </c>
      <c r="AU480" s="224" t="s">
        <v>81</v>
      </c>
      <c r="AY480" s="223" t="s">
        <v>155</v>
      </c>
      <c r="BK480" s="225">
        <f>SUM(BK481:BK482)</f>
        <v>0</v>
      </c>
    </row>
    <row r="481" s="2" customFormat="1" ht="21.75" customHeight="1">
      <c r="A481" s="38"/>
      <c r="B481" s="39"/>
      <c r="C481" s="228" t="s">
        <v>371</v>
      </c>
      <c r="D481" s="228" t="s">
        <v>158</v>
      </c>
      <c r="E481" s="229" t="s">
        <v>1257</v>
      </c>
      <c r="F481" s="230" t="s">
        <v>1258</v>
      </c>
      <c r="G481" s="231" t="s">
        <v>161</v>
      </c>
      <c r="H481" s="232">
        <v>12</v>
      </c>
      <c r="I481" s="233"/>
      <c r="J481" s="234">
        <f>ROUND(I481*H481,2)</f>
        <v>0</v>
      </c>
      <c r="K481" s="235"/>
      <c r="L481" s="44"/>
      <c r="M481" s="236" t="s">
        <v>1</v>
      </c>
      <c r="N481" s="237" t="s">
        <v>42</v>
      </c>
      <c r="O481" s="92"/>
      <c r="P481" s="238">
        <f>O481*H481</f>
        <v>0</v>
      </c>
      <c r="Q481" s="238">
        <v>0.00012999999999999999</v>
      </c>
      <c r="R481" s="238">
        <f>Q481*H481</f>
        <v>0.0015599999999999998</v>
      </c>
      <c r="S481" s="238">
        <v>0.0011000000000000001</v>
      </c>
      <c r="T481" s="239">
        <f>S481*H481</f>
        <v>0.0132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40" t="s">
        <v>193</v>
      </c>
      <c r="AT481" s="240" t="s">
        <v>158</v>
      </c>
      <c r="AU481" s="240" t="s">
        <v>87</v>
      </c>
      <c r="AY481" s="17" t="s">
        <v>155</v>
      </c>
      <c r="BE481" s="241">
        <f>IF(N481="základní",J481,0)</f>
        <v>0</v>
      </c>
      <c r="BF481" s="241">
        <f>IF(N481="snížená",J481,0)</f>
        <v>0</v>
      </c>
      <c r="BG481" s="241">
        <f>IF(N481="zákl. přenesená",J481,0)</f>
        <v>0</v>
      </c>
      <c r="BH481" s="241">
        <f>IF(N481="sníž. přenesená",J481,0)</f>
        <v>0</v>
      </c>
      <c r="BI481" s="241">
        <f>IF(N481="nulová",J481,0)</f>
        <v>0</v>
      </c>
      <c r="BJ481" s="17" t="s">
        <v>163</v>
      </c>
      <c r="BK481" s="241">
        <f>ROUND(I481*H481,2)</f>
        <v>0</v>
      </c>
      <c r="BL481" s="17" t="s">
        <v>193</v>
      </c>
      <c r="BM481" s="240" t="s">
        <v>563</v>
      </c>
    </row>
    <row r="482" s="2" customFormat="1">
      <c r="A482" s="38"/>
      <c r="B482" s="39"/>
      <c r="C482" s="40"/>
      <c r="D482" s="242" t="s">
        <v>164</v>
      </c>
      <c r="E482" s="40"/>
      <c r="F482" s="243" t="s">
        <v>1258</v>
      </c>
      <c r="G482" s="40"/>
      <c r="H482" s="40"/>
      <c r="I482" s="244"/>
      <c r="J482" s="40"/>
      <c r="K482" s="40"/>
      <c r="L482" s="44"/>
      <c r="M482" s="245"/>
      <c r="N482" s="246"/>
      <c r="O482" s="92"/>
      <c r="P482" s="92"/>
      <c r="Q482" s="92"/>
      <c r="R482" s="92"/>
      <c r="S482" s="92"/>
      <c r="T482" s="93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7" t="s">
        <v>164</v>
      </c>
      <c r="AU482" s="17" t="s">
        <v>87</v>
      </c>
    </row>
    <row r="483" s="12" customFormat="1" ht="22.8" customHeight="1">
      <c r="A483" s="12"/>
      <c r="B483" s="212"/>
      <c r="C483" s="213"/>
      <c r="D483" s="214" t="s">
        <v>73</v>
      </c>
      <c r="E483" s="226" t="s">
        <v>887</v>
      </c>
      <c r="F483" s="226" t="s">
        <v>888</v>
      </c>
      <c r="G483" s="213"/>
      <c r="H483" s="213"/>
      <c r="I483" s="216"/>
      <c r="J483" s="227">
        <f>BK483</f>
        <v>0</v>
      </c>
      <c r="K483" s="213"/>
      <c r="L483" s="218"/>
      <c r="M483" s="219"/>
      <c r="N483" s="220"/>
      <c r="O483" s="220"/>
      <c r="P483" s="221">
        <f>SUM(P484:P489)</f>
        <v>0</v>
      </c>
      <c r="Q483" s="220"/>
      <c r="R483" s="221">
        <f>SUM(R484:R489)</f>
        <v>0.00012000000000000002</v>
      </c>
      <c r="S483" s="220"/>
      <c r="T483" s="222">
        <f>SUM(T484:T489)</f>
        <v>0.28382000000000002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23" t="s">
        <v>87</v>
      </c>
      <c r="AT483" s="224" t="s">
        <v>73</v>
      </c>
      <c r="AU483" s="224" t="s">
        <v>81</v>
      </c>
      <c r="AY483" s="223" t="s">
        <v>155</v>
      </c>
      <c r="BK483" s="225">
        <f>SUM(BK484:BK489)</f>
        <v>0</v>
      </c>
    </row>
    <row r="484" s="2" customFormat="1" ht="16.5" customHeight="1">
      <c r="A484" s="38"/>
      <c r="B484" s="39"/>
      <c r="C484" s="228" t="s">
        <v>573</v>
      </c>
      <c r="D484" s="228" t="s">
        <v>158</v>
      </c>
      <c r="E484" s="229" t="s">
        <v>1259</v>
      </c>
      <c r="F484" s="230" t="s">
        <v>1260</v>
      </c>
      <c r="G484" s="231" t="s">
        <v>167</v>
      </c>
      <c r="H484" s="232">
        <v>26</v>
      </c>
      <c r="I484" s="233"/>
      <c r="J484" s="234">
        <f>ROUND(I484*H484,2)</f>
        <v>0</v>
      </c>
      <c r="K484" s="235"/>
      <c r="L484" s="44"/>
      <c r="M484" s="236" t="s">
        <v>1</v>
      </c>
      <c r="N484" s="237" t="s">
        <v>42</v>
      </c>
      <c r="O484" s="92"/>
      <c r="P484" s="238">
        <f>O484*H484</f>
        <v>0</v>
      </c>
      <c r="Q484" s="238">
        <v>0</v>
      </c>
      <c r="R484" s="238">
        <f>Q484*H484</f>
        <v>0</v>
      </c>
      <c r="S484" s="238">
        <v>0.01057</v>
      </c>
      <c r="T484" s="239">
        <f>S484*H484</f>
        <v>0.27482000000000001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40" t="s">
        <v>193</v>
      </c>
      <c r="AT484" s="240" t="s">
        <v>158</v>
      </c>
      <c r="AU484" s="240" t="s">
        <v>87</v>
      </c>
      <c r="AY484" s="17" t="s">
        <v>155</v>
      </c>
      <c r="BE484" s="241">
        <f>IF(N484="základní",J484,0)</f>
        <v>0</v>
      </c>
      <c r="BF484" s="241">
        <f>IF(N484="snížená",J484,0)</f>
        <v>0</v>
      </c>
      <c r="BG484" s="241">
        <f>IF(N484="zákl. přenesená",J484,0)</f>
        <v>0</v>
      </c>
      <c r="BH484" s="241">
        <f>IF(N484="sníž. přenesená",J484,0)</f>
        <v>0</v>
      </c>
      <c r="BI484" s="241">
        <f>IF(N484="nulová",J484,0)</f>
        <v>0</v>
      </c>
      <c r="BJ484" s="17" t="s">
        <v>163</v>
      </c>
      <c r="BK484" s="241">
        <f>ROUND(I484*H484,2)</f>
        <v>0</v>
      </c>
      <c r="BL484" s="17" t="s">
        <v>193</v>
      </c>
      <c r="BM484" s="240" t="s">
        <v>567</v>
      </c>
    </row>
    <row r="485" s="2" customFormat="1">
      <c r="A485" s="38"/>
      <c r="B485" s="39"/>
      <c r="C485" s="40"/>
      <c r="D485" s="242" t="s">
        <v>164</v>
      </c>
      <c r="E485" s="40"/>
      <c r="F485" s="243" t="s">
        <v>1260</v>
      </c>
      <c r="G485" s="40"/>
      <c r="H485" s="40"/>
      <c r="I485" s="244"/>
      <c r="J485" s="40"/>
      <c r="K485" s="40"/>
      <c r="L485" s="44"/>
      <c r="M485" s="245"/>
      <c r="N485" s="246"/>
      <c r="O485" s="92"/>
      <c r="P485" s="92"/>
      <c r="Q485" s="92"/>
      <c r="R485" s="92"/>
      <c r="S485" s="92"/>
      <c r="T485" s="93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164</v>
      </c>
      <c r="AU485" s="17" t="s">
        <v>87</v>
      </c>
    </row>
    <row r="486" s="13" customFormat="1">
      <c r="A486" s="13"/>
      <c r="B486" s="247"/>
      <c r="C486" s="248"/>
      <c r="D486" s="242" t="s">
        <v>172</v>
      </c>
      <c r="E486" s="249" t="s">
        <v>1</v>
      </c>
      <c r="F486" s="250" t="s">
        <v>1261</v>
      </c>
      <c r="G486" s="248"/>
      <c r="H486" s="251">
        <v>26</v>
      </c>
      <c r="I486" s="252"/>
      <c r="J486" s="248"/>
      <c r="K486" s="248"/>
      <c r="L486" s="253"/>
      <c r="M486" s="254"/>
      <c r="N486" s="255"/>
      <c r="O486" s="255"/>
      <c r="P486" s="255"/>
      <c r="Q486" s="255"/>
      <c r="R486" s="255"/>
      <c r="S486" s="255"/>
      <c r="T486" s="256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7" t="s">
        <v>172</v>
      </c>
      <c r="AU486" s="257" t="s">
        <v>87</v>
      </c>
      <c r="AV486" s="13" t="s">
        <v>87</v>
      </c>
      <c r="AW486" s="13" t="s">
        <v>30</v>
      </c>
      <c r="AX486" s="13" t="s">
        <v>74</v>
      </c>
      <c r="AY486" s="257" t="s">
        <v>155</v>
      </c>
    </row>
    <row r="487" s="14" customFormat="1">
      <c r="A487" s="14"/>
      <c r="B487" s="258"/>
      <c r="C487" s="259"/>
      <c r="D487" s="242" t="s">
        <v>172</v>
      </c>
      <c r="E487" s="260" t="s">
        <v>1</v>
      </c>
      <c r="F487" s="261" t="s">
        <v>174</v>
      </c>
      <c r="G487" s="259"/>
      <c r="H487" s="262">
        <v>26</v>
      </c>
      <c r="I487" s="263"/>
      <c r="J487" s="259"/>
      <c r="K487" s="259"/>
      <c r="L487" s="264"/>
      <c r="M487" s="265"/>
      <c r="N487" s="266"/>
      <c r="O487" s="266"/>
      <c r="P487" s="266"/>
      <c r="Q487" s="266"/>
      <c r="R487" s="266"/>
      <c r="S487" s="266"/>
      <c r="T487" s="267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8" t="s">
        <v>172</v>
      </c>
      <c r="AU487" s="268" t="s">
        <v>87</v>
      </c>
      <c r="AV487" s="14" t="s">
        <v>162</v>
      </c>
      <c r="AW487" s="14" t="s">
        <v>30</v>
      </c>
      <c r="AX487" s="14" t="s">
        <v>81</v>
      </c>
      <c r="AY487" s="268" t="s">
        <v>155</v>
      </c>
    </row>
    <row r="488" s="2" customFormat="1" ht="21.75" customHeight="1">
      <c r="A488" s="38"/>
      <c r="B488" s="39"/>
      <c r="C488" s="228" t="s">
        <v>577</v>
      </c>
      <c r="D488" s="228" t="s">
        <v>158</v>
      </c>
      <c r="E488" s="229" t="s">
        <v>1262</v>
      </c>
      <c r="F488" s="230" t="s">
        <v>1263</v>
      </c>
      <c r="G488" s="231" t="s">
        <v>161</v>
      </c>
      <c r="H488" s="232">
        <v>12</v>
      </c>
      <c r="I488" s="233"/>
      <c r="J488" s="234">
        <f>ROUND(I488*H488,2)</f>
        <v>0</v>
      </c>
      <c r="K488" s="235"/>
      <c r="L488" s="44"/>
      <c r="M488" s="236" t="s">
        <v>1</v>
      </c>
      <c r="N488" s="237" t="s">
        <v>42</v>
      </c>
      <c r="O488" s="92"/>
      <c r="P488" s="238">
        <f>O488*H488</f>
        <v>0</v>
      </c>
      <c r="Q488" s="238">
        <v>1.0000000000000001E-05</v>
      </c>
      <c r="R488" s="238">
        <f>Q488*H488</f>
        <v>0.00012000000000000002</v>
      </c>
      <c r="S488" s="238">
        <v>0.00075000000000000002</v>
      </c>
      <c r="T488" s="239">
        <f>S488*H488</f>
        <v>0.0090000000000000011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40" t="s">
        <v>193</v>
      </c>
      <c r="AT488" s="240" t="s">
        <v>158</v>
      </c>
      <c r="AU488" s="240" t="s">
        <v>87</v>
      </c>
      <c r="AY488" s="17" t="s">
        <v>155</v>
      </c>
      <c r="BE488" s="241">
        <f>IF(N488="základní",J488,0)</f>
        <v>0</v>
      </c>
      <c r="BF488" s="241">
        <f>IF(N488="snížená",J488,0)</f>
        <v>0</v>
      </c>
      <c r="BG488" s="241">
        <f>IF(N488="zákl. přenesená",J488,0)</f>
        <v>0</v>
      </c>
      <c r="BH488" s="241">
        <f>IF(N488="sníž. přenesená",J488,0)</f>
        <v>0</v>
      </c>
      <c r="BI488" s="241">
        <f>IF(N488="nulová",J488,0)</f>
        <v>0</v>
      </c>
      <c r="BJ488" s="17" t="s">
        <v>163</v>
      </c>
      <c r="BK488" s="241">
        <f>ROUND(I488*H488,2)</f>
        <v>0</v>
      </c>
      <c r="BL488" s="17" t="s">
        <v>193</v>
      </c>
      <c r="BM488" s="240" t="s">
        <v>570</v>
      </c>
    </row>
    <row r="489" s="2" customFormat="1">
      <c r="A489" s="38"/>
      <c r="B489" s="39"/>
      <c r="C489" s="40"/>
      <c r="D489" s="242" t="s">
        <v>164</v>
      </c>
      <c r="E489" s="40"/>
      <c r="F489" s="243" t="s">
        <v>1263</v>
      </c>
      <c r="G489" s="40"/>
      <c r="H489" s="40"/>
      <c r="I489" s="244"/>
      <c r="J489" s="40"/>
      <c r="K489" s="40"/>
      <c r="L489" s="44"/>
      <c r="M489" s="245"/>
      <c r="N489" s="246"/>
      <c r="O489" s="92"/>
      <c r="P489" s="92"/>
      <c r="Q489" s="92"/>
      <c r="R489" s="92"/>
      <c r="S489" s="92"/>
      <c r="T489" s="93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164</v>
      </c>
      <c r="AU489" s="17" t="s">
        <v>87</v>
      </c>
    </row>
    <row r="490" s="12" customFormat="1" ht="22.8" customHeight="1">
      <c r="A490" s="12"/>
      <c r="B490" s="212"/>
      <c r="C490" s="213"/>
      <c r="D490" s="214" t="s">
        <v>73</v>
      </c>
      <c r="E490" s="226" t="s">
        <v>479</v>
      </c>
      <c r="F490" s="226" t="s">
        <v>480</v>
      </c>
      <c r="G490" s="213"/>
      <c r="H490" s="213"/>
      <c r="I490" s="216"/>
      <c r="J490" s="227">
        <f>BK490</f>
        <v>0</v>
      </c>
      <c r="K490" s="213"/>
      <c r="L490" s="218"/>
      <c r="M490" s="219"/>
      <c r="N490" s="220"/>
      <c r="O490" s="220"/>
      <c r="P490" s="221">
        <f>SUM(P491:P498)</f>
        <v>0</v>
      </c>
      <c r="Q490" s="220"/>
      <c r="R490" s="221">
        <f>SUM(R491:R498)</f>
        <v>0.00080000000000000004</v>
      </c>
      <c r="S490" s="220"/>
      <c r="T490" s="222">
        <f>SUM(T491:T498)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23" t="s">
        <v>87</v>
      </c>
      <c r="AT490" s="224" t="s">
        <v>73</v>
      </c>
      <c r="AU490" s="224" t="s">
        <v>81</v>
      </c>
      <c r="AY490" s="223" t="s">
        <v>155</v>
      </c>
      <c r="BK490" s="225">
        <f>SUM(BK491:BK498)</f>
        <v>0</v>
      </c>
    </row>
    <row r="491" s="2" customFormat="1" ht="21.75" customHeight="1">
      <c r="A491" s="38"/>
      <c r="B491" s="39"/>
      <c r="C491" s="228" t="s">
        <v>581</v>
      </c>
      <c r="D491" s="228" t="s">
        <v>158</v>
      </c>
      <c r="E491" s="229" t="s">
        <v>1264</v>
      </c>
      <c r="F491" s="230" t="s">
        <v>1265</v>
      </c>
      <c r="G491" s="231" t="s">
        <v>161</v>
      </c>
      <c r="H491" s="232">
        <v>4</v>
      </c>
      <c r="I491" s="233"/>
      <c r="J491" s="234">
        <f>ROUND(I491*H491,2)</f>
        <v>0</v>
      </c>
      <c r="K491" s="235"/>
      <c r="L491" s="44"/>
      <c r="M491" s="236" t="s">
        <v>1</v>
      </c>
      <c r="N491" s="237" t="s">
        <v>42</v>
      </c>
      <c r="O491" s="92"/>
      <c r="P491" s="238">
        <f>O491*H491</f>
        <v>0</v>
      </c>
      <c r="Q491" s="238">
        <v>0</v>
      </c>
      <c r="R491" s="238">
        <f>Q491*H491</f>
        <v>0</v>
      </c>
      <c r="S491" s="238">
        <v>0</v>
      </c>
      <c r="T491" s="239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40" t="s">
        <v>193</v>
      </c>
      <c r="AT491" s="240" t="s">
        <v>158</v>
      </c>
      <c r="AU491" s="240" t="s">
        <v>87</v>
      </c>
      <c r="AY491" s="17" t="s">
        <v>155</v>
      </c>
      <c r="BE491" s="241">
        <f>IF(N491="základní",J491,0)</f>
        <v>0</v>
      </c>
      <c r="BF491" s="241">
        <f>IF(N491="snížená",J491,0)</f>
        <v>0</v>
      </c>
      <c r="BG491" s="241">
        <f>IF(N491="zákl. přenesená",J491,0)</f>
        <v>0</v>
      </c>
      <c r="BH491" s="241">
        <f>IF(N491="sníž. přenesená",J491,0)</f>
        <v>0</v>
      </c>
      <c r="BI491" s="241">
        <f>IF(N491="nulová",J491,0)</f>
        <v>0</v>
      </c>
      <c r="BJ491" s="17" t="s">
        <v>163</v>
      </c>
      <c r="BK491" s="241">
        <f>ROUND(I491*H491,2)</f>
        <v>0</v>
      </c>
      <c r="BL491" s="17" t="s">
        <v>193</v>
      </c>
      <c r="BM491" s="240" t="s">
        <v>576</v>
      </c>
    </row>
    <row r="492" s="2" customFormat="1">
      <c r="A492" s="38"/>
      <c r="B492" s="39"/>
      <c r="C492" s="40"/>
      <c r="D492" s="242" t="s">
        <v>164</v>
      </c>
      <c r="E492" s="40"/>
      <c r="F492" s="243" t="s">
        <v>1265</v>
      </c>
      <c r="G492" s="40"/>
      <c r="H492" s="40"/>
      <c r="I492" s="244"/>
      <c r="J492" s="40"/>
      <c r="K492" s="40"/>
      <c r="L492" s="44"/>
      <c r="M492" s="245"/>
      <c r="N492" s="246"/>
      <c r="O492" s="92"/>
      <c r="P492" s="92"/>
      <c r="Q492" s="92"/>
      <c r="R492" s="92"/>
      <c r="S492" s="92"/>
      <c r="T492" s="93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164</v>
      </c>
      <c r="AU492" s="17" t="s">
        <v>87</v>
      </c>
    </row>
    <row r="493" s="13" customFormat="1">
      <c r="A493" s="13"/>
      <c r="B493" s="247"/>
      <c r="C493" s="248"/>
      <c r="D493" s="242" t="s">
        <v>172</v>
      </c>
      <c r="E493" s="249" t="s">
        <v>1</v>
      </c>
      <c r="F493" s="250" t="s">
        <v>1266</v>
      </c>
      <c r="G493" s="248"/>
      <c r="H493" s="251">
        <v>4</v>
      </c>
      <c r="I493" s="252"/>
      <c r="J493" s="248"/>
      <c r="K493" s="248"/>
      <c r="L493" s="253"/>
      <c r="M493" s="254"/>
      <c r="N493" s="255"/>
      <c r="O493" s="255"/>
      <c r="P493" s="255"/>
      <c r="Q493" s="255"/>
      <c r="R493" s="255"/>
      <c r="S493" s="255"/>
      <c r="T493" s="25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7" t="s">
        <v>172</v>
      </c>
      <c r="AU493" s="257" t="s">
        <v>87</v>
      </c>
      <c r="AV493" s="13" t="s">
        <v>87</v>
      </c>
      <c r="AW493" s="13" t="s">
        <v>30</v>
      </c>
      <c r="AX493" s="13" t="s">
        <v>74</v>
      </c>
      <c r="AY493" s="257" t="s">
        <v>155</v>
      </c>
    </row>
    <row r="494" s="14" customFormat="1">
      <c r="A494" s="14"/>
      <c r="B494" s="258"/>
      <c r="C494" s="259"/>
      <c r="D494" s="242" t="s">
        <v>172</v>
      </c>
      <c r="E494" s="260" t="s">
        <v>1</v>
      </c>
      <c r="F494" s="261" t="s">
        <v>174</v>
      </c>
      <c r="G494" s="259"/>
      <c r="H494" s="262">
        <v>4</v>
      </c>
      <c r="I494" s="263"/>
      <c r="J494" s="259"/>
      <c r="K494" s="259"/>
      <c r="L494" s="264"/>
      <c r="M494" s="265"/>
      <c r="N494" s="266"/>
      <c r="O494" s="266"/>
      <c r="P494" s="266"/>
      <c r="Q494" s="266"/>
      <c r="R494" s="266"/>
      <c r="S494" s="266"/>
      <c r="T494" s="267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8" t="s">
        <v>172</v>
      </c>
      <c r="AU494" s="268" t="s">
        <v>87</v>
      </c>
      <c r="AV494" s="14" t="s">
        <v>162</v>
      </c>
      <c r="AW494" s="14" t="s">
        <v>30</v>
      </c>
      <c r="AX494" s="14" t="s">
        <v>81</v>
      </c>
      <c r="AY494" s="268" t="s">
        <v>155</v>
      </c>
    </row>
    <row r="495" s="2" customFormat="1" ht="21.75" customHeight="1">
      <c r="A495" s="38"/>
      <c r="B495" s="39"/>
      <c r="C495" s="269" t="s">
        <v>381</v>
      </c>
      <c r="D495" s="269" t="s">
        <v>238</v>
      </c>
      <c r="E495" s="270" t="s">
        <v>485</v>
      </c>
      <c r="F495" s="271" t="s">
        <v>486</v>
      </c>
      <c r="G495" s="272" t="s">
        <v>161</v>
      </c>
      <c r="H495" s="273">
        <v>4</v>
      </c>
      <c r="I495" s="274"/>
      <c r="J495" s="275">
        <f>ROUND(I495*H495,2)</f>
        <v>0</v>
      </c>
      <c r="K495" s="276"/>
      <c r="L495" s="277"/>
      <c r="M495" s="278" t="s">
        <v>1</v>
      </c>
      <c r="N495" s="279" t="s">
        <v>42</v>
      </c>
      <c r="O495" s="92"/>
      <c r="P495" s="238">
        <f>O495*H495</f>
        <v>0</v>
      </c>
      <c r="Q495" s="238">
        <v>0.00020000000000000001</v>
      </c>
      <c r="R495" s="238">
        <f>Q495*H495</f>
        <v>0.00080000000000000004</v>
      </c>
      <c r="S495" s="238">
        <v>0</v>
      </c>
      <c r="T495" s="239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40" t="s">
        <v>298</v>
      </c>
      <c r="AT495" s="240" t="s">
        <v>238</v>
      </c>
      <c r="AU495" s="240" t="s">
        <v>87</v>
      </c>
      <c r="AY495" s="17" t="s">
        <v>155</v>
      </c>
      <c r="BE495" s="241">
        <f>IF(N495="základní",J495,0)</f>
        <v>0</v>
      </c>
      <c r="BF495" s="241">
        <f>IF(N495="snížená",J495,0)</f>
        <v>0</v>
      </c>
      <c r="BG495" s="241">
        <f>IF(N495="zákl. přenesená",J495,0)</f>
        <v>0</v>
      </c>
      <c r="BH495" s="241">
        <f>IF(N495="sníž. přenesená",J495,0)</f>
        <v>0</v>
      </c>
      <c r="BI495" s="241">
        <f>IF(N495="nulová",J495,0)</f>
        <v>0</v>
      </c>
      <c r="BJ495" s="17" t="s">
        <v>163</v>
      </c>
      <c r="BK495" s="241">
        <f>ROUND(I495*H495,2)</f>
        <v>0</v>
      </c>
      <c r="BL495" s="17" t="s">
        <v>193</v>
      </c>
      <c r="BM495" s="240" t="s">
        <v>580</v>
      </c>
    </row>
    <row r="496" s="2" customFormat="1">
      <c r="A496" s="38"/>
      <c r="B496" s="39"/>
      <c r="C496" s="40"/>
      <c r="D496" s="242" t="s">
        <v>164</v>
      </c>
      <c r="E496" s="40"/>
      <c r="F496" s="243" t="s">
        <v>486</v>
      </c>
      <c r="G496" s="40"/>
      <c r="H496" s="40"/>
      <c r="I496" s="244"/>
      <c r="J496" s="40"/>
      <c r="K496" s="40"/>
      <c r="L496" s="44"/>
      <c r="M496" s="245"/>
      <c r="N496" s="246"/>
      <c r="O496" s="92"/>
      <c r="P496" s="92"/>
      <c r="Q496" s="92"/>
      <c r="R496" s="92"/>
      <c r="S496" s="92"/>
      <c r="T496" s="93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164</v>
      </c>
      <c r="AU496" s="17" t="s">
        <v>87</v>
      </c>
    </row>
    <row r="497" s="2" customFormat="1" ht="21.75" customHeight="1">
      <c r="A497" s="38"/>
      <c r="B497" s="39"/>
      <c r="C497" s="228" t="s">
        <v>587</v>
      </c>
      <c r="D497" s="228" t="s">
        <v>158</v>
      </c>
      <c r="E497" s="229" t="s">
        <v>488</v>
      </c>
      <c r="F497" s="230" t="s">
        <v>489</v>
      </c>
      <c r="G497" s="231" t="s">
        <v>227</v>
      </c>
      <c r="H497" s="232">
        <v>0.001</v>
      </c>
      <c r="I497" s="233"/>
      <c r="J497" s="234">
        <f>ROUND(I497*H497,2)</f>
        <v>0</v>
      </c>
      <c r="K497" s="235"/>
      <c r="L497" s="44"/>
      <c r="M497" s="236" t="s">
        <v>1</v>
      </c>
      <c r="N497" s="237" t="s">
        <v>42</v>
      </c>
      <c r="O497" s="92"/>
      <c r="P497" s="238">
        <f>O497*H497</f>
        <v>0</v>
      </c>
      <c r="Q497" s="238">
        <v>0</v>
      </c>
      <c r="R497" s="238">
        <f>Q497*H497</f>
        <v>0</v>
      </c>
      <c r="S497" s="238">
        <v>0</v>
      </c>
      <c r="T497" s="239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40" t="s">
        <v>193</v>
      </c>
      <c r="AT497" s="240" t="s">
        <v>158</v>
      </c>
      <c r="AU497" s="240" t="s">
        <v>87</v>
      </c>
      <c r="AY497" s="17" t="s">
        <v>155</v>
      </c>
      <c r="BE497" s="241">
        <f>IF(N497="základní",J497,0)</f>
        <v>0</v>
      </c>
      <c r="BF497" s="241">
        <f>IF(N497="snížená",J497,0)</f>
        <v>0</v>
      </c>
      <c r="BG497" s="241">
        <f>IF(N497="zákl. přenesená",J497,0)</f>
        <v>0</v>
      </c>
      <c r="BH497" s="241">
        <f>IF(N497="sníž. přenesená",J497,0)</f>
        <v>0</v>
      </c>
      <c r="BI497" s="241">
        <f>IF(N497="nulová",J497,0)</f>
        <v>0</v>
      </c>
      <c r="BJ497" s="17" t="s">
        <v>163</v>
      </c>
      <c r="BK497" s="241">
        <f>ROUND(I497*H497,2)</f>
        <v>0</v>
      </c>
      <c r="BL497" s="17" t="s">
        <v>193</v>
      </c>
      <c r="BM497" s="240" t="s">
        <v>1267</v>
      </c>
    </row>
    <row r="498" s="2" customFormat="1">
      <c r="A498" s="38"/>
      <c r="B498" s="39"/>
      <c r="C498" s="40"/>
      <c r="D498" s="242" t="s">
        <v>164</v>
      </c>
      <c r="E498" s="40"/>
      <c r="F498" s="243" t="s">
        <v>491</v>
      </c>
      <c r="G498" s="40"/>
      <c r="H498" s="40"/>
      <c r="I498" s="244"/>
      <c r="J498" s="40"/>
      <c r="K498" s="40"/>
      <c r="L498" s="44"/>
      <c r="M498" s="245"/>
      <c r="N498" s="246"/>
      <c r="O498" s="92"/>
      <c r="P498" s="92"/>
      <c r="Q498" s="92"/>
      <c r="R498" s="92"/>
      <c r="S498" s="92"/>
      <c r="T498" s="93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164</v>
      </c>
      <c r="AU498" s="17" t="s">
        <v>87</v>
      </c>
    </row>
    <row r="499" s="12" customFormat="1" ht="22.8" customHeight="1">
      <c r="A499" s="12"/>
      <c r="B499" s="212"/>
      <c r="C499" s="213"/>
      <c r="D499" s="214" t="s">
        <v>73</v>
      </c>
      <c r="E499" s="226" t="s">
        <v>492</v>
      </c>
      <c r="F499" s="226" t="s">
        <v>493</v>
      </c>
      <c r="G499" s="213"/>
      <c r="H499" s="213"/>
      <c r="I499" s="216"/>
      <c r="J499" s="227">
        <f>BK499</f>
        <v>0</v>
      </c>
      <c r="K499" s="213"/>
      <c r="L499" s="218"/>
      <c r="M499" s="219"/>
      <c r="N499" s="220"/>
      <c r="O499" s="220"/>
      <c r="P499" s="221">
        <f>SUM(P500:P509)</f>
        <v>0</v>
      </c>
      <c r="Q499" s="220"/>
      <c r="R499" s="221">
        <f>SUM(R500:R509)</f>
        <v>0</v>
      </c>
      <c r="S499" s="220"/>
      <c r="T499" s="222">
        <f>SUM(T500:T509)</f>
        <v>3.8761799999999997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23" t="s">
        <v>87</v>
      </c>
      <c r="AT499" s="224" t="s">
        <v>73</v>
      </c>
      <c r="AU499" s="224" t="s">
        <v>81</v>
      </c>
      <c r="AY499" s="223" t="s">
        <v>155</v>
      </c>
      <c r="BK499" s="225">
        <f>SUM(BK500:BK509)</f>
        <v>0</v>
      </c>
    </row>
    <row r="500" s="2" customFormat="1" ht="21.75" customHeight="1">
      <c r="A500" s="38"/>
      <c r="B500" s="39"/>
      <c r="C500" s="228" t="s">
        <v>385</v>
      </c>
      <c r="D500" s="228" t="s">
        <v>158</v>
      </c>
      <c r="E500" s="229" t="s">
        <v>495</v>
      </c>
      <c r="F500" s="230" t="s">
        <v>496</v>
      </c>
      <c r="G500" s="231" t="s">
        <v>167</v>
      </c>
      <c r="H500" s="232">
        <v>82.010000000000005</v>
      </c>
      <c r="I500" s="233"/>
      <c r="J500" s="234">
        <f>ROUND(I500*H500,2)</f>
        <v>0</v>
      </c>
      <c r="K500" s="235"/>
      <c r="L500" s="44"/>
      <c r="M500" s="236" t="s">
        <v>1</v>
      </c>
      <c r="N500" s="237" t="s">
        <v>42</v>
      </c>
      <c r="O500" s="92"/>
      <c r="P500" s="238">
        <f>O500*H500</f>
        <v>0</v>
      </c>
      <c r="Q500" s="238">
        <v>0</v>
      </c>
      <c r="R500" s="238">
        <f>Q500*H500</f>
        <v>0</v>
      </c>
      <c r="S500" s="238">
        <v>0.017999999999999999</v>
      </c>
      <c r="T500" s="239">
        <f>S500*H500</f>
        <v>1.4761800000000001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40" t="s">
        <v>193</v>
      </c>
      <c r="AT500" s="240" t="s">
        <v>158</v>
      </c>
      <c r="AU500" s="240" t="s">
        <v>87</v>
      </c>
      <c r="AY500" s="17" t="s">
        <v>155</v>
      </c>
      <c r="BE500" s="241">
        <f>IF(N500="základní",J500,0)</f>
        <v>0</v>
      </c>
      <c r="BF500" s="241">
        <f>IF(N500="snížená",J500,0)</f>
        <v>0</v>
      </c>
      <c r="BG500" s="241">
        <f>IF(N500="zákl. přenesená",J500,0)</f>
        <v>0</v>
      </c>
      <c r="BH500" s="241">
        <f>IF(N500="sníž. přenesená",J500,0)</f>
        <v>0</v>
      </c>
      <c r="BI500" s="241">
        <f>IF(N500="nulová",J500,0)</f>
        <v>0</v>
      </c>
      <c r="BJ500" s="17" t="s">
        <v>163</v>
      </c>
      <c r="BK500" s="241">
        <f>ROUND(I500*H500,2)</f>
        <v>0</v>
      </c>
      <c r="BL500" s="17" t="s">
        <v>193</v>
      </c>
      <c r="BM500" s="240" t="s">
        <v>582</v>
      </c>
    </row>
    <row r="501" s="2" customFormat="1">
      <c r="A501" s="38"/>
      <c r="B501" s="39"/>
      <c r="C501" s="40"/>
      <c r="D501" s="242" t="s">
        <v>164</v>
      </c>
      <c r="E501" s="40"/>
      <c r="F501" s="243" t="s">
        <v>496</v>
      </c>
      <c r="G501" s="40"/>
      <c r="H501" s="40"/>
      <c r="I501" s="244"/>
      <c r="J501" s="40"/>
      <c r="K501" s="40"/>
      <c r="L501" s="44"/>
      <c r="M501" s="245"/>
      <c r="N501" s="246"/>
      <c r="O501" s="92"/>
      <c r="P501" s="92"/>
      <c r="Q501" s="92"/>
      <c r="R501" s="92"/>
      <c r="S501" s="92"/>
      <c r="T501" s="93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164</v>
      </c>
      <c r="AU501" s="17" t="s">
        <v>87</v>
      </c>
    </row>
    <row r="502" s="13" customFormat="1">
      <c r="A502" s="13"/>
      <c r="B502" s="247"/>
      <c r="C502" s="248"/>
      <c r="D502" s="242" t="s">
        <v>172</v>
      </c>
      <c r="E502" s="249" t="s">
        <v>1</v>
      </c>
      <c r="F502" s="250" t="s">
        <v>1268</v>
      </c>
      <c r="G502" s="248"/>
      <c r="H502" s="251">
        <v>82.010000000000005</v>
      </c>
      <c r="I502" s="252"/>
      <c r="J502" s="248"/>
      <c r="K502" s="248"/>
      <c r="L502" s="253"/>
      <c r="M502" s="254"/>
      <c r="N502" s="255"/>
      <c r="O502" s="255"/>
      <c r="P502" s="255"/>
      <c r="Q502" s="255"/>
      <c r="R502" s="255"/>
      <c r="S502" s="255"/>
      <c r="T502" s="25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7" t="s">
        <v>172</v>
      </c>
      <c r="AU502" s="257" t="s">
        <v>87</v>
      </c>
      <c r="AV502" s="13" t="s">
        <v>87</v>
      </c>
      <c r="AW502" s="13" t="s">
        <v>30</v>
      </c>
      <c r="AX502" s="13" t="s">
        <v>74</v>
      </c>
      <c r="AY502" s="257" t="s">
        <v>155</v>
      </c>
    </row>
    <row r="503" s="14" customFormat="1">
      <c r="A503" s="14"/>
      <c r="B503" s="258"/>
      <c r="C503" s="259"/>
      <c r="D503" s="242" t="s">
        <v>172</v>
      </c>
      <c r="E503" s="260" t="s">
        <v>1</v>
      </c>
      <c r="F503" s="261" t="s">
        <v>174</v>
      </c>
      <c r="G503" s="259"/>
      <c r="H503" s="262">
        <v>82.010000000000005</v>
      </c>
      <c r="I503" s="263"/>
      <c r="J503" s="259"/>
      <c r="K503" s="259"/>
      <c r="L503" s="264"/>
      <c r="M503" s="265"/>
      <c r="N503" s="266"/>
      <c r="O503" s="266"/>
      <c r="P503" s="266"/>
      <c r="Q503" s="266"/>
      <c r="R503" s="266"/>
      <c r="S503" s="266"/>
      <c r="T503" s="267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8" t="s">
        <v>172</v>
      </c>
      <c r="AU503" s="268" t="s">
        <v>87</v>
      </c>
      <c r="AV503" s="14" t="s">
        <v>162</v>
      </c>
      <c r="AW503" s="14" t="s">
        <v>30</v>
      </c>
      <c r="AX503" s="14" t="s">
        <v>81</v>
      </c>
      <c r="AY503" s="268" t="s">
        <v>155</v>
      </c>
    </row>
    <row r="504" s="2" customFormat="1" ht="33" customHeight="1">
      <c r="A504" s="38"/>
      <c r="B504" s="39"/>
      <c r="C504" s="228" t="s">
        <v>599</v>
      </c>
      <c r="D504" s="228" t="s">
        <v>158</v>
      </c>
      <c r="E504" s="229" t="s">
        <v>1269</v>
      </c>
      <c r="F504" s="230" t="s">
        <v>1270</v>
      </c>
      <c r="G504" s="231" t="s">
        <v>167</v>
      </c>
      <c r="H504" s="232">
        <v>80</v>
      </c>
      <c r="I504" s="233"/>
      <c r="J504" s="234">
        <f>ROUND(I504*H504,2)</f>
        <v>0</v>
      </c>
      <c r="K504" s="235"/>
      <c r="L504" s="44"/>
      <c r="M504" s="236" t="s">
        <v>1</v>
      </c>
      <c r="N504" s="237" t="s">
        <v>42</v>
      </c>
      <c r="O504" s="92"/>
      <c r="P504" s="238">
        <f>O504*H504</f>
        <v>0</v>
      </c>
      <c r="Q504" s="238">
        <v>0</v>
      </c>
      <c r="R504" s="238">
        <f>Q504*H504</f>
        <v>0</v>
      </c>
      <c r="S504" s="238">
        <v>0.029999999999999999</v>
      </c>
      <c r="T504" s="239">
        <f>S504*H504</f>
        <v>2.3999999999999999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40" t="s">
        <v>193</v>
      </c>
      <c r="AT504" s="240" t="s">
        <v>158</v>
      </c>
      <c r="AU504" s="240" t="s">
        <v>87</v>
      </c>
      <c r="AY504" s="17" t="s">
        <v>155</v>
      </c>
      <c r="BE504" s="241">
        <f>IF(N504="základní",J504,0)</f>
        <v>0</v>
      </c>
      <c r="BF504" s="241">
        <f>IF(N504="snížená",J504,0)</f>
        <v>0</v>
      </c>
      <c r="BG504" s="241">
        <f>IF(N504="zákl. přenesená",J504,0)</f>
        <v>0</v>
      </c>
      <c r="BH504" s="241">
        <f>IF(N504="sníž. přenesená",J504,0)</f>
        <v>0</v>
      </c>
      <c r="BI504" s="241">
        <f>IF(N504="nulová",J504,0)</f>
        <v>0</v>
      </c>
      <c r="BJ504" s="17" t="s">
        <v>163</v>
      </c>
      <c r="BK504" s="241">
        <f>ROUND(I504*H504,2)</f>
        <v>0</v>
      </c>
      <c r="BL504" s="17" t="s">
        <v>193</v>
      </c>
      <c r="BM504" s="240" t="s">
        <v>1271</v>
      </c>
    </row>
    <row r="505" s="2" customFormat="1">
      <c r="A505" s="38"/>
      <c r="B505" s="39"/>
      <c r="C505" s="40"/>
      <c r="D505" s="242" t="s">
        <v>164</v>
      </c>
      <c r="E505" s="40"/>
      <c r="F505" s="243" t="s">
        <v>1270</v>
      </c>
      <c r="G505" s="40"/>
      <c r="H505" s="40"/>
      <c r="I505" s="244"/>
      <c r="J505" s="40"/>
      <c r="K505" s="40"/>
      <c r="L505" s="44"/>
      <c r="M505" s="245"/>
      <c r="N505" s="246"/>
      <c r="O505" s="92"/>
      <c r="P505" s="92"/>
      <c r="Q505" s="92"/>
      <c r="R505" s="92"/>
      <c r="S505" s="92"/>
      <c r="T505" s="93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164</v>
      </c>
      <c r="AU505" s="17" t="s">
        <v>87</v>
      </c>
    </row>
    <row r="506" s="13" customFormat="1">
      <c r="A506" s="13"/>
      <c r="B506" s="247"/>
      <c r="C506" s="248"/>
      <c r="D506" s="242" t="s">
        <v>172</v>
      </c>
      <c r="E506" s="249" t="s">
        <v>1</v>
      </c>
      <c r="F506" s="250" t="s">
        <v>1272</v>
      </c>
      <c r="G506" s="248"/>
      <c r="H506" s="251">
        <v>80</v>
      </c>
      <c r="I506" s="252"/>
      <c r="J506" s="248"/>
      <c r="K506" s="248"/>
      <c r="L506" s="253"/>
      <c r="M506" s="254"/>
      <c r="N506" s="255"/>
      <c r="O506" s="255"/>
      <c r="P506" s="255"/>
      <c r="Q506" s="255"/>
      <c r="R506" s="255"/>
      <c r="S506" s="255"/>
      <c r="T506" s="25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7" t="s">
        <v>172</v>
      </c>
      <c r="AU506" s="257" t="s">
        <v>87</v>
      </c>
      <c r="AV506" s="13" t="s">
        <v>87</v>
      </c>
      <c r="AW506" s="13" t="s">
        <v>30</v>
      </c>
      <c r="AX506" s="13" t="s">
        <v>74</v>
      </c>
      <c r="AY506" s="257" t="s">
        <v>155</v>
      </c>
    </row>
    <row r="507" s="14" customFormat="1">
      <c r="A507" s="14"/>
      <c r="B507" s="258"/>
      <c r="C507" s="259"/>
      <c r="D507" s="242" t="s">
        <v>172</v>
      </c>
      <c r="E507" s="260" t="s">
        <v>1</v>
      </c>
      <c r="F507" s="261" t="s">
        <v>174</v>
      </c>
      <c r="G507" s="259"/>
      <c r="H507" s="262">
        <v>80</v>
      </c>
      <c r="I507" s="263"/>
      <c r="J507" s="259"/>
      <c r="K507" s="259"/>
      <c r="L507" s="264"/>
      <c r="M507" s="265"/>
      <c r="N507" s="266"/>
      <c r="O507" s="266"/>
      <c r="P507" s="266"/>
      <c r="Q507" s="266"/>
      <c r="R507" s="266"/>
      <c r="S507" s="266"/>
      <c r="T507" s="267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8" t="s">
        <v>172</v>
      </c>
      <c r="AU507" s="268" t="s">
        <v>87</v>
      </c>
      <c r="AV507" s="14" t="s">
        <v>162</v>
      </c>
      <c r="AW507" s="14" t="s">
        <v>30</v>
      </c>
      <c r="AX507" s="14" t="s">
        <v>81</v>
      </c>
      <c r="AY507" s="268" t="s">
        <v>155</v>
      </c>
    </row>
    <row r="508" s="2" customFormat="1" ht="21.75" customHeight="1">
      <c r="A508" s="38"/>
      <c r="B508" s="39"/>
      <c r="C508" s="228" t="s">
        <v>390</v>
      </c>
      <c r="D508" s="228" t="s">
        <v>158</v>
      </c>
      <c r="E508" s="229" t="s">
        <v>510</v>
      </c>
      <c r="F508" s="230" t="s">
        <v>511</v>
      </c>
      <c r="G508" s="231" t="s">
        <v>227</v>
      </c>
      <c r="H508" s="232">
        <v>0.32000000000000001</v>
      </c>
      <c r="I508" s="233"/>
      <c r="J508" s="234">
        <f>ROUND(I508*H508,2)</f>
        <v>0</v>
      </c>
      <c r="K508" s="235"/>
      <c r="L508" s="44"/>
      <c r="M508" s="236" t="s">
        <v>1</v>
      </c>
      <c r="N508" s="237" t="s">
        <v>42</v>
      </c>
      <c r="O508" s="92"/>
      <c r="P508" s="238">
        <f>O508*H508</f>
        <v>0</v>
      </c>
      <c r="Q508" s="238">
        <v>0</v>
      </c>
      <c r="R508" s="238">
        <f>Q508*H508</f>
        <v>0</v>
      </c>
      <c r="S508" s="238">
        <v>0</v>
      </c>
      <c r="T508" s="239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40" t="s">
        <v>193</v>
      </c>
      <c r="AT508" s="240" t="s">
        <v>158</v>
      </c>
      <c r="AU508" s="240" t="s">
        <v>87</v>
      </c>
      <c r="AY508" s="17" t="s">
        <v>155</v>
      </c>
      <c r="BE508" s="241">
        <f>IF(N508="základní",J508,0)</f>
        <v>0</v>
      </c>
      <c r="BF508" s="241">
        <f>IF(N508="snížená",J508,0)</f>
        <v>0</v>
      </c>
      <c r="BG508" s="241">
        <f>IF(N508="zákl. přenesená",J508,0)</f>
        <v>0</v>
      </c>
      <c r="BH508" s="241">
        <f>IF(N508="sníž. přenesená",J508,0)</f>
        <v>0</v>
      </c>
      <c r="BI508" s="241">
        <f>IF(N508="nulová",J508,0)</f>
        <v>0</v>
      </c>
      <c r="BJ508" s="17" t="s">
        <v>163</v>
      </c>
      <c r="BK508" s="241">
        <f>ROUND(I508*H508,2)</f>
        <v>0</v>
      </c>
      <c r="BL508" s="17" t="s">
        <v>193</v>
      </c>
      <c r="BM508" s="240" t="s">
        <v>1273</v>
      </c>
    </row>
    <row r="509" s="2" customFormat="1">
      <c r="A509" s="38"/>
      <c r="B509" s="39"/>
      <c r="C509" s="40"/>
      <c r="D509" s="242" t="s">
        <v>164</v>
      </c>
      <c r="E509" s="40"/>
      <c r="F509" s="243" t="s">
        <v>513</v>
      </c>
      <c r="G509" s="40"/>
      <c r="H509" s="40"/>
      <c r="I509" s="244"/>
      <c r="J509" s="40"/>
      <c r="K509" s="40"/>
      <c r="L509" s="44"/>
      <c r="M509" s="245"/>
      <c r="N509" s="246"/>
      <c r="O509" s="92"/>
      <c r="P509" s="92"/>
      <c r="Q509" s="92"/>
      <c r="R509" s="92"/>
      <c r="S509" s="92"/>
      <c r="T509" s="93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164</v>
      </c>
      <c r="AU509" s="17" t="s">
        <v>87</v>
      </c>
    </row>
    <row r="510" s="12" customFormat="1" ht="22.8" customHeight="1">
      <c r="A510" s="12"/>
      <c r="B510" s="212"/>
      <c r="C510" s="213"/>
      <c r="D510" s="214" t="s">
        <v>73</v>
      </c>
      <c r="E510" s="226" t="s">
        <v>514</v>
      </c>
      <c r="F510" s="226" t="s">
        <v>515</v>
      </c>
      <c r="G510" s="213"/>
      <c r="H510" s="213"/>
      <c r="I510" s="216"/>
      <c r="J510" s="227">
        <f>BK510</f>
        <v>0</v>
      </c>
      <c r="K510" s="213"/>
      <c r="L510" s="218"/>
      <c r="M510" s="219"/>
      <c r="N510" s="220"/>
      <c r="O510" s="220"/>
      <c r="P510" s="221">
        <f>SUM(P511:P532)</f>
        <v>0</v>
      </c>
      <c r="Q510" s="220"/>
      <c r="R510" s="221">
        <f>SUM(R511:R532)</f>
        <v>1.1029504000000001</v>
      </c>
      <c r="S510" s="220"/>
      <c r="T510" s="222">
        <f>SUM(T511:T532)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23" t="s">
        <v>87</v>
      </c>
      <c r="AT510" s="224" t="s">
        <v>73</v>
      </c>
      <c r="AU510" s="224" t="s">
        <v>81</v>
      </c>
      <c r="AY510" s="223" t="s">
        <v>155</v>
      </c>
      <c r="BK510" s="225">
        <f>SUM(BK511:BK532)</f>
        <v>0</v>
      </c>
    </row>
    <row r="511" s="2" customFormat="1" ht="44.25" customHeight="1">
      <c r="A511" s="38"/>
      <c r="B511" s="39"/>
      <c r="C511" s="228" t="s">
        <v>609</v>
      </c>
      <c r="D511" s="228" t="s">
        <v>158</v>
      </c>
      <c r="E511" s="229" t="s">
        <v>516</v>
      </c>
      <c r="F511" s="230" t="s">
        <v>517</v>
      </c>
      <c r="G511" s="231" t="s">
        <v>167</v>
      </c>
      <c r="H511" s="232">
        <v>78.629999999999995</v>
      </c>
      <c r="I511" s="233"/>
      <c r="J511" s="234">
        <f>ROUND(I511*H511,2)</f>
        <v>0</v>
      </c>
      <c r="K511" s="235"/>
      <c r="L511" s="44"/>
      <c r="M511" s="236" t="s">
        <v>1</v>
      </c>
      <c r="N511" s="237" t="s">
        <v>42</v>
      </c>
      <c r="O511" s="92"/>
      <c r="P511" s="238">
        <f>O511*H511</f>
        <v>0</v>
      </c>
      <c r="Q511" s="238">
        <v>0.012200000000000001</v>
      </c>
      <c r="R511" s="238">
        <f>Q511*H511</f>
        <v>0.95928599999999997</v>
      </c>
      <c r="S511" s="238">
        <v>0</v>
      </c>
      <c r="T511" s="239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40" t="s">
        <v>193</v>
      </c>
      <c r="AT511" s="240" t="s">
        <v>158</v>
      </c>
      <c r="AU511" s="240" t="s">
        <v>87</v>
      </c>
      <c r="AY511" s="17" t="s">
        <v>155</v>
      </c>
      <c r="BE511" s="241">
        <f>IF(N511="základní",J511,0)</f>
        <v>0</v>
      </c>
      <c r="BF511" s="241">
        <f>IF(N511="snížená",J511,0)</f>
        <v>0</v>
      </c>
      <c r="BG511" s="241">
        <f>IF(N511="zákl. přenesená",J511,0)</f>
        <v>0</v>
      </c>
      <c r="BH511" s="241">
        <f>IF(N511="sníž. přenesená",J511,0)</f>
        <v>0</v>
      </c>
      <c r="BI511" s="241">
        <f>IF(N511="nulová",J511,0)</f>
        <v>0</v>
      </c>
      <c r="BJ511" s="17" t="s">
        <v>163</v>
      </c>
      <c r="BK511" s="241">
        <f>ROUND(I511*H511,2)</f>
        <v>0</v>
      </c>
      <c r="BL511" s="17" t="s">
        <v>193</v>
      </c>
      <c r="BM511" s="240" t="s">
        <v>607</v>
      </c>
    </row>
    <row r="512" s="2" customFormat="1">
      <c r="A512" s="38"/>
      <c r="B512" s="39"/>
      <c r="C512" s="40"/>
      <c r="D512" s="242" t="s">
        <v>164</v>
      </c>
      <c r="E512" s="40"/>
      <c r="F512" s="243" t="s">
        <v>517</v>
      </c>
      <c r="G512" s="40"/>
      <c r="H512" s="40"/>
      <c r="I512" s="244"/>
      <c r="J512" s="40"/>
      <c r="K512" s="40"/>
      <c r="L512" s="44"/>
      <c r="M512" s="245"/>
      <c r="N512" s="246"/>
      <c r="O512" s="92"/>
      <c r="P512" s="92"/>
      <c r="Q512" s="92"/>
      <c r="R512" s="92"/>
      <c r="S512" s="92"/>
      <c r="T512" s="93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T512" s="17" t="s">
        <v>164</v>
      </c>
      <c r="AU512" s="17" t="s">
        <v>87</v>
      </c>
    </row>
    <row r="513" s="13" customFormat="1">
      <c r="A513" s="13"/>
      <c r="B513" s="247"/>
      <c r="C513" s="248"/>
      <c r="D513" s="242" t="s">
        <v>172</v>
      </c>
      <c r="E513" s="249" t="s">
        <v>1</v>
      </c>
      <c r="F513" s="250" t="s">
        <v>1274</v>
      </c>
      <c r="G513" s="248"/>
      <c r="H513" s="251">
        <v>74.230000000000004</v>
      </c>
      <c r="I513" s="252"/>
      <c r="J513" s="248"/>
      <c r="K513" s="248"/>
      <c r="L513" s="253"/>
      <c r="M513" s="254"/>
      <c r="N513" s="255"/>
      <c r="O513" s="255"/>
      <c r="P513" s="255"/>
      <c r="Q513" s="255"/>
      <c r="R513" s="255"/>
      <c r="S513" s="255"/>
      <c r="T513" s="256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57" t="s">
        <v>172</v>
      </c>
      <c r="AU513" s="257" t="s">
        <v>87</v>
      </c>
      <c r="AV513" s="13" t="s">
        <v>87</v>
      </c>
      <c r="AW513" s="13" t="s">
        <v>30</v>
      </c>
      <c r="AX513" s="13" t="s">
        <v>74</v>
      </c>
      <c r="AY513" s="257" t="s">
        <v>155</v>
      </c>
    </row>
    <row r="514" s="13" customFormat="1">
      <c r="A514" s="13"/>
      <c r="B514" s="247"/>
      <c r="C514" s="248"/>
      <c r="D514" s="242" t="s">
        <v>172</v>
      </c>
      <c r="E514" s="249" t="s">
        <v>1</v>
      </c>
      <c r="F514" s="250" t="s">
        <v>1275</v>
      </c>
      <c r="G514" s="248"/>
      <c r="H514" s="251">
        <v>4.4000000000000004</v>
      </c>
      <c r="I514" s="252"/>
      <c r="J514" s="248"/>
      <c r="K514" s="248"/>
      <c r="L514" s="253"/>
      <c r="M514" s="254"/>
      <c r="N514" s="255"/>
      <c r="O514" s="255"/>
      <c r="P514" s="255"/>
      <c r="Q514" s="255"/>
      <c r="R514" s="255"/>
      <c r="S514" s="255"/>
      <c r="T514" s="256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7" t="s">
        <v>172</v>
      </c>
      <c r="AU514" s="257" t="s">
        <v>87</v>
      </c>
      <c r="AV514" s="13" t="s">
        <v>87</v>
      </c>
      <c r="AW514" s="13" t="s">
        <v>30</v>
      </c>
      <c r="AX514" s="13" t="s">
        <v>74</v>
      </c>
      <c r="AY514" s="257" t="s">
        <v>155</v>
      </c>
    </row>
    <row r="515" s="14" customFormat="1">
      <c r="A515" s="14"/>
      <c r="B515" s="258"/>
      <c r="C515" s="259"/>
      <c r="D515" s="242" t="s">
        <v>172</v>
      </c>
      <c r="E515" s="260" t="s">
        <v>1</v>
      </c>
      <c r="F515" s="261" t="s">
        <v>174</v>
      </c>
      <c r="G515" s="259"/>
      <c r="H515" s="262">
        <v>78.63000000000001</v>
      </c>
      <c r="I515" s="263"/>
      <c r="J515" s="259"/>
      <c r="K515" s="259"/>
      <c r="L515" s="264"/>
      <c r="M515" s="265"/>
      <c r="N515" s="266"/>
      <c r="O515" s="266"/>
      <c r="P515" s="266"/>
      <c r="Q515" s="266"/>
      <c r="R515" s="266"/>
      <c r="S515" s="266"/>
      <c r="T515" s="267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8" t="s">
        <v>172</v>
      </c>
      <c r="AU515" s="268" t="s">
        <v>87</v>
      </c>
      <c r="AV515" s="14" t="s">
        <v>162</v>
      </c>
      <c r="AW515" s="14" t="s">
        <v>30</v>
      </c>
      <c r="AX515" s="14" t="s">
        <v>81</v>
      </c>
      <c r="AY515" s="268" t="s">
        <v>155</v>
      </c>
    </row>
    <row r="516" s="2" customFormat="1" ht="44.25" customHeight="1">
      <c r="A516" s="38"/>
      <c r="B516" s="39"/>
      <c r="C516" s="228" t="s">
        <v>394</v>
      </c>
      <c r="D516" s="228" t="s">
        <v>158</v>
      </c>
      <c r="E516" s="229" t="s">
        <v>521</v>
      </c>
      <c r="F516" s="230" t="s">
        <v>522</v>
      </c>
      <c r="G516" s="231" t="s">
        <v>167</v>
      </c>
      <c r="H516" s="232">
        <v>10.300000000000001</v>
      </c>
      <c r="I516" s="233"/>
      <c r="J516" s="234">
        <f>ROUND(I516*H516,2)</f>
        <v>0</v>
      </c>
      <c r="K516" s="235"/>
      <c r="L516" s="44"/>
      <c r="M516" s="236" t="s">
        <v>1</v>
      </c>
      <c r="N516" s="237" t="s">
        <v>42</v>
      </c>
      <c r="O516" s="92"/>
      <c r="P516" s="238">
        <f>O516*H516</f>
        <v>0</v>
      </c>
      <c r="Q516" s="238">
        <v>0.012590000000000001</v>
      </c>
      <c r="R516" s="238">
        <f>Q516*H516</f>
        <v>0.12967700000000001</v>
      </c>
      <c r="S516" s="238">
        <v>0</v>
      </c>
      <c r="T516" s="239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40" t="s">
        <v>193</v>
      </c>
      <c r="AT516" s="240" t="s">
        <v>158</v>
      </c>
      <c r="AU516" s="240" t="s">
        <v>87</v>
      </c>
      <c r="AY516" s="17" t="s">
        <v>155</v>
      </c>
      <c r="BE516" s="241">
        <f>IF(N516="základní",J516,0)</f>
        <v>0</v>
      </c>
      <c r="BF516" s="241">
        <f>IF(N516="snížená",J516,0)</f>
        <v>0</v>
      </c>
      <c r="BG516" s="241">
        <f>IF(N516="zákl. přenesená",J516,0)</f>
        <v>0</v>
      </c>
      <c r="BH516" s="241">
        <f>IF(N516="sníž. přenesená",J516,0)</f>
        <v>0</v>
      </c>
      <c r="BI516" s="241">
        <f>IF(N516="nulová",J516,0)</f>
        <v>0</v>
      </c>
      <c r="BJ516" s="17" t="s">
        <v>163</v>
      </c>
      <c r="BK516" s="241">
        <f>ROUND(I516*H516,2)</f>
        <v>0</v>
      </c>
      <c r="BL516" s="17" t="s">
        <v>193</v>
      </c>
      <c r="BM516" s="240" t="s">
        <v>612</v>
      </c>
    </row>
    <row r="517" s="2" customFormat="1">
      <c r="A517" s="38"/>
      <c r="B517" s="39"/>
      <c r="C517" s="40"/>
      <c r="D517" s="242" t="s">
        <v>164</v>
      </c>
      <c r="E517" s="40"/>
      <c r="F517" s="243" t="s">
        <v>522</v>
      </c>
      <c r="G517" s="40"/>
      <c r="H517" s="40"/>
      <c r="I517" s="244"/>
      <c r="J517" s="40"/>
      <c r="K517" s="40"/>
      <c r="L517" s="44"/>
      <c r="M517" s="245"/>
      <c r="N517" s="246"/>
      <c r="O517" s="92"/>
      <c r="P517" s="92"/>
      <c r="Q517" s="92"/>
      <c r="R517" s="92"/>
      <c r="S517" s="92"/>
      <c r="T517" s="93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T517" s="17" t="s">
        <v>164</v>
      </c>
      <c r="AU517" s="17" t="s">
        <v>87</v>
      </c>
    </row>
    <row r="518" s="13" customFormat="1">
      <c r="A518" s="13"/>
      <c r="B518" s="247"/>
      <c r="C518" s="248"/>
      <c r="D518" s="242" t="s">
        <v>172</v>
      </c>
      <c r="E518" s="249" t="s">
        <v>1</v>
      </c>
      <c r="F518" s="250" t="s">
        <v>1276</v>
      </c>
      <c r="G518" s="248"/>
      <c r="H518" s="251">
        <v>8.5999999999999996</v>
      </c>
      <c r="I518" s="252"/>
      <c r="J518" s="248"/>
      <c r="K518" s="248"/>
      <c r="L518" s="253"/>
      <c r="M518" s="254"/>
      <c r="N518" s="255"/>
      <c r="O518" s="255"/>
      <c r="P518" s="255"/>
      <c r="Q518" s="255"/>
      <c r="R518" s="255"/>
      <c r="S518" s="255"/>
      <c r="T518" s="25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7" t="s">
        <v>172</v>
      </c>
      <c r="AU518" s="257" t="s">
        <v>87</v>
      </c>
      <c r="AV518" s="13" t="s">
        <v>87</v>
      </c>
      <c r="AW518" s="13" t="s">
        <v>30</v>
      </c>
      <c r="AX518" s="13" t="s">
        <v>74</v>
      </c>
      <c r="AY518" s="257" t="s">
        <v>155</v>
      </c>
    </row>
    <row r="519" s="13" customFormat="1">
      <c r="A519" s="13"/>
      <c r="B519" s="247"/>
      <c r="C519" s="248"/>
      <c r="D519" s="242" t="s">
        <v>172</v>
      </c>
      <c r="E519" s="249" t="s">
        <v>1</v>
      </c>
      <c r="F519" s="250" t="s">
        <v>1277</v>
      </c>
      <c r="G519" s="248"/>
      <c r="H519" s="251">
        <v>1.7</v>
      </c>
      <c r="I519" s="252"/>
      <c r="J519" s="248"/>
      <c r="K519" s="248"/>
      <c r="L519" s="253"/>
      <c r="M519" s="254"/>
      <c r="N519" s="255"/>
      <c r="O519" s="255"/>
      <c r="P519" s="255"/>
      <c r="Q519" s="255"/>
      <c r="R519" s="255"/>
      <c r="S519" s="255"/>
      <c r="T519" s="256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7" t="s">
        <v>172</v>
      </c>
      <c r="AU519" s="257" t="s">
        <v>87</v>
      </c>
      <c r="AV519" s="13" t="s">
        <v>87</v>
      </c>
      <c r="AW519" s="13" t="s">
        <v>30</v>
      </c>
      <c r="AX519" s="13" t="s">
        <v>74</v>
      </c>
      <c r="AY519" s="257" t="s">
        <v>155</v>
      </c>
    </row>
    <row r="520" s="14" customFormat="1">
      <c r="A520" s="14"/>
      <c r="B520" s="258"/>
      <c r="C520" s="259"/>
      <c r="D520" s="242" t="s">
        <v>172</v>
      </c>
      <c r="E520" s="260" t="s">
        <v>1</v>
      </c>
      <c r="F520" s="261" t="s">
        <v>174</v>
      </c>
      <c r="G520" s="259"/>
      <c r="H520" s="262">
        <v>10.299999999999999</v>
      </c>
      <c r="I520" s="263"/>
      <c r="J520" s="259"/>
      <c r="K520" s="259"/>
      <c r="L520" s="264"/>
      <c r="M520" s="265"/>
      <c r="N520" s="266"/>
      <c r="O520" s="266"/>
      <c r="P520" s="266"/>
      <c r="Q520" s="266"/>
      <c r="R520" s="266"/>
      <c r="S520" s="266"/>
      <c r="T520" s="267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68" t="s">
        <v>172</v>
      </c>
      <c r="AU520" s="268" t="s">
        <v>87</v>
      </c>
      <c r="AV520" s="14" t="s">
        <v>162</v>
      </c>
      <c r="AW520" s="14" t="s">
        <v>30</v>
      </c>
      <c r="AX520" s="14" t="s">
        <v>81</v>
      </c>
      <c r="AY520" s="268" t="s">
        <v>155</v>
      </c>
    </row>
    <row r="521" s="2" customFormat="1" ht="44.25" customHeight="1">
      <c r="A521" s="38"/>
      <c r="B521" s="39"/>
      <c r="C521" s="228" t="s">
        <v>617</v>
      </c>
      <c r="D521" s="228" t="s">
        <v>158</v>
      </c>
      <c r="E521" s="229" t="s">
        <v>525</v>
      </c>
      <c r="F521" s="230" t="s">
        <v>526</v>
      </c>
      <c r="G521" s="231" t="s">
        <v>167</v>
      </c>
      <c r="H521" s="232">
        <v>88.930000000000007</v>
      </c>
      <c r="I521" s="233"/>
      <c r="J521" s="234">
        <f>ROUND(I521*H521,2)</f>
        <v>0</v>
      </c>
      <c r="K521" s="235"/>
      <c r="L521" s="44"/>
      <c r="M521" s="236" t="s">
        <v>1</v>
      </c>
      <c r="N521" s="237" t="s">
        <v>42</v>
      </c>
      <c r="O521" s="92"/>
      <c r="P521" s="238">
        <f>O521*H521</f>
        <v>0</v>
      </c>
      <c r="Q521" s="238">
        <v>0</v>
      </c>
      <c r="R521" s="238">
        <f>Q521*H521</f>
        <v>0</v>
      </c>
      <c r="S521" s="238">
        <v>0</v>
      </c>
      <c r="T521" s="239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40" t="s">
        <v>193</v>
      </c>
      <c r="AT521" s="240" t="s">
        <v>158</v>
      </c>
      <c r="AU521" s="240" t="s">
        <v>87</v>
      </c>
      <c r="AY521" s="17" t="s">
        <v>155</v>
      </c>
      <c r="BE521" s="241">
        <f>IF(N521="základní",J521,0)</f>
        <v>0</v>
      </c>
      <c r="BF521" s="241">
        <f>IF(N521="snížená",J521,0)</f>
        <v>0</v>
      </c>
      <c r="BG521" s="241">
        <f>IF(N521="zákl. přenesená",J521,0)</f>
        <v>0</v>
      </c>
      <c r="BH521" s="241">
        <f>IF(N521="sníž. přenesená",J521,0)</f>
        <v>0</v>
      </c>
      <c r="BI521" s="241">
        <f>IF(N521="nulová",J521,0)</f>
        <v>0</v>
      </c>
      <c r="BJ521" s="17" t="s">
        <v>163</v>
      </c>
      <c r="BK521" s="241">
        <f>ROUND(I521*H521,2)</f>
        <v>0</v>
      </c>
      <c r="BL521" s="17" t="s">
        <v>193</v>
      </c>
      <c r="BM521" s="240" t="s">
        <v>615</v>
      </c>
    </row>
    <row r="522" s="2" customFormat="1">
      <c r="A522" s="38"/>
      <c r="B522" s="39"/>
      <c r="C522" s="40"/>
      <c r="D522" s="242" t="s">
        <v>164</v>
      </c>
      <c r="E522" s="40"/>
      <c r="F522" s="243" t="s">
        <v>526</v>
      </c>
      <c r="G522" s="40"/>
      <c r="H522" s="40"/>
      <c r="I522" s="244"/>
      <c r="J522" s="40"/>
      <c r="K522" s="40"/>
      <c r="L522" s="44"/>
      <c r="M522" s="245"/>
      <c r="N522" s="246"/>
      <c r="O522" s="92"/>
      <c r="P522" s="92"/>
      <c r="Q522" s="92"/>
      <c r="R522" s="92"/>
      <c r="S522" s="92"/>
      <c r="T522" s="93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7" t="s">
        <v>164</v>
      </c>
      <c r="AU522" s="17" t="s">
        <v>87</v>
      </c>
    </row>
    <row r="523" s="13" customFormat="1">
      <c r="A523" s="13"/>
      <c r="B523" s="247"/>
      <c r="C523" s="248"/>
      <c r="D523" s="242" t="s">
        <v>172</v>
      </c>
      <c r="E523" s="249" t="s">
        <v>1</v>
      </c>
      <c r="F523" s="250" t="s">
        <v>1278</v>
      </c>
      <c r="G523" s="248"/>
      <c r="H523" s="251">
        <v>88.930000000000007</v>
      </c>
      <c r="I523" s="252"/>
      <c r="J523" s="248"/>
      <c r="K523" s="248"/>
      <c r="L523" s="253"/>
      <c r="M523" s="254"/>
      <c r="N523" s="255"/>
      <c r="O523" s="255"/>
      <c r="P523" s="255"/>
      <c r="Q523" s="255"/>
      <c r="R523" s="255"/>
      <c r="S523" s="255"/>
      <c r="T523" s="256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7" t="s">
        <v>172</v>
      </c>
      <c r="AU523" s="257" t="s">
        <v>87</v>
      </c>
      <c r="AV523" s="13" t="s">
        <v>87</v>
      </c>
      <c r="AW523" s="13" t="s">
        <v>30</v>
      </c>
      <c r="AX523" s="13" t="s">
        <v>74</v>
      </c>
      <c r="AY523" s="257" t="s">
        <v>155</v>
      </c>
    </row>
    <row r="524" s="14" customFormat="1">
      <c r="A524" s="14"/>
      <c r="B524" s="258"/>
      <c r="C524" s="259"/>
      <c r="D524" s="242" t="s">
        <v>172</v>
      </c>
      <c r="E524" s="260" t="s">
        <v>1</v>
      </c>
      <c r="F524" s="261" t="s">
        <v>174</v>
      </c>
      <c r="G524" s="259"/>
      <c r="H524" s="262">
        <v>88.930000000000007</v>
      </c>
      <c r="I524" s="263"/>
      <c r="J524" s="259"/>
      <c r="K524" s="259"/>
      <c r="L524" s="264"/>
      <c r="M524" s="265"/>
      <c r="N524" s="266"/>
      <c r="O524" s="266"/>
      <c r="P524" s="266"/>
      <c r="Q524" s="266"/>
      <c r="R524" s="266"/>
      <c r="S524" s="266"/>
      <c r="T524" s="267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68" t="s">
        <v>172</v>
      </c>
      <c r="AU524" s="268" t="s">
        <v>87</v>
      </c>
      <c r="AV524" s="14" t="s">
        <v>162</v>
      </c>
      <c r="AW524" s="14" t="s">
        <v>30</v>
      </c>
      <c r="AX524" s="14" t="s">
        <v>81</v>
      </c>
      <c r="AY524" s="268" t="s">
        <v>155</v>
      </c>
    </row>
    <row r="525" s="2" customFormat="1" ht="21.75" customHeight="1">
      <c r="A525" s="38"/>
      <c r="B525" s="39"/>
      <c r="C525" s="269" t="s">
        <v>398</v>
      </c>
      <c r="D525" s="269" t="s">
        <v>238</v>
      </c>
      <c r="E525" s="270" t="s">
        <v>530</v>
      </c>
      <c r="F525" s="271" t="s">
        <v>531</v>
      </c>
      <c r="G525" s="272" t="s">
        <v>167</v>
      </c>
      <c r="H525" s="273">
        <v>99.909999999999997</v>
      </c>
      <c r="I525" s="274"/>
      <c r="J525" s="275">
        <f>ROUND(I525*H525,2)</f>
        <v>0</v>
      </c>
      <c r="K525" s="276"/>
      <c r="L525" s="277"/>
      <c r="M525" s="278" t="s">
        <v>1</v>
      </c>
      <c r="N525" s="279" t="s">
        <v>42</v>
      </c>
      <c r="O525" s="92"/>
      <c r="P525" s="238">
        <f>O525*H525</f>
        <v>0</v>
      </c>
      <c r="Q525" s="238">
        <v>0.00013999999999999999</v>
      </c>
      <c r="R525" s="238">
        <f>Q525*H525</f>
        <v>0.013987399999999999</v>
      </c>
      <c r="S525" s="238">
        <v>0</v>
      </c>
      <c r="T525" s="239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40" t="s">
        <v>298</v>
      </c>
      <c r="AT525" s="240" t="s">
        <v>238</v>
      </c>
      <c r="AU525" s="240" t="s">
        <v>87</v>
      </c>
      <c r="AY525" s="17" t="s">
        <v>155</v>
      </c>
      <c r="BE525" s="241">
        <f>IF(N525="základní",J525,0)</f>
        <v>0</v>
      </c>
      <c r="BF525" s="241">
        <f>IF(N525="snížená",J525,0)</f>
        <v>0</v>
      </c>
      <c r="BG525" s="241">
        <f>IF(N525="zákl. přenesená",J525,0)</f>
        <v>0</v>
      </c>
      <c r="BH525" s="241">
        <f>IF(N525="sníž. přenesená",J525,0)</f>
        <v>0</v>
      </c>
      <c r="BI525" s="241">
        <f>IF(N525="nulová",J525,0)</f>
        <v>0</v>
      </c>
      <c r="BJ525" s="17" t="s">
        <v>163</v>
      </c>
      <c r="BK525" s="241">
        <f>ROUND(I525*H525,2)</f>
        <v>0</v>
      </c>
      <c r="BL525" s="17" t="s">
        <v>193</v>
      </c>
      <c r="BM525" s="240" t="s">
        <v>620</v>
      </c>
    </row>
    <row r="526" s="2" customFormat="1">
      <c r="A526" s="38"/>
      <c r="B526" s="39"/>
      <c r="C526" s="40"/>
      <c r="D526" s="242" t="s">
        <v>164</v>
      </c>
      <c r="E526" s="40"/>
      <c r="F526" s="243" t="s">
        <v>531</v>
      </c>
      <c r="G526" s="40"/>
      <c r="H526" s="40"/>
      <c r="I526" s="244"/>
      <c r="J526" s="40"/>
      <c r="K526" s="40"/>
      <c r="L526" s="44"/>
      <c r="M526" s="245"/>
      <c r="N526" s="246"/>
      <c r="O526" s="92"/>
      <c r="P526" s="92"/>
      <c r="Q526" s="92"/>
      <c r="R526" s="92"/>
      <c r="S526" s="92"/>
      <c r="T526" s="93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7" t="s">
        <v>164</v>
      </c>
      <c r="AU526" s="17" t="s">
        <v>87</v>
      </c>
    </row>
    <row r="527" s="2" customFormat="1" ht="21.75" customHeight="1">
      <c r="A527" s="38"/>
      <c r="B527" s="39"/>
      <c r="C527" s="228" t="s">
        <v>624</v>
      </c>
      <c r="D527" s="228" t="s">
        <v>158</v>
      </c>
      <c r="E527" s="229" t="s">
        <v>534</v>
      </c>
      <c r="F527" s="230" t="s">
        <v>535</v>
      </c>
      <c r="G527" s="231" t="s">
        <v>167</v>
      </c>
      <c r="H527" s="232">
        <v>1.7</v>
      </c>
      <c r="I527" s="233"/>
      <c r="J527" s="234">
        <f>ROUND(I527*H527,2)</f>
        <v>0</v>
      </c>
      <c r="K527" s="235"/>
      <c r="L527" s="44"/>
      <c r="M527" s="236" t="s">
        <v>1</v>
      </c>
      <c r="N527" s="237" t="s">
        <v>42</v>
      </c>
      <c r="O527" s="92"/>
      <c r="P527" s="238">
        <f>O527*H527</f>
        <v>0</v>
      </c>
      <c r="Q527" s="238">
        <v>0</v>
      </c>
      <c r="R527" s="238">
        <f>Q527*H527</f>
        <v>0</v>
      </c>
      <c r="S527" s="238">
        <v>0</v>
      </c>
      <c r="T527" s="239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40" t="s">
        <v>193</v>
      </c>
      <c r="AT527" s="240" t="s">
        <v>158</v>
      </c>
      <c r="AU527" s="240" t="s">
        <v>87</v>
      </c>
      <c r="AY527" s="17" t="s">
        <v>155</v>
      </c>
      <c r="BE527" s="241">
        <f>IF(N527="základní",J527,0)</f>
        <v>0</v>
      </c>
      <c r="BF527" s="241">
        <f>IF(N527="snížená",J527,0)</f>
        <v>0</v>
      </c>
      <c r="BG527" s="241">
        <f>IF(N527="zákl. přenesená",J527,0)</f>
        <v>0</v>
      </c>
      <c r="BH527" s="241">
        <f>IF(N527="sníž. přenesená",J527,0)</f>
        <v>0</v>
      </c>
      <c r="BI527" s="241">
        <f>IF(N527="nulová",J527,0)</f>
        <v>0</v>
      </c>
      <c r="BJ527" s="17" t="s">
        <v>163</v>
      </c>
      <c r="BK527" s="241">
        <f>ROUND(I527*H527,2)</f>
        <v>0</v>
      </c>
      <c r="BL527" s="17" t="s">
        <v>193</v>
      </c>
      <c r="BM527" s="240" t="s">
        <v>623</v>
      </c>
    </row>
    <row r="528" s="2" customFormat="1">
      <c r="A528" s="38"/>
      <c r="B528" s="39"/>
      <c r="C528" s="40"/>
      <c r="D528" s="242" t="s">
        <v>164</v>
      </c>
      <c r="E528" s="40"/>
      <c r="F528" s="243" t="s">
        <v>535</v>
      </c>
      <c r="G528" s="40"/>
      <c r="H528" s="40"/>
      <c r="I528" s="244"/>
      <c r="J528" s="40"/>
      <c r="K528" s="40"/>
      <c r="L528" s="44"/>
      <c r="M528" s="245"/>
      <c r="N528" s="246"/>
      <c r="O528" s="92"/>
      <c r="P528" s="92"/>
      <c r="Q528" s="92"/>
      <c r="R528" s="92"/>
      <c r="S528" s="92"/>
      <c r="T528" s="93"/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T528" s="17" t="s">
        <v>164</v>
      </c>
      <c r="AU528" s="17" t="s">
        <v>87</v>
      </c>
    </row>
    <row r="529" s="13" customFormat="1">
      <c r="A529" s="13"/>
      <c r="B529" s="247"/>
      <c r="C529" s="248"/>
      <c r="D529" s="242" t="s">
        <v>172</v>
      </c>
      <c r="E529" s="249" t="s">
        <v>1</v>
      </c>
      <c r="F529" s="250" t="s">
        <v>1279</v>
      </c>
      <c r="G529" s="248"/>
      <c r="H529" s="251">
        <v>1.7</v>
      </c>
      <c r="I529" s="252"/>
      <c r="J529" s="248"/>
      <c r="K529" s="248"/>
      <c r="L529" s="253"/>
      <c r="M529" s="254"/>
      <c r="N529" s="255"/>
      <c r="O529" s="255"/>
      <c r="P529" s="255"/>
      <c r="Q529" s="255"/>
      <c r="R529" s="255"/>
      <c r="S529" s="255"/>
      <c r="T529" s="25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7" t="s">
        <v>172</v>
      </c>
      <c r="AU529" s="257" t="s">
        <v>87</v>
      </c>
      <c r="AV529" s="13" t="s">
        <v>87</v>
      </c>
      <c r="AW529" s="13" t="s">
        <v>30</v>
      </c>
      <c r="AX529" s="13" t="s">
        <v>74</v>
      </c>
      <c r="AY529" s="257" t="s">
        <v>155</v>
      </c>
    </row>
    <row r="530" s="14" customFormat="1">
      <c r="A530" s="14"/>
      <c r="B530" s="258"/>
      <c r="C530" s="259"/>
      <c r="D530" s="242" t="s">
        <v>172</v>
      </c>
      <c r="E530" s="260" t="s">
        <v>1</v>
      </c>
      <c r="F530" s="261" t="s">
        <v>174</v>
      </c>
      <c r="G530" s="259"/>
      <c r="H530" s="262">
        <v>1.7</v>
      </c>
      <c r="I530" s="263"/>
      <c r="J530" s="259"/>
      <c r="K530" s="259"/>
      <c r="L530" s="264"/>
      <c r="M530" s="265"/>
      <c r="N530" s="266"/>
      <c r="O530" s="266"/>
      <c r="P530" s="266"/>
      <c r="Q530" s="266"/>
      <c r="R530" s="266"/>
      <c r="S530" s="266"/>
      <c r="T530" s="267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8" t="s">
        <v>172</v>
      </c>
      <c r="AU530" s="268" t="s">
        <v>87</v>
      </c>
      <c r="AV530" s="14" t="s">
        <v>162</v>
      </c>
      <c r="AW530" s="14" t="s">
        <v>30</v>
      </c>
      <c r="AX530" s="14" t="s">
        <v>81</v>
      </c>
      <c r="AY530" s="268" t="s">
        <v>155</v>
      </c>
    </row>
    <row r="531" s="2" customFormat="1" ht="21.75" customHeight="1">
      <c r="A531" s="38"/>
      <c r="B531" s="39"/>
      <c r="C531" s="228" t="s">
        <v>401</v>
      </c>
      <c r="D531" s="228" t="s">
        <v>158</v>
      </c>
      <c r="E531" s="229" t="s">
        <v>543</v>
      </c>
      <c r="F531" s="230" t="s">
        <v>544</v>
      </c>
      <c r="G531" s="231" t="s">
        <v>227</v>
      </c>
      <c r="H531" s="232">
        <v>1.103</v>
      </c>
      <c r="I531" s="233"/>
      <c r="J531" s="234">
        <f>ROUND(I531*H531,2)</f>
        <v>0</v>
      </c>
      <c r="K531" s="235"/>
      <c r="L531" s="44"/>
      <c r="M531" s="236" t="s">
        <v>1</v>
      </c>
      <c r="N531" s="237" t="s">
        <v>42</v>
      </c>
      <c r="O531" s="92"/>
      <c r="P531" s="238">
        <f>O531*H531</f>
        <v>0</v>
      </c>
      <c r="Q531" s="238">
        <v>0</v>
      </c>
      <c r="R531" s="238">
        <f>Q531*H531</f>
        <v>0</v>
      </c>
      <c r="S531" s="238">
        <v>0</v>
      </c>
      <c r="T531" s="239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40" t="s">
        <v>193</v>
      </c>
      <c r="AT531" s="240" t="s">
        <v>158</v>
      </c>
      <c r="AU531" s="240" t="s">
        <v>87</v>
      </c>
      <c r="AY531" s="17" t="s">
        <v>155</v>
      </c>
      <c r="BE531" s="241">
        <f>IF(N531="základní",J531,0)</f>
        <v>0</v>
      </c>
      <c r="BF531" s="241">
        <f>IF(N531="snížená",J531,0)</f>
        <v>0</v>
      </c>
      <c r="BG531" s="241">
        <f>IF(N531="zákl. přenesená",J531,0)</f>
        <v>0</v>
      </c>
      <c r="BH531" s="241">
        <f>IF(N531="sníž. přenesená",J531,0)</f>
        <v>0</v>
      </c>
      <c r="BI531" s="241">
        <f>IF(N531="nulová",J531,0)</f>
        <v>0</v>
      </c>
      <c r="BJ531" s="17" t="s">
        <v>163</v>
      </c>
      <c r="BK531" s="241">
        <f>ROUND(I531*H531,2)</f>
        <v>0</v>
      </c>
      <c r="BL531" s="17" t="s">
        <v>193</v>
      </c>
      <c r="BM531" s="240" t="s">
        <v>1280</v>
      </c>
    </row>
    <row r="532" s="2" customFormat="1">
      <c r="A532" s="38"/>
      <c r="B532" s="39"/>
      <c r="C532" s="40"/>
      <c r="D532" s="242" t="s">
        <v>164</v>
      </c>
      <c r="E532" s="40"/>
      <c r="F532" s="243" t="s">
        <v>546</v>
      </c>
      <c r="G532" s="40"/>
      <c r="H532" s="40"/>
      <c r="I532" s="244"/>
      <c r="J532" s="40"/>
      <c r="K532" s="40"/>
      <c r="L532" s="44"/>
      <c r="M532" s="245"/>
      <c r="N532" s="246"/>
      <c r="O532" s="92"/>
      <c r="P532" s="92"/>
      <c r="Q532" s="92"/>
      <c r="R532" s="92"/>
      <c r="S532" s="92"/>
      <c r="T532" s="93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T532" s="17" t="s">
        <v>164</v>
      </c>
      <c r="AU532" s="17" t="s">
        <v>87</v>
      </c>
    </row>
    <row r="533" s="12" customFormat="1" ht="22.8" customHeight="1">
      <c r="A533" s="12"/>
      <c r="B533" s="212"/>
      <c r="C533" s="213"/>
      <c r="D533" s="214" t="s">
        <v>73</v>
      </c>
      <c r="E533" s="226" t="s">
        <v>547</v>
      </c>
      <c r="F533" s="226" t="s">
        <v>548</v>
      </c>
      <c r="G533" s="213"/>
      <c r="H533" s="213"/>
      <c r="I533" s="216"/>
      <c r="J533" s="227">
        <f>BK533</f>
        <v>0</v>
      </c>
      <c r="K533" s="213"/>
      <c r="L533" s="218"/>
      <c r="M533" s="219"/>
      <c r="N533" s="220"/>
      <c r="O533" s="220"/>
      <c r="P533" s="221">
        <f>SUM(P534:P566)</f>
        <v>0</v>
      </c>
      <c r="Q533" s="220"/>
      <c r="R533" s="221">
        <f>SUM(R534:R566)</f>
        <v>0.0033</v>
      </c>
      <c r="S533" s="220"/>
      <c r="T533" s="222">
        <f>SUM(T534:T566)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23" t="s">
        <v>87</v>
      </c>
      <c r="AT533" s="224" t="s">
        <v>73</v>
      </c>
      <c r="AU533" s="224" t="s">
        <v>81</v>
      </c>
      <c r="AY533" s="223" t="s">
        <v>155</v>
      </c>
      <c r="BK533" s="225">
        <f>SUM(BK534:BK566)</f>
        <v>0</v>
      </c>
    </row>
    <row r="534" s="2" customFormat="1" ht="33" customHeight="1">
      <c r="A534" s="38"/>
      <c r="B534" s="39"/>
      <c r="C534" s="228" t="s">
        <v>633</v>
      </c>
      <c r="D534" s="228" t="s">
        <v>158</v>
      </c>
      <c r="E534" s="229" t="s">
        <v>550</v>
      </c>
      <c r="F534" s="230" t="s">
        <v>551</v>
      </c>
      <c r="G534" s="231" t="s">
        <v>161</v>
      </c>
      <c r="H534" s="232">
        <v>6</v>
      </c>
      <c r="I534" s="233"/>
      <c r="J534" s="234">
        <f>ROUND(I534*H534,2)</f>
        <v>0</v>
      </c>
      <c r="K534" s="235"/>
      <c r="L534" s="44"/>
      <c r="M534" s="236" t="s">
        <v>1</v>
      </c>
      <c r="N534" s="237" t="s">
        <v>42</v>
      </c>
      <c r="O534" s="92"/>
      <c r="P534" s="238">
        <f>O534*H534</f>
        <v>0</v>
      </c>
      <c r="Q534" s="238">
        <v>0</v>
      </c>
      <c r="R534" s="238">
        <f>Q534*H534</f>
        <v>0</v>
      </c>
      <c r="S534" s="238">
        <v>0</v>
      </c>
      <c r="T534" s="239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40" t="s">
        <v>193</v>
      </c>
      <c r="AT534" s="240" t="s">
        <v>158</v>
      </c>
      <c r="AU534" s="240" t="s">
        <v>87</v>
      </c>
      <c r="AY534" s="17" t="s">
        <v>155</v>
      </c>
      <c r="BE534" s="241">
        <f>IF(N534="základní",J534,0)</f>
        <v>0</v>
      </c>
      <c r="BF534" s="241">
        <f>IF(N534="snížená",J534,0)</f>
        <v>0</v>
      </c>
      <c r="BG534" s="241">
        <f>IF(N534="zákl. přenesená",J534,0)</f>
        <v>0</v>
      </c>
      <c r="BH534" s="241">
        <f>IF(N534="sníž. přenesená",J534,0)</f>
        <v>0</v>
      </c>
      <c r="BI534" s="241">
        <f>IF(N534="nulová",J534,0)</f>
        <v>0</v>
      </c>
      <c r="BJ534" s="17" t="s">
        <v>163</v>
      </c>
      <c r="BK534" s="241">
        <f>ROUND(I534*H534,2)</f>
        <v>0</v>
      </c>
      <c r="BL534" s="17" t="s">
        <v>193</v>
      </c>
      <c r="BM534" s="240" t="s">
        <v>636</v>
      </c>
    </row>
    <row r="535" s="2" customFormat="1">
      <c r="A535" s="38"/>
      <c r="B535" s="39"/>
      <c r="C535" s="40"/>
      <c r="D535" s="242" t="s">
        <v>164</v>
      </c>
      <c r="E535" s="40"/>
      <c r="F535" s="243" t="s">
        <v>551</v>
      </c>
      <c r="G535" s="40"/>
      <c r="H535" s="40"/>
      <c r="I535" s="244"/>
      <c r="J535" s="40"/>
      <c r="K535" s="40"/>
      <c r="L535" s="44"/>
      <c r="M535" s="245"/>
      <c r="N535" s="246"/>
      <c r="O535" s="92"/>
      <c r="P535" s="92"/>
      <c r="Q535" s="92"/>
      <c r="R535" s="92"/>
      <c r="S535" s="92"/>
      <c r="T535" s="93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164</v>
      </c>
      <c r="AU535" s="17" t="s">
        <v>87</v>
      </c>
    </row>
    <row r="536" s="13" customFormat="1">
      <c r="A536" s="13"/>
      <c r="B536" s="247"/>
      <c r="C536" s="248"/>
      <c r="D536" s="242" t="s">
        <v>172</v>
      </c>
      <c r="E536" s="249" t="s">
        <v>1</v>
      </c>
      <c r="F536" s="250" t="s">
        <v>553</v>
      </c>
      <c r="G536" s="248"/>
      <c r="H536" s="251">
        <v>5</v>
      </c>
      <c r="I536" s="252"/>
      <c r="J536" s="248"/>
      <c r="K536" s="248"/>
      <c r="L536" s="253"/>
      <c r="M536" s="254"/>
      <c r="N536" s="255"/>
      <c r="O536" s="255"/>
      <c r="P536" s="255"/>
      <c r="Q536" s="255"/>
      <c r="R536" s="255"/>
      <c r="S536" s="255"/>
      <c r="T536" s="256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7" t="s">
        <v>172</v>
      </c>
      <c r="AU536" s="257" t="s">
        <v>87</v>
      </c>
      <c r="AV536" s="13" t="s">
        <v>87</v>
      </c>
      <c r="AW536" s="13" t="s">
        <v>30</v>
      </c>
      <c r="AX536" s="13" t="s">
        <v>74</v>
      </c>
      <c r="AY536" s="257" t="s">
        <v>155</v>
      </c>
    </row>
    <row r="537" s="13" customFormat="1">
      <c r="A537" s="13"/>
      <c r="B537" s="247"/>
      <c r="C537" s="248"/>
      <c r="D537" s="242" t="s">
        <v>172</v>
      </c>
      <c r="E537" s="249" t="s">
        <v>1</v>
      </c>
      <c r="F537" s="250" t="s">
        <v>1281</v>
      </c>
      <c r="G537" s="248"/>
      <c r="H537" s="251">
        <v>1</v>
      </c>
      <c r="I537" s="252"/>
      <c r="J537" s="248"/>
      <c r="K537" s="248"/>
      <c r="L537" s="253"/>
      <c r="M537" s="254"/>
      <c r="N537" s="255"/>
      <c r="O537" s="255"/>
      <c r="P537" s="255"/>
      <c r="Q537" s="255"/>
      <c r="R537" s="255"/>
      <c r="S537" s="255"/>
      <c r="T537" s="256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7" t="s">
        <v>172</v>
      </c>
      <c r="AU537" s="257" t="s">
        <v>87</v>
      </c>
      <c r="AV537" s="13" t="s">
        <v>87</v>
      </c>
      <c r="AW537" s="13" t="s">
        <v>30</v>
      </c>
      <c r="AX537" s="13" t="s">
        <v>74</v>
      </c>
      <c r="AY537" s="257" t="s">
        <v>155</v>
      </c>
    </row>
    <row r="538" s="14" customFormat="1">
      <c r="A538" s="14"/>
      <c r="B538" s="258"/>
      <c r="C538" s="259"/>
      <c r="D538" s="242" t="s">
        <v>172</v>
      </c>
      <c r="E538" s="260" t="s">
        <v>1</v>
      </c>
      <c r="F538" s="261" t="s">
        <v>174</v>
      </c>
      <c r="G538" s="259"/>
      <c r="H538" s="262">
        <v>6</v>
      </c>
      <c r="I538" s="263"/>
      <c r="J538" s="259"/>
      <c r="K538" s="259"/>
      <c r="L538" s="264"/>
      <c r="M538" s="265"/>
      <c r="N538" s="266"/>
      <c r="O538" s="266"/>
      <c r="P538" s="266"/>
      <c r="Q538" s="266"/>
      <c r="R538" s="266"/>
      <c r="S538" s="266"/>
      <c r="T538" s="267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68" t="s">
        <v>172</v>
      </c>
      <c r="AU538" s="268" t="s">
        <v>87</v>
      </c>
      <c r="AV538" s="14" t="s">
        <v>162</v>
      </c>
      <c r="AW538" s="14" t="s">
        <v>30</v>
      </c>
      <c r="AX538" s="14" t="s">
        <v>81</v>
      </c>
      <c r="AY538" s="268" t="s">
        <v>155</v>
      </c>
    </row>
    <row r="539" s="2" customFormat="1" ht="33" customHeight="1">
      <c r="A539" s="38"/>
      <c r="B539" s="39"/>
      <c r="C539" s="269" t="s">
        <v>405</v>
      </c>
      <c r="D539" s="269" t="s">
        <v>238</v>
      </c>
      <c r="E539" s="270" t="s">
        <v>554</v>
      </c>
      <c r="F539" s="271" t="s">
        <v>1282</v>
      </c>
      <c r="G539" s="272" t="s">
        <v>161</v>
      </c>
      <c r="H539" s="273">
        <v>4</v>
      </c>
      <c r="I539" s="274"/>
      <c r="J539" s="275">
        <f>ROUND(I539*H539,2)</f>
        <v>0</v>
      </c>
      <c r="K539" s="276"/>
      <c r="L539" s="277"/>
      <c r="M539" s="278" t="s">
        <v>1</v>
      </c>
      <c r="N539" s="279" t="s">
        <v>42</v>
      </c>
      <c r="O539" s="92"/>
      <c r="P539" s="238">
        <f>O539*H539</f>
        <v>0</v>
      </c>
      <c r="Q539" s="238">
        <v>0</v>
      </c>
      <c r="R539" s="238">
        <f>Q539*H539</f>
        <v>0</v>
      </c>
      <c r="S539" s="238">
        <v>0</v>
      </c>
      <c r="T539" s="239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40" t="s">
        <v>298</v>
      </c>
      <c r="AT539" s="240" t="s">
        <v>238</v>
      </c>
      <c r="AU539" s="240" t="s">
        <v>87</v>
      </c>
      <c r="AY539" s="17" t="s">
        <v>155</v>
      </c>
      <c r="BE539" s="241">
        <f>IF(N539="základní",J539,0)</f>
        <v>0</v>
      </c>
      <c r="BF539" s="241">
        <f>IF(N539="snížená",J539,0)</f>
        <v>0</v>
      </c>
      <c r="BG539" s="241">
        <f>IF(N539="zákl. přenesená",J539,0)</f>
        <v>0</v>
      </c>
      <c r="BH539" s="241">
        <f>IF(N539="sníž. přenesená",J539,0)</f>
        <v>0</v>
      </c>
      <c r="BI539" s="241">
        <f>IF(N539="nulová",J539,0)</f>
        <v>0</v>
      </c>
      <c r="BJ539" s="17" t="s">
        <v>163</v>
      </c>
      <c r="BK539" s="241">
        <f>ROUND(I539*H539,2)</f>
        <v>0</v>
      </c>
      <c r="BL539" s="17" t="s">
        <v>193</v>
      </c>
      <c r="BM539" s="240" t="s">
        <v>639</v>
      </c>
    </row>
    <row r="540" s="2" customFormat="1">
      <c r="A540" s="38"/>
      <c r="B540" s="39"/>
      <c r="C540" s="40"/>
      <c r="D540" s="242" t="s">
        <v>164</v>
      </c>
      <c r="E540" s="40"/>
      <c r="F540" s="243" t="s">
        <v>1282</v>
      </c>
      <c r="G540" s="40"/>
      <c r="H540" s="40"/>
      <c r="I540" s="244"/>
      <c r="J540" s="40"/>
      <c r="K540" s="40"/>
      <c r="L540" s="44"/>
      <c r="M540" s="245"/>
      <c r="N540" s="246"/>
      <c r="O540" s="92"/>
      <c r="P540" s="92"/>
      <c r="Q540" s="92"/>
      <c r="R540" s="92"/>
      <c r="S540" s="92"/>
      <c r="T540" s="93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7" t="s">
        <v>164</v>
      </c>
      <c r="AU540" s="17" t="s">
        <v>87</v>
      </c>
    </row>
    <row r="541" s="13" customFormat="1">
      <c r="A541" s="13"/>
      <c r="B541" s="247"/>
      <c r="C541" s="248"/>
      <c r="D541" s="242" t="s">
        <v>172</v>
      </c>
      <c r="E541" s="249" t="s">
        <v>1</v>
      </c>
      <c r="F541" s="250" t="s">
        <v>156</v>
      </c>
      <c r="G541" s="248"/>
      <c r="H541" s="251">
        <v>3</v>
      </c>
      <c r="I541" s="252"/>
      <c r="J541" s="248"/>
      <c r="K541" s="248"/>
      <c r="L541" s="253"/>
      <c r="M541" s="254"/>
      <c r="N541" s="255"/>
      <c r="O541" s="255"/>
      <c r="P541" s="255"/>
      <c r="Q541" s="255"/>
      <c r="R541" s="255"/>
      <c r="S541" s="255"/>
      <c r="T541" s="256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7" t="s">
        <v>172</v>
      </c>
      <c r="AU541" s="257" t="s">
        <v>87</v>
      </c>
      <c r="AV541" s="13" t="s">
        <v>87</v>
      </c>
      <c r="AW541" s="13" t="s">
        <v>30</v>
      </c>
      <c r="AX541" s="13" t="s">
        <v>74</v>
      </c>
      <c r="AY541" s="257" t="s">
        <v>155</v>
      </c>
    </row>
    <row r="542" s="13" customFormat="1">
      <c r="A542" s="13"/>
      <c r="B542" s="247"/>
      <c r="C542" s="248"/>
      <c r="D542" s="242" t="s">
        <v>172</v>
      </c>
      <c r="E542" s="249" t="s">
        <v>1</v>
      </c>
      <c r="F542" s="250" t="s">
        <v>1281</v>
      </c>
      <c r="G542" s="248"/>
      <c r="H542" s="251">
        <v>1</v>
      </c>
      <c r="I542" s="252"/>
      <c r="J542" s="248"/>
      <c r="K542" s="248"/>
      <c r="L542" s="253"/>
      <c r="M542" s="254"/>
      <c r="N542" s="255"/>
      <c r="O542" s="255"/>
      <c r="P542" s="255"/>
      <c r="Q542" s="255"/>
      <c r="R542" s="255"/>
      <c r="S542" s="255"/>
      <c r="T542" s="256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7" t="s">
        <v>172</v>
      </c>
      <c r="AU542" s="257" t="s">
        <v>87</v>
      </c>
      <c r="AV542" s="13" t="s">
        <v>87</v>
      </c>
      <c r="AW542" s="13" t="s">
        <v>30</v>
      </c>
      <c r="AX542" s="13" t="s">
        <v>74</v>
      </c>
      <c r="AY542" s="257" t="s">
        <v>155</v>
      </c>
    </row>
    <row r="543" s="14" customFormat="1">
      <c r="A543" s="14"/>
      <c r="B543" s="258"/>
      <c r="C543" s="259"/>
      <c r="D543" s="242" t="s">
        <v>172</v>
      </c>
      <c r="E543" s="260" t="s">
        <v>1</v>
      </c>
      <c r="F543" s="261" t="s">
        <v>174</v>
      </c>
      <c r="G543" s="259"/>
      <c r="H543" s="262">
        <v>4</v>
      </c>
      <c r="I543" s="263"/>
      <c r="J543" s="259"/>
      <c r="K543" s="259"/>
      <c r="L543" s="264"/>
      <c r="M543" s="265"/>
      <c r="N543" s="266"/>
      <c r="O543" s="266"/>
      <c r="P543" s="266"/>
      <c r="Q543" s="266"/>
      <c r="R543" s="266"/>
      <c r="S543" s="266"/>
      <c r="T543" s="267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8" t="s">
        <v>172</v>
      </c>
      <c r="AU543" s="268" t="s">
        <v>87</v>
      </c>
      <c r="AV543" s="14" t="s">
        <v>162</v>
      </c>
      <c r="AW543" s="14" t="s">
        <v>30</v>
      </c>
      <c r="AX543" s="14" t="s">
        <v>81</v>
      </c>
      <c r="AY543" s="268" t="s">
        <v>155</v>
      </c>
    </row>
    <row r="544" s="2" customFormat="1" ht="33" customHeight="1">
      <c r="A544" s="38"/>
      <c r="B544" s="39"/>
      <c r="C544" s="269" t="s">
        <v>640</v>
      </c>
      <c r="D544" s="269" t="s">
        <v>238</v>
      </c>
      <c r="E544" s="270" t="s">
        <v>558</v>
      </c>
      <c r="F544" s="271" t="s">
        <v>1283</v>
      </c>
      <c r="G544" s="272" t="s">
        <v>161</v>
      </c>
      <c r="H544" s="273">
        <v>2</v>
      </c>
      <c r="I544" s="274"/>
      <c r="J544" s="275">
        <f>ROUND(I544*H544,2)</f>
        <v>0</v>
      </c>
      <c r="K544" s="276"/>
      <c r="L544" s="277"/>
      <c r="M544" s="278" t="s">
        <v>1</v>
      </c>
      <c r="N544" s="279" t="s">
        <v>42</v>
      </c>
      <c r="O544" s="92"/>
      <c r="P544" s="238">
        <f>O544*H544</f>
        <v>0</v>
      </c>
      <c r="Q544" s="238">
        <v>0</v>
      </c>
      <c r="R544" s="238">
        <f>Q544*H544</f>
        <v>0</v>
      </c>
      <c r="S544" s="238">
        <v>0</v>
      </c>
      <c r="T544" s="239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40" t="s">
        <v>298</v>
      </c>
      <c r="AT544" s="240" t="s">
        <v>238</v>
      </c>
      <c r="AU544" s="240" t="s">
        <v>87</v>
      </c>
      <c r="AY544" s="17" t="s">
        <v>155</v>
      </c>
      <c r="BE544" s="241">
        <f>IF(N544="základní",J544,0)</f>
        <v>0</v>
      </c>
      <c r="BF544" s="241">
        <f>IF(N544="snížená",J544,0)</f>
        <v>0</v>
      </c>
      <c r="BG544" s="241">
        <f>IF(N544="zákl. přenesená",J544,0)</f>
        <v>0</v>
      </c>
      <c r="BH544" s="241">
        <f>IF(N544="sníž. přenesená",J544,0)</f>
        <v>0</v>
      </c>
      <c r="BI544" s="241">
        <f>IF(N544="nulová",J544,0)</f>
        <v>0</v>
      </c>
      <c r="BJ544" s="17" t="s">
        <v>163</v>
      </c>
      <c r="BK544" s="241">
        <f>ROUND(I544*H544,2)</f>
        <v>0</v>
      </c>
      <c r="BL544" s="17" t="s">
        <v>193</v>
      </c>
      <c r="BM544" s="240" t="s">
        <v>1284</v>
      </c>
    </row>
    <row r="545" s="2" customFormat="1">
      <c r="A545" s="38"/>
      <c r="B545" s="39"/>
      <c r="C545" s="40"/>
      <c r="D545" s="242" t="s">
        <v>164</v>
      </c>
      <c r="E545" s="40"/>
      <c r="F545" s="243" t="s">
        <v>1283</v>
      </c>
      <c r="G545" s="40"/>
      <c r="H545" s="40"/>
      <c r="I545" s="244"/>
      <c r="J545" s="40"/>
      <c r="K545" s="40"/>
      <c r="L545" s="44"/>
      <c r="M545" s="245"/>
      <c r="N545" s="246"/>
      <c r="O545" s="92"/>
      <c r="P545" s="92"/>
      <c r="Q545" s="92"/>
      <c r="R545" s="92"/>
      <c r="S545" s="92"/>
      <c r="T545" s="93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T545" s="17" t="s">
        <v>164</v>
      </c>
      <c r="AU545" s="17" t="s">
        <v>87</v>
      </c>
    </row>
    <row r="546" s="2" customFormat="1" ht="33" customHeight="1">
      <c r="A546" s="38"/>
      <c r="B546" s="39"/>
      <c r="C546" s="228" t="s">
        <v>647</v>
      </c>
      <c r="D546" s="228" t="s">
        <v>158</v>
      </c>
      <c r="E546" s="229" t="s">
        <v>1285</v>
      </c>
      <c r="F546" s="230" t="s">
        <v>1286</v>
      </c>
      <c r="G546" s="231" t="s">
        <v>161</v>
      </c>
      <c r="H546" s="232">
        <v>2</v>
      </c>
      <c r="I546" s="233"/>
      <c r="J546" s="234">
        <f>ROUND(I546*H546,2)</f>
        <v>0</v>
      </c>
      <c r="K546" s="235"/>
      <c r="L546" s="44"/>
      <c r="M546" s="236" t="s">
        <v>1</v>
      </c>
      <c r="N546" s="237" t="s">
        <v>42</v>
      </c>
      <c r="O546" s="92"/>
      <c r="P546" s="238">
        <f>O546*H546</f>
        <v>0</v>
      </c>
      <c r="Q546" s="238">
        <v>0</v>
      </c>
      <c r="R546" s="238">
        <f>Q546*H546</f>
        <v>0</v>
      </c>
      <c r="S546" s="238">
        <v>0</v>
      </c>
      <c r="T546" s="239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40" t="s">
        <v>193</v>
      </c>
      <c r="AT546" s="240" t="s">
        <v>158</v>
      </c>
      <c r="AU546" s="240" t="s">
        <v>87</v>
      </c>
      <c r="AY546" s="17" t="s">
        <v>155</v>
      </c>
      <c r="BE546" s="241">
        <f>IF(N546="základní",J546,0)</f>
        <v>0</v>
      </c>
      <c r="BF546" s="241">
        <f>IF(N546="snížená",J546,0)</f>
        <v>0</v>
      </c>
      <c r="BG546" s="241">
        <f>IF(N546="zákl. přenesená",J546,0)</f>
        <v>0</v>
      </c>
      <c r="BH546" s="241">
        <f>IF(N546="sníž. přenesená",J546,0)</f>
        <v>0</v>
      </c>
      <c r="BI546" s="241">
        <f>IF(N546="nulová",J546,0)</f>
        <v>0</v>
      </c>
      <c r="BJ546" s="17" t="s">
        <v>163</v>
      </c>
      <c r="BK546" s="241">
        <f>ROUND(I546*H546,2)</f>
        <v>0</v>
      </c>
      <c r="BL546" s="17" t="s">
        <v>193</v>
      </c>
      <c r="BM546" s="240" t="s">
        <v>650</v>
      </c>
    </row>
    <row r="547" s="2" customFormat="1">
      <c r="A547" s="38"/>
      <c r="B547" s="39"/>
      <c r="C547" s="40"/>
      <c r="D547" s="242" t="s">
        <v>164</v>
      </c>
      <c r="E547" s="40"/>
      <c r="F547" s="243" t="s">
        <v>1286</v>
      </c>
      <c r="G547" s="40"/>
      <c r="H547" s="40"/>
      <c r="I547" s="244"/>
      <c r="J547" s="40"/>
      <c r="K547" s="40"/>
      <c r="L547" s="44"/>
      <c r="M547" s="245"/>
      <c r="N547" s="246"/>
      <c r="O547" s="92"/>
      <c r="P547" s="92"/>
      <c r="Q547" s="92"/>
      <c r="R547" s="92"/>
      <c r="S547" s="92"/>
      <c r="T547" s="93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164</v>
      </c>
      <c r="AU547" s="17" t="s">
        <v>87</v>
      </c>
    </row>
    <row r="548" s="2" customFormat="1" ht="33" customHeight="1">
      <c r="A548" s="38"/>
      <c r="B548" s="39"/>
      <c r="C548" s="269" t="s">
        <v>653</v>
      </c>
      <c r="D548" s="269" t="s">
        <v>238</v>
      </c>
      <c r="E548" s="270" t="s">
        <v>565</v>
      </c>
      <c r="F548" s="271" t="s">
        <v>566</v>
      </c>
      <c r="G548" s="272" t="s">
        <v>161</v>
      </c>
      <c r="H548" s="273">
        <v>2</v>
      </c>
      <c r="I548" s="274"/>
      <c r="J548" s="275">
        <f>ROUND(I548*H548,2)</f>
        <v>0</v>
      </c>
      <c r="K548" s="276"/>
      <c r="L548" s="277"/>
      <c r="M548" s="278" t="s">
        <v>1</v>
      </c>
      <c r="N548" s="279" t="s">
        <v>42</v>
      </c>
      <c r="O548" s="92"/>
      <c r="P548" s="238">
        <f>O548*H548</f>
        <v>0</v>
      </c>
      <c r="Q548" s="238">
        <v>0</v>
      </c>
      <c r="R548" s="238">
        <f>Q548*H548</f>
        <v>0</v>
      </c>
      <c r="S548" s="238">
        <v>0</v>
      </c>
      <c r="T548" s="239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40" t="s">
        <v>298</v>
      </c>
      <c r="AT548" s="240" t="s">
        <v>238</v>
      </c>
      <c r="AU548" s="240" t="s">
        <v>87</v>
      </c>
      <c r="AY548" s="17" t="s">
        <v>155</v>
      </c>
      <c r="BE548" s="241">
        <f>IF(N548="základní",J548,0)</f>
        <v>0</v>
      </c>
      <c r="BF548" s="241">
        <f>IF(N548="snížená",J548,0)</f>
        <v>0</v>
      </c>
      <c r="BG548" s="241">
        <f>IF(N548="zákl. přenesená",J548,0)</f>
        <v>0</v>
      </c>
      <c r="BH548" s="241">
        <f>IF(N548="sníž. přenesená",J548,0)</f>
        <v>0</v>
      </c>
      <c r="BI548" s="241">
        <f>IF(N548="nulová",J548,0)</f>
        <v>0</v>
      </c>
      <c r="BJ548" s="17" t="s">
        <v>163</v>
      </c>
      <c r="BK548" s="241">
        <f>ROUND(I548*H548,2)</f>
        <v>0</v>
      </c>
      <c r="BL548" s="17" t="s">
        <v>193</v>
      </c>
      <c r="BM548" s="240" t="s">
        <v>656</v>
      </c>
    </row>
    <row r="549" s="2" customFormat="1">
      <c r="A549" s="38"/>
      <c r="B549" s="39"/>
      <c r="C549" s="40"/>
      <c r="D549" s="242" t="s">
        <v>164</v>
      </c>
      <c r="E549" s="40"/>
      <c r="F549" s="243" t="s">
        <v>566</v>
      </c>
      <c r="G549" s="40"/>
      <c r="H549" s="40"/>
      <c r="I549" s="244"/>
      <c r="J549" s="40"/>
      <c r="K549" s="40"/>
      <c r="L549" s="44"/>
      <c r="M549" s="245"/>
      <c r="N549" s="246"/>
      <c r="O549" s="92"/>
      <c r="P549" s="92"/>
      <c r="Q549" s="92"/>
      <c r="R549" s="92"/>
      <c r="S549" s="92"/>
      <c r="T549" s="93"/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T549" s="17" t="s">
        <v>164</v>
      </c>
      <c r="AU549" s="17" t="s">
        <v>87</v>
      </c>
    </row>
    <row r="550" s="2" customFormat="1" ht="21.75" customHeight="1">
      <c r="A550" s="38"/>
      <c r="B550" s="39"/>
      <c r="C550" s="228" t="s">
        <v>415</v>
      </c>
      <c r="D550" s="228" t="s">
        <v>158</v>
      </c>
      <c r="E550" s="229" t="s">
        <v>568</v>
      </c>
      <c r="F550" s="230" t="s">
        <v>569</v>
      </c>
      <c r="G550" s="231" t="s">
        <v>161</v>
      </c>
      <c r="H550" s="232">
        <v>4</v>
      </c>
      <c r="I550" s="233"/>
      <c r="J550" s="234">
        <f>ROUND(I550*H550,2)</f>
        <v>0</v>
      </c>
      <c r="K550" s="235"/>
      <c r="L550" s="44"/>
      <c r="M550" s="236" t="s">
        <v>1</v>
      </c>
      <c r="N550" s="237" t="s">
        <v>42</v>
      </c>
      <c r="O550" s="92"/>
      <c r="P550" s="238">
        <f>O550*H550</f>
        <v>0</v>
      </c>
      <c r="Q550" s="238">
        <v>0</v>
      </c>
      <c r="R550" s="238">
        <f>Q550*H550</f>
        <v>0</v>
      </c>
      <c r="S550" s="238">
        <v>0</v>
      </c>
      <c r="T550" s="239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40" t="s">
        <v>193</v>
      </c>
      <c r="AT550" s="240" t="s">
        <v>158</v>
      </c>
      <c r="AU550" s="240" t="s">
        <v>87</v>
      </c>
      <c r="AY550" s="17" t="s">
        <v>155</v>
      </c>
      <c r="BE550" s="241">
        <f>IF(N550="základní",J550,0)</f>
        <v>0</v>
      </c>
      <c r="BF550" s="241">
        <f>IF(N550="snížená",J550,0)</f>
        <v>0</v>
      </c>
      <c r="BG550" s="241">
        <f>IF(N550="zákl. přenesená",J550,0)</f>
        <v>0</v>
      </c>
      <c r="BH550" s="241">
        <f>IF(N550="sníž. přenesená",J550,0)</f>
        <v>0</v>
      </c>
      <c r="BI550" s="241">
        <f>IF(N550="nulová",J550,0)</f>
        <v>0</v>
      </c>
      <c r="BJ550" s="17" t="s">
        <v>163</v>
      </c>
      <c r="BK550" s="241">
        <f>ROUND(I550*H550,2)</f>
        <v>0</v>
      </c>
      <c r="BL550" s="17" t="s">
        <v>193</v>
      </c>
      <c r="BM550" s="240" t="s">
        <v>660</v>
      </c>
    </row>
    <row r="551" s="2" customFormat="1">
      <c r="A551" s="38"/>
      <c r="B551" s="39"/>
      <c r="C551" s="40"/>
      <c r="D551" s="242" t="s">
        <v>164</v>
      </c>
      <c r="E551" s="40"/>
      <c r="F551" s="243" t="s">
        <v>569</v>
      </c>
      <c r="G551" s="40"/>
      <c r="H551" s="40"/>
      <c r="I551" s="244"/>
      <c r="J551" s="40"/>
      <c r="K551" s="40"/>
      <c r="L551" s="44"/>
      <c r="M551" s="245"/>
      <c r="N551" s="246"/>
      <c r="O551" s="92"/>
      <c r="P551" s="92"/>
      <c r="Q551" s="92"/>
      <c r="R551" s="92"/>
      <c r="S551" s="92"/>
      <c r="T551" s="93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T551" s="17" t="s">
        <v>164</v>
      </c>
      <c r="AU551" s="17" t="s">
        <v>87</v>
      </c>
    </row>
    <row r="552" s="13" customFormat="1">
      <c r="A552" s="13"/>
      <c r="B552" s="247"/>
      <c r="C552" s="248"/>
      <c r="D552" s="242" t="s">
        <v>172</v>
      </c>
      <c r="E552" s="249" t="s">
        <v>1</v>
      </c>
      <c r="F552" s="250" t="s">
        <v>1266</v>
      </c>
      <c r="G552" s="248"/>
      <c r="H552" s="251">
        <v>4</v>
      </c>
      <c r="I552" s="252"/>
      <c r="J552" s="248"/>
      <c r="K552" s="248"/>
      <c r="L552" s="253"/>
      <c r="M552" s="254"/>
      <c r="N552" s="255"/>
      <c r="O552" s="255"/>
      <c r="P552" s="255"/>
      <c r="Q552" s="255"/>
      <c r="R552" s="255"/>
      <c r="S552" s="255"/>
      <c r="T552" s="256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7" t="s">
        <v>172</v>
      </c>
      <c r="AU552" s="257" t="s">
        <v>87</v>
      </c>
      <c r="AV552" s="13" t="s">
        <v>87</v>
      </c>
      <c r="AW552" s="13" t="s">
        <v>30</v>
      </c>
      <c r="AX552" s="13" t="s">
        <v>74</v>
      </c>
      <c r="AY552" s="257" t="s">
        <v>155</v>
      </c>
    </row>
    <row r="553" s="14" customFormat="1">
      <c r="A553" s="14"/>
      <c r="B553" s="258"/>
      <c r="C553" s="259"/>
      <c r="D553" s="242" t="s">
        <v>172</v>
      </c>
      <c r="E553" s="260" t="s">
        <v>1</v>
      </c>
      <c r="F553" s="261" t="s">
        <v>174</v>
      </c>
      <c r="G553" s="259"/>
      <c r="H553" s="262">
        <v>4</v>
      </c>
      <c r="I553" s="263"/>
      <c r="J553" s="259"/>
      <c r="K553" s="259"/>
      <c r="L553" s="264"/>
      <c r="M553" s="265"/>
      <c r="N553" s="266"/>
      <c r="O553" s="266"/>
      <c r="P553" s="266"/>
      <c r="Q553" s="266"/>
      <c r="R553" s="266"/>
      <c r="S553" s="266"/>
      <c r="T553" s="267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68" t="s">
        <v>172</v>
      </c>
      <c r="AU553" s="268" t="s">
        <v>87</v>
      </c>
      <c r="AV553" s="14" t="s">
        <v>162</v>
      </c>
      <c r="AW553" s="14" t="s">
        <v>30</v>
      </c>
      <c r="AX553" s="14" t="s">
        <v>81</v>
      </c>
      <c r="AY553" s="268" t="s">
        <v>155</v>
      </c>
    </row>
    <row r="554" s="2" customFormat="1" ht="21.75" customHeight="1">
      <c r="A554" s="38"/>
      <c r="B554" s="39"/>
      <c r="C554" s="269" t="s">
        <v>661</v>
      </c>
      <c r="D554" s="269" t="s">
        <v>238</v>
      </c>
      <c r="E554" s="270" t="s">
        <v>574</v>
      </c>
      <c r="F554" s="271" t="s">
        <v>575</v>
      </c>
      <c r="G554" s="272" t="s">
        <v>161</v>
      </c>
      <c r="H554" s="273">
        <v>4</v>
      </c>
      <c r="I554" s="274"/>
      <c r="J554" s="275">
        <f>ROUND(I554*H554,2)</f>
        <v>0</v>
      </c>
      <c r="K554" s="276"/>
      <c r="L554" s="277"/>
      <c r="M554" s="278" t="s">
        <v>1</v>
      </c>
      <c r="N554" s="279" t="s">
        <v>42</v>
      </c>
      <c r="O554" s="92"/>
      <c r="P554" s="238">
        <f>O554*H554</f>
        <v>0</v>
      </c>
      <c r="Q554" s="238">
        <v>0.00012</v>
      </c>
      <c r="R554" s="238">
        <f>Q554*H554</f>
        <v>0.00048000000000000001</v>
      </c>
      <c r="S554" s="238">
        <v>0</v>
      </c>
      <c r="T554" s="239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40" t="s">
        <v>298</v>
      </c>
      <c r="AT554" s="240" t="s">
        <v>238</v>
      </c>
      <c r="AU554" s="240" t="s">
        <v>87</v>
      </c>
      <c r="AY554" s="17" t="s">
        <v>155</v>
      </c>
      <c r="BE554" s="241">
        <f>IF(N554="základní",J554,0)</f>
        <v>0</v>
      </c>
      <c r="BF554" s="241">
        <f>IF(N554="snížená",J554,0)</f>
        <v>0</v>
      </c>
      <c r="BG554" s="241">
        <f>IF(N554="zákl. přenesená",J554,0)</f>
        <v>0</v>
      </c>
      <c r="BH554" s="241">
        <f>IF(N554="sníž. přenesená",J554,0)</f>
        <v>0</v>
      </c>
      <c r="BI554" s="241">
        <f>IF(N554="nulová",J554,0)</f>
        <v>0</v>
      </c>
      <c r="BJ554" s="17" t="s">
        <v>163</v>
      </c>
      <c r="BK554" s="241">
        <f>ROUND(I554*H554,2)</f>
        <v>0</v>
      </c>
      <c r="BL554" s="17" t="s">
        <v>193</v>
      </c>
      <c r="BM554" s="240" t="s">
        <v>664</v>
      </c>
    </row>
    <row r="555" s="2" customFormat="1">
      <c r="A555" s="38"/>
      <c r="B555" s="39"/>
      <c r="C555" s="40"/>
      <c r="D555" s="242" t="s">
        <v>164</v>
      </c>
      <c r="E555" s="40"/>
      <c r="F555" s="243" t="s">
        <v>575</v>
      </c>
      <c r="G555" s="40"/>
      <c r="H555" s="40"/>
      <c r="I555" s="244"/>
      <c r="J555" s="40"/>
      <c r="K555" s="40"/>
      <c r="L555" s="44"/>
      <c r="M555" s="245"/>
      <c r="N555" s="246"/>
      <c r="O555" s="92"/>
      <c r="P555" s="92"/>
      <c r="Q555" s="92"/>
      <c r="R555" s="92"/>
      <c r="S555" s="92"/>
      <c r="T555" s="93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T555" s="17" t="s">
        <v>164</v>
      </c>
      <c r="AU555" s="17" t="s">
        <v>87</v>
      </c>
    </row>
    <row r="556" s="2" customFormat="1" ht="33" customHeight="1">
      <c r="A556" s="38"/>
      <c r="B556" s="39"/>
      <c r="C556" s="228" t="s">
        <v>419</v>
      </c>
      <c r="D556" s="228" t="s">
        <v>158</v>
      </c>
      <c r="E556" s="229" t="s">
        <v>578</v>
      </c>
      <c r="F556" s="230" t="s">
        <v>579</v>
      </c>
      <c r="G556" s="231" t="s">
        <v>161</v>
      </c>
      <c r="H556" s="232">
        <v>6</v>
      </c>
      <c r="I556" s="233"/>
      <c r="J556" s="234">
        <f>ROUND(I556*H556,2)</f>
        <v>0</v>
      </c>
      <c r="K556" s="235"/>
      <c r="L556" s="44"/>
      <c r="M556" s="236" t="s">
        <v>1</v>
      </c>
      <c r="N556" s="237" t="s">
        <v>42</v>
      </c>
      <c r="O556" s="92"/>
      <c r="P556" s="238">
        <f>O556*H556</f>
        <v>0</v>
      </c>
      <c r="Q556" s="238">
        <v>0.00046999999999999999</v>
      </c>
      <c r="R556" s="238">
        <f>Q556*H556</f>
        <v>0.00282</v>
      </c>
      <c r="S556" s="238">
        <v>0</v>
      </c>
      <c r="T556" s="239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40" t="s">
        <v>193</v>
      </c>
      <c r="AT556" s="240" t="s">
        <v>158</v>
      </c>
      <c r="AU556" s="240" t="s">
        <v>87</v>
      </c>
      <c r="AY556" s="17" t="s">
        <v>155</v>
      </c>
      <c r="BE556" s="241">
        <f>IF(N556="základní",J556,0)</f>
        <v>0</v>
      </c>
      <c r="BF556" s="241">
        <f>IF(N556="snížená",J556,0)</f>
        <v>0</v>
      </c>
      <c r="BG556" s="241">
        <f>IF(N556="zákl. přenesená",J556,0)</f>
        <v>0</v>
      </c>
      <c r="BH556" s="241">
        <f>IF(N556="sníž. přenesená",J556,0)</f>
        <v>0</v>
      </c>
      <c r="BI556" s="241">
        <f>IF(N556="nulová",J556,0)</f>
        <v>0</v>
      </c>
      <c r="BJ556" s="17" t="s">
        <v>163</v>
      </c>
      <c r="BK556" s="241">
        <f>ROUND(I556*H556,2)</f>
        <v>0</v>
      </c>
      <c r="BL556" s="17" t="s">
        <v>193</v>
      </c>
      <c r="BM556" s="240" t="s">
        <v>668</v>
      </c>
    </row>
    <row r="557" s="2" customFormat="1">
      <c r="A557" s="38"/>
      <c r="B557" s="39"/>
      <c r="C557" s="40"/>
      <c r="D557" s="242" t="s">
        <v>164</v>
      </c>
      <c r="E557" s="40"/>
      <c r="F557" s="243" t="s">
        <v>579</v>
      </c>
      <c r="G557" s="40"/>
      <c r="H557" s="40"/>
      <c r="I557" s="244"/>
      <c r="J557" s="40"/>
      <c r="K557" s="40"/>
      <c r="L557" s="44"/>
      <c r="M557" s="245"/>
      <c r="N557" s="246"/>
      <c r="O557" s="92"/>
      <c r="P557" s="92"/>
      <c r="Q557" s="92"/>
      <c r="R557" s="92"/>
      <c r="S557" s="92"/>
      <c r="T557" s="93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7" t="s">
        <v>164</v>
      </c>
      <c r="AU557" s="17" t="s">
        <v>87</v>
      </c>
    </row>
    <row r="558" s="13" customFormat="1">
      <c r="A558" s="13"/>
      <c r="B558" s="247"/>
      <c r="C558" s="248"/>
      <c r="D558" s="242" t="s">
        <v>172</v>
      </c>
      <c r="E558" s="249" t="s">
        <v>1</v>
      </c>
      <c r="F558" s="250" t="s">
        <v>171</v>
      </c>
      <c r="G558" s="248"/>
      <c r="H558" s="251">
        <v>6</v>
      </c>
      <c r="I558" s="252"/>
      <c r="J558" s="248"/>
      <c r="K558" s="248"/>
      <c r="L558" s="253"/>
      <c r="M558" s="254"/>
      <c r="N558" s="255"/>
      <c r="O558" s="255"/>
      <c r="P558" s="255"/>
      <c r="Q558" s="255"/>
      <c r="R558" s="255"/>
      <c r="S558" s="255"/>
      <c r="T558" s="256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7" t="s">
        <v>172</v>
      </c>
      <c r="AU558" s="257" t="s">
        <v>87</v>
      </c>
      <c r="AV558" s="13" t="s">
        <v>87</v>
      </c>
      <c r="AW558" s="13" t="s">
        <v>30</v>
      </c>
      <c r="AX558" s="13" t="s">
        <v>74</v>
      </c>
      <c r="AY558" s="257" t="s">
        <v>155</v>
      </c>
    </row>
    <row r="559" s="14" customFormat="1">
      <c r="A559" s="14"/>
      <c r="B559" s="258"/>
      <c r="C559" s="259"/>
      <c r="D559" s="242" t="s">
        <v>172</v>
      </c>
      <c r="E559" s="260" t="s">
        <v>1</v>
      </c>
      <c r="F559" s="261" t="s">
        <v>174</v>
      </c>
      <c r="G559" s="259"/>
      <c r="H559" s="262">
        <v>6</v>
      </c>
      <c r="I559" s="263"/>
      <c r="J559" s="259"/>
      <c r="K559" s="259"/>
      <c r="L559" s="264"/>
      <c r="M559" s="265"/>
      <c r="N559" s="266"/>
      <c r="O559" s="266"/>
      <c r="P559" s="266"/>
      <c r="Q559" s="266"/>
      <c r="R559" s="266"/>
      <c r="S559" s="266"/>
      <c r="T559" s="267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68" t="s">
        <v>172</v>
      </c>
      <c r="AU559" s="268" t="s">
        <v>87</v>
      </c>
      <c r="AV559" s="14" t="s">
        <v>162</v>
      </c>
      <c r="AW559" s="14" t="s">
        <v>30</v>
      </c>
      <c r="AX559" s="14" t="s">
        <v>81</v>
      </c>
      <c r="AY559" s="268" t="s">
        <v>155</v>
      </c>
    </row>
    <row r="560" s="2" customFormat="1" ht="21.75" customHeight="1">
      <c r="A560" s="38"/>
      <c r="B560" s="39"/>
      <c r="C560" s="228" t="s">
        <v>669</v>
      </c>
      <c r="D560" s="228" t="s">
        <v>158</v>
      </c>
      <c r="E560" s="229" t="s">
        <v>583</v>
      </c>
      <c r="F560" s="230" t="s">
        <v>584</v>
      </c>
      <c r="G560" s="231" t="s">
        <v>161</v>
      </c>
      <c r="H560" s="232">
        <v>1</v>
      </c>
      <c r="I560" s="233"/>
      <c r="J560" s="234">
        <f>ROUND(I560*H560,2)</f>
        <v>0</v>
      </c>
      <c r="K560" s="235"/>
      <c r="L560" s="44"/>
      <c r="M560" s="236" t="s">
        <v>1</v>
      </c>
      <c r="N560" s="237" t="s">
        <v>42</v>
      </c>
      <c r="O560" s="92"/>
      <c r="P560" s="238">
        <f>O560*H560</f>
        <v>0</v>
      </c>
      <c r="Q560" s="238">
        <v>0</v>
      </c>
      <c r="R560" s="238">
        <f>Q560*H560</f>
        <v>0</v>
      </c>
      <c r="S560" s="238">
        <v>0</v>
      </c>
      <c r="T560" s="239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40" t="s">
        <v>193</v>
      </c>
      <c r="AT560" s="240" t="s">
        <v>158</v>
      </c>
      <c r="AU560" s="240" t="s">
        <v>87</v>
      </c>
      <c r="AY560" s="17" t="s">
        <v>155</v>
      </c>
      <c r="BE560" s="241">
        <f>IF(N560="základní",J560,0)</f>
        <v>0</v>
      </c>
      <c r="BF560" s="241">
        <f>IF(N560="snížená",J560,0)</f>
        <v>0</v>
      </c>
      <c r="BG560" s="241">
        <f>IF(N560="zákl. přenesená",J560,0)</f>
        <v>0</v>
      </c>
      <c r="BH560" s="241">
        <f>IF(N560="sníž. přenesená",J560,0)</f>
        <v>0</v>
      </c>
      <c r="BI560" s="241">
        <f>IF(N560="nulová",J560,0)</f>
        <v>0</v>
      </c>
      <c r="BJ560" s="17" t="s">
        <v>163</v>
      </c>
      <c r="BK560" s="241">
        <f>ROUND(I560*H560,2)</f>
        <v>0</v>
      </c>
      <c r="BL560" s="17" t="s">
        <v>193</v>
      </c>
      <c r="BM560" s="240" t="s">
        <v>1287</v>
      </c>
    </row>
    <row r="561" s="2" customFormat="1">
      <c r="A561" s="38"/>
      <c r="B561" s="39"/>
      <c r="C561" s="40"/>
      <c r="D561" s="242" t="s">
        <v>164</v>
      </c>
      <c r="E561" s="40"/>
      <c r="F561" s="243" t="s">
        <v>586</v>
      </c>
      <c r="G561" s="40"/>
      <c r="H561" s="40"/>
      <c r="I561" s="244"/>
      <c r="J561" s="40"/>
      <c r="K561" s="40"/>
      <c r="L561" s="44"/>
      <c r="M561" s="245"/>
      <c r="N561" s="246"/>
      <c r="O561" s="92"/>
      <c r="P561" s="92"/>
      <c r="Q561" s="92"/>
      <c r="R561" s="92"/>
      <c r="S561" s="92"/>
      <c r="T561" s="93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17" t="s">
        <v>164</v>
      </c>
      <c r="AU561" s="17" t="s">
        <v>87</v>
      </c>
    </row>
    <row r="562" s="2" customFormat="1" ht="16.5" customHeight="1">
      <c r="A562" s="38"/>
      <c r="B562" s="39"/>
      <c r="C562" s="269" t="s">
        <v>423</v>
      </c>
      <c r="D562" s="269" t="s">
        <v>238</v>
      </c>
      <c r="E562" s="270" t="s">
        <v>588</v>
      </c>
      <c r="F562" s="271" t="s">
        <v>1288</v>
      </c>
      <c r="G562" s="272" t="s">
        <v>161</v>
      </c>
      <c r="H562" s="273">
        <v>1</v>
      </c>
      <c r="I562" s="274"/>
      <c r="J562" s="275">
        <f>ROUND(I562*H562,2)</f>
        <v>0</v>
      </c>
      <c r="K562" s="276"/>
      <c r="L562" s="277"/>
      <c r="M562" s="278" t="s">
        <v>1</v>
      </c>
      <c r="N562" s="279" t="s">
        <v>42</v>
      </c>
      <c r="O562" s="92"/>
      <c r="P562" s="238">
        <f>O562*H562</f>
        <v>0</v>
      </c>
      <c r="Q562" s="238">
        <v>0</v>
      </c>
      <c r="R562" s="238">
        <f>Q562*H562</f>
        <v>0</v>
      </c>
      <c r="S562" s="238">
        <v>0</v>
      </c>
      <c r="T562" s="239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40" t="s">
        <v>298</v>
      </c>
      <c r="AT562" s="240" t="s">
        <v>238</v>
      </c>
      <c r="AU562" s="240" t="s">
        <v>87</v>
      </c>
      <c r="AY562" s="17" t="s">
        <v>155</v>
      </c>
      <c r="BE562" s="241">
        <f>IF(N562="základní",J562,0)</f>
        <v>0</v>
      </c>
      <c r="BF562" s="241">
        <f>IF(N562="snížená",J562,0)</f>
        <v>0</v>
      </c>
      <c r="BG562" s="241">
        <f>IF(N562="zákl. přenesená",J562,0)</f>
        <v>0</v>
      </c>
      <c r="BH562" s="241">
        <f>IF(N562="sníž. přenesená",J562,0)</f>
        <v>0</v>
      </c>
      <c r="BI562" s="241">
        <f>IF(N562="nulová",J562,0)</f>
        <v>0</v>
      </c>
      <c r="BJ562" s="17" t="s">
        <v>163</v>
      </c>
      <c r="BK562" s="241">
        <f>ROUND(I562*H562,2)</f>
        <v>0</v>
      </c>
      <c r="BL562" s="17" t="s">
        <v>193</v>
      </c>
      <c r="BM562" s="240" t="s">
        <v>1289</v>
      </c>
    </row>
    <row r="563" s="2" customFormat="1">
      <c r="A563" s="38"/>
      <c r="B563" s="39"/>
      <c r="C563" s="40"/>
      <c r="D563" s="242" t="s">
        <v>164</v>
      </c>
      <c r="E563" s="40"/>
      <c r="F563" s="243" t="s">
        <v>1290</v>
      </c>
      <c r="G563" s="40"/>
      <c r="H563" s="40"/>
      <c r="I563" s="244"/>
      <c r="J563" s="40"/>
      <c r="K563" s="40"/>
      <c r="L563" s="44"/>
      <c r="M563" s="245"/>
      <c r="N563" s="246"/>
      <c r="O563" s="92"/>
      <c r="P563" s="92"/>
      <c r="Q563" s="92"/>
      <c r="R563" s="92"/>
      <c r="S563" s="92"/>
      <c r="T563" s="93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164</v>
      </c>
      <c r="AU563" s="17" t="s">
        <v>87</v>
      </c>
    </row>
    <row r="564" s="2" customFormat="1">
      <c r="A564" s="38"/>
      <c r="B564" s="39"/>
      <c r="C564" s="40"/>
      <c r="D564" s="242" t="s">
        <v>571</v>
      </c>
      <c r="E564" s="40"/>
      <c r="F564" s="280" t="s">
        <v>592</v>
      </c>
      <c r="G564" s="40"/>
      <c r="H564" s="40"/>
      <c r="I564" s="244"/>
      <c r="J564" s="40"/>
      <c r="K564" s="40"/>
      <c r="L564" s="44"/>
      <c r="M564" s="245"/>
      <c r="N564" s="246"/>
      <c r="O564" s="92"/>
      <c r="P564" s="92"/>
      <c r="Q564" s="92"/>
      <c r="R564" s="92"/>
      <c r="S564" s="92"/>
      <c r="T564" s="93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T564" s="17" t="s">
        <v>571</v>
      </c>
      <c r="AU564" s="17" t="s">
        <v>87</v>
      </c>
    </row>
    <row r="565" s="2" customFormat="1" ht="21.75" customHeight="1">
      <c r="A565" s="38"/>
      <c r="B565" s="39"/>
      <c r="C565" s="228" t="s">
        <v>679</v>
      </c>
      <c r="D565" s="228" t="s">
        <v>158</v>
      </c>
      <c r="E565" s="229" t="s">
        <v>593</v>
      </c>
      <c r="F565" s="230" t="s">
        <v>594</v>
      </c>
      <c r="G565" s="231" t="s">
        <v>227</v>
      </c>
      <c r="H565" s="232">
        <v>0.0030000000000000001</v>
      </c>
      <c r="I565" s="233"/>
      <c r="J565" s="234">
        <f>ROUND(I565*H565,2)</f>
        <v>0</v>
      </c>
      <c r="K565" s="235"/>
      <c r="L565" s="44"/>
      <c r="M565" s="236" t="s">
        <v>1</v>
      </c>
      <c r="N565" s="237" t="s">
        <v>42</v>
      </c>
      <c r="O565" s="92"/>
      <c r="P565" s="238">
        <f>O565*H565</f>
        <v>0</v>
      </c>
      <c r="Q565" s="238">
        <v>0</v>
      </c>
      <c r="R565" s="238">
        <f>Q565*H565</f>
        <v>0</v>
      </c>
      <c r="S565" s="238">
        <v>0</v>
      </c>
      <c r="T565" s="239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40" t="s">
        <v>193</v>
      </c>
      <c r="AT565" s="240" t="s">
        <v>158</v>
      </c>
      <c r="AU565" s="240" t="s">
        <v>87</v>
      </c>
      <c r="AY565" s="17" t="s">
        <v>155</v>
      </c>
      <c r="BE565" s="241">
        <f>IF(N565="základní",J565,0)</f>
        <v>0</v>
      </c>
      <c r="BF565" s="241">
        <f>IF(N565="snížená",J565,0)</f>
        <v>0</v>
      </c>
      <c r="BG565" s="241">
        <f>IF(N565="zákl. přenesená",J565,0)</f>
        <v>0</v>
      </c>
      <c r="BH565" s="241">
        <f>IF(N565="sníž. přenesená",J565,0)</f>
        <v>0</v>
      </c>
      <c r="BI565" s="241">
        <f>IF(N565="nulová",J565,0)</f>
        <v>0</v>
      </c>
      <c r="BJ565" s="17" t="s">
        <v>163</v>
      </c>
      <c r="BK565" s="241">
        <f>ROUND(I565*H565,2)</f>
        <v>0</v>
      </c>
      <c r="BL565" s="17" t="s">
        <v>193</v>
      </c>
      <c r="BM565" s="240" t="s">
        <v>1291</v>
      </c>
    </row>
    <row r="566" s="2" customFormat="1">
      <c r="A566" s="38"/>
      <c r="B566" s="39"/>
      <c r="C566" s="40"/>
      <c r="D566" s="242" t="s">
        <v>164</v>
      </c>
      <c r="E566" s="40"/>
      <c r="F566" s="243" t="s">
        <v>596</v>
      </c>
      <c r="G566" s="40"/>
      <c r="H566" s="40"/>
      <c r="I566" s="244"/>
      <c r="J566" s="40"/>
      <c r="K566" s="40"/>
      <c r="L566" s="44"/>
      <c r="M566" s="245"/>
      <c r="N566" s="246"/>
      <c r="O566" s="92"/>
      <c r="P566" s="92"/>
      <c r="Q566" s="92"/>
      <c r="R566" s="92"/>
      <c r="S566" s="92"/>
      <c r="T566" s="93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7" t="s">
        <v>164</v>
      </c>
      <c r="AU566" s="17" t="s">
        <v>87</v>
      </c>
    </row>
    <row r="567" s="12" customFormat="1" ht="22.8" customHeight="1">
      <c r="A567" s="12"/>
      <c r="B567" s="212"/>
      <c r="C567" s="213"/>
      <c r="D567" s="214" t="s">
        <v>73</v>
      </c>
      <c r="E567" s="226" t="s">
        <v>597</v>
      </c>
      <c r="F567" s="226" t="s">
        <v>598</v>
      </c>
      <c r="G567" s="213"/>
      <c r="H567" s="213"/>
      <c r="I567" s="216"/>
      <c r="J567" s="227">
        <f>BK567</f>
        <v>0</v>
      </c>
      <c r="K567" s="213"/>
      <c r="L567" s="218"/>
      <c r="M567" s="219"/>
      <c r="N567" s="220"/>
      <c r="O567" s="220"/>
      <c r="P567" s="221">
        <f>SUM(P568:P620)</f>
        <v>0</v>
      </c>
      <c r="Q567" s="220"/>
      <c r="R567" s="221">
        <f>SUM(R568:R620)</f>
        <v>0.46981400000000001</v>
      </c>
      <c r="S567" s="220"/>
      <c r="T567" s="222">
        <f>SUM(T568:T620)</f>
        <v>0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23" t="s">
        <v>87</v>
      </c>
      <c r="AT567" s="224" t="s">
        <v>73</v>
      </c>
      <c r="AU567" s="224" t="s">
        <v>81</v>
      </c>
      <c r="AY567" s="223" t="s">
        <v>155</v>
      </c>
      <c r="BK567" s="225">
        <f>SUM(BK568:BK620)</f>
        <v>0</v>
      </c>
    </row>
    <row r="568" s="2" customFormat="1" ht="21.75" customHeight="1">
      <c r="A568" s="38"/>
      <c r="B568" s="39"/>
      <c r="C568" s="228" t="s">
        <v>427</v>
      </c>
      <c r="D568" s="228" t="s">
        <v>158</v>
      </c>
      <c r="E568" s="229" t="s">
        <v>600</v>
      </c>
      <c r="F568" s="230" t="s">
        <v>601</v>
      </c>
      <c r="G568" s="231" t="s">
        <v>167</v>
      </c>
      <c r="H568" s="232">
        <v>28.280000000000001</v>
      </c>
      <c r="I568" s="233"/>
      <c r="J568" s="234">
        <f>ROUND(I568*H568,2)</f>
        <v>0</v>
      </c>
      <c r="K568" s="235"/>
      <c r="L568" s="44"/>
      <c r="M568" s="236" t="s">
        <v>1</v>
      </c>
      <c r="N568" s="237" t="s">
        <v>42</v>
      </c>
      <c r="O568" s="92"/>
      <c r="P568" s="238">
        <f>O568*H568</f>
        <v>0</v>
      </c>
      <c r="Q568" s="238">
        <v>0</v>
      </c>
      <c r="R568" s="238">
        <f>Q568*H568</f>
        <v>0</v>
      </c>
      <c r="S568" s="238">
        <v>0</v>
      </c>
      <c r="T568" s="239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40" t="s">
        <v>193</v>
      </c>
      <c r="AT568" s="240" t="s">
        <v>158</v>
      </c>
      <c r="AU568" s="240" t="s">
        <v>87</v>
      </c>
      <c r="AY568" s="17" t="s">
        <v>155</v>
      </c>
      <c r="BE568" s="241">
        <f>IF(N568="základní",J568,0)</f>
        <v>0</v>
      </c>
      <c r="BF568" s="241">
        <f>IF(N568="snížená",J568,0)</f>
        <v>0</v>
      </c>
      <c r="BG568" s="241">
        <f>IF(N568="zákl. přenesená",J568,0)</f>
        <v>0</v>
      </c>
      <c r="BH568" s="241">
        <f>IF(N568="sníž. přenesená",J568,0)</f>
        <v>0</v>
      </c>
      <c r="BI568" s="241">
        <f>IF(N568="nulová",J568,0)</f>
        <v>0</v>
      </c>
      <c r="BJ568" s="17" t="s">
        <v>163</v>
      </c>
      <c r="BK568" s="241">
        <f>ROUND(I568*H568,2)</f>
        <v>0</v>
      </c>
      <c r="BL568" s="17" t="s">
        <v>193</v>
      </c>
      <c r="BM568" s="240" t="s">
        <v>1292</v>
      </c>
    </row>
    <row r="569" s="2" customFormat="1">
      <c r="A569" s="38"/>
      <c r="B569" s="39"/>
      <c r="C569" s="40"/>
      <c r="D569" s="242" t="s">
        <v>164</v>
      </c>
      <c r="E569" s="40"/>
      <c r="F569" s="243" t="s">
        <v>601</v>
      </c>
      <c r="G569" s="40"/>
      <c r="H569" s="40"/>
      <c r="I569" s="244"/>
      <c r="J569" s="40"/>
      <c r="K569" s="40"/>
      <c r="L569" s="44"/>
      <c r="M569" s="245"/>
      <c r="N569" s="246"/>
      <c r="O569" s="92"/>
      <c r="P569" s="92"/>
      <c r="Q569" s="92"/>
      <c r="R569" s="92"/>
      <c r="S569" s="92"/>
      <c r="T569" s="93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T569" s="17" t="s">
        <v>164</v>
      </c>
      <c r="AU569" s="17" t="s">
        <v>87</v>
      </c>
    </row>
    <row r="570" s="2" customFormat="1" ht="21.75" customHeight="1">
      <c r="A570" s="38"/>
      <c r="B570" s="39"/>
      <c r="C570" s="228" t="s">
        <v>690</v>
      </c>
      <c r="D570" s="228" t="s">
        <v>158</v>
      </c>
      <c r="E570" s="229" t="s">
        <v>605</v>
      </c>
      <c r="F570" s="230" t="s">
        <v>606</v>
      </c>
      <c r="G570" s="231" t="s">
        <v>167</v>
      </c>
      <c r="H570" s="232">
        <v>14.140000000000001</v>
      </c>
      <c r="I570" s="233"/>
      <c r="J570" s="234">
        <f>ROUND(I570*H570,2)</f>
        <v>0</v>
      </c>
      <c r="K570" s="235"/>
      <c r="L570" s="44"/>
      <c r="M570" s="236" t="s">
        <v>1</v>
      </c>
      <c r="N570" s="237" t="s">
        <v>42</v>
      </c>
      <c r="O570" s="92"/>
      <c r="P570" s="238">
        <f>O570*H570</f>
        <v>0</v>
      </c>
      <c r="Q570" s="238">
        <v>0.00029999999999999997</v>
      </c>
      <c r="R570" s="238">
        <f>Q570*H570</f>
        <v>0.0042420000000000001</v>
      </c>
      <c r="S570" s="238">
        <v>0</v>
      </c>
      <c r="T570" s="239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40" t="s">
        <v>193</v>
      </c>
      <c r="AT570" s="240" t="s">
        <v>158</v>
      </c>
      <c r="AU570" s="240" t="s">
        <v>87</v>
      </c>
      <c r="AY570" s="17" t="s">
        <v>155</v>
      </c>
      <c r="BE570" s="241">
        <f>IF(N570="základní",J570,0)</f>
        <v>0</v>
      </c>
      <c r="BF570" s="241">
        <f>IF(N570="snížená",J570,0)</f>
        <v>0</v>
      </c>
      <c r="BG570" s="241">
        <f>IF(N570="zákl. přenesená",J570,0)</f>
        <v>0</v>
      </c>
      <c r="BH570" s="241">
        <f>IF(N570="sníž. přenesená",J570,0)</f>
        <v>0</v>
      </c>
      <c r="BI570" s="241">
        <f>IF(N570="nulová",J570,0)</f>
        <v>0</v>
      </c>
      <c r="BJ570" s="17" t="s">
        <v>163</v>
      </c>
      <c r="BK570" s="241">
        <f>ROUND(I570*H570,2)</f>
        <v>0</v>
      </c>
      <c r="BL570" s="17" t="s">
        <v>193</v>
      </c>
      <c r="BM570" s="240" t="s">
        <v>1293</v>
      </c>
    </row>
    <row r="571" s="2" customFormat="1">
      <c r="A571" s="38"/>
      <c r="B571" s="39"/>
      <c r="C571" s="40"/>
      <c r="D571" s="242" t="s">
        <v>164</v>
      </c>
      <c r="E571" s="40"/>
      <c r="F571" s="243" t="s">
        <v>606</v>
      </c>
      <c r="G571" s="40"/>
      <c r="H571" s="40"/>
      <c r="I571" s="244"/>
      <c r="J571" s="40"/>
      <c r="K571" s="40"/>
      <c r="L571" s="44"/>
      <c r="M571" s="245"/>
      <c r="N571" s="246"/>
      <c r="O571" s="92"/>
      <c r="P571" s="92"/>
      <c r="Q571" s="92"/>
      <c r="R571" s="92"/>
      <c r="S571" s="92"/>
      <c r="T571" s="93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164</v>
      </c>
      <c r="AU571" s="17" t="s">
        <v>87</v>
      </c>
    </row>
    <row r="572" s="13" customFormat="1">
      <c r="A572" s="13"/>
      <c r="B572" s="247"/>
      <c r="C572" s="248"/>
      <c r="D572" s="242" t="s">
        <v>172</v>
      </c>
      <c r="E572" s="249" t="s">
        <v>1</v>
      </c>
      <c r="F572" s="250" t="s">
        <v>1277</v>
      </c>
      <c r="G572" s="248"/>
      <c r="H572" s="251">
        <v>1.7</v>
      </c>
      <c r="I572" s="252"/>
      <c r="J572" s="248"/>
      <c r="K572" s="248"/>
      <c r="L572" s="253"/>
      <c r="M572" s="254"/>
      <c r="N572" s="255"/>
      <c r="O572" s="255"/>
      <c r="P572" s="255"/>
      <c r="Q572" s="255"/>
      <c r="R572" s="255"/>
      <c r="S572" s="255"/>
      <c r="T572" s="25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57" t="s">
        <v>172</v>
      </c>
      <c r="AU572" s="257" t="s">
        <v>87</v>
      </c>
      <c r="AV572" s="13" t="s">
        <v>87</v>
      </c>
      <c r="AW572" s="13" t="s">
        <v>30</v>
      </c>
      <c r="AX572" s="13" t="s">
        <v>74</v>
      </c>
      <c r="AY572" s="257" t="s">
        <v>155</v>
      </c>
    </row>
    <row r="573" s="13" customFormat="1">
      <c r="A573" s="13"/>
      <c r="B573" s="247"/>
      <c r="C573" s="248"/>
      <c r="D573" s="242" t="s">
        <v>172</v>
      </c>
      <c r="E573" s="249" t="s">
        <v>1</v>
      </c>
      <c r="F573" s="250" t="s">
        <v>1276</v>
      </c>
      <c r="G573" s="248"/>
      <c r="H573" s="251">
        <v>8.5999999999999996</v>
      </c>
      <c r="I573" s="252"/>
      <c r="J573" s="248"/>
      <c r="K573" s="248"/>
      <c r="L573" s="253"/>
      <c r="M573" s="254"/>
      <c r="N573" s="255"/>
      <c r="O573" s="255"/>
      <c r="P573" s="255"/>
      <c r="Q573" s="255"/>
      <c r="R573" s="255"/>
      <c r="S573" s="255"/>
      <c r="T573" s="256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7" t="s">
        <v>172</v>
      </c>
      <c r="AU573" s="257" t="s">
        <v>87</v>
      </c>
      <c r="AV573" s="13" t="s">
        <v>87</v>
      </c>
      <c r="AW573" s="13" t="s">
        <v>30</v>
      </c>
      <c r="AX573" s="13" t="s">
        <v>74</v>
      </c>
      <c r="AY573" s="257" t="s">
        <v>155</v>
      </c>
    </row>
    <row r="574" s="13" customFormat="1">
      <c r="A574" s="13"/>
      <c r="B574" s="247"/>
      <c r="C574" s="248"/>
      <c r="D574" s="242" t="s">
        <v>172</v>
      </c>
      <c r="E574" s="249" t="s">
        <v>1</v>
      </c>
      <c r="F574" s="250" t="s">
        <v>1197</v>
      </c>
      <c r="G574" s="248"/>
      <c r="H574" s="251">
        <v>3.8399999999999999</v>
      </c>
      <c r="I574" s="252"/>
      <c r="J574" s="248"/>
      <c r="K574" s="248"/>
      <c r="L574" s="253"/>
      <c r="M574" s="254"/>
      <c r="N574" s="255"/>
      <c r="O574" s="255"/>
      <c r="P574" s="255"/>
      <c r="Q574" s="255"/>
      <c r="R574" s="255"/>
      <c r="S574" s="255"/>
      <c r="T574" s="256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57" t="s">
        <v>172</v>
      </c>
      <c r="AU574" s="257" t="s">
        <v>87</v>
      </c>
      <c r="AV574" s="13" t="s">
        <v>87</v>
      </c>
      <c r="AW574" s="13" t="s">
        <v>30</v>
      </c>
      <c r="AX574" s="13" t="s">
        <v>74</v>
      </c>
      <c r="AY574" s="257" t="s">
        <v>155</v>
      </c>
    </row>
    <row r="575" s="14" customFormat="1">
      <c r="A575" s="14"/>
      <c r="B575" s="258"/>
      <c r="C575" s="259"/>
      <c r="D575" s="242" t="s">
        <v>172</v>
      </c>
      <c r="E575" s="260" t="s">
        <v>1</v>
      </c>
      <c r="F575" s="261" t="s">
        <v>174</v>
      </c>
      <c r="G575" s="259"/>
      <c r="H575" s="262">
        <v>14.139999999999999</v>
      </c>
      <c r="I575" s="263"/>
      <c r="J575" s="259"/>
      <c r="K575" s="259"/>
      <c r="L575" s="264"/>
      <c r="M575" s="265"/>
      <c r="N575" s="266"/>
      <c r="O575" s="266"/>
      <c r="P575" s="266"/>
      <c r="Q575" s="266"/>
      <c r="R575" s="266"/>
      <c r="S575" s="266"/>
      <c r="T575" s="267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68" t="s">
        <v>172</v>
      </c>
      <c r="AU575" s="268" t="s">
        <v>87</v>
      </c>
      <c r="AV575" s="14" t="s">
        <v>162</v>
      </c>
      <c r="AW575" s="14" t="s">
        <v>30</v>
      </c>
      <c r="AX575" s="14" t="s">
        <v>81</v>
      </c>
      <c r="AY575" s="268" t="s">
        <v>155</v>
      </c>
    </row>
    <row r="576" s="2" customFormat="1" ht="33" customHeight="1">
      <c r="A576" s="38"/>
      <c r="B576" s="39"/>
      <c r="C576" s="228" t="s">
        <v>431</v>
      </c>
      <c r="D576" s="228" t="s">
        <v>158</v>
      </c>
      <c r="E576" s="229" t="s">
        <v>610</v>
      </c>
      <c r="F576" s="230" t="s">
        <v>611</v>
      </c>
      <c r="G576" s="231" t="s">
        <v>167</v>
      </c>
      <c r="H576" s="232">
        <v>14.140000000000001</v>
      </c>
      <c r="I576" s="233"/>
      <c r="J576" s="234">
        <f>ROUND(I576*H576,2)</f>
        <v>0</v>
      </c>
      <c r="K576" s="235"/>
      <c r="L576" s="44"/>
      <c r="M576" s="236" t="s">
        <v>1</v>
      </c>
      <c r="N576" s="237" t="s">
        <v>42</v>
      </c>
      <c r="O576" s="92"/>
      <c r="P576" s="238">
        <f>O576*H576</f>
        <v>0</v>
      </c>
      <c r="Q576" s="238">
        <v>0.0045500000000000002</v>
      </c>
      <c r="R576" s="238">
        <f>Q576*H576</f>
        <v>0.064337000000000005</v>
      </c>
      <c r="S576" s="238">
        <v>0</v>
      </c>
      <c r="T576" s="239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40" t="s">
        <v>193</v>
      </c>
      <c r="AT576" s="240" t="s">
        <v>158</v>
      </c>
      <c r="AU576" s="240" t="s">
        <v>87</v>
      </c>
      <c r="AY576" s="17" t="s">
        <v>155</v>
      </c>
      <c r="BE576" s="241">
        <f>IF(N576="základní",J576,0)</f>
        <v>0</v>
      </c>
      <c r="BF576" s="241">
        <f>IF(N576="snížená",J576,0)</f>
        <v>0</v>
      </c>
      <c r="BG576" s="241">
        <f>IF(N576="zákl. přenesená",J576,0)</f>
        <v>0</v>
      </c>
      <c r="BH576" s="241">
        <f>IF(N576="sníž. přenesená",J576,0)</f>
        <v>0</v>
      </c>
      <c r="BI576" s="241">
        <f>IF(N576="nulová",J576,0)</f>
        <v>0</v>
      </c>
      <c r="BJ576" s="17" t="s">
        <v>163</v>
      </c>
      <c r="BK576" s="241">
        <f>ROUND(I576*H576,2)</f>
        <v>0</v>
      </c>
      <c r="BL576" s="17" t="s">
        <v>193</v>
      </c>
      <c r="BM576" s="240" t="s">
        <v>688</v>
      </c>
    </row>
    <row r="577" s="2" customFormat="1">
      <c r="A577" s="38"/>
      <c r="B577" s="39"/>
      <c r="C577" s="40"/>
      <c r="D577" s="242" t="s">
        <v>164</v>
      </c>
      <c r="E577" s="40"/>
      <c r="F577" s="243" t="s">
        <v>611</v>
      </c>
      <c r="G577" s="40"/>
      <c r="H577" s="40"/>
      <c r="I577" s="244"/>
      <c r="J577" s="40"/>
      <c r="K577" s="40"/>
      <c r="L577" s="44"/>
      <c r="M577" s="245"/>
      <c r="N577" s="246"/>
      <c r="O577" s="92"/>
      <c r="P577" s="92"/>
      <c r="Q577" s="92"/>
      <c r="R577" s="92"/>
      <c r="S577" s="92"/>
      <c r="T577" s="93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T577" s="17" t="s">
        <v>164</v>
      </c>
      <c r="AU577" s="17" t="s">
        <v>87</v>
      </c>
    </row>
    <row r="578" s="13" customFormat="1">
      <c r="A578" s="13"/>
      <c r="B578" s="247"/>
      <c r="C578" s="248"/>
      <c r="D578" s="242" t="s">
        <v>172</v>
      </c>
      <c r="E578" s="249" t="s">
        <v>1</v>
      </c>
      <c r="F578" s="250" t="s">
        <v>1277</v>
      </c>
      <c r="G578" s="248"/>
      <c r="H578" s="251">
        <v>1.7</v>
      </c>
      <c r="I578" s="252"/>
      <c r="J578" s="248"/>
      <c r="K578" s="248"/>
      <c r="L578" s="253"/>
      <c r="M578" s="254"/>
      <c r="N578" s="255"/>
      <c r="O578" s="255"/>
      <c r="P578" s="255"/>
      <c r="Q578" s="255"/>
      <c r="R578" s="255"/>
      <c r="S578" s="255"/>
      <c r="T578" s="256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57" t="s">
        <v>172</v>
      </c>
      <c r="AU578" s="257" t="s">
        <v>87</v>
      </c>
      <c r="AV578" s="13" t="s">
        <v>87</v>
      </c>
      <c r="AW578" s="13" t="s">
        <v>30</v>
      </c>
      <c r="AX578" s="13" t="s">
        <v>74</v>
      </c>
      <c r="AY578" s="257" t="s">
        <v>155</v>
      </c>
    </row>
    <row r="579" s="13" customFormat="1">
      <c r="A579" s="13"/>
      <c r="B579" s="247"/>
      <c r="C579" s="248"/>
      <c r="D579" s="242" t="s">
        <v>172</v>
      </c>
      <c r="E579" s="249" t="s">
        <v>1</v>
      </c>
      <c r="F579" s="250" t="s">
        <v>1276</v>
      </c>
      <c r="G579" s="248"/>
      <c r="H579" s="251">
        <v>8.5999999999999996</v>
      </c>
      <c r="I579" s="252"/>
      <c r="J579" s="248"/>
      <c r="K579" s="248"/>
      <c r="L579" s="253"/>
      <c r="M579" s="254"/>
      <c r="N579" s="255"/>
      <c r="O579" s="255"/>
      <c r="P579" s="255"/>
      <c r="Q579" s="255"/>
      <c r="R579" s="255"/>
      <c r="S579" s="255"/>
      <c r="T579" s="256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57" t="s">
        <v>172</v>
      </c>
      <c r="AU579" s="257" t="s">
        <v>87</v>
      </c>
      <c r="AV579" s="13" t="s">
        <v>87</v>
      </c>
      <c r="AW579" s="13" t="s">
        <v>30</v>
      </c>
      <c r="AX579" s="13" t="s">
        <v>74</v>
      </c>
      <c r="AY579" s="257" t="s">
        <v>155</v>
      </c>
    </row>
    <row r="580" s="13" customFormat="1">
      <c r="A580" s="13"/>
      <c r="B580" s="247"/>
      <c r="C580" s="248"/>
      <c r="D580" s="242" t="s">
        <v>172</v>
      </c>
      <c r="E580" s="249" t="s">
        <v>1</v>
      </c>
      <c r="F580" s="250" t="s">
        <v>1197</v>
      </c>
      <c r="G580" s="248"/>
      <c r="H580" s="251">
        <v>3.8399999999999999</v>
      </c>
      <c r="I580" s="252"/>
      <c r="J580" s="248"/>
      <c r="K580" s="248"/>
      <c r="L580" s="253"/>
      <c r="M580" s="254"/>
      <c r="N580" s="255"/>
      <c r="O580" s="255"/>
      <c r="P580" s="255"/>
      <c r="Q580" s="255"/>
      <c r="R580" s="255"/>
      <c r="S580" s="255"/>
      <c r="T580" s="256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7" t="s">
        <v>172</v>
      </c>
      <c r="AU580" s="257" t="s">
        <v>87</v>
      </c>
      <c r="AV580" s="13" t="s">
        <v>87</v>
      </c>
      <c r="AW580" s="13" t="s">
        <v>30</v>
      </c>
      <c r="AX580" s="13" t="s">
        <v>74</v>
      </c>
      <c r="AY580" s="257" t="s">
        <v>155</v>
      </c>
    </row>
    <row r="581" s="14" customFormat="1">
      <c r="A581" s="14"/>
      <c r="B581" s="258"/>
      <c r="C581" s="259"/>
      <c r="D581" s="242" t="s">
        <v>172</v>
      </c>
      <c r="E581" s="260" t="s">
        <v>1</v>
      </c>
      <c r="F581" s="261" t="s">
        <v>174</v>
      </c>
      <c r="G581" s="259"/>
      <c r="H581" s="262">
        <v>14.139999999999999</v>
      </c>
      <c r="I581" s="263"/>
      <c r="J581" s="259"/>
      <c r="K581" s="259"/>
      <c r="L581" s="264"/>
      <c r="M581" s="265"/>
      <c r="N581" s="266"/>
      <c r="O581" s="266"/>
      <c r="P581" s="266"/>
      <c r="Q581" s="266"/>
      <c r="R581" s="266"/>
      <c r="S581" s="266"/>
      <c r="T581" s="267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68" t="s">
        <v>172</v>
      </c>
      <c r="AU581" s="268" t="s">
        <v>87</v>
      </c>
      <c r="AV581" s="14" t="s">
        <v>162</v>
      </c>
      <c r="AW581" s="14" t="s">
        <v>30</v>
      </c>
      <c r="AX581" s="14" t="s">
        <v>81</v>
      </c>
      <c r="AY581" s="268" t="s">
        <v>155</v>
      </c>
    </row>
    <row r="582" s="2" customFormat="1" ht="33" customHeight="1">
      <c r="A582" s="38"/>
      <c r="B582" s="39"/>
      <c r="C582" s="228" t="s">
        <v>700</v>
      </c>
      <c r="D582" s="228" t="s">
        <v>158</v>
      </c>
      <c r="E582" s="229" t="s">
        <v>1294</v>
      </c>
      <c r="F582" s="230" t="s">
        <v>1295</v>
      </c>
      <c r="G582" s="231" t="s">
        <v>170</v>
      </c>
      <c r="H582" s="232">
        <v>6.4000000000000004</v>
      </c>
      <c r="I582" s="233"/>
      <c r="J582" s="234">
        <f>ROUND(I582*H582,2)</f>
        <v>0</v>
      </c>
      <c r="K582" s="235"/>
      <c r="L582" s="44"/>
      <c r="M582" s="236" t="s">
        <v>1</v>
      </c>
      <c r="N582" s="237" t="s">
        <v>42</v>
      </c>
      <c r="O582" s="92"/>
      <c r="P582" s="238">
        <f>O582*H582</f>
        <v>0</v>
      </c>
      <c r="Q582" s="238">
        <v>0.00042999999999999999</v>
      </c>
      <c r="R582" s="238">
        <f>Q582*H582</f>
        <v>0.0027520000000000001</v>
      </c>
      <c r="S582" s="238">
        <v>0</v>
      </c>
      <c r="T582" s="239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40" t="s">
        <v>193</v>
      </c>
      <c r="AT582" s="240" t="s">
        <v>158</v>
      </c>
      <c r="AU582" s="240" t="s">
        <v>87</v>
      </c>
      <c r="AY582" s="17" t="s">
        <v>155</v>
      </c>
      <c r="BE582" s="241">
        <f>IF(N582="základní",J582,0)</f>
        <v>0</v>
      </c>
      <c r="BF582" s="241">
        <f>IF(N582="snížená",J582,0)</f>
        <v>0</v>
      </c>
      <c r="BG582" s="241">
        <f>IF(N582="zákl. přenesená",J582,0)</f>
        <v>0</v>
      </c>
      <c r="BH582" s="241">
        <f>IF(N582="sníž. přenesená",J582,0)</f>
        <v>0</v>
      </c>
      <c r="BI582" s="241">
        <f>IF(N582="nulová",J582,0)</f>
        <v>0</v>
      </c>
      <c r="BJ582" s="17" t="s">
        <v>163</v>
      </c>
      <c r="BK582" s="241">
        <f>ROUND(I582*H582,2)</f>
        <v>0</v>
      </c>
      <c r="BL582" s="17" t="s">
        <v>193</v>
      </c>
      <c r="BM582" s="240" t="s">
        <v>693</v>
      </c>
    </row>
    <row r="583" s="2" customFormat="1">
      <c r="A583" s="38"/>
      <c r="B583" s="39"/>
      <c r="C583" s="40"/>
      <c r="D583" s="242" t="s">
        <v>164</v>
      </c>
      <c r="E583" s="40"/>
      <c r="F583" s="243" t="s">
        <v>1295</v>
      </c>
      <c r="G583" s="40"/>
      <c r="H583" s="40"/>
      <c r="I583" s="244"/>
      <c r="J583" s="40"/>
      <c r="K583" s="40"/>
      <c r="L583" s="44"/>
      <c r="M583" s="245"/>
      <c r="N583" s="246"/>
      <c r="O583" s="92"/>
      <c r="P583" s="92"/>
      <c r="Q583" s="92"/>
      <c r="R583" s="92"/>
      <c r="S583" s="92"/>
      <c r="T583" s="93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T583" s="17" t="s">
        <v>164</v>
      </c>
      <c r="AU583" s="17" t="s">
        <v>87</v>
      </c>
    </row>
    <row r="584" s="13" customFormat="1">
      <c r="A584" s="13"/>
      <c r="B584" s="247"/>
      <c r="C584" s="248"/>
      <c r="D584" s="242" t="s">
        <v>172</v>
      </c>
      <c r="E584" s="249" t="s">
        <v>1</v>
      </c>
      <c r="F584" s="250" t="s">
        <v>1296</v>
      </c>
      <c r="G584" s="248"/>
      <c r="H584" s="251">
        <v>6.4000000000000004</v>
      </c>
      <c r="I584" s="252"/>
      <c r="J584" s="248"/>
      <c r="K584" s="248"/>
      <c r="L584" s="253"/>
      <c r="M584" s="254"/>
      <c r="N584" s="255"/>
      <c r="O584" s="255"/>
      <c r="P584" s="255"/>
      <c r="Q584" s="255"/>
      <c r="R584" s="255"/>
      <c r="S584" s="255"/>
      <c r="T584" s="25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7" t="s">
        <v>172</v>
      </c>
      <c r="AU584" s="257" t="s">
        <v>87</v>
      </c>
      <c r="AV584" s="13" t="s">
        <v>87</v>
      </c>
      <c r="AW584" s="13" t="s">
        <v>30</v>
      </c>
      <c r="AX584" s="13" t="s">
        <v>74</v>
      </c>
      <c r="AY584" s="257" t="s">
        <v>155</v>
      </c>
    </row>
    <row r="585" s="14" customFormat="1">
      <c r="A585" s="14"/>
      <c r="B585" s="258"/>
      <c r="C585" s="259"/>
      <c r="D585" s="242" t="s">
        <v>172</v>
      </c>
      <c r="E585" s="260" t="s">
        <v>1</v>
      </c>
      <c r="F585" s="261" t="s">
        <v>174</v>
      </c>
      <c r="G585" s="259"/>
      <c r="H585" s="262">
        <v>6.4000000000000004</v>
      </c>
      <c r="I585" s="263"/>
      <c r="J585" s="259"/>
      <c r="K585" s="259"/>
      <c r="L585" s="264"/>
      <c r="M585" s="265"/>
      <c r="N585" s="266"/>
      <c r="O585" s="266"/>
      <c r="P585" s="266"/>
      <c r="Q585" s="266"/>
      <c r="R585" s="266"/>
      <c r="S585" s="266"/>
      <c r="T585" s="267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8" t="s">
        <v>172</v>
      </c>
      <c r="AU585" s="268" t="s">
        <v>87</v>
      </c>
      <c r="AV585" s="14" t="s">
        <v>162</v>
      </c>
      <c r="AW585" s="14" t="s">
        <v>30</v>
      </c>
      <c r="AX585" s="14" t="s">
        <v>81</v>
      </c>
      <c r="AY585" s="268" t="s">
        <v>155</v>
      </c>
    </row>
    <row r="586" s="2" customFormat="1" ht="33" customHeight="1">
      <c r="A586" s="38"/>
      <c r="B586" s="39"/>
      <c r="C586" s="228" t="s">
        <v>434</v>
      </c>
      <c r="D586" s="228" t="s">
        <v>158</v>
      </c>
      <c r="E586" s="229" t="s">
        <v>613</v>
      </c>
      <c r="F586" s="230" t="s">
        <v>614</v>
      </c>
      <c r="G586" s="231" t="s">
        <v>167</v>
      </c>
      <c r="H586" s="232">
        <v>14.140000000000001</v>
      </c>
      <c r="I586" s="233"/>
      <c r="J586" s="234">
        <f>ROUND(I586*H586,2)</f>
        <v>0</v>
      </c>
      <c r="K586" s="235"/>
      <c r="L586" s="44"/>
      <c r="M586" s="236" t="s">
        <v>1</v>
      </c>
      <c r="N586" s="237" t="s">
        <v>42</v>
      </c>
      <c r="O586" s="92"/>
      <c r="P586" s="238">
        <f>O586*H586</f>
        <v>0</v>
      </c>
      <c r="Q586" s="238">
        <v>0.0063</v>
      </c>
      <c r="R586" s="238">
        <f>Q586*H586</f>
        <v>0.089082000000000008</v>
      </c>
      <c r="S586" s="238">
        <v>0</v>
      </c>
      <c r="T586" s="239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40" t="s">
        <v>193</v>
      </c>
      <c r="AT586" s="240" t="s">
        <v>158</v>
      </c>
      <c r="AU586" s="240" t="s">
        <v>87</v>
      </c>
      <c r="AY586" s="17" t="s">
        <v>155</v>
      </c>
      <c r="BE586" s="241">
        <f>IF(N586="základní",J586,0)</f>
        <v>0</v>
      </c>
      <c r="BF586" s="241">
        <f>IF(N586="snížená",J586,0)</f>
        <v>0</v>
      </c>
      <c r="BG586" s="241">
        <f>IF(N586="zákl. přenesená",J586,0)</f>
        <v>0</v>
      </c>
      <c r="BH586" s="241">
        <f>IF(N586="sníž. přenesená",J586,0)</f>
        <v>0</v>
      </c>
      <c r="BI586" s="241">
        <f>IF(N586="nulová",J586,0)</f>
        <v>0</v>
      </c>
      <c r="BJ586" s="17" t="s">
        <v>163</v>
      </c>
      <c r="BK586" s="241">
        <f>ROUND(I586*H586,2)</f>
        <v>0</v>
      </c>
      <c r="BL586" s="17" t="s">
        <v>193</v>
      </c>
      <c r="BM586" s="240" t="s">
        <v>697</v>
      </c>
    </row>
    <row r="587" s="2" customFormat="1">
      <c r="A587" s="38"/>
      <c r="B587" s="39"/>
      <c r="C587" s="40"/>
      <c r="D587" s="242" t="s">
        <v>164</v>
      </c>
      <c r="E587" s="40"/>
      <c r="F587" s="243" t="s">
        <v>614</v>
      </c>
      <c r="G587" s="40"/>
      <c r="H587" s="40"/>
      <c r="I587" s="244"/>
      <c r="J587" s="40"/>
      <c r="K587" s="40"/>
      <c r="L587" s="44"/>
      <c r="M587" s="245"/>
      <c r="N587" s="246"/>
      <c r="O587" s="92"/>
      <c r="P587" s="92"/>
      <c r="Q587" s="92"/>
      <c r="R587" s="92"/>
      <c r="S587" s="92"/>
      <c r="T587" s="93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T587" s="17" t="s">
        <v>164</v>
      </c>
      <c r="AU587" s="17" t="s">
        <v>87</v>
      </c>
    </row>
    <row r="588" s="13" customFormat="1">
      <c r="A588" s="13"/>
      <c r="B588" s="247"/>
      <c r="C588" s="248"/>
      <c r="D588" s="242" t="s">
        <v>172</v>
      </c>
      <c r="E588" s="249" t="s">
        <v>1</v>
      </c>
      <c r="F588" s="250" t="s">
        <v>1277</v>
      </c>
      <c r="G588" s="248"/>
      <c r="H588" s="251">
        <v>1.7</v>
      </c>
      <c r="I588" s="252"/>
      <c r="J588" s="248"/>
      <c r="K588" s="248"/>
      <c r="L588" s="253"/>
      <c r="M588" s="254"/>
      <c r="N588" s="255"/>
      <c r="O588" s="255"/>
      <c r="P588" s="255"/>
      <c r="Q588" s="255"/>
      <c r="R588" s="255"/>
      <c r="S588" s="255"/>
      <c r="T588" s="256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57" t="s">
        <v>172</v>
      </c>
      <c r="AU588" s="257" t="s">
        <v>87</v>
      </c>
      <c r="AV588" s="13" t="s">
        <v>87</v>
      </c>
      <c r="AW588" s="13" t="s">
        <v>30</v>
      </c>
      <c r="AX588" s="13" t="s">
        <v>74</v>
      </c>
      <c r="AY588" s="257" t="s">
        <v>155</v>
      </c>
    </row>
    <row r="589" s="13" customFormat="1">
      <c r="A589" s="13"/>
      <c r="B589" s="247"/>
      <c r="C589" s="248"/>
      <c r="D589" s="242" t="s">
        <v>172</v>
      </c>
      <c r="E589" s="249" t="s">
        <v>1</v>
      </c>
      <c r="F589" s="250" t="s">
        <v>1276</v>
      </c>
      <c r="G589" s="248"/>
      <c r="H589" s="251">
        <v>8.5999999999999996</v>
      </c>
      <c r="I589" s="252"/>
      <c r="J589" s="248"/>
      <c r="K589" s="248"/>
      <c r="L589" s="253"/>
      <c r="M589" s="254"/>
      <c r="N589" s="255"/>
      <c r="O589" s="255"/>
      <c r="P589" s="255"/>
      <c r="Q589" s="255"/>
      <c r="R589" s="255"/>
      <c r="S589" s="255"/>
      <c r="T589" s="256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57" t="s">
        <v>172</v>
      </c>
      <c r="AU589" s="257" t="s">
        <v>87</v>
      </c>
      <c r="AV589" s="13" t="s">
        <v>87</v>
      </c>
      <c r="AW589" s="13" t="s">
        <v>30</v>
      </c>
      <c r="AX589" s="13" t="s">
        <v>74</v>
      </c>
      <c r="AY589" s="257" t="s">
        <v>155</v>
      </c>
    </row>
    <row r="590" s="13" customFormat="1">
      <c r="A590" s="13"/>
      <c r="B590" s="247"/>
      <c r="C590" s="248"/>
      <c r="D590" s="242" t="s">
        <v>172</v>
      </c>
      <c r="E590" s="249" t="s">
        <v>1</v>
      </c>
      <c r="F590" s="250" t="s">
        <v>1197</v>
      </c>
      <c r="G590" s="248"/>
      <c r="H590" s="251">
        <v>3.8399999999999999</v>
      </c>
      <c r="I590" s="252"/>
      <c r="J590" s="248"/>
      <c r="K590" s="248"/>
      <c r="L590" s="253"/>
      <c r="M590" s="254"/>
      <c r="N590" s="255"/>
      <c r="O590" s="255"/>
      <c r="P590" s="255"/>
      <c r="Q590" s="255"/>
      <c r="R590" s="255"/>
      <c r="S590" s="255"/>
      <c r="T590" s="256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57" t="s">
        <v>172</v>
      </c>
      <c r="AU590" s="257" t="s">
        <v>87</v>
      </c>
      <c r="AV590" s="13" t="s">
        <v>87</v>
      </c>
      <c r="AW590" s="13" t="s">
        <v>30</v>
      </c>
      <c r="AX590" s="13" t="s">
        <v>74</v>
      </c>
      <c r="AY590" s="257" t="s">
        <v>155</v>
      </c>
    </row>
    <row r="591" s="14" customFormat="1">
      <c r="A591" s="14"/>
      <c r="B591" s="258"/>
      <c r="C591" s="259"/>
      <c r="D591" s="242" t="s">
        <v>172</v>
      </c>
      <c r="E591" s="260" t="s">
        <v>1</v>
      </c>
      <c r="F591" s="261" t="s">
        <v>174</v>
      </c>
      <c r="G591" s="259"/>
      <c r="H591" s="262">
        <v>14.139999999999999</v>
      </c>
      <c r="I591" s="263"/>
      <c r="J591" s="259"/>
      <c r="K591" s="259"/>
      <c r="L591" s="264"/>
      <c r="M591" s="265"/>
      <c r="N591" s="266"/>
      <c r="O591" s="266"/>
      <c r="P591" s="266"/>
      <c r="Q591" s="266"/>
      <c r="R591" s="266"/>
      <c r="S591" s="266"/>
      <c r="T591" s="267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68" t="s">
        <v>172</v>
      </c>
      <c r="AU591" s="268" t="s">
        <v>87</v>
      </c>
      <c r="AV591" s="14" t="s">
        <v>162</v>
      </c>
      <c r="AW591" s="14" t="s">
        <v>30</v>
      </c>
      <c r="AX591" s="14" t="s">
        <v>81</v>
      </c>
      <c r="AY591" s="268" t="s">
        <v>155</v>
      </c>
    </row>
    <row r="592" s="2" customFormat="1" ht="21.75" customHeight="1">
      <c r="A592" s="38"/>
      <c r="B592" s="39"/>
      <c r="C592" s="269" t="s">
        <v>707</v>
      </c>
      <c r="D592" s="269" t="s">
        <v>238</v>
      </c>
      <c r="E592" s="270" t="s">
        <v>618</v>
      </c>
      <c r="F592" s="271" t="s">
        <v>619</v>
      </c>
      <c r="G592" s="272" t="s">
        <v>167</v>
      </c>
      <c r="H592" s="273">
        <v>16.260000000000002</v>
      </c>
      <c r="I592" s="274"/>
      <c r="J592" s="275">
        <f>ROUND(I592*H592,2)</f>
        <v>0</v>
      </c>
      <c r="K592" s="276"/>
      <c r="L592" s="277"/>
      <c r="M592" s="278" t="s">
        <v>1</v>
      </c>
      <c r="N592" s="279" t="s">
        <v>42</v>
      </c>
      <c r="O592" s="92"/>
      <c r="P592" s="238">
        <f>O592*H592</f>
        <v>0</v>
      </c>
      <c r="Q592" s="238">
        <v>0.017999999999999999</v>
      </c>
      <c r="R592" s="238">
        <f>Q592*H592</f>
        <v>0.29268</v>
      </c>
      <c r="S592" s="238">
        <v>0</v>
      </c>
      <c r="T592" s="239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40" t="s">
        <v>298</v>
      </c>
      <c r="AT592" s="240" t="s">
        <v>238</v>
      </c>
      <c r="AU592" s="240" t="s">
        <v>87</v>
      </c>
      <c r="AY592" s="17" t="s">
        <v>155</v>
      </c>
      <c r="BE592" s="241">
        <f>IF(N592="základní",J592,0)</f>
        <v>0</v>
      </c>
      <c r="BF592" s="241">
        <f>IF(N592="snížená",J592,0)</f>
        <v>0</v>
      </c>
      <c r="BG592" s="241">
        <f>IF(N592="zákl. přenesená",J592,0)</f>
        <v>0</v>
      </c>
      <c r="BH592" s="241">
        <f>IF(N592="sníž. přenesená",J592,0)</f>
        <v>0</v>
      </c>
      <c r="BI592" s="241">
        <f>IF(N592="nulová",J592,0)</f>
        <v>0</v>
      </c>
      <c r="BJ592" s="17" t="s">
        <v>163</v>
      </c>
      <c r="BK592" s="241">
        <f>ROUND(I592*H592,2)</f>
        <v>0</v>
      </c>
      <c r="BL592" s="17" t="s">
        <v>193</v>
      </c>
      <c r="BM592" s="240" t="s">
        <v>703</v>
      </c>
    </row>
    <row r="593" s="2" customFormat="1">
      <c r="A593" s="38"/>
      <c r="B593" s="39"/>
      <c r="C593" s="40"/>
      <c r="D593" s="242" t="s">
        <v>164</v>
      </c>
      <c r="E593" s="40"/>
      <c r="F593" s="243" t="s">
        <v>619</v>
      </c>
      <c r="G593" s="40"/>
      <c r="H593" s="40"/>
      <c r="I593" s="244"/>
      <c r="J593" s="40"/>
      <c r="K593" s="40"/>
      <c r="L593" s="44"/>
      <c r="M593" s="245"/>
      <c r="N593" s="246"/>
      <c r="O593" s="92"/>
      <c r="P593" s="92"/>
      <c r="Q593" s="92"/>
      <c r="R593" s="92"/>
      <c r="S593" s="92"/>
      <c r="T593" s="93"/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T593" s="17" t="s">
        <v>164</v>
      </c>
      <c r="AU593" s="17" t="s">
        <v>87</v>
      </c>
    </row>
    <row r="594" s="2" customFormat="1" ht="33" customHeight="1">
      <c r="A594" s="38"/>
      <c r="B594" s="39"/>
      <c r="C594" s="228" t="s">
        <v>711</v>
      </c>
      <c r="D594" s="228" t="s">
        <v>158</v>
      </c>
      <c r="E594" s="229" t="s">
        <v>621</v>
      </c>
      <c r="F594" s="230" t="s">
        <v>622</v>
      </c>
      <c r="G594" s="231" t="s">
        <v>167</v>
      </c>
      <c r="H594" s="232">
        <v>5.54</v>
      </c>
      <c r="I594" s="233"/>
      <c r="J594" s="234">
        <f>ROUND(I594*H594,2)</f>
        <v>0</v>
      </c>
      <c r="K594" s="235"/>
      <c r="L594" s="44"/>
      <c r="M594" s="236" t="s">
        <v>1</v>
      </c>
      <c r="N594" s="237" t="s">
        <v>42</v>
      </c>
      <c r="O594" s="92"/>
      <c r="P594" s="238">
        <f>O594*H594</f>
        <v>0</v>
      </c>
      <c r="Q594" s="238">
        <v>0</v>
      </c>
      <c r="R594" s="238">
        <f>Q594*H594</f>
        <v>0</v>
      </c>
      <c r="S594" s="238">
        <v>0</v>
      </c>
      <c r="T594" s="239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40" t="s">
        <v>193</v>
      </c>
      <c r="AT594" s="240" t="s">
        <v>158</v>
      </c>
      <c r="AU594" s="240" t="s">
        <v>87</v>
      </c>
      <c r="AY594" s="17" t="s">
        <v>155</v>
      </c>
      <c r="BE594" s="241">
        <f>IF(N594="základní",J594,0)</f>
        <v>0</v>
      </c>
      <c r="BF594" s="241">
        <f>IF(N594="snížená",J594,0)</f>
        <v>0</v>
      </c>
      <c r="BG594" s="241">
        <f>IF(N594="zákl. přenesená",J594,0)</f>
        <v>0</v>
      </c>
      <c r="BH594" s="241">
        <f>IF(N594="sníž. přenesená",J594,0)</f>
        <v>0</v>
      </c>
      <c r="BI594" s="241">
        <f>IF(N594="nulová",J594,0)</f>
        <v>0</v>
      </c>
      <c r="BJ594" s="17" t="s">
        <v>163</v>
      </c>
      <c r="BK594" s="241">
        <f>ROUND(I594*H594,2)</f>
        <v>0</v>
      </c>
      <c r="BL594" s="17" t="s">
        <v>193</v>
      </c>
      <c r="BM594" s="240" t="s">
        <v>706</v>
      </c>
    </row>
    <row r="595" s="2" customFormat="1">
      <c r="A595" s="38"/>
      <c r="B595" s="39"/>
      <c r="C595" s="40"/>
      <c r="D595" s="242" t="s">
        <v>164</v>
      </c>
      <c r="E595" s="40"/>
      <c r="F595" s="243" t="s">
        <v>622</v>
      </c>
      <c r="G595" s="40"/>
      <c r="H595" s="40"/>
      <c r="I595" s="244"/>
      <c r="J595" s="40"/>
      <c r="K595" s="40"/>
      <c r="L595" s="44"/>
      <c r="M595" s="245"/>
      <c r="N595" s="246"/>
      <c r="O595" s="92"/>
      <c r="P595" s="92"/>
      <c r="Q595" s="92"/>
      <c r="R595" s="92"/>
      <c r="S595" s="92"/>
      <c r="T595" s="93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T595" s="17" t="s">
        <v>164</v>
      </c>
      <c r="AU595" s="17" t="s">
        <v>87</v>
      </c>
    </row>
    <row r="596" s="13" customFormat="1">
      <c r="A596" s="13"/>
      <c r="B596" s="247"/>
      <c r="C596" s="248"/>
      <c r="D596" s="242" t="s">
        <v>172</v>
      </c>
      <c r="E596" s="249" t="s">
        <v>1</v>
      </c>
      <c r="F596" s="250" t="s">
        <v>1277</v>
      </c>
      <c r="G596" s="248"/>
      <c r="H596" s="251">
        <v>1.7</v>
      </c>
      <c r="I596" s="252"/>
      <c r="J596" s="248"/>
      <c r="K596" s="248"/>
      <c r="L596" s="253"/>
      <c r="M596" s="254"/>
      <c r="N596" s="255"/>
      <c r="O596" s="255"/>
      <c r="P596" s="255"/>
      <c r="Q596" s="255"/>
      <c r="R596" s="255"/>
      <c r="S596" s="255"/>
      <c r="T596" s="256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57" t="s">
        <v>172</v>
      </c>
      <c r="AU596" s="257" t="s">
        <v>87</v>
      </c>
      <c r="AV596" s="13" t="s">
        <v>87</v>
      </c>
      <c r="AW596" s="13" t="s">
        <v>30</v>
      </c>
      <c r="AX596" s="13" t="s">
        <v>74</v>
      </c>
      <c r="AY596" s="257" t="s">
        <v>155</v>
      </c>
    </row>
    <row r="597" s="13" customFormat="1">
      <c r="A597" s="13"/>
      <c r="B597" s="247"/>
      <c r="C597" s="248"/>
      <c r="D597" s="242" t="s">
        <v>172</v>
      </c>
      <c r="E597" s="249" t="s">
        <v>1</v>
      </c>
      <c r="F597" s="250" t="s">
        <v>1197</v>
      </c>
      <c r="G597" s="248"/>
      <c r="H597" s="251">
        <v>3.8399999999999999</v>
      </c>
      <c r="I597" s="252"/>
      <c r="J597" s="248"/>
      <c r="K597" s="248"/>
      <c r="L597" s="253"/>
      <c r="M597" s="254"/>
      <c r="N597" s="255"/>
      <c r="O597" s="255"/>
      <c r="P597" s="255"/>
      <c r="Q597" s="255"/>
      <c r="R597" s="255"/>
      <c r="S597" s="255"/>
      <c r="T597" s="256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7" t="s">
        <v>172</v>
      </c>
      <c r="AU597" s="257" t="s">
        <v>87</v>
      </c>
      <c r="AV597" s="13" t="s">
        <v>87</v>
      </c>
      <c r="AW597" s="13" t="s">
        <v>30</v>
      </c>
      <c r="AX597" s="13" t="s">
        <v>74</v>
      </c>
      <c r="AY597" s="257" t="s">
        <v>155</v>
      </c>
    </row>
    <row r="598" s="14" customFormat="1">
      <c r="A598" s="14"/>
      <c r="B598" s="258"/>
      <c r="C598" s="259"/>
      <c r="D598" s="242" t="s">
        <v>172</v>
      </c>
      <c r="E598" s="260" t="s">
        <v>1</v>
      </c>
      <c r="F598" s="261" t="s">
        <v>174</v>
      </c>
      <c r="G598" s="259"/>
      <c r="H598" s="262">
        <v>5.54</v>
      </c>
      <c r="I598" s="263"/>
      <c r="J598" s="259"/>
      <c r="K598" s="259"/>
      <c r="L598" s="264"/>
      <c r="M598" s="265"/>
      <c r="N598" s="266"/>
      <c r="O598" s="266"/>
      <c r="P598" s="266"/>
      <c r="Q598" s="266"/>
      <c r="R598" s="266"/>
      <c r="S598" s="266"/>
      <c r="T598" s="267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68" t="s">
        <v>172</v>
      </c>
      <c r="AU598" s="268" t="s">
        <v>87</v>
      </c>
      <c r="AV598" s="14" t="s">
        <v>162</v>
      </c>
      <c r="AW598" s="14" t="s">
        <v>30</v>
      </c>
      <c r="AX598" s="14" t="s">
        <v>81</v>
      </c>
      <c r="AY598" s="268" t="s">
        <v>155</v>
      </c>
    </row>
    <row r="599" s="2" customFormat="1" ht="21.75" customHeight="1">
      <c r="A599" s="38"/>
      <c r="B599" s="39"/>
      <c r="C599" s="228" t="s">
        <v>715</v>
      </c>
      <c r="D599" s="228" t="s">
        <v>158</v>
      </c>
      <c r="E599" s="229" t="s">
        <v>625</v>
      </c>
      <c r="F599" s="230" t="s">
        <v>626</v>
      </c>
      <c r="G599" s="231" t="s">
        <v>167</v>
      </c>
      <c r="H599" s="232">
        <v>8.5999999999999996</v>
      </c>
      <c r="I599" s="233"/>
      <c r="J599" s="234">
        <f>ROUND(I599*H599,2)</f>
        <v>0</v>
      </c>
      <c r="K599" s="235"/>
      <c r="L599" s="44"/>
      <c r="M599" s="236" t="s">
        <v>1</v>
      </c>
      <c r="N599" s="237" t="s">
        <v>42</v>
      </c>
      <c r="O599" s="92"/>
      <c r="P599" s="238">
        <f>O599*H599</f>
        <v>0</v>
      </c>
      <c r="Q599" s="238">
        <v>0.0015</v>
      </c>
      <c r="R599" s="238">
        <f>Q599*H599</f>
        <v>0.0129</v>
      </c>
      <c r="S599" s="238">
        <v>0</v>
      </c>
      <c r="T599" s="239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40" t="s">
        <v>193</v>
      </c>
      <c r="AT599" s="240" t="s">
        <v>158</v>
      </c>
      <c r="AU599" s="240" t="s">
        <v>87</v>
      </c>
      <c r="AY599" s="17" t="s">
        <v>155</v>
      </c>
      <c r="BE599" s="241">
        <f>IF(N599="základní",J599,0)</f>
        <v>0</v>
      </c>
      <c r="BF599" s="241">
        <f>IF(N599="snížená",J599,0)</f>
        <v>0</v>
      </c>
      <c r="BG599" s="241">
        <f>IF(N599="zákl. přenesená",J599,0)</f>
        <v>0</v>
      </c>
      <c r="BH599" s="241">
        <f>IF(N599="sníž. přenesená",J599,0)</f>
        <v>0</v>
      </c>
      <c r="BI599" s="241">
        <f>IF(N599="nulová",J599,0)</f>
        <v>0</v>
      </c>
      <c r="BJ599" s="17" t="s">
        <v>163</v>
      </c>
      <c r="BK599" s="241">
        <f>ROUND(I599*H599,2)</f>
        <v>0</v>
      </c>
      <c r="BL599" s="17" t="s">
        <v>193</v>
      </c>
      <c r="BM599" s="240" t="s">
        <v>710</v>
      </c>
    </row>
    <row r="600" s="2" customFormat="1">
      <c r="A600" s="38"/>
      <c r="B600" s="39"/>
      <c r="C600" s="40"/>
      <c r="D600" s="242" t="s">
        <v>164</v>
      </c>
      <c r="E600" s="40"/>
      <c r="F600" s="243" t="s">
        <v>626</v>
      </c>
      <c r="G600" s="40"/>
      <c r="H600" s="40"/>
      <c r="I600" s="244"/>
      <c r="J600" s="40"/>
      <c r="K600" s="40"/>
      <c r="L600" s="44"/>
      <c r="M600" s="245"/>
      <c r="N600" s="246"/>
      <c r="O600" s="92"/>
      <c r="P600" s="92"/>
      <c r="Q600" s="92"/>
      <c r="R600" s="92"/>
      <c r="S600" s="92"/>
      <c r="T600" s="93"/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T600" s="17" t="s">
        <v>164</v>
      </c>
      <c r="AU600" s="17" t="s">
        <v>87</v>
      </c>
    </row>
    <row r="601" s="13" customFormat="1">
      <c r="A601" s="13"/>
      <c r="B601" s="247"/>
      <c r="C601" s="248"/>
      <c r="D601" s="242" t="s">
        <v>172</v>
      </c>
      <c r="E601" s="249" t="s">
        <v>1</v>
      </c>
      <c r="F601" s="250" t="s">
        <v>1297</v>
      </c>
      <c r="G601" s="248"/>
      <c r="H601" s="251">
        <v>8.5999999999999996</v>
      </c>
      <c r="I601" s="252"/>
      <c r="J601" s="248"/>
      <c r="K601" s="248"/>
      <c r="L601" s="253"/>
      <c r="M601" s="254"/>
      <c r="N601" s="255"/>
      <c r="O601" s="255"/>
      <c r="P601" s="255"/>
      <c r="Q601" s="255"/>
      <c r="R601" s="255"/>
      <c r="S601" s="255"/>
      <c r="T601" s="256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57" t="s">
        <v>172</v>
      </c>
      <c r="AU601" s="257" t="s">
        <v>87</v>
      </c>
      <c r="AV601" s="13" t="s">
        <v>87</v>
      </c>
      <c r="AW601" s="13" t="s">
        <v>30</v>
      </c>
      <c r="AX601" s="13" t="s">
        <v>74</v>
      </c>
      <c r="AY601" s="257" t="s">
        <v>155</v>
      </c>
    </row>
    <row r="602" s="14" customFormat="1">
      <c r="A602" s="14"/>
      <c r="B602" s="258"/>
      <c r="C602" s="259"/>
      <c r="D602" s="242" t="s">
        <v>172</v>
      </c>
      <c r="E602" s="260" t="s">
        <v>1</v>
      </c>
      <c r="F602" s="261" t="s">
        <v>174</v>
      </c>
      <c r="G602" s="259"/>
      <c r="H602" s="262">
        <v>8.5999999999999996</v>
      </c>
      <c r="I602" s="263"/>
      <c r="J602" s="259"/>
      <c r="K602" s="259"/>
      <c r="L602" s="264"/>
      <c r="M602" s="265"/>
      <c r="N602" s="266"/>
      <c r="O602" s="266"/>
      <c r="P602" s="266"/>
      <c r="Q602" s="266"/>
      <c r="R602" s="266"/>
      <c r="S602" s="266"/>
      <c r="T602" s="267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68" t="s">
        <v>172</v>
      </c>
      <c r="AU602" s="268" t="s">
        <v>87</v>
      </c>
      <c r="AV602" s="14" t="s">
        <v>162</v>
      </c>
      <c r="AW602" s="14" t="s">
        <v>30</v>
      </c>
      <c r="AX602" s="14" t="s">
        <v>81</v>
      </c>
      <c r="AY602" s="268" t="s">
        <v>155</v>
      </c>
    </row>
    <row r="603" s="2" customFormat="1" ht="16.5" customHeight="1">
      <c r="A603" s="38"/>
      <c r="B603" s="39"/>
      <c r="C603" s="228" t="s">
        <v>720</v>
      </c>
      <c r="D603" s="228" t="s">
        <v>158</v>
      </c>
      <c r="E603" s="229" t="s">
        <v>629</v>
      </c>
      <c r="F603" s="230" t="s">
        <v>630</v>
      </c>
      <c r="G603" s="231" t="s">
        <v>170</v>
      </c>
      <c r="H603" s="232">
        <v>23.16</v>
      </c>
      <c r="I603" s="233"/>
      <c r="J603" s="234">
        <f>ROUND(I603*H603,2)</f>
        <v>0</v>
      </c>
      <c r="K603" s="235"/>
      <c r="L603" s="44"/>
      <c r="M603" s="236" t="s">
        <v>1</v>
      </c>
      <c r="N603" s="237" t="s">
        <v>42</v>
      </c>
      <c r="O603" s="92"/>
      <c r="P603" s="238">
        <f>O603*H603</f>
        <v>0</v>
      </c>
      <c r="Q603" s="238">
        <v>3.0000000000000001E-05</v>
      </c>
      <c r="R603" s="238">
        <f>Q603*H603</f>
        <v>0.00069479999999999997</v>
      </c>
      <c r="S603" s="238">
        <v>0</v>
      </c>
      <c r="T603" s="239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40" t="s">
        <v>193</v>
      </c>
      <c r="AT603" s="240" t="s">
        <v>158</v>
      </c>
      <c r="AU603" s="240" t="s">
        <v>87</v>
      </c>
      <c r="AY603" s="17" t="s">
        <v>155</v>
      </c>
      <c r="BE603" s="241">
        <f>IF(N603="základní",J603,0)</f>
        <v>0</v>
      </c>
      <c r="BF603" s="241">
        <f>IF(N603="snížená",J603,0)</f>
        <v>0</v>
      </c>
      <c r="BG603" s="241">
        <f>IF(N603="zákl. přenesená",J603,0)</f>
        <v>0</v>
      </c>
      <c r="BH603" s="241">
        <f>IF(N603="sníž. přenesená",J603,0)</f>
        <v>0</v>
      </c>
      <c r="BI603" s="241">
        <f>IF(N603="nulová",J603,0)</f>
        <v>0</v>
      </c>
      <c r="BJ603" s="17" t="s">
        <v>163</v>
      </c>
      <c r="BK603" s="241">
        <f>ROUND(I603*H603,2)</f>
        <v>0</v>
      </c>
      <c r="BL603" s="17" t="s">
        <v>193</v>
      </c>
      <c r="BM603" s="240" t="s">
        <v>714</v>
      </c>
    </row>
    <row r="604" s="2" customFormat="1">
      <c r="A604" s="38"/>
      <c r="B604" s="39"/>
      <c r="C604" s="40"/>
      <c r="D604" s="242" t="s">
        <v>164</v>
      </c>
      <c r="E604" s="40"/>
      <c r="F604" s="243" t="s">
        <v>630</v>
      </c>
      <c r="G604" s="40"/>
      <c r="H604" s="40"/>
      <c r="I604" s="244"/>
      <c r="J604" s="40"/>
      <c r="K604" s="40"/>
      <c r="L604" s="44"/>
      <c r="M604" s="245"/>
      <c r="N604" s="246"/>
      <c r="O604" s="92"/>
      <c r="P604" s="92"/>
      <c r="Q604" s="92"/>
      <c r="R604" s="92"/>
      <c r="S604" s="92"/>
      <c r="T604" s="93"/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T604" s="17" t="s">
        <v>164</v>
      </c>
      <c r="AU604" s="17" t="s">
        <v>87</v>
      </c>
    </row>
    <row r="605" s="13" customFormat="1">
      <c r="A605" s="13"/>
      <c r="B605" s="247"/>
      <c r="C605" s="248"/>
      <c r="D605" s="242" t="s">
        <v>172</v>
      </c>
      <c r="E605" s="249" t="s">
        <v>1</v>
      </c>
      <c r="F605" s="250" t="s">
        <v>1298</v>
      </c>
      <c r="G605" s="248"/>
      <c r="H605" s="251">
        <v>6.7999999999999998</v>
      </c>
      <c r="I605" s="252"/>
      <c r="J605" s="248"/>
      <c r="K605" s="248"/>
      <c r="L605" s="253"/>
      <c r="M605" s="254"/>
      <c r="N605" s="255"/>
      <c r="O605" s="255"/>
      <c r="P605" s="255"/>
      <c r="Q605" s="255"/>
      <c r="R605" s="255"/>
      <c r="S605" s="255"/>
      <c r="T605" s="256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7" t="s">
        <v>172</v>
      </c>
      <c r="AU605" s="257" t="s">
        <v>87</v>
      </c>
      <c r="AV605" s="13" t="s">
        <v>87</v>
      </c>
      <c r="AW605" s="13" t="s">
        <v>30</v>
      </c>
      <c r="AX605" s="13" t="s">
        <v>74</v>
      </c>
      <c r="AY605" s="257" t="s">
        <v>155</v>
      </c>
    </row>
    <row r="606" s="13" customFormat="1">
      <c r="A606" s="13"/>
      <c r="B606" s="247"/>
      <c r="C606" s="248"/>
      <c r="D606" s="242" t="s">
        <v>172</v>
      </c>
      <c r="E606" s="249" t="s">
        <v>1</v>
      </c>
      <c r="F606" s="250" t="s">
        <v>1179</v>
      </c>
      <c r="G606" s="248"/>
      <c r="H606" s="251">
        <v>7.5599999999999996</v>
      </c>
      <c r="I606" s="252"/>
      <c r="J606" s="248"/>
      <c r="K606" s="248"/>
      <c r="L606" s="253"/>
      <c r="M606" s="254"/>
      <c r="N606" s="255"/>
      <c r="O606" s="255"/>
      <c r="P606" s="255"/>
      <c r="Q606" s="255"/>
      <c r="R606" s="255"/>
      <c r="S606" s="255"/>
      <c r="T606" s="256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57" t="s">
        <v>172</v>
      </c>
      <c r="AU606" s="257" t="s">
        <v>87</v>
      </c>
      <c r="AV606" s="13" t="s">
        <v>87</v>
      </c>
      <c r="AW606" s="13" t="s">
        <v>30</v>
      </c>
      <c r="AX606" s="13" t="s">
        <v>74</v>
      </c>
      <c r="AY606" s="257" t="s">
        <v>155</v>
      </c>
    </row>
    <row r="607" s="13" customFormat="1">
      <c r="A607" s="13"/>
      <c r="B607" s="247"/>
      <c r="C607" s="248"/>
      <c r="D607" s="242" t="s">
        <v>172</v>
      </c>
      <c r="E607" s="249" t="s">
        <v>1</v>
      </c>
      <c r="F607" s="250" t="s">
        <v>1299</v>
      </c>
      <c r="G607" s="248"/>
      <c r="H607" s="251">
        <v>8.8000000000000007</v>
      </c>
      <c r="I607" s="252"/>
      <c r="J607" s="248"/>
      <c r="K607" s="248"/>
      <c r="L607" s="253"/>
      <c r="M607" s="254"/>
      <c r="N607" s="255"/>
      <c r="O607" s="255"/>
      <c r="P607" s="255"/>
      <c r="Q607" s="255"/>
      <c r="R607" s="255"/>
      <c r="S607" s="255"/>
      <c r="T607" s="256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57" t="s">
        <v>172</v>
      </c>
      <c r="AU607" s="257" t="s">
        <v>87</v>
      </c>
      <c r="AV607" s="13" t="s">
        <v>87</v>
      </c>
      <c r="AW607" s="13" t="s">
        <v>30</v>
      </c>
      <c r="AX607" s="13" t="s">
        <v>74</v>
      </c>
      <c r="AY607" s="257" t="s">
        <v>155</v>
      </c>
    </row>
    <row r="608" s="14" customFormat="1">
      <c r="A608" s="14"/>
      <c r="B608" s="258"/>
      <c r="C608" s="259"/>
      <c r="D608" s="242" t="s">
        <v>172</v>
      </c>
      <c r="E608" s="260" t="s">
        <v>1</v>
      </c>
      <c r="F608" s="261" t="s">
        <v>174</v>
      </c>
      <c r="G608" s="259"/>
      <c r="H608" s="262">
        <v>23.16</v>
      </c>
      <c r="I608" s="263"/>
      <c r="J608" s="259"/>
      <c r="K608" s="259"/>
      <c r="L608" s="264"/>
      <c r="M608" s="265"/>
      <c r="N608" s="266"/>
      <c r="O608" s="266"/>
      <c r="P608" s="266"/>
      <c r="Q608" s="266"/>
      <c r="R608" s="266"/>
      <c r="S608" s="266"/>
      <c r="T608" s="267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8" t="s">
        <v>172</v>
      </c>
      <c r="AU608" s="268" t="s">
        <v>87</v>
      </c>
      <c r="AV608" s="14" t="s">
        <v>162</v>
      </c>
      <c r="AW608" s="14" t="s">
        <v>30</v>
      </c>
      <c r="AX608" s="14" t="s">
        <v>81</v>
      </c>
      <c r="AY608" s="268" t="s">
        <v>155</v>
      </c>
    </row>
    <row r="609" s="2" customFormat="1" ht="21.75" customHeight="1">
      <c r="A609" s="38"/>
      <c r="B609" s="39"/>
      <c r="C609" s="228" t="s">
        <v>725</v>
      </c>
      <c r="D609" s="228" t="s">
        <v>158</v>
      </c>
      <c r="E609" s="229" t="s">
        <v>1300</v>
      </c>
      <c r="F609" s="230" t="s">
        <v>1301</v>
      </c>
      <c r="G609" s="231" t="s">
        <v>161</v>
      </c>
      <c r="H609" s="232">
        <v>21.309999999999999</v>
      </c>
      <c r="I609" s="233"/>
      <c r="J609" s="234">
        <f>ROUND(I609*H609,2)</f>
        <v>0</v>
      </c>
      <c r="K609" s="235"/>
      <c r="L609" s="44"/>
      <c r="M609" s="236" t="s">
        <v>1</v>
      </c>
      <c r="N609" s="237" t="s">
        <v>42</v>
      </c>
      <c r="O609" s="92"/>
      <c r="P609" s="238">
        <f>O609*H609</f>
        <v>0</v>
      </c>
      <c r="Q609" s="238">
        <v>0</v>
      </c>
      <c r="R609" s="238">
        <f>Q609*H609</f>
        <v>0</v>
      </c>
      <c r="S609" s="238">
        <v>0</v>
      </c>
      <c r="T609" s="239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40" t="s">
        <v>193</v>
      </c>
      <c r="AT609" s="240" t="s">
        <v>158</v>
      </c>
      <c r="AU609" s="240" t="s">
        <v>87</v>
      </c>
      <c r="AY609" s="17" t="s">
        <v>155</v>
      </c>
      <c r="BE609" s="241">
        <f>IF(N609="základní",J609,0)</f>
        <v>0</v>
      </c>
      <c r="BF609" s="241">
        <f>IF(N609="snížená",J609,0)</f>
        <v>0</v>
      </c>
      <c r="BG609" s="241">
        <f>IF(N609="zákl. přenesená",J609,0)</f>
        <v>0</v>
      </c>
      <c r="BH609" s="241">
        <f>IF(N609="sníž. přenesená",J609,0)</f>
        <v>0</v>
      </c>
      <c r="BI609" s="241">
        <f>IF(N609="nulová",J609,0)</f>
        <v>0</v>
      </c>
      <c r="BJ609" s="17" t="s">
        <v>163</v>
      </c>
      <c r="BK609" s="241">
        <f>ROUND(I609*H609,2)</f>
        <v>0</v>
      </c>
      <c r="BL609" s="17" t="s">
        <v>193</v>
      </c>
      <c r="BM609" s="240" t="s">
        <v>718</v>
      </c>
    </row>
    <row r="610" s="2" customFormat="1">
      <c r="A610" s="38"/>
      <c r="B610" s="39"/>
      <c r="C610" s="40"/>
      <c r="D610" s="242" t="s">
        <v>164</v>
      </c>
      <c r="E610" s="40"/>
      <c r="F610" s="243" t="s">
        <v>1301</v>
      </c>
      <c r="G610" s="40"/>
      <c r="H610" s="40"/>
      <c r="I610" s="244"/>
      <c r="J610" s="40"/>
      <c r="K610" s="40"/>
      <c r="L610" s="44"/>
      <c r="M610" s="245"/>
      <c r="N610" s="246"/>
      <c r="O610" s="92"/>
      <c r="P610" s="92"/>
      <c r="Q610" s="92"/>
      <c r="R610" s="92"/>
      <c r="S610" s="92"/>
      <c r="T610" s="93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T610" s="17" t="s">
        <v>164</v>
      </c>
      <c r="AU610" s="17" t="s">
        <v>87</v>
      </c>
    </row>
    <row r="611" s="2" customFormat="1" ht="21.75" customHeight="1">
      <c r="A611" s="38"/>
      <c r="B611" s="39"/>
      <c r="C611" s="228" t="s">
        <v>445</v>
      </c>
      <c r="D611" s="228" t="s">
        <v>158</v>
      </c>
      <c r="E611" s="229" t="s">
        <v>634</v>
      </c>
      <c r="F611" s="230" t="s">
        <v>635</v>
      </c>
      <c r="G611" s="231" t="s">
        <v>170</v>
      </c>
      <c r="H611" s="232">
        <v>7.5599999999999996</v>
      </c>
      <c r="I611" s="233"/>
      <c r="J611" s="234">
        <f>ROUND(I611*H611,2)</f>
        <v>0</v>
      </c>
      <c r="K611" s="235"/>
      <c r="L611" s="44"/>
      <c r="M611" s="236" t="s">
        <v>1</v>
      </c>
      <c r="N611" s="237" t="s">
        <v>42</v>
      </c>
      <c r="O611" s="92"/>
      <c r="P611" s="238">
        <f>O611*H611</f>
        <v>0</v>
      </c>
      <c r="Q611" s="238">
        <v>0.00032000000000000003</v>
      </c>
      <c r="R611" s="238">
        <f>Q611*H611</f>
        <v>0.0024192000000000003</v>
      </c>
      <c r="S611" s="238">
        <v>0</v>
      </c>
      <c r="T611" s="239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40" t="s">
        <v>193</v>
      </c>
      <c r="AT611" s="240" t="s">
        <v>158</v>
      </c>
      <c r="AU611" s="240" t="s">
        <v>87</v>
      </c>
      <c r="AY611" s="17" t="s">
        <v>155</v>
      </c>
      <c r="BE611" s="241">
        <f>IF(N611="základní",J611,0)</f>
        <v>0</v>
      </c>
      <c r="BF611" s="241">
        <f>IF(N611="snížená",J611,0)</f>
        <v>0</v>
      </c>
      <c r="BG611" s="241">
        <f>IF(N611="zákl. přenesená",J611,0)</f>
        <v>0</v>
      </c>
      <c r="BH611" s="241">
        <f>IF(N611="sníž. přenesená",J611,0)</f>
        <v>0</v>
      </c>
      <c r="BI611" s="241">
        <f>IF(N611="nulová",J611,0)</f>
        <v>0</v>
      </c>
      <c r="BJ611" s="17" t="s">
        <v>163</v>
      </c>
      <c r="BK611" s="241">
        <f>ROUND(I611*H611,2)</f>
        <v>0</v>
      </c>
      <c r="BL611" s="17" t="s">
        <v>193</v>
      </c>
      <c r="BM611" s="240" t="s">
        <v>723</v>
      </c>
    </row>
    <row r="612" s="2" customFormat="1">
      <c r="A612" s="38"/>
      <c r="B612" s="39"/>
      <c r="C612" s="40"/>
      <c r="D612" s="242" t="s">
        <v>164</v>
      </c>
      <c r="E612" s="40"/>
      <c r="F612" s="243" t="s">
        <v>635</v>
      </c>
      <c r="G612" s="40"/>
      <c r="H612" s="40"/>
      <c r="I612" s="244"/>
      <c r="J612" s="40"/>
      <c r="K612" s="40"/>
      <c r="L612" s="44"/>
      <c r="M612" s="245"/>
      <c r="N612" s="246"/>
      <c r="O612" s="92"/>
      <c r="P612" s="92"/>
      <c r="Q612" s="92"/>
      <c r="R612" s="92"/>
      <c r="S612" s="92"/>
      <c r="T612" s="93"/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T612" s="17" t="s">
        <v>164</v>
      </c>
      <c r="AU612" s="17" t="s">
        <v>87</v>
      </c>
    </row>
    <row r="613" s="13" customFormat="1">
      <c r="A613" s="13"/>
      <c r="B613" s="247"/>
      <c r="C613" s="248"/>
      <c r="D613" s="242" t="s">
        <v>172</v>
      </c>
      <c r="E613" s="249" t="s">
        <v>1</v>
      </c>
      <c r="F613" s="250" t="s">
        <v>1179</v>
      </c>
      <c r="G613" s="248"/>
      <c r="H613" s="251">
        <v>7.5599999999999996</v>
      </c>
      <c r="I613" s="252"/>
      <c r="J613" s="248"/>
      <c r="K613" s="248"/>
      <c r="L613" s="253"/>
      <c r="M613" s="254"/>
      <c r="N613" s="255"/>
      <c r="O613" s="255"/>
      <c r="P613" s="255"/>
      <c r="Q613" s="255"/>
      <c r="R613" s="255"/>
      <c r="S613" s="255"/>
      <c r="T613" s="256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7" t="s">
        <v>172</v>
      </c>
      <c r="AU613" s="257" t="s">
        <v>87</v>
      </c>
      <c r="AV613" s="13" t="s">
        <v>87</v>
      </c>
      <c r="AW613" s="13" t="s">
        <v>30</v>
      </c>
      <c r="AX613" s="13" t="s">
        <v>74</v>
      </c>
      <c r="AY613" s="257" t="s">
        <v>155</v>
      </c>
    </row>
    <row r="614" s="14" customFormat="1">
      <c r="A614" s="14"/>
      <c r="B614" s="258"/>
      <c r="C614" s="259"/>
      <c r="D614" s="242" t="s">
        <v>172</v>
      </c>
      <c r="E614" s="260" t="s">
        <v>1</v>
      </c>
      <c r="F614" s="261" t="s">
        <v>174</v>
      </c>
      <c r="G614" s="259"/>
      <c r="H614" s="262">
        <v>7.5599999999999996</v>
      </c>
      <c r="I614" s="263"/>
      <c r="J614" s="259"/>
      <c r="K614" s="259"/>
      <c r="L614" s="264"/>
      <c r="M614" s="265"/>
      <c r="N614" s="266"/>
      <c r="O614" s="266"/>
      <c r="P614" s="266"/>
      <c r="Q614" s="266"/>
      <c r="R614" s="266"/>
      <c r="S614" s="266"/>
      <c r="T614" s="267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68" t="s">
        <v>172</v>
      </c>
      <c r="AU614" s="268" t="s">
        <v>87</v>
      </c>
      <c r="AV614" s="14" t="s">
        <v>162</v>
      </c>
      <c r="AW614" s="14" t="s">
        <v>30</v>
      </c>
      <c r="AX614" s="14" t="s">
        <v>81</v>
      </c>
      <c r="AY614" s="268" t="s">
        <v>155</v>
      </c>
    </row>
    <row r="615" s="2" customFormat="1" ht="21.75" customHeight="1">
      <c r="A615" s="38"/>
      <c r="B615" s="39"/>
      <c r="C615" s="228" t="s">
        <v>735</v>
      </c>
      <c r="D615" s="228" t="s">
        <v>158</v>
      </c>
      <c r="E615" s="229" t="s">
        <v>637</v>
      </c>
      <c r="F615" s="230" t="s">
        <v>638</v>
      </c>
      <c r="G615" s="231" t="s">
        <v>167</v>
      </c>
      <c r="H615" s="232">
        <v>14.140000000000001</v>
      </c>
      <c r="I615" s="233"/>
      <c r="J615" s="234">
        <f>ROUND(I615*H615,2)</f>
        <v>0</v>
      </c>
      <c r="K615" s="235"/>
      <c r="L615" s="44"/>
      <c r="M615" s="236" t="s">
        <v>1</v>
      </c>
      <c r="N615" s="237" t="s">
        <v>42</v>
      </c>
      <c r="O615" s="92"/>
      <c r="P615" s="238">
        <f>O615*H615</f>
        <v>0</v>
      </c>
      <c r="Q615" s="238">
        <v>5.0000000000000002E-05</v>
      </c>
      <c r="R615" s="238">
        <f>Q615*H615</f>
        <v>0.00070700000000000005</v>
      </c>
      <c r="S615" s="238">
        <v>0</v>
      </c>
      <c r="T615" s="239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40" t="s">
        <v>193</v>
      </c>
      <c r="AT615" s="240" t="s">
        <v>158</v>
      </c>
      <c r="AU615" s="240" t="s">
        <v>87</v>
      </c>
      <c r="AY615" s="17" t="s">
        <v>155</v>
      </c>
      <c r="BE615" s="241">
        <f>IF(N615="základní",J615,0)</f>
        <v>0</v>
      </c>
      <c r="BF615" s="241">
        <f>IF(N615="snížená",J615,0)</f>
        <v>0</v>
      </c>
      <c r="BG615" s="241">
        <f>IF(N615="zákl. přenesená",J615,0)</f>
        <v>0</v>
      </c>
      <c r="BH615" s="241">
        <f>IF(N615="sníž. přenesená",J615,0)</f>
        <v>0</v>
      </c>
      <c r="BI615" s="241">
        <f>IF(N615="nulová",J615,0)</f>
        <v>0</v>
      </c>
      <c r="BJ615" s="17" t="s">
        <v>163</v>
      </c>
      <c r="BK615" s="241">
        <f>ROUND(I615*H615,2)</f>
        <v>0</v>
      </c>
      <c r="BL615" s="17" t="s">
        <v>193</v>
      </c>
      <c r="BM615" s="240" t="s">
        <v>728</v>
      </c>
    </row>
    <row r="616" s="2" customFormat="1">
      <c r="A616" s="38"/>
      <c r="B616" s="39"/>
      <c r="C616" s="40"/>
      <c r="D616" s="242" t="s">
        <v>164</v>
      </c>
      <c r="E616" s="40"/>
      <c r="F616" s="243" t="s">
        <v>638</v>
      </c>
      <c r="G616" s="40"/>
      <c r="H616" s="40"/>
      <c r="I616" s="244"/>
      <c r="J616" s="40"/>
      <c r="K616" s="40"/>
      <c r="L616" s="44"/>
      <c r="M616" s="245"/>
      <c r="N616" s="246"/>
      <c r="O616" s="92"/>
      <c r="P616" s="92"/>
      <c r="Q616" s="92"/>
      <c r="R616" s="92"/>
      <c r="S616" s="92"/>
      <c r="T616" s="93"/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T616" s="17" t="s">
        <v>164</v>
      </c>
      <c r="AU616" s="17" t="s">
        <v>87</v>
      </c>
    </row>
    <row r="617" s="13" customFormat="1">
      <c r="A617" s="13"/>
      <c r="B617" s="247"/>
      <c r="C617" s="248"/>
      <c r="D617" s="242" t="s">
        <v>172</v>
      </c>
      <c r="E617" s="249" t="s">
        <v>1</v>
      </c>
      <c r="F617" s="250" t="s">
        <v>1302</v>
      </c>
      <c r="G617" s="248"/>
      <c r="H617" s="251">
        <v>14.140000000000001</v>
      </c>
      <c r="I617" s="252"/>
      <c r="J617" s="248"/>
      <c r="K617" s="248"/>
      <c r="L617" s="253"/>
      <c r="M617" s="254"/>
      <c r="N617" s="255"/>
      <c r="O617" s="255"/>
      <c r="P617" s="255"/>
      <c r="Q617" s="255"/>
      <c r="R617" s="255"/>
      <c r="S617" s="255"/>
      <c r="T617" s="256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7" t="s">
        <v>172</v>
      </c>
      <c r="AU617" s="257" t="s">
        <v>87</v>
      </c>
      <c r="AV617" s="13" t="s">
        <v>87</v>
      </c>
      <c r="AW617" s="13" t="s">
        <v>30</v>
      </c>
      <c r="AX617" s="13" t="s">
        <v>74</v>
      </c>
      <c r="AY617" s="257" t="s">
        <v>155</v>
      </c>
    </row>
    <row r="618" s="14" customFormat="1">
      <c r="A618" s="14"/>
      <c r="B618" s="258"/>
      <c r="C618" s="259"/>
      <c r="D618" s="242" t="s">
        <v>172</v>
      </c>
      <c r="E618" s="260" t="s">
        <v>1</v>
      </c>
      <c r="F618" s="261" t="s">
        <v>174</v>
      </c>
      <c r="G618" s="259"/>
      <c r="H618" s="262">
        <v>14.140000000000001</v>
      </c>
      <c r="I618" s="263"/>
      <c r="J618" s="259"/>
      <c r="K618" s="259"/>
      <c r="L618" s="264"/>
      <c r="M618" s="265"/>
      <c r="N618" s="266"/>
      <c r="O618" s="266"/>
      <c r="P618" s="266"/>
      <c r="Q618" s="266"/>
      <c r="R618" s="266"/>
      <c r="S618" s="266"/>
      <c r="T618" s="267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68" t="s">
        <v>172</v>
      </c>
      <c r="AU618" s="268" t="s">
        <v>87</v>
      </c>
      <c r="AV618" s="14" t="s">
        <v>162</v>
      </c>
      <c r="AW618" s="14" t="s">
        <v>30</v>
      </c>
      <c r="AX618" s="14" t="s">
        <v>81</v>
      </c>
      <c r="AY618" s="268" t="s">
        <v>155</v>
      </c>
    </row>
    <row r="619" s="2" customFormat="1" ht="21.75" customHeight="1">
      <c r="A619" s="38"/>
      <c r="B619" s="39"/>
      <c r="C619" s="228" t="s">
        <v>449</v>
      </c>
      <c r="D619" s="228" t="s">
        <v>158</v>
      </c>
      <c r="E619" s="229" t="s">
        <v>641</v>
      </c>
      <c r="F619" s="230" t="s">
        <v>642</v>
      </c>
      <c r="G619" s="231" t="s">
        <v>227</v>
      </c>
      <c r="H619" s="232">
        <v>0.46999999999999997</v>
      </c>
      <c r="I619" s="233"/>
      <c r="J619" s="234">
        <f>ROUND(I619*H619,2)</f>
        <v>0</v>
      </c>
      <c r="K619" s="235"/>
      <c r="L619" s="44"/>
      <c r="M619" s="236" t="s">
        <v>1</v>
      </c>
      <c r="N619" s="237" t="s">
        <v>42</v>
      </c>
      <c r="O619" s="92"/>
      <c r="P619" s="238">
        <f>O619*H619</f>
        <v>0</v>
      </c>
      <c r="Q619" s="238">
        <v>0</v>
      </c>
      <c r="R619" s="238">
        <f>Q619*H619</f>
        <v>0</v>
      </c>
      <c r="S619" s="238">
        <v>0</v>
      </c>
      <c r="T619" s="239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40" t="s">
        <v>193</v>
      </c>
      <c r="AT619" s="240" t="s">
        <v>158</v>
      </c>
      <c r="AU619" s="240" t="s">
        <v>87</v>
      </c>
      <c r="AY619" s="17" t="s">
        <v>155</v>
      </c>
      <c r="BE619" s="241">
        <f>IF(N619="základní",J619,0)</f>
        <v>0</v>
      </c>
      <c r="BF619" s="241">
        <f>IF(N619="snížená",J619,0)</f>
        <v>0</v>
      </c>
      <c r="BG619" s="241">
        <f>IF(N619="zákl. přenesená",J619,0)</f>
        <v>0</v>
      </c>
      <c r="BH619" s="241">
        <f>IF(N619="sníž. přenesená",J619,0)</f>
        <v>0</v>
      </c>
      <c r="BI619" s="241">
        <f>IF(N619="nulová",J619,0)</f>
        <v>0</v>
      </c>
      <c r="BJ619" s="17" t="s">
        <v>163</v>
      </c>
      <c r="BK619" s="241">
        <f>ROUND(I619*H619,2)</f>
        <v>0</v>
      </c>
      <c r="BL619" s="17" t="s">
        <v>193</v>
      </c>
      <c r="BM619" s="240" t="s">
        <v>1303</v>
      </c>
    </row>
    <row r="620" s="2" customFormat="1">
      <c r="A620" s="38"/>
      <c r="B620" s="39"/>
      <c r="C620" s="40"/>
      <c r="D620" s="242" t="s">
        <v>164</v>
      </c>
      <c r="E620" s="40"/>
      <c r="F620" s="243" t="s">
        <v>644</v>
      </c>
      <c r="G620" s="40"/>
      <c r="H620" s="40"/>
      <c r="I620" s="244"/>
      <c r="J620" s="40"/>
      <c r="K620" s="40"/>
      <c r="L620" s="44"/>
      <c r="M620" s="245"/>
      <c r="N620" s="246"/>
      <c r="O620" s="92"/>
      <c r="P620" s="92"/>
      <c r="Q620" s="92"/>
      <c r="R620" s="92"/>
      <c r="S620" s="92"/>
      <c r="T620" s="93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T620" s="17" t="s">
        <v>164</v>
      </c>
      <c r="AU620" s="17" t="s">
        <v>87</v>
      </c>
    </row>
    <row r="621" s="12" customFormat="1" ht="22.8" customHeight="1">
      <c r="A621" s="12"/>
      <c r="B621" s="212"/>
      <c r="C621" s="213"/>
      <c r="D621" s="214" t="s">
        <v>73</v>
      </c>
      <c r="E621" s="226" t="s">
        <v>645</v>
      </c>
      <c r="F621" s="226" t="s">
        <v>646</v>
      </c>
      <c r="G621" s="213"/>
      <c r="H621" s="213"/>
      <c r="I621" s="216"/>
      <c r="J621" s="227">
        <f>BK621</f>
        <v>0</v>
      </c>
      <c r="K621" s="213"/>
      <c r="L621" s="218"/>
      <c r="M621" s="219"/>
      <c r="N621" s="220"/>
      <c r="O621" s="220"/>
      <c r="P621" s="221">
        <f>SUM(P622:P654)</f>
        <v>0</v>
      </c>
      <c r="Q621" s="220"/>
      <c r="R621" s="221">
        <f>SUM(R622:R654)</f>
        <v>0.61137019999999997</v>
      </c>
      <c r="S621" s="220"/>
      <c r="T621" s="222">
        <f>SUM(T622:T654)</f>
        <v>0.71999999999999997</v>
      </c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R621" s="223" t="s">
        <v>87</v>
      </c>
      <c r="AT621" s="224" t="s">
        <v>73</v>
      </c>
      <c r="AU621" s="224" t="s">
        <v>81</v>
      </c>
      <c r="AY621" s="223" t="s">
        <v>155</v>
      </c>
      <c r="BK621" s="225">
        <f>SUM(BK622:BK654)</f>
        <v>0</v>
      </c>
    </row>
    <row r="622" s="2" customFormat="1" ht="16.5" customHeight="1">
      <c r="A622" s="38"/>
      <c r="B622" s="39"/>
      <c r="C622" s="228" t="s">
        <v>743</v>
      </c>
      <c r="D622" s="228" t="s">
        <v>158</v>
      </c>
      <c r="E622" s="229" t="s">
        <v>648</v>
      </c>
      <c r="F622" s="230" t="s">
        <v>649</v>
      </c>
      <c r="G622" s="231" t="s">
        <v>167</v>
      </c>
      <c r="H622" s="232">
        <v>148.46000000000001</v>
      </c>
      <c r="I622" s="233"/>
      <c r="J622" s="234">
        <f>ROUND(I622*H622,2)</f>
        <v>0</v>
      </c>
      <c r="K622" s="235"/>
      <c r="L622" s="44"/>
      <c r="M622" s="236" t="s">
        <v>1</v>
      </c>
      <c r="N622" s="237" t="s">
        <v>42</v>
      </c>
      <c r="O622" s="92"/>
      <c r="P622" s="238">
        <f>O622*H622</f>
        <v>0</v>
      </c>
      <c r="Q622" s="238">
        <v>0</v>
      </c>
      <c r="R622" s="238">
        <f>Q622*H622</f>
        <v>0</v>
      </c>
      <c r="S622" s="238">
        <v>0</v>
      </c>
      <c r="T622" s="239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40" t="s">
        <v>193</v>
      </c>
      <c r="AT622" s="240" t="s">
        <v>158</v>
      </c>
      <c r="AU622" s="240" t="s">
        <v>87</v>
      </c>
      <c r="AY622" s="17" t="s">
        <v>155</v>
      </c>
      <c r="BE622" s="241">
        <f>IF(N622="základní",J622,0)</f>
        <v>0</v>
      </c>
      <c r="BF622" s="241">
        <f>IF(N622="snížená",J622,0)</f>
        <v>0</v>
      </c>
      <c r="BG622" s="241">
        <f>IF(N622="zákl. přenesená",J622,0)</f>
        <v>0</v>
      </c>
      <c r="BH622" s="241">
        <f>IF(N622="sníž. přenesená",J622,0)</f>
        <v>0</v>
      </c>
      <c r="BI622" s="241">
        <f>IF(N622="nulová",J622,0)</f>
        <v>0</v>
      </c>
      <c r="BJ622" s="17" t="s">
        <v>163</v>
      </c>
      <c r="BK622" s="241">
        <f>ROUND(I622*H622,2)</f>
        <v>0</v>
      </c>
      <c r="BL622" s="17" t="s">
        <v>193</v>
      </c>
      <c r="BM622" s="240" t="s">
        <v>738</v>
      </c>
    </row>
    <row r="623" s="2" customFormat="1">
      <c r="A623" s="38"/>
      <c r="B623" s="39"/>
      <c r="C623" s="40"/>
      <c r="D623" s="242" t="s">
        <v>164</v>
      </c>
      <c r="E623" s="40"/>
      <c r="F623" s="243" t="s">
        <v>649</v>
      </c>
      <c r="G623" s="40"/>
      <c r="H623" s="40"/>
      <c r="I623" s="244"/>
      <c r="J623" s="40"/>
      <c r="K623" s="40"/>
      <c r="L623" s="44"/>
      <c r="M623" s="245"/>
      <c r="N623" s="246"/>
      <c r="O623" s="92"/>
      <c r="P623" s="92"/>
      <c r="Q623" s="92"/>
      <c r="R623" s="92"/>
      <c r="S623" s="92"/>
      <c r="T623" s="93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T623" s="17" t="s">
        <v>164</v>
      </c>
      <c r="AU623" s="17" t="s">
        <v>87</v>
      </c>
    </row>
    <row r="624" s="13" customFormat="1">
      <c r="A624" s="13"/>
      <c r="B624" s="247"/>
      <c r="C624" s="248"/>
      <c r="D624" s="242" t="s">
        <v>172</v>
      </c>
      <c r="E624" s="249" t="s">
        <v>1</v>
      </c>
      <c r="F624" s="250" t="s">
        <v>1304</v>
      </c>
      <c r="G624" s="248"/>
      <c r="H624" s="251">
        <v>74.230000000000004</v>
      </c>
      <c r="I624" s="252"/>
      <c r="J624" s="248"/>
      <c r="K624" s="248"/>
      <c r="L624" s="253"/>
      <c r="M624" s="254"/>
      <c r="N624" s="255"/>
      <c r="O624" s="255"/>
      <c r="P624" s="255"/>
      <c r="Q624" s="255"/>
      <c r="R624" s="255"/>
      <c r="S624" s="255"/>
      <c r="T624" s="25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57" t="s">
        <v>172</v>
      </c>
      <c r="AU624" s="257" t="s">
        <v>87</v>
      </c>
      <c r="AV624" s="13" t="s">
        <v>87</v>
      </c>
      <c r="AW624" s="13" t="s">
        <v>30</v>
      </c>
      <c r="AX624" s="13" t="s">
        <v>74</v>
      </c>
      <c r="AY624" s="257" t="s">
        <v>155</v>
      </c>
    </row>
    <row r="625" s="13" customFormat="1">
      <c r="A625" s="13"/>
      <c r="B625" s="247"/>
      <c r="C625" s="248"/>
      <c r="D625" s="242" t="s">
        <v>172</v>
      </c>
      <c r="E625" s="249" t="s">
        <v>1</v>
      </c>
      <c r="F625" s="250" t="s">
        <v>1305</v>
      </c>
      <c r="G625" s="248"/>
      <c r="H625" s="251">
        <v>74.230000000000004</v>
      </c>
      <c r="I625" s="252"/>
      <c r="J625" s="248"/>
      <c r="K625" s="248"/>
      <c r="L625" s="253"/>
      <c r="M625" s="254"/>
      <c r="N625" s="255"/>
      <c r="O625" s="255"/>
      <c r="P625" s="255"/>
      <c r="Q625" s="255"/>
      <c r="R625" s="255"/>
      <c r="S625" s="255"/>
      <c r="T625" s="256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57" t="s">
        <v>172</v>
      </c>
      <c r="AU625" s="257" t="s">
        <v>87</v>
      </c>
      <c r="AV625" s="13" t="s">
        <v>87</v>
      </c>
      <c r="AW625" s="13" t="s">
        <v>30</v>
      </c>
      <c r="AX625" s="13" t="s">
        <v>74</v>
      </c>
      <c r="AY625" s="257" t="s">
        <v>155</v>
      </c>
    </row>
    <row r="626" s="14" customFormat="1">
      <c r="A626" s="14"/>
      <c r="B626" s="258"/>
      <c r="C626" s="259"/>
      <c r="D626" s="242" t="s">
        <v>172</v>
      </c>
      <c r="E626" s="260" t="s">
        <v>1</v>
      </c>
      <c r="F626" s="261" t="s">
        <v>174</v>
      </c>
      <c r="G626" s="259"/>
      <c r="H626" s="262">
        <v>148.46000000000001</v>
      </c>
      <c r="I626" s="263"/>
      <c r="J626" s="259"/>
      <c r="K626" s="259"/>
      <c r="L626" s="264"/>
      <c r="M626" s="265"/>
      <c r="N626" s="266"/>
      <c r="O626" s="266"/>
      <c r="P626" s="266"/>
      <c r="Q626" s="266"/>
      <c r="R626" s="266"/>
      <c r="S626" s="266"/>
      <c r="T626" s="267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68" t="s">
        <v>172</v>
      </c>
      <c r="AU626" s="268" t="s">
        <v>87</v>
      </c>
      <c r="AV626" s="14" t="s">
        <v>162</v>
      </c>
      <c r="AW626" s="14" t="s">
        <v>30</v>
      </c>
      <c r="AX626" s="14" t="s">
        <v>81</v>
      </c>
      <c r="AY626" s="268" t="s">
        <v>155</v>
      </c>
    </row>
    <row r="627" s="2" customFormat="1" ht="33" customHeight="1">
      <c r="A627" s="38"/>
      <c r="B627" s="39"/>
      <c r="C627" s="228" t="s">
        <v>452</v>
      </c>
      <c r="D627" s="228" t="s">
        <v>158</v>
      </c>
      <c r="E627" s="229" t="s">
        <v>654</v>
      </c>
      <c r="F627" s="230" t="s">
        <v>655</v>
      </c>
      <c r="G627" s="231" t="s">
        <v>167</v>
      </c>
      <c r="H627" s="232">
        <v>74.230000000000004</v>
      </c>
      <c r="I627" s="233"/>
      <c r="J627" s="234">
        <f>ROUND(I627*H627,2)</f>
        <v>0</v>
      </c>
      <c r="K627" s="235"/>
      <c r="L627" s="44"/>
      <c r="M627" s="236" t="s">
        <v>1</v>
      </c>
      <c r="N627" s="237" t="s">
        <v>42</v>
      </c>
      <c r="O627" s="92"/>
      <c r="P627" s="238">
        <f>O627*H627</f>
        <v>0</v>
      </c>
      <c r="Q627" s="238">
        <v>0.0044999999999999997</v>
      </c>
      <c r="R627" s="238">
        <f>Q627*H627</f>
        <v>0.33403499999999997</v>
      </c>
      <c r="S627" s="238">
        <v>0</v>
      </c>
      <c r="T627" s="239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40" t="s">
        <v>193</v>
      </c>
      <c r="AT627" s="240" t="s">
        <v>158</v>
      </c>
      <c r="AU627" s="240" t="s">
        <v>87</v>
      </c>
      <c r="AY627" s="17" t="s">
        <v>155</v>
      </c>
      <c r="BE627" s="241">
        <f>IF(N627="základní",J627,0)</f>
        <v>0</v>
      </c>
      <c r="BF627" s="241">
        <f>IF(N627="snížená",J627,0)</f>
        <v>0</v>
      </c>
      <c r="BG627" s="241">
        <f>IF(N627="zákl. přenesená",J627,0)</f>
        <v>0</v>
      </c>
      <c r="BH627" s="241">
        <f>IF(N627="sníž. přenesená",J627,0)</f>
        <v>0</v>
      </c>
      <c r="BI627" s="241">
        <f>IF(N627="nulová",J627,0)</f>
        <v>0</v>
      </c>
      <c r="BJ627" s="17" t="s">
        <v>163</v>
      </c>
      <c r="BK627" s="241">
        <f>ROUND(I627*H627,2)</f>
        <v>0</v>
      </c>
      <c r="BL627" s="17" t="s">
        <v>193</v>
      </c>
      <c r="BM627" s="240" t="s">
        <v>742</v>
      </c>
    </row>
    <row r="628" s="2" customFormat="1">
      <c r="A628" s="38"/>
      <c r="B628" s="39"/>
      <c r="C628" s="40"/>
      <c r="D628" s="242" t="s">
        <v>164</v>
      </c>
      <c r="E628" s="40"/>
      <c r="F628" s="243" t="s">
        <v>655</v>
      </c>
      <c r="G628" s="40"/>
      <c r="H628" s="40"/>
      <c r="I628" s="244"/>
      <c r="J628" s="40"/>
      <c r="K628" s="40"/>
      <c r="L628" s="44"/>
      <c r="M628" s="245"/>
      <c r="N628" s="246"/>
      <c r="O628" s="92"/>
      <c r="P628" s="92"/>
      <c r="Q628" s="92"/>
      <c r="R628" s="92"/>
      <c r="S628" s="92"/>
      <c r="T628" s="93"/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T628" s="17" t="s">
        <v>164</v>
      </c>
      <c r="AU628" s="17" t="s">
        <v>87</v>
      </c>
    </row>
    <row r="629" s="13" customFormat="1">
      <c r="A629" s="13"/>
      <c r="B629" s="247"/>
      <c r="C629" s="248"/>
      <c r="D629" s="242" t="s">
        <v>172</v>
      </c>
      <c r="E629" s="249" t="s">
        <v>1</v>
      </c>
      <c r="F629" s="250" t="s">
        <v>1306</v>
      </c>
      <c r="G629" s="248"/>
      <c r="H629" s="251">
        <v>74.230000000000004</v>
      </c>
      <c r="I629" s="252"/>
      <c r="J629" s="248"/>
      <c r="K629" s="248"/>
      <c r="L629" s="253"/>
      <c r="M629" s="254"/>
      <c r="N629" s="255"/>
      <c r="O629" s="255"/>
      <c r="P629" s="255"/>
      <c r="Q629" s="255"/>
      <c r="R629" s="255"/>
      <c r="S629" s="255"/>
      <c r="T629" s="256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7" t="s">
        <v>172</v>
      </c>
      <c r="AU629" s="257" t="s">
        <v>87</v>
      </c>
      <c r="AV629" s="13" t="s">
        <v>87</v>
      </c>
      <c r="AW629" s="13" t="s">
        <v>30</v>
      </c>
      <c r="AX629" s="13" t="s">
        <v>74</v>
      </c>
      <c r="AY629" s="257" t="s">
        <v>155</v>
      </c>
    </row>
    <row r="630" s="14" customFormat="1">
      <c r="A630" s="14"/>
      <c r="B630" s="258"/>
      <c r="C630" s="259"/>
      <c r="D630" s="242" t="s">
        <v>172</v>
      </c>
      <c r="E630" s="260" t="s">
        <v>1</v>
      </c>
      <c r="F630" s="261" t="s">
        <v>174</v>
      </c>
      <c r="G630" s="259"/>
      <c r="H630" s="262">
        <v>74.230000000000004</v>
      </c>
      <c r="I630" s="263"/>
      <c r="J630" s="259"/>
      <c r="K630" s="259"/>
      <c r="L630" s="264"/>
      <c r="M630" s="265"/>
      <c r="N630" s="266"/>
      <c r="O630" s="266"/>
      <c r="P630" s="266"/>
      <c r="Q630" s="266"/>
      <c r="R630" s="266"/>
      <c r="S630" s="266"/>
      <c r="T630" s="267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8" t="s">
        <v>172</v>
      </c>
      <c r="AU630" s="268" t="s">
        <v>87</v>
      </c>
      <c r="AV630" s="14" t="s">
        <v>162</v>
      </c>
      <c r="AW630" s="14" t="s">
        <v>30</v>
      </c>
      <c r="AX630" s="14" t="s">
        <v>81</v>
      </c>
      <c r="AY630" s="268" t="s">
        <v>155</v>
      </c>
    </row>
    <row r="631" s="2" customFormat="1" ht="21.75" customHeight="1">
      <c r="A631" s="38"/>
      <c r="B631" s="39"/>
      <c r="C631" s="228" t="s">
        <v>752</v>
      </c>
      <c r="D631" s="228" t="s">
        <v>158</v>
      </c>
      <c r="E631" s="229" t="s">
        <v>658</v>
      </c>
      <c r="F631" s="230" t="s">
        <v>659</v>
      </c>
      <c r="G631" s="231" t="s">
        <v>167</v>
      </c>
      <c r="H631" s="232">
        <v>240</v>
      </c>
      <c r="I631" s="233"/>
      <c r="J631" s="234">
        <f>ROUND(I631*H631,2)</f>
        <v>0</v>
      </c>
      <c r="K631" s="235"/>
      <c r="L631" s="44"/>
      <c r="M631" s="236" t="s">
        <v>1</v>
      </c>
      <c r="N631" s="237" t="s">
        <v>42</v>
      </c>
      <c r="O631" s="92"/>
      <c r="P631" s="238">
        <f>O631*H631</f>
        <v>0</v>
      </c>
      <c r="Q631" s="238">
        <v>0</v>
      </c>
      <c r="R631" s="238">
        <f>Q631*H631</f>
        <v>0</v>
      </c>
      <c r="S631" s="238">
        <v>0.0030000000000000001</v>
      </c>
      <c r="T631" s="239">
        <f>S631*H631</f>
        <v>0.71999999999999997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40" t="s">
        <v>193</v>
      </c>
      <c r="AT631" s="240" t="s">
        <v>158</v>
      </c>
      <c r="AU631" s="240" t="s">
        <v>87</v>
      </c>
      <c r="AY631" s="17" t="s">
        <v>155</v>
      </c>
      <c r="BE631" s="241">
        <f>IF(N631="základní",J631,0)</f>
        <v>0</v>
      </c>
      <c r="BF631" s="241">
        <f>IF(N631="snížená",J631,0)</f>
        <v>0</v>
      </c>
      <c r="BG631" s="241">
        <f>IF(N631="zákl. přenesená",J631,0)</f>
        <v>0</v>
      </c>
      <c r="BH631" s="241">
        <f>IF(N631="sníž. přenesená",J631,0)</f>
        <v>0</v>
      </c>
      <c r="BI631" s="241">
        <f>IF(N631="nulová",J631,0)</f>
        <v>0</v>
      </c>
      <c r="BJ631" s="17" t="s">
        <v>163</v>
      </c>
      <c r="BK631" s="241">
        <f>ROUND(I631*H631,2)</f>
        <v>0</v>
      </c>
      <c r="BL631" s="17" t="s">
        <v>193</v>
      </c>
      <c r="BM631" s="240" t="s">
        <v>746</v>
      </c>
    </row>
    <row r="632" s="2" customFormat="1">
      <c r="A632" s="38"/>
      <c r="B632" s="39"/>
      <c r="C632" s="40"/>
      <c r="D632" s="242" t="s">
        <v>164</v>
      </c>
      <c r="E632" s="40"/>
      <c r="F632" s="243" t="s">
        <v>659</v>
      </c>
      <c r="G632" s="40"/>
      <c r="H632" s="40"/>
      <c r="I632" s="244"/>
      <c r="J632" s="40"/>
      <c r="K632" s="40"/>
      <c r="L632" s="44"/>
      <c r="M632" s="245"/>
      <c r="N632" s="246"/>
      <c r="O632" s="92"/>
      <c r="P632" s="92"/>
      <c r="Q632" s="92"/>
      <c r="R632" s="92"/>
      <c r="S632" s="92"/>
      <c r="T632" s="93"/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T632" s="17" t="s">
        <v>164</v>
      </c>
      <c r="AU632" s="17" t="s">
        <v>87</v>
      </c>
    </row>
    <row r="633" s="13" customFormat="1">
      <c r="A633" s="13"/>
      <c r="B633" s="247"/>
      <c r="C633" s="248"/>
      <c r="D633" s="242" t="s">
        <v>172</v>
      </c>
      <c r="E633" s="249" t="s">
        <v>1</v>
      </c>
      <c r="F633" s="250" t="s">
        <v>1272</v>
      </c>
      <c r="G633" s="248"/>
      <c r="H633" s="251">
        <v>80</v>
      </c>
      <c r="I633" s="252"/>
      <c r="J633" s="248"/>
      <c r="K633" s="248"/>
      <c r="L633" s="253"/>
      <c r="M633" s="254"/>
      <c r="N633" s="255"/>
      <c r="O633" s="255"/>
      <c r="P633" s="255"/>
      <c r="Q633" s="255"/>
      <c r="R633" s="255"/>
      <c r="S633" s="255"/>
      <c r="T633" s="256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57" t="s">
        <v>172</v>
      </c>
      <c r="AU633" s="257" t="s">
        <v>87</v>
      </c>
      <c r="AV633" s="13" t="s">
        <v>87</v>
      </c>
      <c r="AW633" s="13" t="s">
        <v>30</v>
      </c>
      <c r="AX633" s="13" t="s">
        <v>74</v>
      </c>
      <c r="AY633" s="257" t="s">
        <v>155</v>
      </c>
    </row>
    <row r="634" s="13" customFormat="1">
      <c r="A634" s="13"/>
      <c r="B634" s="247"/>
      <c r="C634" s="248"/>
      <c r="D634" s="242" t="s">
        <v>172</v>
      </c>
      <c r="E634" s="249" t="s">
        <v>1</v>
      </c>
      <c r="F634" s="250" t="s">
        <v>1307</v>
      </c>
      <c r="G634" s="248"/>
      <c r="H634" s="251">
        <v>160</v>
      </c>
      <c r="I634" s="252"/>
      <c r="J634" s="248"/>
      <c r="K634" s="248"/>
      <c r="L634" s="253"/>
      <c r="M634" s="254"/>
      <c r="N634" s="255"/>
      <c r="O634" s="255"/>
      <c r="P634" s="255"/>
      <c r="Q634" s="255"/>
      <c r="R634" s="255"/>
      <c r="S634" s="255"/>
      <c r="T634" s="256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57" t="s">
        <v>172</v>
      </c>
      <c r="AU634" s="257" t="s">
        <v>87</v>
      </c>
      <c r="AV634" s="13" t="s">
        <v>87</v>
      </c>
      <c r="AW634" s="13" t="s">
        <v>30</v>
      </c>
      <c r="AX634" s="13" t="s">
        <v>74</v>
      </c>
      <c r="AY634" s="257" t="s">
        <v>155</v>
      </c>
    </row>
    <row r="635" s="14" customFormat="1">
      <c r="A635" s="14"/>
      <c r="B635" s="258"/>
      <c r="C635" s="259"/>
      <c r="D635" s="242" t="s">
        <v>172</v>
      </c>
      <c r="E635" s="260" t="s">
        <v>1</v>
      </c>
      <c r="F635" s="261" t="s">
        <v>174</v>
      </c>
      <c r="G635" s="259"/>
      <c r="H635" s="262">
        <v>240</v>
      </c>
      <c r="I635" s="263"/>
      <c r="J635" s="259"/>
      <c r="K635" s="259"/>
      <c r="L635" s="264"/>
      <c r="M635" s="265"/>
      <c r="N635" s="266"/>
      <c r="O635" s="266"/>
      <c r="P635" s="266"/>
      <c r="Q635" s="266"/>
      <c r="R635" s="266"/>
      <c r="S635" s="266"/>
      <c r="T635" s="267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68" t="s">
        <v>172</v>
      </c>
      <c r="AU635" s="268" t="s">
        <v>87</v>
      </c>
      <c r="AV635" s="14" t="s">
        <v>162</v>
      </c>
      <c r="AW635" s="14" t="s">
        <v>30</v>
      </c>
      <c r="AX635" s="14" t="s">
        <v>81</v>
      </c>
      <c r="AY635" s="268" t="s">
        <v>155</v>
      </c>
    </row>
    <row r="636" s="2" customFormat="1" ht="21.75" customHeight="1">
      <c r="A636" s="38"/>
      <c r="B636" s="39"/>
      <c r="C636" s="228" t="s">
        <v>456</v>
      </c>
      <c r="D636" s="228" t="s">
        <v>158</v>
      </c>
      <c r="E636" s="229" t="s">
        <v>662</v>
      </c>
      <c r="F636" s="230" t="s">
        <v>663</v>
      </c>
      <c r="G636" s="231" t="s">
        <v>167</v>
      </c>
      <c r="H636" s="232">
        <v>74.230000000000004</v>
      </c>
      <c r="I636" s="233"/>
      <c r="J636" s="234">
        <f>ROUND(I636*H636,2)</f>
        <v>0</v>
      </c>
      <c r="K636" s="235"/>
      <c r="L636" s="44"/>
      <c r="M636" s="236" t="s">
        <v>1</v>
      </c>
      <c r="N636" s="237" t="s">
        <v>42</v>
      </c>
      <c r="O636" s="92"/>
      <c r="P636" s="238">
        <f>O636*H636</f>
        <v>0</v>
      </c>
      <c r="Q636" s="238">
        <v>0.00029999999999999997</v>
      </c>
      <c r="R636" s="238">
        <f>Q636*H636</f>
        <v>0.022269000000000001</v>
      </c>
      <c r="S636" s="238">
        <v>0</v>
      </c>
      <c r="T636" s="239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40" t="s">
        <v>193</v>
      </c>
      <c r="AT636" s="240" t="s">
        <v>158</v>
      </c>
      <c r="AU636" s="240" t="s">
        <v>87</v>
      </c>
      <c r="AY636" s="17" t="s">
        <v>155</v>
      </c>
      <c r="BE636" s="241">
        <f>IF(N636="základní",J636,0)</f>
        <v>0</v>
      </c>
      <c r="BF636" s="241">
        <f>IF(N636="snížená",J636,0)</f>
        <v>0</v>
      </c>
      <c r="BG636" s="241">
        <f>IF(N636="zákl. přenesená",J636,0)</f>
        <v>0</v>
      </c>
      <c r="BH636" s="241">
        <f>IF(N636="sníž. přenesená",J636,0)</f>
        <v>0</v>
      </c>
      <c r="BI636" s="241">
        <f>IF(N636="nulová",J636,0)</f>
        <v>0</v>
      </c>
      <c r="BJ636" s="17" t="s">
        <v>163</v>
      </c>
      <c r="BK636" s="241">
        <f>ROUND(I636*H636,2)</f>
        <v>0</v>
      </c>
      <c r="BL636" s="17" t="s">
        <v>193</v>
      </c>
      <c r="BM636" s="240" t="s">
        <v>749</v>
      </c>
    </row>
    <row r="637" s="2" customFormat="1">
      <c r="A637" s="38"/>
      <c r="B637" s="39"/>
      <c r="C637" s="40"/>
      <c r="D637" s="242" t="s">
        <v>164</v>
      </c>
      <c r="E637" s="40"/>
      <c r="F637" s="243" t="s">
        <v>663</v>
      </c>
      <c r="G637" s="40"/>
      <c r="H637" s="40"/>
      <c r="I637" s="244"/>
      <c r="J637" s="40"/>
      <c r="K637" s="40"/>
      <c r="L637" s="44"/>
      <c r="M637" s="245"/>
      <c r="N637" s="246"/>
      <c r="O637" s="92"/>
      <c r="P637" s="92"/>
      <c r="Q637" s="92"/>
      <c r="R637" s="92"/>
      <c r="S637" s="92"/>
      <c r="T637" s="93"/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T637" s="17" t="s">
        <v>164</v>
      </c>
      <c r="AU637" s="17" t="s">
        <v>87</v>
      </c>
    </row>
    <row r="638" s="13" customFormat="1">
      <c r="A638" s="13"/>
      <c r="B638" s="247"/>
      <c r="C638" s="248"/>
      <c r="D638" s="242" t="s">
        <v>172</v>
      </c>
      <c r="E638" s="249" t="s">
        <v>1</v>
      </c>
      <c r="F638" s="250" t="s">
        <v>1274</v>
      </c>
      <c r="G638" s="248"/>
      <c r="H638" s="251">
        <v>74.230000000000004</v>
      </c>
      <c r="I638" s="252"/>
      <c r="J638" s="248"/>
      <c r="K638" s="248"/>
      <c r="L638" s="253"/>
      <c r="M638" s="254"/>
      <c r="N638" s="255"/>
      <c r="O638" s="255"/>
      <c r="P638" s="255"/>
      <c r="Q638" s="255"/>
      <c r="R638" s="255"/>
      <c r="S638" s="255"/>
      <c r="T638" s="256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57" t="s">
        <v>172</v>
      </c>
      <c r="AU638" s="257" t="s">
        <v>87</v>
      </c>
      <c r="AV638" s="13" t="s">
        <v>87</v>
      </c>
      <c r="AW638" s="13" t="s">
        <v>30</v>
      </c>
      <c r="AX638" s="13" t="s">
        <v>74</v>
      </c>
      <c r="AY638" s="257" t="s">
        <v>155</v>
      </c>
    </row>
    <row r="639" s="14" customFormat="1">
      <c r="A639" s="14"/>
      <c r="B639" s="258"/>
      <c r="C639" s="259"/>
      <c r="D639" s="242" t="s">
        <v>172</v>
      </c>
      <c r="E639" s="260" t="s">
        <v>1</v>
      </c>
      <c r="F639" s="261" t="s">
        <v>174</v>
      </c>
      <c r="G639" s="259"/>
      <c r="H639" s="262">
        <v>74.230000000000004</v>
      </c>
      <c r="I639" s="263"/>
      <c r="J639" s="259"/>
      <c r="K639" s="259"/>
      <c r="L639" s="264"/>
      <c r="M639" s="265"/>
      <c r="N639" s="266"/>
      <c r="O639" s="266"/>
      <c r="P639" s="266"/>
      <c r="Q639" s="266"/>
      <c r="R639" s="266"/>
      <c r="S639" s="266"/>
      <c r="T639" s="267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68" t="s">
        <v>172</v>
      </c>
      <c r="AU639" s="268" t="s">
        <v>87</v>
      </c>
      <c r="AV639" s="14" t="s">
        <v>162</v>
      </c>
      <c r="AW639" s="14" t="s">
        <v>30</v>
      </c>
      <c r="AX639" s="14" t="s">
        <v>81</v>
      </c>
      <c r="AY639" s="268" t="s">
        <v>155</v>
      </c>
    </row>
    <row r="640" s="2" customFormat="1" ht="16.5" customHeight="1">
      <c r="A640" s="38"/>
      <c r="B640" s="39"/>
      <c r="C640" s="269" t="s">
        <v>761</v>
      </c>
      <c r="D640" s="269" t="s">
        <v>238</v>
      </c>
      <c r="E640" s="270" t="s">
        <v>666</v>
      </c>
      <c r="F640" s="271" t="s">
        <v>667</v>
      </c>
      <c r="G640" s="272" t="s">
        <v>167</v>
      </c>
      <c r="H640" s="273">
        <v>81.650000000000006</v>
      </c>
      <c r="I640" s="274"/>
      <c r="J640" s="275">
        <f>ROUND(I640*H640,2)</f>
        <v>0</v>
      </c>
      <c r="K640" s="276"/>
      <c r="L640" s="277"/>
      <c r="M640" s="278" t="s">
        <v>1</v>
      </c>
      <c r="N640" s="279" t="s">
        <v>42</v>
      </c>
      <c r="O640" s="92"/>
      <c r="P640" s="238">
        <f>O640*H640</f>
        <v>0</v>
      </c>
      <c r="Q640" s="238">
        <v>0.0028300000000000001</v>
      </c>
      <c r="R640" s="238">
        <f>Q640*H640</f>
        <v>0.23106950000000001</v>
      </c>
      <c r="S640" s="238">
        <v>0</v>
      </c>
      <c r="T640" s="239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40" t="s">
        <v>298</v>
      </c>
      <c r="AT640" s="240" t="s">
        <v>238</v>
      </c>
      <c r="AU640" s="240" t="s">
        <v>87</v>
      </c>
      <c r="AY640" s="17" t="s">
        <v>155</v>
      </c>
      <c r="BE640" s="241">
        <f>IF(N640="základní",J640,0)</f>
        <v>0</v>
      </c>
      <c r="BF640" s="241">
        <f>IF(N640="snížená",J640,0)</f>
        <v>0</v>
      </c>
      <c r="BG640" s="241">
        <f>IF(N640="zákl. přenesená",J640,0)</f>
        <v>0</v>
      </c>
      <c r="BH640" s="241">
        <f>IF(N640="sníž. přenesená",J640,0)</f>
        <v>0</v>
      </c>
      <c r="BI640" s="241">
        <f>IF(N640="nulová",J640,0)</f>
        <v>0</v>
      </c>
      <c r="BJ640" s="17" t="s">
        <v>163</v>
      </c>
      <c r="BK640" s="241">
        <f>ROUND(I640*H640,2)</f>
        <v>0</v>
      </c>
      <c r="BL640" s="17" t="s">
        <v>193</v>
      </c>
      <c r="BM640" s="240" t="s">
        <v>755</v>
      </c>
    </row>
    <row r="641" s="2" customFormat="1">
      <c r="A641" s="38"/>
      <c r="B641" s="39"/>
      <c r="C641" s="40"/>
      <c r="D641" s="242" t="s">
        <v>164</v>
      </c>
      <c r="E641" s="40"/>
      <c r="F641" s="243" t="s">
        <v>667</v>
      </c>
      <c r="G641" s="40"/>
      <c r="H641" s="40"/>
      <c r="I641" s="244"/>
      <c r="J641" s="40"/>
      <c r="K641" s="40"/>
      <c r="L641" s="44"/>
      <c r="M641" s="245"/>
      <c r="N641" s="246"/>
      <c r="O641" s="92"/>
      <c r="P641" s="92"/>
      <c r="Q641" s="92"/>
      <c r="R641" s="92"/>
      <c r="S641" s="92"/>
      <c r="T641" s="93"/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T641" s="17" t="s">
        <v>164</v>
      </c>
      <c r="AU641" s="17" t="s">
        <v>87</v>
      </c>
    </row>
    <row r="642" s="2" customFormat="1" ht="21.75" customHeight="1">
      <c r="A642" s="38"/>
      <c r="B642" s="39"/>
      <c r="C642" s="228" t="s">
        <v>459</v>
      </c>
      <c r="D642" s="228" t="s">
        <v>158</v>
      </c>
      <c r="E642" s="229" t="s">
        <v>670</v>
      </c>
      <c r="F642" s="230" t="s">
        <v>671</v>
      </c>
      <c r="G642" s="231" t="s">
        <v>170</v>
      </c>
      <c r="H642" s="232">
        <v>81.900000000000006</v>
      </c>
      <c r="I642" s="233"/>
      <c r="J642" s="234">
        <f>ROUND(I642*H642,2)</f>
        <v>0</v>
      </c>
      <c r="K642" s="235"/>
      <c r="L642" s="44"/>
      <c r="M642" s="236" t="s">
        <v>1</v>
      </c>
      <c r="N642" s="237" t="s">
        <v>42</v>
      </c>
      <c r="O642" s="92"/>
      <c r="P642" s="238">
        <f>O642*H642</f>
        <v>0</v>
      </c>
      <c r="Q642" s="238">
        <v>1.0000000000000001E-05</v>
      </c>
      <c r="R642" s="238">
        <f>Q642*H642</f>
        <v>0.00081900000000000017</v>
      </c>
      <c r="S642" s="238">
        <v>0</v>
      </c>
      <c r="T642" s="239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40" t="s">
        <v>193</v>
      </c>
      <c r="AT642" s="240" t="s">
        <v>158</v>
      </c>
      <c r="AU642" s="240" t="s">
        <v>87</v>
      </c>
      <c r="AY642" s="17" t="s">
        <v>155</v>
      </c>
      <c r="BE642" s="241">
        <f>IF(N642="základní",J642,0)</f>
        <v>0</v>
      </c>
      <c r="BF642" s="241">
        <f>IF(N642="snížená",J642,0)</f>
        <v>0</v>
      </c>
      <c r="BG642" s="241">
        <f>IF(N642="zákl. přenesená",J642,0)</f>
        <v>0</v>
      </c>
      <c r="BH642" s="241">
        <f>IF(N642="sníž. přenesená",J642,0)</f>
        <v>0</v>
      </c>
      <c r="BI642" s="241">
        <f>IF(N642="nulová",J642,0)</f>
        <v>0</v>
      </c>
      <c r="BJ642" s="17" t="s">
        <v>163</v>
      </c>
      <c r="BK642" s="241">
        <f>ROUND(I642*H642,2)</f>
        <v>0</v>
      </c>
      <c r="BL642" s="17" t="s">
        <v>193</v>
      </c>
      <c r="BM642" s="240" t="s">
        <v>759</v>
      </c>
    </row>
    <row r="643" s="2" customFormat="1">
      <c r="A643" s="38"/>
      <c r="B643" s="39"/>
      <c r="C643" s="40"/>
      <c r="D643" s="242" t="s">
        <v>164</v>
      </c>
      <c r="E643" s="40"/>
      <c r="F643" s="243" t="s">
        <v>671</v>
      </c>
      <c r="G643" s="40"/>
      <c r="H643" s="40"/>
      <c r="I643" s="244"/>
      <c r="J643" s="40"/>
      <c r="K643" s="40"/>
      <c r="L643" s="44"/>
      <c r="M643" s="245"/>
      <c r="N643" s="246"/>
      <c r="O643" s="92"/>
      <c r="P643" s="92"/>
      <c r="Q643" s="92"/>
      <c r="R643" s="92"/>
      <c r="S643" s="92"/>
      <c r="T643" s="93"/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T643" s="17" t="s">
        <v>164</v>
      </c>
      <c r="AU643" s="17" t="s">
        <v>87</v>
      </c>
    </row>
    <row r="644" s="13" customFormat="1">
      <c r="A644" s="13"/>
      <c r="B644" s="247"/>
      <c r="C644" s="248"/>
      <c r="D644" s="242" t="s">
        <v>172</v>
      </c>
      <c r="E644" s="249" t="s">
        <v>1</v>
      </c>
      <c r="F644" s="250" t="s">
        <v>1308</v>
      </c>
      <c r="G644" s="248"/>
      <c r="H644" s="251">
        <v>14.800000000000001</v>
      </c>
      <c r="I644" s="252"/>
      <c r="J644" s="248"/>
      <c r="K644" s="248"/>
      <c r="L644" s="253"/>
      <c r="M644" s="254"/>
      <c r="N644" s="255"/>
      <c r="O644" s="255"/>
      <c r="P644" s="255"/>
      <c r="Q644" s="255"/>
      <c r="R644" s="255"/>
      <c r="S644" s="255"/>
      <c r="T644" s="256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57" t="s">
        <v>172</v>
      </c>
      <c r="AU644" s="257" t="s">
        <v>87</v>
      </c>
      <c r="AV644" s="13" t="s">
        <v>87</v>
      </c>
      <c r="AW644" s="13" t="s">
        <v>30</v>
      </c>
      <c r="AX644" s="13" t="s">
        <v>74</v>
      </c>
      <c r="AY644" s="257" t="s">
        <v>155</v>
      </c>
    </row>
    <row r="645" s="13" customFormat="1">
      <c r="A645" s="13"/>
      <c r="B645" s="247"/>
      <c r="C645" s="248"/>
      <c r="D645" s="242" t="s">
        <v>172</v>
      </c>
      <c r="E645" s="249" t="s">
        <v>1</v>
      </c>
      <c r="F645" s="250" t="s">
        <v>1309</v>
      </c>
      <c r="G645" s="248"/>
      <c r="H645" s="251">
        <v>20.899999999999999</v>
      </c>
      <c r="I645" s="252"/>
      <c r="J645" s="248"/>
      <c r="K645" s="248"/>
      <c r="L645" s="253"/>
      <c r="M645" s="254"/>
      <c r="N645" s="255"/>
      <c r="O645" s="255"/>
      <c r="P645" s="255"/>
      <c r="Q645" s="255"/>
      <c r="R645" s="255"/>
      <c r="S645" s="255"/>
      <c r="T645" s="256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57" t="s">
        <v>172</v>
      </c>
      <c r="AU645" s="257" t="s">
        <v>87</v>
      </c>
      <c r="AV645" s="13" t="s">
        <v>87</v>
      </c>
      <c r="AW645" s="13" t="s">
        <v>30</v>
      </c>
      <c r="AX645" s="13" t="s">
        <v>74</v>
      </c>
      <c r="AY645" s="257" t="s">
        <v>155</v>
      </c>
    </row>
    <row r="646" s="13" customFormat="1">
      <c r="A646" s="13"/>
      <c r="B646" s="247"/>
      <c r="C646" s="248"/>
      <c r="D646" s="242" t="s">
        <v>172</v>
      </c>
      <c r="E646" s="249" t="s">
        <v>1</v>
      </c>
      <c r="F646" s="250" t="s">
        <v>1310</v>
      </c>
      <c r="G646" s="248"/>
      <c r="H646" s="251">
        <v>13</v>
      </c>
      <c r="I646" s="252"/>
      <c r="J646" s="248"/>
      <c r="K646" s="248"/>
      <c r="L646" s="253"/>
      <c r="M646" s="254"/>
      <c r="N646" s="255"/>
      <c r="O646" s="255"/>
      <c r="P646" s="255"/>
      <c r="Q646" s="255"/>
      <c r="R646" s="255"/>
      <c r="S646" s="255"/>
      <c r="T646" s="256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57" t="s">
        <v>172</v>
      </c>
      <c r="AU646" s="257" t="s">
        <v>87</v>
      </c>
      <c r="AV646" s="13" t="s">
        <v>87</v>
      </c>
      <c r="AW646" s="13" t="s">
        <v>30</v>
      </c>
      <c r="AX646" s="13" t="s">
        <v>74</v>
      </c>
      <c r="AY646" s="257" t="s">
        <v>155</v>
      </c>
    </row>
    <row r="647" s="13" customFormat="1">
      <c r="A647" s="13"/>
      <c r="B647" s="247"/>
      <c r="C647" s="248"/>
      <c r="D647" s="242" t="s">
        <v>172</v>
      </c>
      <c r="E647" s="249" t="s">
        <v>1</v>
      </c>
      <c r="F647" s="250" t="s">
        <v>1311</v>
      </c>
      <c r="G647" s="248"/>
      <c r="H647" s="251">
        <v>17.539999999999999</v>
      </c>
      <c r="I647" s="252"/>
      <c r="J647" s="248"/>
      <c r="K647" s="248"/>
      <c r="L647" s="253"/>
      <c r="M647" s="254"/>
      <c r="N647" s="255"/>
      <c r="O647" s="255"/>
      <c r="P647" s="255"/>
      <c r="Q647" s="255"/>
      <c r="R647" s="255"/>
      <c r="S647" s="255"/>
      <c r="T647" s="256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57" t="s">
        <v>172</v>
      </c>
      <c r="AU647" s="257" t="s">
        <v>87</v>
      </c>
      <c r="AV647" s="13" t="s">
        <v>87</v>
      </c>
      <c r="AW647" s="13" t="s">
        <v>30</v>
      </c>
      <c r="AX647" s="13" t="s">
        <v>74</v>
      </c>
      <c r="AY647" s="257" t="s">
        <v>155</v>
      </c>
    </row>
    <row r="648" s="13" customFormat="1">
      <c r="A648" s="13"/>
      <c r="B648" s="247"/>
      <c r="C648" s="248"/>
      <c r="D648" s="242" t="s">
        <v>172</v>
      </c>
      <c r="E648" s="249" t="s">
        <v>1</v>
      </c>
      <c r="F648" s="250" t="s">
        <v>1312</v>
      </c>
      <c r="G648" s="248"/>
      <c r="H648" s="251">
        <v>15.66</v>
      </c>
      <c r="I648" s="252"/>
      <c r="J648" s="248"/>
      <c r="K648" s="248"/>
      <c r="L648" s="253"/>
      <c r="M648" s="254"/>
      <c r="N648" s="255"/>
      <c r="O648" s="255"/>
      <c r="P648" s="255"/>
      <c r="Q648" s="255"/>
      <c r="R648" s="255"/>
      <c r="S648" s="255"/>
      <c r="T648" s="256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57" t="s">
        <v>172</v>
      </c>
      <c r="AU648" s="257" t="s">
        <v>87</v>
      </c>
      <c r="AV648" s="13" t="s">
        <v>87</v>
      </c>
      <c r="AW648" s="13" t="s">
        <v>30</v>
      </c>
      <c r="AX648" s="13" t="s">
        <v>74</v>
      </c>
      <c r="AY648" s="257" t="s">
        <v>155</v>
      </c>
    </row>
    <row r="649" s="14" customFormat="1">
      <c r="A649" s="14"/>
      <c r="B649" s="258"/>
      <c r="C649" s="259"/>
      <c r="D649" s="242" t="s">
        <v>172</v>
      </c>
      <c r="E649" s="260" t="s">
        <v>1</v>
      </c>
      <c r="F649" s="261" t="s">
        <v>174</v>
      </c>
      <c r="G649" s="259"/>
      <c r="H649" s="262">
        <v>81.900000000000006</v>
      </c>
      <c r="I649" s="263"/>
      <c r="J649" s="259"/>
      <c r="K649" s="259"/>
      <c r="L649" s="264"/>
      <c r="M649" s="265"/>
      <c r="N649" s="266"/>
      <c r="O649" s="266"/>
      <c r="P649" s="266"/>
      <c r="Q649" s="266"/>
      <c r="R649" s="266"/>
      <c r="S649" s="266"/>
      <c r="T649" s="267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68" t="s">
        <v>172</v>
      </c>
      <c r="AU649" s="268" t="s">
        <v>87</v>
      </c>
      <c r="AV649" s="14" t="s">
        <v>162</v>
      </c>
      <c r="AW649" s="14" t="s">
        <v>30</v>
      </c>
      <c r="AX649" s="14" t="s">
        <v>81</v>
      </c>
      <c r="AY649" s="268" t="s">
        <v>155</v>
      </c>
    </row>
    <row r="650" s="2" customFormat="1" ht="16.5" customHeight="1">
      <c r="A650" s="38"/>
      <c r="B650" s="39"/>
      <c r="C650" s="269" t="s">
        <v>768</v>
      </c>
      <c r="D650" s="269" t="s">
        <v>238</v>
      </c>
      <c r="E650" s="270" t="s">
        <v>666</v>
      </c>
      <c r="F650" s="271" t="s">
        <v>667</v>
      </c>
      <c r="G650" s="272" t="s">
        <v>167</v>
      </c>
      <c r="H650" s="273">
        <v>8.1899999999999995</v>
      </c>
      <c r="I650" s="274"/>
      <c r="J650" s="275">
        <f>ROUND(I650*H650,2)</f>
        <v>0</v>
      </c>
      <c r="K650" s="276"/>
      <c r="L650" s="277"/>
      <c r="M650" s="278" t="s">
        <v>1</v>
      </c>
      <c r="N650" s="279" t="s">
        <v>42</v>
      </c>
      <c r="O650" s="92"/>
      <c r="P650" s="238">
        <f>O650*H650</f>
        <v>0</v>
      </c>
      <c r="Q650" s="238">
        <v>0.0028300000000000001</v>
      </c>
      <c r="R650" s="238">
        <f>Q650*H650</f>
        <v>0.023177699999999999</v>
      </c>
      <c r="S650" s="238">
        <v>0</v>
      </c>
      <c r="T650" s="239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40" t="s">
        <v>298</v>
      </c>
      <c r="AT650" s="240" t="s">
        <v>238</v>
      </c>
      <c r="AU650" s="240" t="s">
        <v>87</v>
      </c>
      <c r="AY650" s="17" t="s">
        <v>155</v>
      </c>
      <c r="BE650" s="241">
        <f>IF(N650="základní",J650,0)</f>
        <v>0</v>
      </c>
      <c r="BF650" s="241">
        <f>IF(N650="snížená",J650,0)</f>
        <v>0</v>
      </c>
      <c r="BG650" s="241">
        <f>IF(N650="zákl. přenesená",J650,0)</f>
        <v>0</v>
      </c>
      <c r="BH650" s="241">
        <f>IF(N650="sníž. přenesená",J650,0)</f>
        <v>0</v>
      </c>
      <c r="BI650" s="241">
        <f>IF(N650="nulová",J650,0)</f>
        <v>0</v>
      </c>
      <c r="BJ650" s="17" t="s">
        <v>163</v>
      </c>
      <c r="BK650" s="241">
        <f>ROUND(I650*H650,2)</f>
        <v>0</v>
      </c>
      <c r="BL650" s="17" t="s">
        <v>193</v>
      </c>
      <c r="BM650" s="240" t="s">
        <v>1313</v>
      </c>
    </row>
    <row r="651" s="2" customFormat="1">
      <c r="A651" s="38"/>
      <c r="B651" s="39"/>
      <c r="C651" s="40"/>
      <c r="D651" s="242" t="s">
        <v>164</v>
      </c>
      <c r="E651" s="40"/>
      <c r="F651" s="243" t="s">
        <v>667</v>
      </c>
      <c r="G651" s="40"/>
      <c r="H651" s="40"/>
      <c r="I651" s="244"/>
      <c r="J651" s="40"/>
      <c r="K651" s="40"/>
      <c r="L651" s="44"/>
      <c r="M651" s="245"/>
      <c r="N651" s="246"/>
      <c r="O651" s="92"/>
      <c r="P651" s="92"/>
      <c r="Q651" s="92"/>
      <c r="R651" s="92"/>
      <c r="S651" s="92"/>
      <c r="T651" s="93"/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T651" s="17" t="s">
        <v>164</v>
      </c>
      <c r="AU651" s="17" t="s">
        <v>87</v>
      </c>
    </row>
    <row r="652" s="13" customFormat="1">
      <c r="A652" s="13"/>
      <c r="B652" s="247"/>
      <c r="C652" s="248"/>
      <c r="D652" s="242" t="s">
        <v>172</v>
      </c>
      <c r="E652" s="249" t="s">
        <v>1</v>
      </c>
      <c r="F652" s="250" t="s">
        <v>1314</v>
      </c>
      <c r="G652" s="248"/>
      <c r="H652" s="251">
        <v>8.1899999999999995</v>
      </c>
      <c r="I652" s="252"/>
      <c r="J652" s="248"/>
      <c r="K652" s="248"/>
      <c r="L652" s="253"/>
      <c r="M652" s="254"/>
      <c r="N652" s="255"/>
      <c r="O652" s="255"/>
      <c r="P652" s="255"/>
      <c r="Q652" s="255"/>
      <c r="R652" s="255"/>
      <c r="S652" s="255"/>
      <c r="T652" s="256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57" t="s">
        <v>172</v>
      </c>
      <c r="AU652" s="257" t="s">
        <v>87</v>
      </c>
      <c r="AV652" s="13" t="s">
        <v>87</v>
      </c>
      <c r="AW652" s="13" t="s">
        <v>30</v>
      </c>
      <c r="AX652" s="13" t="s">
        <v>81</v>
      </c>
      <c r="AY652" s="257" t="s">
        <v>155</v>
      </c>
    </row>
    <row r="653" s="2" customFormat="1" ht="21.75" customHeight="1">
      <c r="A653" s="38"/>
      <c r="B653" s="39"/>
      <c r="C653" s="228" t="s">
        <v>463</v>
      </c>
      <c r="D653" s="228" t="s">
        <v>158</v>
      </c>
      <c r="E653" s="229" t="s">
        <v>680</v>
      </c>
      <c r="F653" s="230" t="s">
        <v>681</v>
      </c>
      <c r="G653" s="231" t="s">
        <v>227</v>
      </c>
      <c r="H653" s="232">
        <v>0.61099999999999999</v>
      </c>
      <c r="I653" s="233"/>
      <c r="J653" s="234">
        <f>ROUND(I653*H653,2)</f>
        <v>0</v>
      </c>
      <c r="K653" s="235"/>
      <c r="L653" s="44"/>
      <c r="M653" s="236" t="s">
        <v>1</v>
      </c>
      <c r="N653" s="237" t="s">
        <v>42</v>
      </c>
      <c r="O653" s="92"/>
      <c r="P653" s="238">
        <f>O653*H653</f>
        <v>0</v>
      </c>
      <c r="Q653" s="238">
        <v>0</v>
      </c>
      <c r="R653" s="238">
        <f>Q653*H653</f>
        <v>0</v>
      </c>
      <c r="S653" s="238">
        <v>0</v>
      </c>
      <c r="T653" s="239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40" t="s">
        <v>193</v>
      </c>
      <c r="AT653" s="240" t="s">
        <v>158</v>
      </c>
      <c r="AU653" s="240" t="s">
        <v>87</v>
      </c>
      <c r="AY653" s="17" t="s">
        <v>155</v>
      </c>
      <c r="BE653" s="241">
        <f>IF(N653="základní",J653,0)</f>
        <v>0</v>
      </c>
      <c r="BF653" s="241">
        <f>IF(N653="snížená",J653,0)</f>
        <v>0</v>
      </c>
      <c r="BG653" s="241">
        <f>IF(N653="zákl. přenesená",J653,0)</f>
        <v>0</v>
      </c>
      <c r="BH653" s="241">
        <f>IF(N653="sníž. přenesená",J653,0)</f>
        <v>0</v>
      </c>
      <c r="BI653" s="241">
        <f>IF(N653="nulová",J653,0)</f>
        <v>0</v>
      </c>
      <c r="BJ653" s="17" t="s">
        <v>163</v>
      </c>
      <c r="BK653" s="241">
        <f>ROUND(I653*H653,2)</f>
        <v>0</v>
      </c>
      <c r="BL653" s="17" t="s">
        <v>193</v>
      </c>
      <c r="BM653" s="240" t="s">
        <v>1315</v>
      </c>
    </row>
    <row r="654" s="2" customFormat="1">
      <c r="A654" s="38"/>
      <c r="B654" s="39"/>
      <c r="C654" s="40"/>
      <c r="D654" s="242" t="s">
        <v>164</v>
      </c>
      <c r="E654" s="40"/>
      <c r="F654" s="243" t="s">
        <v>683</v>
      </c>
      <c r="G654" s="40"/>
      <c r="H654" s="40"/>
      <c r="I654" s="244"/>
      <c r="J654" s="40"/>
      <c r="K654" s="40"/>
      <c r="L654" s="44"/>
      <c r="M654" s="245"/>
      <c r="N654" s="246"/>
      <c r="O654" s="92"/>
      <c r="P654" s="92"/>
      <c r="Q654" s="92"/>
      <c r="R654" s="92"/>
      <c r="S654" s="92"/>
      <c r="T654" s="93"/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T654" s="17" t="s">
        <v>164</v>
      </c>
      <c r="AU654" s="17" t="s">
        <v>87</v>
      </c>
    </row>
    <row r="655" s="12" customFormat="1" ht="22.8" customHeight="1">
      <c r="A655" s="12"/>
      <c r="B655" s="212"/>
      <c r="C655" s="213"/>
      <c r="D655" s="214" t="s">
        <v>73</v>
      </c>
      <c r="E655" s="226" t="s">
        <v>684</v>
      </c>
      <c r="F655" s="226" t="s">
        <v>685</v>
      </c>
      <c r="G655" s="213"/>
      <c r="H655" s="213"/>
      <c r="I655" s="216"/>
      <c r="J655" s="227">
        <f>BK655</f>
        <v>0</v>
      </c>
      <c r="K655" s="213"/>
      <c r="L655" s="218"/>
      <c r="M655" s="219"/>
      <c r="N655" s="220"/>
      <c r="O655" s="220"/>
      <c r="P655" s="221">
        <f>SUM(P656:P687)</f>
        <v>0</v>
      </c>
      <c r="Q655" s="220"/>
      <c r="R655" s="221">
        <f>SUM(R656:R687)</f>
        <v>0.56166099999999997</v>
      </c>
      <c r="S655" s="220"/>
      <c r="T655" s="222">
        <f>SUM(T656:T687)</f>
        <v>0</v>
      </c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R655" s="223" t="s">
        <v>87</v>
      </c>
      <c r="AT655" s="224" t="s">
        <v>73</v>
      </c>
      <c r="AU655" s="224" t="s">
        <v>81</v>
      </c>
      <c r="AY655" s="223" t="s">
        <v>155</v>
      </c>
      <c r="BK655" s="225">
        <f>SUM(BK656:BK687)</f>
        <v>0</v>
      </c>
    </row>
    <row r="656" s="2" customFormat="1" ht="21.75" customHeight="1">
      <c r="A656" s="38"/>
      <c r="B656" s="39"/>
      <c r="C656" s="228" t="s">
        <v>1316</v>
      </c>
      <c r="D656" s="228" t="s">
        <v>158</v>
      </c>
      <c r="E656" s="229" t="s">
        <v>686</v>
      </c>
      <c r="F656" s="230" t="s">
        <v>687</v>
      </c>
      <c r="G656" s="231" t="s">
        <v>167</v>
      </c>
      <c r="H656" s="232">
        <v>27.359999999999999</v>
      </c>
      <c r="I656" s="233"/>
      <c r="J656" s="234">
        <f>ROUND(I656*H656,2)</f>
        <v>0</v>
      </c>
      <c r="K656" s="235"/>
      <c r="L656" s="44"/>
      <c r="M656" s="236" t="s">
        <v>1</v>
      </c>
      <c r="N656" s="237" t="s">
        <v>42</v>
      </c>
      <c r="O656" s="92"/>
      <c r="P656" s="238">
        <f>O656*H656</f>
        <v>0</v>
      </c>
      <c r="Q656" s="238">
        <v>0.00029999999999999997</v>
      </c>
      <c r="R656" s="238">
        <f>Q656*H656</f>
        <v>0.0082079999999999983</v>
      </c>
      <c r="S656" s="238">
        <v>0</v>
      </c>
      <c r="T656" s="239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40" t="s">
        <v>193</v>
      </c>
      <c r="AT656" s="240" t="s">
        <v>158</v>
      </c>
      <c r="AU656" s="240" t="s">
        <v>87</v>
      </c>
      <c r="AY656" s="17" t="s">
        <v>155</v>
      </c>
      <c r="BE656" s="241">
        <f>IF(N656="základní",J656,0)</f>
        <v>0</v>
      </c>
      <c r="BF656" s="241">
        <f>IF(N656="snížená",J656,0)</f>
        <v>0</v>
      </c>
      <c r="BG656" s="241">
        <f>IF(N656="zákl. přenesená",J656,0)</f>
        <v>0</v>
      </c>
      <c r="BH656" s="241">
        <f>IF(N656="sníž. přenesená",J656,0)</f>
        <v>0</v>
      </c>
      <c r="BI656" s="241">
        <f>IF(N656="nulová",J656,0)</f>
        <v>0</v>
      </c>
      <c r="BJ656" s="17" t="s">
        <v>163</v>
      </c>
      <c r="BK656" s="241">
        <f>ROUND(I656*H656,2)</f>
        <v>0</v>
      </c>
      <c r="BL656" s="17" t="s">
        <v>193</v>
      </c>
      <c r="BM656" s="240" t="s">
        <v>767</v>
      </c>
    </row>
    <row r="657" s="2" customFormat="1">
      <c r="A657" s="38"/>
      <c r="B657" s="39"/>
      <c r="C657" s="40"/>
      <c r="D657" s="242" t="s">
        <v>164</v>
      </c>
      <c r="E657" s="40"/>
      <c r="F657" s="243" t="s">
        <v>687</v>
      </c>
      <c r="G657" s="40"/>
      <c r="H657" s="40"/>
      <c r="I657" s="244"/>
      <c r="J657" s="40"/>
      <c r="K657" s="40"/>
      <c r="L657" s="44"/>
      <c r="M657" s="245"/>
      <c r="N657" s="246"/>
      <c r="O657" s="92"/>
      <c r="P657" s="92"/>
      <c r="Q657" s="92"/>
      <c r="R657" s="92"/>
      <c r="S657" s="92"/>
      <c r="T657" s="93"/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T657" s="17" t="s">
        <v>164</v>
      </c>
      <c r="AU657" s="17" t="s">
        <v>87</v>
      </c>
    </row>
    <row r="658" s="13" customFormat="1">
      <c r="A658" s="13"/>
      <c r="B658" s="247"/>
      <c r="C658" s="248"/>
      <c r="D658" s="242" t="s">
        <v>172</v>
      </c>
      <c r="E658" s="249" t="s">
        <v>1</v>
      </c>
      <c r="F658" s="250" t="s">
        <v>1317</v>
      </c>
      <c r="G658" s="248"/>
      <c r="H658" s="251">
        <v>27.359999999999999</v>
      </c>
      <c r="I658" s="252"/>
      <c r="J658" s="248"/>
      <c r="K658" s="248"/>
      <c r="L658" s="253"/>
      <c r="M658" s="254"/>
      <c r="N658" s="255"/>
      <c r="O658" s="255"/>
      <c r="P658" s="255"/>
      <c r="Q658" s="255"/>
      <c r="R658" s="255"/>
      <c r="S658" s="255"/>
      <c r="T658" s="256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57" t="s">
        <v>172</v>
      </c>
      <c r="AU658" s="257" t="s">
        <v>87</v>
      </c>
      <c r="AV658" s="13" t="s">
        <v>87</v>
      </c>
      <c r="AW658" s="13" t="s">
        <v>30</v>
      </c>
      <c r="AX658" s="13" t="s">
        <v>74</v>
      </c>
      <c r="AY658" s="257" t="s">
        <v>155</v>
      </c>
    </row>
    <row r="659" s="14" customFormat="1">
      <c r="A659" s="14"/>
      <c r="B659" s="258"/>
      <c r="C659" s="259"/>
      <c r="D659" s="242" t="s">
        <v>172</v>
      </c>
      <c r="E659" s="260" t="s">
        <v>1</v>
      </c>
      <c r="F659" s="261" t="s">
        <v>174</v>
      </c>
      <c r="G659" s="259"/>
      <c r="H659" s="262">
        <v>27.359999999999999</v>
      </c>
      <c r="I659" s="263"/>
      <c r="J659" s="259"/>
      <c r="K659" s="259"/>
      <c r="L659" s="264"/>
      <c r="M659" s="265"/>
      <c r="N659" s="266"/>
      <c r="O659" s="266"/>
      <c r="P659" s="266"/>
      <c r="Q659" s="266"/>
      <c r="R659" s="266"/>
      <c r="S659" s="266"/>
      <c r="T659" s="267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68" t="s">
        <v>172</v>
      </c>
      <c r="AU659" s="268" t="s">
        <v>87</v>
      </c>
      <c r="AV659" s="14" t="s">
        <v>162</v>
      </c>
      <c r="AW659" s="14" t="s">
        <v>30</v>
      </c>
      <c r="AX659" s="14" t="s">
        <v>81</v>
      </c>
      <c r="AY659" s="268" t="s">
        <v>155</v>
      </c>
    </row>
    <row r="660" s="2" customFormat="1" ht="21.75" customHeight="1">
      <c r="A660" s="38"/>
      <c r="B660" s="39"/>
      <c r="C660" s="228" t="s">
        <v>466</v>
      </c>
      <c r="D660" s="228" t="s">
        <v>158</v>
      </c>
      <c r="E660" s="229" t="s">
        <v>691</v>
      </c>
      <c r="F660" s="230" t="s">
        <v>692</v>
      </c>
      <c r="G660" s="231" t="s">
        <v>167</v>
      </c>
      <c r="H660" s="232">
        <v>13.74</v>
      </c>
      <c r="I660" s="233"/>
      <c r="J660" s="234">
        <f>ROUND(I660*H660,2)</f>
        <v>0</v>
      </c>
      <c r="K660" s="235"/>
      <c r="L660" s="44"/>
      <c r="M660" s="236" t="s">
        <v>1</v>
      </c>
      <c r="N660" s="237" t="s">
        <v>42</v>
      </c>
      <c r="O660" s="92"/>
      <c r="P660" s="238">
        <f>O660*H660</f>
        <v>0</v>
      </c>
      <c r="Q660" s="238">
        <v>0.0015</v>
      </c>
      <c r="R660" s="238">
        <f>Q660*H660</f>
        <v>0.02061</v>
      </c>
      <c r="S660" s="238">
        <v>0</v>
      </c>
      <c r="T660" s="239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40" t="s">
        <v>193</v>
      </c>
      <c r="AT660" s="240" t="s">
        <v>158</v>
      </c>
      <c r="AU660" s="240" t="s">
        <v>87</v>
      </c>
      <c r="AY660" s="17" t="s">
        <v>155</v>
      </c>
      <c r="BE660" s="241">
        <f>IF(N660="základní",J660,0)</f>
        <v>0</v>
      </c>
      <c r="BF660" s="241">
        <f>IF(N660="snížená",J660,0)</f>
        <v>0</v>
      </c>
      <c r="BG660" s="241">
        <f>IF(N660="zákl. přenesená",J660,0)</f>
        <v>0</v>
      </c>
      <c r="BH660" s="241">
        <f>IF(N660="sníž. přenesená",J660,0)</f>
        <v>0</v>
      </c>
      <c r="BI660" s="241">
        <f>IF(N660="nulová",J660,0)</f>
        <v>0</v>
      </c>
      <c r="BJ660" s="17" t="s">
        <v>163</v>
      </c>
      <c r="BK660" s="241">
        <f>ROUND(I660*H660,2)</f>
        <v>0</v>
      </c>
      <c r="BL660" s="17" t="s">
        <v>193</v>
      </c>
      <c r="BM660" s="240" t="s">
        <v>1318</v>
      </c>
    </row>
    <row r="661" s="2" customFormat="1">
      <c r="A661" s="38"/>
      <c r="B661" s="39"/>
      <c r="C661" s="40"/>
      <c r="D661" s="242" t="s">
        <v>164</v>
      </c>
      <c r="E661" s="40"/>
      <c r="F661" s="243" t="s">
        <v>692</v>
      </c>
      <c r="G661" s="40"/>
      <c r="H661" s="40"/>
      <c r="I661" s="244"/>
      <c r="J661" s="40"/>
      <c r="K661" s="40"/>
      <c r="L661" s="44"/>
      <c r="M661" s="245"/>
      <c r="N661" s="246"/>
      <c r="O661" s="92"/>
      <c r="P661" s="92"/>
      <c r="Q661" s="92"/>
      <c r="R661" s="92"/>
      <c r="S661" s="92"/>
      <c r="T661" s="93"/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T661" s="17" t="s">
        <v>164</v>
      </c>
      <c r="AU661" s="17" t="s">
        <v>87</v>
      </c>
    </row>
    <row r="662" s="2" customFormat="1" ht="33" customHeight="1">
      <c r="A662" s="38"/>
      <c r="B662" s="39"/>
      <c r="C662" s="228" t="s">
        <v>1319</v>
      </c>
      <c r="D662" s="228" t="s">
        <v>158</v>
      </c>
      <c r="E662" s="229" t="s">
        <v>695</v>
      </c>
      <c r="F662" s="230" t="s">
        <v>696</v>
      </c>
      <c r="G662" s="231" t="s">
        <v>167</v>
      </c>
      <c r="H662" s="232">
        <v>27.359999999999999</v>
      </c>
      <c r="I662" s="233"/>
      <c r="J662" s="234">
        <f>ROUND(I662*H662,2)</f>
        <v>0</v>
      </c>
      <c r="K662" s="235"/>
      <c r="L662" s="44"/>
      <c r="M662" s="236" t="s">
        <v>1</v>
      </c>
      <c r="N662" s="237" t="s">
        <v>42</v>
      </c>
      <c r="O662" s="92"/>
      <c r="P662" s="238">
        <f>O662*H662</f>
        <v>0</v>
      </c>
      <c r="Q662" s="238">
        <v>0.0060000000000000001</v>
      </c>
      <c r="R662" s="238">
        <f>Q662*H662</f>
        <v>0.16416</v>
      </c>
      <c r="S662" s="238">
        <v>0</v>
      </c>
      <c r="T662" s="239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40" t="s">
        <v>193</v>
      </c>
      <c r="AT662" s="240" t="s">
        <v>158</v>
      </c>
      <c r="AU662" s="240" t="s">
        <v>87</v>
      </c>
      <c r="AY662" s="17" t="s">
        <v>155</v>
      </c>
      <c r="BE662" s="241">
        <f>IF(N662="základní",J662,0)</f>
        <v>0</v>
      </c>
      <c r="BF662" s="241">
        <f>IF(N662="snížená",J662,0)</f>
        <v>0</v>
      </c>
      <c r="BG662" s="241">
        <f>IF(N662="zákl. přenesená",J662,0)</f>
        <v>0</v>
      </c>
      <c r="BH662" s="241">
        <f>IF(N662="sníž. přenesená",J662,0)</f>
        <v>0</v>
      </c>
      <c r="BI662" s="241">
        <f>IF(N662="nulová",J662,0)</f>
        <v>0</v>
      </c>
      <c r="BJ662" s="17" t="s">
        <v>163</v>
      </c>
      <c r="BK662" s="241">
        <f>ROUND(I662*H662,2)</f>
        <v>0</v>
      </c>
      <c r="BL662" s="17" t="s">
        <v>193</v>
      </c>
      <c r="BM662" s="240" t="s">
        <v>771</v>
      </c>
    </row>
    <row r="663" s="2" customFormat="1">
      <c r="A663" s="38"/>
      <c r="B663" s="39"/>
      <c r="C663" s="40"/>
      <c r="D663" s="242" t="s">
        <v>164</v>
      </c>
      <c r="E663" s="40"/>
      <c r="F663" s="243" t="s">
        <v>696</v>
      </c>
      <c r="G663" s="40"/>
      <c r="H663" s="40"/>
      <c r="I663" s="244"/>
      <c r="J663" s="40"/>
      <c r="K663" s="40"/>
      <c r="L663" s="44"/>
      <c r="M663" s="245"/>
      <c r="N663" s="246"/>
      <c r="O663" s="92"/>
      <c r="P663" s="92"/>
      <c r="Q663" s="92"/>
      <c r="R663" s="92"/>
      <c r="S663" s="92"/>
      <c r="T663" s="93"/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T663" s="17" t="s">
        <v>164</v>
      </c>
      <c r="AU663" s="17" t="s">
        <v>87</v>
      </c>
    </row>
    <row r="664" s="2" customFormat="1" ht="16.5" customHeight="1">
      <c r="A664" s="38"/>
      <c r="B664" s="39"/>
      <c r="C664" s="269" t="s">
        <v>470</v>
      </c>
      <c r="D664" s="269" t="s">
        <v>238</v>
      </c>
      <c r="E664" s="270" t="s">
        <v>701</v>
      </c>
      <c r="F664" s="271" t="s">
        <v>702</v>
      </c>
      <c r="G664" s="272" t="s">
        <v>167</v>
      </c>
      <c r="H664" s="273">
        <v>30.100000000000001</v>
      </c>
      <c r="I664" s="274"/>
      <c r="J664" s="275">
        <f>ROUND(I664*H664,2)</f>
        <v>0</v>
      </c>
      <c r="K664" s="276"/>
      <c r="L664" s="277"/>
      <c r="M664" s="278" t="s">
        <v>1</v>
      </c>
      <c r="N664" s="279" t="s">
        <v>42</v>
      </c>
      <c r="O664" s="92"/>
      <c r="P664" s="238">
        <f>O664*H664</f>
        <v>0</v>
      </c>
      <c r="Q664" s="238">
        <v>0.0118</v>
      </c>
      <c r="R664" s="238">
        <f>Q664*H664</f>
        <v>0.35518</v>
      </c>
      <c r="S664" s="238">
        <v>0</v>
      </c>
      <c r="T664" s="239">
        <f>S664*H664</f>
        <v>0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240" t="s">
        <v>298</v>
      </c>
      <c r="AT664" s="240" t="s">
        <v>238</v>
      </c>
      <c r="AU664" s="240" t="s">
        <v>87</v>
      </c>
      <c r="AY664" s="17" t="s">
        <v>155</v>
      </c>
      <c r="BE664" s="241">
        <f>IF(N664="základní",J664,0)</f>
        <v>0</v>
      </c>
      <c r="BF664" s="241">
        <f>IF(N664="snížená",J664,0)</f>
        <v>0</v>
      </c>
      <c r="BG664" s="241">
        <f>IF(N664="zákl. přenesená",J664,0)</f>
        <v>0</v>
      </c>
      <c r="BH664" s="241">
        <f>IF(N664="sníž. přenesená",J664,0)</f>
        <v>0</v>
      </c>
      <c r="BI664" s="241">
        <f>IF(N664="nulová",J664,0)</f>
        <v>0</v>
      </c>
      <c r="BJ664" s="17" t="s">
        <v>163</v>
      </c>
      <c r="BK664" s="241">
        <f>ROUND(I664*H664,2)</f>
        <v>0</v>
      </c>
      <c r="BL664" s="17" t="s">
        <v>193</v>
      </c>
      <c r="BM664" s="240" t="s">
        <v>778</v>
      </c>
    </row>
    <row r="665" s="2" customFormat="1">
      <c r="A665" s="38"/>
      <c r="B665" s="39"/>
      <c r="C665" s="40"/>
      <c r="D665" s="242" t="s">
        <v>164</v>
      </c>
      <c r="E665" s="40"/>
      <c r="F665" s="243" t="s">
        <v>702</v>
      </c>
      <c r="G665" s="40"/>
      <c r="H665" s="40"/>
      <c r="I665" s="244"/>
      <c r="J665" s="40"/>
      <c r="K665" s="40"/>
      <c r="L665" s="44"/>
      <c r="M665" s="245"/>
      <c r="N665" s="246"/>
      <c r="O665" s="92"/>
      <c r="P665" s="92"/>
      <c r="Q665" s="92"/>
      <c r="R665" s="92"/>
      <c r="S665" s="92"/>
      <c r="T665" s="93"/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T665" s="17" t="s">
        <v>164</v>
      </c>
      <c r="AU665" s="17" t="s">
        <v>87</v>
      </c>
    </row>
    <row r="666" s="2" customFormat="1" ht="33" customHeight="1">
      <c r="A666" s="38"/>
      <c r="B666" s="39"/>
      <c r="C666" s="228" t="s">
        <v>1320</v>
      </c>
      <c r="D666" s="228" t="s">
        <v>158</v>
      </c>
      <c r="E666" s="229" t="s">
        <v>704</v>
      </c>
      <c r="F666" s="230" t="s">
        <v>705</v>
      </c>
      <c r="G666" s="231" t="s">
        <v>167</v>
      </c>
      <c r="H666" s="232">
        <v>13.619999999999999</v>
      </c>
      <c r="I666" s="233"/>
      <c r="J666" s="234">
        <f>ROUND(I666*H666,2)</f>
        <v>0</v>
      </c>
      <c r="K666" s="235"/>
      <c r="L666" s="44"/>
      <c r="M666" s="236" t="s">
        <v>1</v>
      </c>
      <c r="N666" s="237" t="s">
        <v>42</v>
      </c>
      <c r="O666" s="92"/>
      <c r="P666" s="238">
        <f>O666*H666</f>
        <v>0</v>
      </c>
      <c r="Q666" s="238">
        <v>0</v>
      </c>
      <c r="R666" s="238">
        <f>Q666*H666</f>
        <v>0</v>
      </c>
      <c r="S666" s="238">
        <v>0</v>
      </c>
      <c r="T666" s="239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40" t="s">
        <v>193</v>
      </c>
      <c r="AT666" s="240" t="s">
        <v>158</v>
      </c>
      <c r="AU666" s="240" t="s">
        <v>87</v>
      </c>
      <c r="AY666" s="17" t="s">
        <v>155</v>
      </c>
      <c r="BE666" s="241">
        <f>IF(N666="základní",J666,0)</f>
        <v>0</v>
      </c>
      <c r="BF666" s="241">
        <f>IF(N666="snížená",J666,0)</f>
        <v>0</v>
      </c>
      <c r="BG666" s="241">
        <f>IF(N666="zákl. přenesená",J666,0)</f>
        <v>0</v>
      </c>
      <c r="BH666" s="241">
        <f>IF(N666="sníž. přenesená",J666,0)</f>
        <v>0</v>
      </c>
      <c r="BI666" s="241">
        <f>IF(N666="nulová",J666,0)</f>
        <v>0</v>
      </c>
      <c r="BJ666" s="17" t="s">
        <v>163</v>
      </c>
      <c r="BK666" s="241">
        <f>ROUND(I666*H666,2)</f>
        <v>0</v>
      </c>
      <c r="BL666" s="17" t="s">
        <v>193</v>
      </c>
      <c r="BM666" s="240" t="s">
        <v>1321</v>
      </c>
    </row>
    <row r="667" s="2" customFormat="1">
      <c r="A667" s="38"/>
      <c r="B667" s="39"/>
      <c r="C667" s="40"/>
      <c r="D667" s="242" t="s">
        <v>164</v>
      </c>
      <c r="E667" s="40"/>
      <c r="F667" s="243" t="s">
        <v>705</v>
      </c>
      <c r="G667" s="40"/>
      <c r="H667" s="40"/>
      <c r="I667" s="244"/>
      <c r="J667" s="40"/>
      <c r="K667" s="40"/>
      <c r="L667" s="44"/>
      <c r="M667" s="245"/>
      <c r="N667" s="246"/>
      <c r="O667" s="92"/>
      <c r="P667" s="92"/>
      <c r="Q667" s="92"/>
      <c r="R667" s="92"/>
      <c r="S667" s="92"/>
      <c r="T667" s="93"/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T667" s="17" t="s">
        <v>164</v>
      </c>
      <c r="AU667" s="17" t="s">
        <v>87</v>
      </c>
    </row>
    <row r="668" s="2" customFormat="1" ht="33" customHeight="1">
      <c r="A668" s="38"/>
      <c r="B668" s="39"/>
      <c r="C668" s="228" t="s">
        <v>473</v>
      </c>
      <c r="D668" s="228" t="s">
        <v>158</v>
      </c>
      <c r="E668" s="229" t="s">
        <v>708</v>
      </c>
      <c r="F668" s="230" t="s">
        <v>709</v>
      </c>
      <c r="G668" s="231" t="s">
        <v>161</v>
      </c>
      <c r="H668" s="232">
        <v>1</v>
      </c>
      <c r="I668" s="233"/>
      <c r="J668" s="234">
        <f>ROUND(I668*H668,2)</f>
        <v>0</v>
      </c>
      <c r="K668" s="235"/>
      <c r="L668" s="44"/>
      <c r="M668" s="236" t="s">
        <v>1</v>
      </c>
      <c r="N668" s="237" t="s">
        <v>42</v>
      </c>
      <c r="O668" s="92"/>
      <c r="P668" s="238">
        <f>O668*H668</f>
        <v>0</v>
      </c>
      <c r="Q668" s="238">
        <v>0.00020000000000000001</v>
      </c>
      <c r="R668" s="238">
        <f>Q668*H668</f>
        <v>0.00020000000000000001</v>
      </c>
      <c r="S668" s="238">
        <v>0</v>
      </c>
      <c r="T668" s="239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40" t="s">
        <v>193</v>
      </c>
      <c r="AT668" s="240" t="s">
        <v>158</v>
      </c>
      <c r="AU668" s="240" t="s">
        <v>87</v>
      </c>
      <c r="AY668" s="17" t="s">
        <v>155</v>
      </c>
      <c r="BE668" s="241">
        <f>IF(N668="základní",J668,0)</f>
        <v>0</v>
      </c>
      <c r="BF668" s="241">
        <f>IF(N668="snížená",J668,0)</f>
        <v>0</v>
      </c>
      <c r="BG668" s="241">
        <f>IF(N668="zákl. přenesená",J668,0)</f>
        <v>0</v>
      </c>
      <c r="BH668" s="241">
        <f>IF(N668="sníž. přenesená",J668,0)</f>
        <v>0</v>
      </c>
      <c r="BI668" s="241">
        <f>IF(N668="nulová",J668,0)</f>
        <v>0</v>
      </c>
      <c r="BJ668" s="17" t="s">
        <v>163</v>
      </c>
      <c r="BK668" s="241">
        <f>ROUND(I668*H668,2)</f>
        <v>0</v>
      </c>
      <c r="BL668" s="17" t="s">
        <v>193</v>
      </c>
      <c r="BM668" s="240" t="s">
        <v>1322</v>
      </c>
    </row>
    <row r="669" s="2" customFormat="1">
      <c r="A669" s="38"/>
      <c r="B669" s="39"/>
      <c r="C669" s="40"/>
      <c r="D669" s="242" t="s">
        <v>164</v>
      </c>
      <c r="E669" s="40"/>
      <c r="F669" s="243" t="s">
        <v>709</v>
      </c>
      <c r="G669" s="40"/>
      <c r="H669" s="40"/>
      <c r="I669" s="244"/>
      <c r="J669" s="40"/>
      <c r="K669" s="40"/>
      <c r="L669" s="44"/>
      <c r="M669" s="245"/>
      <c r="N669" s="246"/>
      <c r="O669" s="92"/>
      <c r="P669" s="92"/>
      <c r="Q669" s="92"/>
      <c r="R669" s="92"/>
      <c r="S669" s="92"/>
      <c r="T669" s="93"/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T669" s="17" t="s">
        <v>164</v>
      </c>
      <c r="AU669" s="17" t="s">
        <v>87</v>
      </c>
    </row>
    <row r="670" s="13" customFormat="1">
      <c r="A670" s="13"/>
      <c r="B670" s="247"/>
      <c r="C670" s="248"/>
      <c r="D670" s="242" t="s">
        <v>172</v>
      </c>
      <c r="E670" s="249" t="s">
        <v>1</v>
      </c>
      <c r="F670" s="250" t="s">
        <v>81</v>
      </c>
      <c r="G670" s="248"/>
      <c r="H670" s="251">
        <v>1</v>
      </c>
      <c r="I670" s="252"/>
      <c r="J670" s="248"/>
      <c r="K670" s="248"/>
      <c r="L670" s="253"/>
      <c r="M670" s="254"/>
      <c r="N670" s="255"/>
      <c r="O670" s="255"/>
      <c r="P670" s="255"/>
      <c r="Q670" s="255"/>
      <c r="R670" s="255"/>
      <c r="S670" s="255"/>
      <c r="T670" s="256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57" t="s">
        <v>172</v>
      </c>
      <c r="AU670" s="257" t="s">
        <v>87</v>
      </c>
      <c r="AV670" s="13" t="s">
        <v>87</v>
      </c>
      <c r="AW670" s="13" t="s">
        <v>30</v>
      </c>
      <c r="AX670" s="13" t="s">
        <v>74</v>
      </c>
      <c r="AY670" s="257" t="s">
        <v>155</v>
      </c>
    </row>
    <row r="671" s="14" customFormat="1">
      <c r="A671" s="14"/>
      <c r="B671" s="258"/>
      <c r="C671" s="259"/>
      <c r="D671" s="242" t="s">
        <v>172</v>
      </c>
      <c r="E671" s="260" t="s">
        <v>1</v>
      </c>
      <c r="F671" s="261" t="s">
        <v>174</v>
      </c>
      <c r="G671" s="259"/>
      <c r="H671" s="262">
        <v>1</v>
      </c>
      <c r="I671" s="263"/>
      <c r="J671" s="259"/>
      <c r="K671" s="259"/>
      <c r="L671" s="264"/>
      <c r="M671" s="265"/>
      <c r="N671" s="266"/>
      <c r="O671" s="266"/>
      <c r="P671" s="266"/>
      <c r="Q671" s="266"/>
      <c r="R671" s="266"/>
      <c r="S671" s="266"/>
      <c r="T671" s="267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68" t="s">
        <v>172</v>
      </c>
      <c r="AU671" s="268" t="s">
        <v>87</v>
      </c>
      <c r="AV671" s="14" t="s">
        <v>162</v>
      </c>
      <c r="AW671" s="14" t="s">
        <v>30</v>
      </c>
      <c r="AX671" s="14" t="s">
        <v>81</v>
      </c>
      <c r="AY671" s="268" t="s">
        <v>155</v>
      </c>
    </row>
    <row r="672" s="2" customFormat="1" ht="16.5" customHeight="1">
      <c r="A672" s="38"/>
      <c r="B672" s="39"/>
      <c r="C672" s="269" t="s">
        <v>1323</v>
      </c>
      <c r="D672" s="269" t="s">
        <v>238</v>
      </c>
      <c r="E672" s="270" t="s">
        <v>712</v>
      </c>
      <c r="F672" s="271" t="s">
        <v>713</v>
      </c>
      <c r="G672" s="272" t="s">
        <v>161</v>
      </c>
      <c r="H672" s="273">
        <v>1</v>
      </c>
      <c r="I672" s="274"/>
      <c r="J672" s="275">
        <f>ROUND(I672*H672,2)</f>
        <v>0</v>
      </c>
      <c r="K672" s="276"/>
      <c r="L672" s="277"/>
      <c r="M672" s="278" t="s">
        <v>1</v>
      </c>
      <c r="N672" s="279" t="s">
        <v>42</v>
      </c>
      <c r="O672" s="92"/>
      <c r="P672" s="238">
        <f>O672*H672</f>
        <v>0</v>
      </c>
      <c r="Q672" s="238">
        <v>9.0000000000000006E-05</v>
      </c>
      <c r="R672" s="238">
        <f>Q672*H672</f>
        <v>9.0000000000000006E-05</v>
      </c>
      <c r="S672" s="238">
        <v>0</v>
      </c>
      <c r="T672" s="239">
        <f>S672*H672</f>
        <v>0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40" t="s">
        <v>298</v>
      </c>
      <c r="AT672" s="240" t="s">
        <v>238</v>
      </c>
      <c r="AU672" s="240" t="s">
        <v>87</v>
      </c>
      <c r="AY672" s="17" t="s">
        <v>155</v>
      </c>
      <c r="BE672" s="241">
        <f>IF(N672="základní",J672,0)</f>
        <v>0</v>
      </c>
      <c r="BF672" s="241">
        <f>IF(N672="snížená",J672,0)</f>
        <v>0</v>
      </c>
      <c r="BG672" s="241">
        <f>IF(N672="zákl. přenesená",J672,0)</f>
        <v>0</v>
      </c>
      <c r="BH672" s="241">
        <f>IF(N672="sníž. přenesená",J672,0)</f>
        <v>0</v>
      </c>
      <c r="BI672" s="241">
        <f>IF(N672="nulová",J672,0)</f>
        <v>0</v>
      </c>
      <c r="BJ672" s="17" t="s">
        <v>163</v>
      </c>
      <c r="BK672" s="241">
        <f>ROUND(I672*H672,2)</f>
        <v>0</v>
      </c>
      <c r="BL672" s="17" t="s">
        <v>193</v>
      </c>
      <c r="BM672" s="240" t="s">
        <v>1324</v>
      </c>
    </row>
    <row r="673" s="2" customFormat="1">
      <c r="A673" s="38"/>
      <c r="B673" s="39"/>
      <c r="C673" s="40"/>
      <c r="D673" s="242" t="s">
        <v>164</v>
      </c>
      <c r="E673" s="40"/>
      <c r="F673" s="243" t="s">
        <v>713</v>
      </c>
      <c r="G673" s="40"/>
      <c r="H673" s="40"/>
      <c r="I673" s="244"/>
      <c r="J673" s="40"/>
      <c r="K673" s="40"/>
      <c r="L673" s="44"/>
      <c r="M673" s="245"/>
      <c r="N673" s="246"/>
      <c r="O673" s="92"/>
      <c r="P673" s="92"/>
      <c r="Q673" s="92"/>
      <c r="R673" s="92"/>
      <c r="S673" s="92"/>
      <c r="T673" s="93"/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T673" s="17" t="s">
        <v>164</v>
      </c>
      <c r="AU673" s="17" t="s">
        <v>87</v>
      </c>
    </row>
    <row r="674" s="2" customFormat="1" ht="21.75" customHeight="1">
      <c r="A674" s="38"/>
      <c r="B674" s="39"/>
      <c r="C674" s="228" t="s">
        <v>1238</v>
      </c>
      <c r="D674" s="228" t="s">
        <v>158</v>
      </c>
      <c r="E674" s="229" t="s">
        <v>716</v>
      </c>
      <c r="F674" s="230" t="s">
        <v>717</v>
      </c>
      <c r="G674" s="231" t="s">
        <v>170</v>
      </c>
      <c r="H674" s="232">
        <v>20.5</v>
      </c>
      <c r="I674" s="233"/>
      <c r="J674" s="234">
        <f>ROUND(I674*H674,2)</f>
        <v>0</v>
      </c>
      <c r="K674" s="235"/>
      <c r="L674" s="44"/>
      <c r="M674" s="236" t="s">
        <v>1</v>
      </c>
      <c r="N674" s="237" t="s">
        <v>42</v>
      </c>
      <c r="O674" s="92"/>
      <c r="P674" s="238">
        <f>O674*H674</f>
        <v>0</v>
      </c>
      <c r="Q674" s="238">
        <v>0.00055000000000000003</v>
      </c>
      <c r="R674" s="238">
        <f>Q674*H674</f>
        <v>0.011275</v>
      </c>
      <c r="S674" s="238">
        <v>0</v>
      </c>
      <c r="T674" s="239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40" t="s">
        <v>193</v>
      </c>
      <c r="AT674" s="240" t="s">
        <v>158</v>
      </c>
      <c r="AU674" s="240" t="s">
        <v>87</v>
      </c>
      <c r="AY674" s="17" t="s">
        <v>155</v>
      </c>
      <c r="BE674" s="241">
        <f>IF(N674="základní",J674,0)</f>
        <v>0</v>
      </c>
      <c r="BF674" s="241">
        <f>IF(N674="snížená",J674,0)</f>
        <v>0</v>
      </c>
      <c r="BG674" s="241">
        <f>IF(N674="zákl. přenesená",J674,0)</f>
        <v>0</v>
      </c>
      <c r="BH674" s="241">
        <f>IF(N674="sníž. přenesená",J674,0)</f>
        <v>0</v>
      </c>
      <c r="BI674" s="241">
        <f>IF(N674="nulová",J674,0)</f>
        <v>0</v>
      </c>
      <c r="BJ674" s="17" t="s">
        <v>163</v>
      </c>
      <c r="BK674" s="241">
        <f>ROUND(I674*H674,2)</f>
        <v>0</v>
      </c>
      <c r="BL674" s="17" t="s">
        <v>193</v>
      </c>
      <c r="BM674" s="240" t="s">
        <v>1325</v>
      </c>
    </row>
    <row r="675" s="2" customFormat="1">
      <c r="A675" s="38"/>
      <c r="B675" s="39"/>
      <c r="C675" s="40"/>
      <c r="D675" s="242" t="s">
        <v>164</v>
      </c>
      <c r="E675" s="40"/>
      <c r="F675" s="243" t="s">
        <v>717</v>
      </c>
      <c r="G675" s="40"/>
      <c r="H675" s="40"/>
      <c r="I675" s="244"/>
      <c r="J675" s="40"/>
      <c r="K675" s="40"/>
      <c r="L675" s="44"/>
      <c r="M675" s="245"/>
      <c r="N675" s="246"/>
      <c r="O675" s="92"/>
      <c r="P675" s="92"/>
      <c r="Q675" s="92"/>
      <c r="R675" s="92"/>
      <c r="S675" s="92"/>
      <c r="T675" s="93"/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T675" s="17" t="s">
        <v>164</v>
      </c>
      <c r="AU675" s="17" t="s">
        <v>87</v>
      </c>
    </row>
    <row r="676" s="13" customFormat="1">
      <c r="A676" s="13"/>
      <c r="B676" s="247"/>
      <c r="C676" s="248"/>
      <c r="D676" s="242" t="s">
        <v>172</v>
      </c>
      <c r="E676" s="249" t="s">
        <v>1</v>
      </c>
      <c r="F676" s="250" t="s">
        <v>1326</v>
      </c>
      <c r="G676" s="248"/>
      <c r="H676" s="251">
        <v>20.5</v>
      </c>
      <c r="I676" s="252"/>
      <c r="J676" s="248"/>
      <c r="K676" s="248"/>
      <c r="L676" s="253"/>
      <c r="M676" s="254"/>
      <c r="N676" s="255"/>
      <c r="O676" s="255"/>
      <c r="P676" s="255"/>
      <c r="Q676" s="255"/>
      <c r="R676" s="255"/>
      <c r="S676" s="255"/>
      <c r="T676" s="256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57" t="s">
        <v>172</v>
      </c>
      <c r="AU676" s="257" t="s">
        <v>87</v>
      </c>
      <c r="AV676" s="13" t="s">
        <v>87</v>
      </c>
      <c r="AW676" s="13" t="s">
        <v>30</v>
      </c>
      <c r="AX676" s="13" t="s">
        <v>74</v>
      </c>
      <c r="AY676" s="257" t="s">
        <v>155</v>
      </c>
    </row>
    <row r="677" s="14" customFormat="1">
      <c r="A677" s="14"/>
      <c r="B677" s="258"/>
      <c r="C677" s="259"/>
      <c r="D677" s="242" t="s">
        <v>172</v>
      </c>
      <c r="E677" s="260" t="s">
        <v>1</v>
      </c>
      <c r="F677" s="261" t="s">
        <v>174</v>
      </c>
      <c r="G677" s="259"/>
      <c r="H677" s="262">
        <v>20.5</v>
      </c>
      <c r="I677" s="263"/>
      <c r="J677" s="259"/>
      <c r="K677" s="259"/>
      <c r="L677" s="264"/>
      <c r="M677" s="265"/>
      <c r="N677" s="266"/>
      <c r="O677" s="266"/>
      <c r="P677" s="266"/>
      <c r="Q677" s="266"/>
      <c r="R677" s="266"/>
      <c r="S677" s="266"/>
      <c r="T677" s="267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68" t="s">
        <v>172</v>
      </c>
      <c r="AU677" s="268" t="s">
        <v>87</v>
      </c>
      <c r="AV677" s="14" t="s">
        <v>162</v>
      </c>
      <c r="AW677" s="14" t="s">
        <v>30</v>
      </c>
      <c r="AX677" s="14" t="s">
        <v>81</v>
      </c>
      <c r="AY677" s="268" t="s">
        <v>155</v>
      </c>
    </row>
    <row r="678" s="2" customFormat="1" ht="21.75" customHeight="1">
      <c r="A678" s="38"/>
      <c r="B678" s="39"/>
      <c r="C678" s="228" t="s">
        <v>1327</v>
      </c>
      <c r="D678" s="228" t="s">
        <v>158</v>
      </c>
      <c r="E678" s="229" t="s">
        <v>721</v>
      </c>
      <c r="F678" s="230" t="s">
        <v>722</v>
      </c>
      <c r="G678" s="231" t="s">
        <v>170</v>
      </c>
      <c r="H678" s="232">
        <v>19</v>
      </c>
      <c r="I678" s="233"/>
      <c r="J678" s="234">
        <f>ROUND(I678*H678,2)</f>
        <v>0</v>
      </c>
      <c r="K678" s="235"/>
      <c r="L678" s="44"/>
      <c r="M678" s="236" t="s">
        <v>1</v>
      </c>
      <c r="N678" s="237" t="s">
        <v>42</v>
      </c>
      <c r="O678" s="92"/>
      <c r="P678" s="238">
        <f>O678*H678</f>
        <v>0</v>
      </c>
      <c r="Q678" s="238">
        <v>3.0000000000000001E-05</v>
      </c>
      <c r="R678" s="238">
        <f>Q678*H678</f>
        <v>0.00056999999999999998</v>
      </c>
      <c r="S678" s="238">
        <v>0</v>
      </c>
      <c r="T678" s="239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40" t="s">
        <v>193</v>
      </c>
      <c r="AT678" s="240" t="s">
        <v>158</v>
      </c>
      <c r="AU678" s="240" t="s">
        <v>87</v>
      </c>
      <c r="AY678" s="17" t="s">
        <v>155</v>
      </c>
      <c r="BE678" s="241">
        <f>IF(N678="základní",J678,0)</f>
        <v>0</v>
      </c>
      <c r="BF678" s="241">
        <f>IF(N678="snížená",J678,0)</f>
        <v>0</v>
      </c>
      <c r="BG678" s="241">
        <f>IF(N678="zákl. přenesená",J678,0)</f>
        <v>0</v>
      </c>
      <c r="BH678" s="241">
        <f>IF(N678="sníž. přenesená",J678,0)</f>
        <v>0</v>
      </c>
      <c r="BI678" s="241">
        <f>IF(N678="nulová",J678,0)</f>
        <v>0</v>
      </c>
      <c r="BJ678" s="17" t="s">
        <v>163</v>
      </c>
      <c r="BK678" s="241">
        <f>ROUND(I678*H678,2)</f>
        <v>0</v>
      </c>
      <c r="BL678" s="17" t="s">
        <v>193</v>
      </c>
      <c r="BM678" s="240" t="s">
        <v>1328</v>
      </c>
    </row>
    <row r="679" s="2" customFormat="1">
      <c r="A679" s="38"/>
      <c r="B679" s="39"/>
      <c r="C679" s="40"/>
      <c r="D679" s="242" t="s">
        <v>164</v>
      </c>
      <c r="E679" s="40"/>
      <c r="F679" s="243" t="s">
        <v>722</v>
      </c>
      <c r="G679" s="40"/>
      <c r="H679" s="40"/>
      <c r="I679" s="244"/>
      <c r="J679" s="40"/>
      <c r="K679" s="40"/>
      <c r="L679" s="44"/>
      <c r="M679" s="245"/>
      <c r="N679" s="246"/>
      <c r="O679" s="92"/>
      <c r="P679" s="92"/>
      <c r="Q679" s="92"/>
      <c r="R679" s="92"/>
      <c r="S679" s="92"/>
      <c r="T679" s="93"/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T679" s="17" t="s">
        <v>164</v>
      </c>
      <c r="AU679" s="17" t="s">
        <v>87</v>
      </c>
    </row>
    <row r="680" s="13" customFormat="1">
      <c r="A680" s="13"/>
      <c r="B680" s="247"/>
      <c r="C680" s="248"/>
      <c r="D680" s="242" t="s">
        <v>172</v>
      </c>
      <c r="E680" s="249" t="s">
        <v>1</v>
      </c>
      <c r="F680" s="250" t="s">
        <v>1329</v>
      </c>
      <c r="G680" s="248"/>
      <c r="H680" s="251">
        <v>19</v>
      </c>
      <c r="I680" s="252"/>
      <c r="J680" s="248"/>
      <c r="K680" s="248"/>
      <c r="L680" s="253"/>
      <c r="M680" s="254"/>
      <c r="N680" s="255"/>
      <c r="O680" s="255"/>
      <c r="P680" s="255"/>
      <c r="Q680" s="255"/>
      <c r="R680" s="255"/>
      <c r="S680" s="255"/>
      <c r="T680" s="256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57" t="s">
        <v>172</v>
      </c>
      <c r="AU680" s="257" t="s">
        <v>87</v>
      </c>
      <c r="AV680" s="13" t="s">
        <v>87</v>
      </c>
      <c r="AW680" s="13" t="s">
        <v>30</v>
      </c>
      <c r="AX680" s="13" t="s">
        <v>74</v>
      </c>
      <c r="AY680" s="257" t="s">
        <v>155</v>
      </c>
    </row>
    <row r="681" s="14" customFormat="1">
      <c r="A681" s="14"/>
      <c r="B681" s="258"/>
      <c r="C681" s="259"/>
      <c r="D681" s="242" t="s">
        <v>172</v>
      </c>
      <c r="E681" s="260" t="s">
        <v>1</v>
      </c>
      <c r="F681" s="261" t="s">
        <v>174</v>
      </c>
      <c r="G681" s="259"/>
      <c r="H681" s="262">
        <v>19</v>
      </c>
      <c r="I681" s="263"/>
      <c r="J681" s="259"/>
      <c r="K681" s="259"/>
      <c r="L681" s="264"/>
      <c r="M681" s="265"/>
      <c r="N681" s="266"/>
      <c r="O681" s="266"/>
      <c r="P681" s="266"/>
      <c r="Q681" s="266"/>
      <c r="R681" s="266"/>
      <c r="S681" s="266"/>
      <c r="T681" s="267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68" t="s">
        <v>172</v>
      </c>
      <c r="AU681" s="268" t="s">
        <v>87</v>
      </c>
      <c r="AV681" s="14" t="s">
        <v>162</v>
      </c>
      <c r="AW681" s="14" t="s">
        <v>30</v>
      </c>
      <c r="AX681" s="14" t="s">
        <v>81</v>
      </c>
      <c r="AY681" s="268" t="s">
        <v>155</v>
      </c>
    </row>
    <row r="682" s="2" customFormat="1" ht="21.75" customHeight="1">
      <c r="A682" s="38"/>
      <c r="B682" s="39"/>
      <c r="C682" s="228" t="s">
        <v>483</v>
      </c>
      <c r="D682" s="228" t="s">
        <v>158</v>
      </c>
      <c r="E682" s="229" t="s">
        <v>726</v>
      </c>
      <c r="F682" s="230" t="s">
        <v>727</v>
      </c>
      <c r="G682" s="231" t="s">
        <v>167</v>
      </c>
      <c r="H682" s="232">
        <v>27.359999999999999</v>
      </c>
      <c r="I682" s="233"/>
      <c r="J682" s="234">
        <f>ROUND(I682*H682,2)</f>
        <v>0</v>
      </c>
      <c r="K682" s="235"/>
      <c r="L682" s="44"/>
      <c r="M682" s="236" t="s">
        <v>1</v>
      </c>
      <c r="N682" s="237" t="s">
        <v>42</v>
      </c>
      <c r="O682" s="92"/>
      <c r="P682" s="238">
        <f>O682*H682</f>
        <v>0</v>
      </c>
      <c r="Q682" s="238">
        <v>5.0000000000000002E-05</v>
      </c>
      <c r="R682" s="238">
        <f>Q682*H682</f>
        <v>0.0013680000000000001</v>
      </c>
      <c r="S682" s="238">
        <v>0</v>
      </c>
      <c r="T682" s="239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40" t="s">
        <v>193</v>
      </c>
      <c r="AT682" s="240" t="s">
        <v>158</v>
      </c>
      <c r="AU682" s="240" t="s">
        <v>87</v>
      </c>
      <c r="AY682" s="17" t="s">
        <v>155</v>
      </c>
      <c r="BE682" s="241">
        <f>IF(N682="základní",J682,0)</f>
        <v>0</v>
      </c>
      <c r="BF682" s="241">
        <f>IF(N682="snížená",J682,0)</f>
        <v>0</v>
      </c>
      <c r="BG682" s="241">
        <f>IF(N682="zákl. přenesená",J682,0)</f>
        <v>0</v>
      </c>
      <c r="BH682" s="241">
        <f>IF(N682="sníž. přenesená",J682,0)</f>
        <v>0</v>
      </c>
      <c r="BI682" s="241">
        <f>IF(N682="nulová",J682,0)</f>
        <v>0</v>
      </c>
      <c r="BJ682" s="17" t="s">
        <v>163</v>
      </c>
      <c r="BK682" s="241">
        <f>ROUND(I682*H682,2)</f>
        <v>0</v>
      </c>
      <c r="BL682" s="17" t="s">
        <v>193</v>
      </c>
      <c r="BM682" s="240" t="s">
        <v>1330</v>
      </c>
    </row>
    <row r="683" s="2" customFormat="1">
      <c r="A683" s="38"/>
      <c r="B683" s="39"/>
      <c r="C683" s="40"/>
      <c r="D683" s="242" t="s">
        <v>164</v>
      </c>
      <c r="E683" s="40"/>
      <c r="F683" s="243" t="s">
        <v>727</v>
      </c>
      <c r="G683" s="40"/>
      <c r="H683" s="40"/>
      <c r="I683" s="244"/>
      <c r="J683" s="40"/>
      <c r="K683" s="40"/>
      <c r="L683" s="44"/>
      <c r="M683" s="245"/>
      <c r="N683" s="246"/>
      <c r="O683" s="92"/>
      <c r="P683" s="92"/>
      <c r="Q683" s="92"/>
      <c r="R683" s="92"/>
      <c r="S683" s="92"/>
      <c r="T683" s="93"/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T683" s="17" t="s">
        <v>164</v>
      </c>
      <c r="AU683" s="17" t="s">
        <v>87</v>
      </c>
    </row>
    <row r="684" s="13" customFormat="1">
      <c r="A684" s="13"/>
      <c r="B684" s="247"/>
      <c r="C684" s="248"/>
      <c r="D684" s="242" t="s">
        <v>172</v>
      </c>
      <c r="E684" s="249" t="s">
        <v>1</v>
      </c>
      <c r="F684" s="250" t="s">
        <v>1317</v>
      </c>
      <c r="G684" s="248"/>
      <c r="H684" s="251">
        <v>27.359999999999999</v>
      </c>
      <c r="I684" s="252"/>
      <c r="J684" s="248"/>
      <c r="K684" s="248"/>
      <c r="L684" s="253"/>
      <c r="M684" s="254"/>
      <c r="N684" s="255"/>
      <c r="O684" s="255"/>
      <c r="P684" s="255"/>
      <c r="Q684" s="255"/>
      <c r="R684" s="255"/>
      <c r="S684" s="255"/>
      <c r="T684" s="256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57" t="s">
        <v>172</v>
      </c>
      <c r="AU684" s="257" t="s">
        <v>87</v>
      </c>
      <c r="AV684" s="13" t="s">
        <v>87</v>
      </c>
      <c r="AW684" s="13" t="s">
        <v>30</v>
      </c>
      <c r="AX684" s="13" t="s">
        <v>74</v>
      </c>
      <c r="AY684" s="257" t="s">
        <v>155</v>
      </c>
    </row>
    <row r="685" s="14" customFormat="1">
      <c r="A685" s="14"/>
      <c r="B685" s="258"/>
      <c r="C685" s="259"/>
      <c r="D685" s="242" t="s">
        <v>172</v>
      </c>
      <c r="E685" s="260" t="s">
        <v>1</v>
      </c>
      <c r="F685" s="261" t="s">
        <v>174</v>
      </c>
      <c r="G685" s="259"/>
      <c r="H685" s="262">
        <v>27.359999999999999</v>
      </c>
      <c r="I685" s="263"/>
      <c r="J685" s="259"/>
      <c r="K685" s="259"/>
      <c r="L685" s="264"/>
      <c r="M685" s="265"/>
      <c r="N685" s="266"/>
      <c r="O685" s="266"/>
      <c r="P685" s="266"/>
      <c r="Q685" s="266"/>
      <c r="R685" s="266"/>
      <c r="S685" s="266"/>
      <c r="T685" s="267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68" t="s">
        <v>172</v>
      </c>
      <c r="AU685" s="268" t="s">
        <v>87</v>
      </c>
      <c r="AV685" s="14" t="s">
        <v>162</v>
      </c>
      <c r="AW685" s="14" t="s">
        <v>30</v>
      </c>
      <c r="AX685" s="14" t="s">
        <v>81</v>
      </c>
      <c r="AY685" s="268" t="s">
        <v>155</v>
      </c>
    </row>
    <row r="686" s="2" customFormat="1" ht="21.75" customHeight="1">
      <c r="A686" s="38"/>
      <c r="B686" s="39"/>
      <c r="C686" s="228" t="s">
        <v>1331</v>
      </c>
      <c r="D686" s="228" t="s">
        <v>158</v>
      </c>
      <c r="E686" s="229" t="s">
        <v>729</v>
      </c>
      <c r="F686" s="230" t="s">
        <v>730</v>
      </c>
      <c r="G686" s="231" t="s">
        <v>227</v>
      </c>
      <c r="H686" s="232">
        <v>0.56200000000000006</v>
      </c>
      <c r="I686" s="233"/>
      <c r="J686" s="234">
        <f>ROUND(I686*H686,2)</f>
        <v>0</v>
      </c>
      <c r="K686" s="235"/>
      <c r="L686" s="44"/>
      <c r="M686" s="236" t="s">
        <v>1</v>
      </c>
      <c r="N686" s="237" t="s">
        <v>42</v>
      </c>
      <c r="O686" s="92"/>
      <c r="P686" s="238">
        <f>O686*H686</f>
        <v>0</v>
      </c>
      <c r="Q686" s="238">
        <v>0</v>
      </c>
      <c r="R686" s="238">
        <f>Q686*H686</f>
        <v>0</v>
      </c>
      <c r="S686" s="238">
        <v>0</v>
      </c>
      <c r="T686" s="239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40" t="s">
        <v>193</v>
      </c>
      <c r="AT686" s="240" t="s">
        <v>158</v>
      </c>
      <c r="AU686" s="240" t="s">
        <v>87</v>
      </c>
      <c r="AY686" s="17" t="s">
        <v>155</v>
      </c>
      <c r="BE686" s="241">
        <f>IF(N686="základní",J686,0)</f>
        <v>0</v>
      </c>
      <c r="BF686" s="241">
        <f>IF(N686="snížená",J686,0)</f>
        <v>0</v>
      </c>
      <c r="BG686" s="241">
        <f>IF(N686="zákl. přenesená",J686,0)</f>
        <v>0</v>
      </c>
      <c r="BH686" s="241">
        <f>IF(N686="sníž. přenesená",J686,0)</f>
        <v>0</v>
      </c>
      <c r="BI686" s="241">
        <f>IF(N686="nulová",J686,0)</f>
        <v>0</v>
      </c>
      <c r="BJ686" s="17" t="s">
        <v>163</v>
      </c>
      <c r="BK686" s="241">
        <f>ROUND(I686*H686,2)</f>
        <v>0</v>
      </c>
      <c r="BL686" s="17" t="s">
        <v>193</v>
      </c>
      <c r="BM686" s="240" t="s">
        <v>1332</v>
      </c>
    </row>
    <row r="687" s="2" customFormat="1">
      <c r="A687" s="38"/>
      <c r="B687" s="39"/>
      <c r="C687" s="40"/>
      <c r="D687" s="242" t="s">
        <v>164</v>
      </c>
      <c r="E687" s="40"/>
      <c r="F687" s="243" t="s">
        <v>732</v>
      </c>
      <c r="G687" s="40"/>
      <c r="H687" s="40"/>
      <c r="I687" s="244"/>
      <c r="J687" s="40"/>
      <c r="K687" s="40"/>
      <c r="L687" s="44"/>
      <c r="M687" s="245"/>
      <c r="N687" s="246"/>
      <c r="O687" s="92"/>
      <c r="P687" s="92"/>
      <c r="Q687" s="92"/>
      <c r="R687" s="92"/>
      <c r="S687" s="92"/>
      <c r="T687" s="93"/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T687" s="17" t="s">
        <v>164</v>
      </c>
      <c r="AU687" s="17" t="s">
        <v>87</v>
      </c>
    </row>
    <row r="688" s="12" customFormat="1" ht="22.8" customHeight="1">
      <c r="A688" s="12"/>
      <c r="B688" s="212"/>
      <c r="C688" s="213"/>
      <c r="D688" s="214" t="s">
        <v>73</v>
      </c>
      <c r="E688" s="226" t="s">
        <v>733</v>
      </c>
      <c r="F688" s="226" t="s">
        <v>734</v>
      </c>
      <c r="G688" s="213"/>
      <c r="H688" s="213"/>
      <c r="I688" s="216"/>
      <c r="J688" s="227">
        <f>BK688</f>
        <v>0</v>
      </c>
      <c r="K688" s="213"/>
      <c r="L688" s="218"/>
      <c r="M688" s="219"/>
      <c r="N688" s="220"/>
      <c r="O688" s="220"/>
      <c r="P688" s="221">
        <f>SUM(P689:P698)</f>
        <v>0</v>
      </c>
      <c r="Q688" s="220"/>
      <c r="R688" s="221">
        <f>SUM(R689:R698)</f>
        <v>0.0015839999999999999</v>
      </c>
      <c r="S688" s="220"/>
      <c r="T688" s="222">
        <f>SUM(T689:T698)</f>
        <v>0</v>
      </c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R688" s="223" t="s">
        <v>87</v>
      </c>
      <c r="AT688" s="224" t="s">
        <v>73</v>
      </c>
      <c r="AU688" s="224" t="s">
        <v>81</v>
      </c>
      <c r="AY688" s="223" t="s">
        <v>155</v>
      </c>
      <c r="BK688" s="225">
        <f>SUM(BK689:BK698)</f>
        <v>0</v>
      </c>
    </row>
    <row r="689" s="2" customFormat="1" ht="21.75" customHeight="1">
      <c r="A689" s="38"/>
      <c r="B689" s="39"/>
      <c r="C689" s="228" t="s">
        <v>487</v>
      </c>
      <c r="D689" s="228" t="s">
        <v>158</v>
      </c>
      <c r="E689" s="229" t="s">
        <v>736</v>
      </c>
      <c r="F689" s="230" t="s">
        <v>737</v>
      </c>
      <c r="G689" s="231" t="s">
        <v>167</v>
      </c>
      <c r="H689" s="232">
        <v>2.8799999999999999</v>
      </c>
      <c r="I689" s="233"/>
      <c r="J689" s="234">
        <f>ROUND(I689*H689,2)</f>
        <v>0</v>
      </c>
      <c r="K689" s="235"/>
      <c r="L689" s="44"/>
      <c r="M689" s="236" t="s">
        <v>1</v>
      </c>
      <c r="N689" s="237" t="s">
        <v>42</v>
      </c>
      <c r="O689" s="92"/>
      <c r="P689" s="238">
        <f>O689*H689</f>
        <v>0</v>
      </c>
      <c r="Q689" s="238">
        <v>0.00013999999999999999</v>
      </c>
      <c r="R689" s="238">
        <f>Q689*H689</f>
        <v>0.00040319999999999993</v>
      </c>
      <c r="S689" s="238">
        <v>0</v>
      </c>
      <c r="T689" s="239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40" t="s">
        <v>193</v>
      </c>
      <c r="AT689" s="240" t="s">
        <v>158</v>
      </c>
      <c r="AU689" s="240" t="s">
        <v>87</v>
      </c>
      <c r="AY689" s="17" t="s">
        <v>155</v>
      </c>
      <c r="BE689" s="241">
        <f>IF(N689="základní",J689,0)</f>
        <v>0</v>
      </c>
      <c r="BF689" s="241">
        <f>IF(N689="snížená",J689,0)</f>
        <v>0</v>
      </c>
      <c r="BG689" s="241">
        <f>IF(N689="zákl. přenesená",J689,0)</f>
        <v>0</v>
      </c>
      <c r="BH689" s="241">
        <f>IF(N689="sníž. přenesená",J689,0)</f>
        <v>0</v>
      </c>
      <c r="BI689" s="241">
        <f>IF(N689="nulová",J689,0)</f>
        <v>0</v>
      </c>
      <c r="BJ689" s="17" t="s">
        <v>163</v>
      </c>
      <c r="BK689" s="241">
        <f>ROUND(I689*H689,2)</f>
        <v>0</v>
      </c>
      <c r="BL689" s="17" t="s">
        <v>193</v>
      </c>
      <c r="BM689" s="240" t="s">
        <v>1333</v>
      </c>
    </row>
    <row r="690" s="2" customFormat="1">
      <c r="A690" s="38"/>
      <c r="B690" s="39"/>
      <c r="C690" s="40"/>
      <c r="D690" s="242" t="s">
        <v>164</v>
      </c>
      <c r="E690" s="40"/>
      <c r="F690" s="243" t="s">
        <v>737</v>
      </c>
      <c r="G690" s="40"/>
      <c r="H690" s="40"/>
      <c r="I690" s="244"/>
      <c r="J690" s="40"/>
      <c r="K690" s="40"/>
      <c r="L690" s="44"/>
      <c r="M690" s="245"/>
      <c r="N690" s="246"/>
      <c r="O690" s="92"/>
      <c r="P690" s="92"/>
      <c r="Q690" s="92"/>
      <c r="R690" s="92"/>
      <c r="S690" s="92"/>
      <c r="T690" s="93"/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T690" s="17" t="s">
        <v>164</v>
      </c>
      <c r="AU690" s="17" t="s">
        <v>87</v>
      </c>
    </row>
    <row r="691" s="13" customFormat="1">
      <c r="A691" s="13"/>
      <c r="B691" s="247"/>
      <c r="C691" s="248"/>
      <c r="D691" s="242" t="s">
        <v>172</v>
      </c>
      <c r="E691" s="249" t="s">
        <v>1</v>
      </c>
      <c r="F691" s="250" t="s">
        <v>1334</v>
      </c>
      <c r="G691" s="248"/>
      <c r="H691" s="251">
        <v>2.8799999999999999</v>
      </c>
      <c r="I691" s="252"/>
      <c r="J691" s="248"/>
      <c r="K691" s="248"/>
      <c r="L691" s="253"/>
      <c r="M691" s="254"/>
      <c r="N691" s="255"/>
      <c r="O691" s="255"/>
      <c r="P691" s="255"/>
      <c r="Q691" s="255"/>
      <c r="R691" s="255"/>
      <c r="S691" s="255"/>
      <c r="T691" s="256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57" t="s">
        <v>172</v>
      </c>
      <c r="AU691" s="257" t="s">
        <v>87</v>
      </c>
      <c r="AV691" s="13" t="s">
        <v>87</v>
      </c>
      <c r="AW691" s="13" t="s">
        <v>30</v>
      </c>
      <c r="AX691" s="13" t="s">
        <v>74</v>
      </c>
      <c r="AY691" s="257" t="s">
        <v>155</v>
      </c>
    </row>
    <row r="692" s="14" customFormat="1">
      <c r="A692" s="14"/>
      <c r="B692" s="258"/>
      <c r="C692" s="259"/>
      <c r="D692" s="242" t="s">
        <v>172</v>
      </c>
      <c r="E692" s="260" t="s">
        <v>1</v>
      </c>
      <c r="F692" s="261" t="s">
        <v>174</v>
      </c>
      <c r="G692" s="259"/>
      <c r="H692" s="262">
        <v>2.8799999999999999</v>
      </c>
      <c r="I692" s="263"/>
      <c r="J692" s="259"/>
      <c r="K692" s="259"/>
      <c r="L692" s="264"/>
      <c r="M692" s="265"/>
      <c r="N692" s="266"/>
      <c r="O692" s="266"/>
      <c r="P692" s="266"/>
      <c r="Q692" s="266"/>
      <c r="R692" s="266"/>
      <c r="S692" s="266"/>
      <c r="T692" s="267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68" t="s">
        <v>172</v>
      </c>
      <c r="AU692" s="268" t="s">
        <v>87</v>
      </c>
      <c r="AV692" s="14" t="s">
        <v>162</v>
      </c>
      <c r="AW692" s="14" t="s">
        <v>30</v>
      </c>
      <c r="AX692" s="14" t="s">
        <v>81</v>
      </c>
      <c r="AY692" s="268" t="s">
        <v>155</v>
      </c>
    </row>
    <row r="693" s="2" customFormat="1" ht="21.75" customHeight="1">
      <c r="A693" s="38"/>
      <c r="B693" s="39"/>
      <c r="C693" s="228" t="s">
        <v>1335</v>
      </c>
      <c r="D693" s="228" t="s">
        <v>158</v>
      </c>
      <c r="E693" s="229" t="s">
        <v>740</v>
      </c>
      <c r="F693" s="230" t="s">
        <v>741</v>
      </c>
      <c r="G693" s="231" t="s">
        <v>167</v>
      </c>
      <c r="H693" s="232">
        <v>2.8799999999999999</v>
      </c>
      <c r="I693" s="233"/>
      <c r="J693" s="234">
        <f>ROUND(I693*H693,2)</f>
        <v>0</v>
      </c>
      <c r="K693" s="235"/>
      <c r="L693" s="44"/>
      <c r="M693" s="236" t="s">
        <v>1</v>
      </c>
      <c r="N693" s="237" t="s">
        <v>42</v>
      </c>
      <c r="O693" s="92"/>
      <c r="P693" s="238">
        <f>O693*H693</f>
        <v>0</v>
      </c>
      <c r="Q693" s="238">
        <v>0.00017000000000000001</v>
      </c>
      <c r="R693" s="238">
        <f>Q693*H693</f>
        <v>0.00048959999999999997</v>
      </c>
      <c r="S693" s="238">
        <v>0</v>
      </c>
      <c r="T693" s="239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40" t="s">
        <v>193</v>
      </c>
      <c r="AT693" s="240" t="s">
        <v>158</v>
      </c>
      <c r="AU693" s="240" t="s">
        <v>87</v>
      </c>
      <c r="AY693" s="17" t="s">
        <v>155</v>
      </c>
      <c r="BE693" s="241">
        <f>IF(N693="základní",J693,0)</f>
        <v>0</v>
      </c>
      <c r="BF693" s="241">
        <f>IF(N693="snížená",J693,0)</f>
        <v>0</v>
      </c>
      <c r="BG693" s="241">
        <f>IF(N693="zákl. přenesená",J693,0)</f>
        <v>0</v>
      </c>
      <c r="BH693" s="241">
        <f>IF(N693="sníž. přenesená",J693,0)</f>
        <v>0</v>
      </c>
      <c r="BI693" s="241">
        <f>IF(N693="nulová",J693,0)</f>
        <v>0</v>
      </c>
      <c r="BJ693" s="17" t="s">
        <v>163</v>
      </c>
      <c r="BK693" s="241">
        <f>ROUND(I693*H693,2)</f>
        <v>0</v>
      </c>
      <c r="BL693" s="17" t="s">
        <v>193</v>
      </c>
      <c r="BM693" s="240" t="s">
        <v>1336</v>
      </c>
    </row>
    <row r="694" s="2" customFormat="1">
      <c r="A694" s="38"/>
      <c r="B694" s="39"/>
      <c r="C694" s="40"/>
      <c r="D694" s="242" t="s">
        <v>164</v>
      </c>
      <c r="E694" s="40"/>
      <c r="F694" s="243" t="s">
        <v>741</v>
      </c>
      <c r="G694" s="40"/>
      <c r="H694" s="40"/>
      <c r="I694" s="244"/>
      <c r="J694" s="40"/>
      <c r="K694" s="40"/>
      <c r="L694" s="44"/>
      <c r="M694" s="245"/>
      <c r="N694" s="246"/>
      <c r="O694" s="92"/>
      <c r="P694" s="92"/>
      <c r="Q694" s="92"/>
      <c r="R694" s="92"/>
      <c r="S694" s="92"/>
      <c r="T694" s="93"/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T694" s="17" t="s">
        <v>164</v>
      </c>
      <c r="AU694" s="17" t="s">
        <v>87</v>
      </c>
    </row>
    <row r="695" s="2" customFormat="1" ht="21.75" customHeight="1">
      <c r="A695" s="38"/>
      <c r="B695" s="39"/>
      <c r="C695" s="228" t="s">
        <v>1243</v>
      </c>
      <c r="D695" s="228" t="s">
        <v>158</v>
      </c>
      <c r="E695" s="229" t="s">
        <v>744</v>
      </c>
      <c r="F695" s="230" t="s">
        <v>745</v>
      </c>
      <c r="G695" s="231" t="s">
        <v>167</v>
      </c>
      <c r="H695" s="232">
        <v>2.8799999999999999</v>
      </c>
      <c r="I695" s="233"/>
      <c r="J695" s="234">
        <f>ROUND(I695*H695,2)</f>
        <v>0</v>
      </c>
      <c r="K695" s="235"/>
      <c r="L695" s="44"/>
      <c r="M695" s="236" t="s">
        <v>1</v>
      </c>
      <c r="N695" s="237" t="s">
        <v>42</v>
      </c>
      <c r="O695" s="92"/>
      <c r="P695" s="238">
        <f>O695*H695</f>
        <v>0</v>
      </c>
      <c r="Q695" s="238">
        <v>0.00012</v>
      </c>
      <c r="R695" s="238">
        <f>Q695*H695</f>
        <v>0.0003456</v>
      </c>
      <c r="S695" s="238">
        <v>0</v>
      </c>
      <c r="T695" s="239">
        <f>S695*H695</f>
        <v>0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40" t="s">
        <v>193</v>
      </c>
      <c r="AT695" s="240" t="s">
        <v>158</v>
      </c>
      <c r="AU695" s="240" t="s">
        <v>87</v>
      </c>
      <c r="AY695" s="17" t="s">
        <v>155</v>
      </c>
      <c r="BE695" s="241">
        <f>IF(N695="základní",J695,0)</f>
        <v>0</v>
      </c>
      <c r="BF695" s="241">
        <f>IF(N695="snížená",J695,0)</f>
        <v>0</v>
      </c>
      <c r="BG695" s="241">
        <f>IF(N695="zákl. přenesená",J695,0)</f>
        <v>0</v>
      </c>
      <c r="BH695" s="241">
        <f>IF(N695="sníž. přenesená",J695,0)</f>
        <v>0</v>
      </c>
      <c r="BI695" s="241">
        <f>IF(N695="nulová",J695,0)</f>
        <v>0</v>
      </c>
      <c r="BJ695" s="17" t="s">
        <v>163</v>
      </c>
      <c r="BK695" s="241">
        <f>ROUND(I695*H695,2)</f>
        <v>0</v>
      </c>
      <c r="BL695" s="17" t="s">
        <v>193</v>
      </c>
      <c r="BM695" s="240" t="s">
        <v>1337</v>
      </c>
    </row>
    <row r="696" s="2" customFormat="1">
      <c r="A696" s="38"/>
      <c r="B696" s="39"/>
      <c r="C696" s="40"/>
      <c r="D696" s="242" t="s">
        <v>164</v>
      </c>
      <c r="E696" s="40"/>
      <c r="F696" s="243" t="s">
        <v>745</v>
      </c>
      <c r="G696" s="40"/>
      <c r="H696" s="40"/>
      <c r="I696" s="244"/>
      <c r="J696" s="40"/>
      <c r="K696" s="40"/>
      <c r="L696" s="44"/>
      <c r="M696" s="245"/>
      <c r="N696" s="246"/>
      <c r="O696" s="92"/>
      <c r="P696" s="92"/>
      <c r="Q696" s="92"/>
      <c r="R696" s="92"/>
      <c r="S696" s="92"/>
      <c r="T696" s="93"/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T696" s="17" t="s">
        <v>164</v>
      </c>
      <c r="AU696" s="17" t="s">
        <v>87</v>
      </c>
    </row>
    <row r="697" s="2" customFormat="1" ht="21.75" customHeight="1">
      <c r="A697" s="38"/>
      <c r="B697" s="39"/>
      <c r="C697" s="228" t="s">
        <v>1338</v>
      </c>
      <c r="D697" s="228" t="s">
        <v>158</v>
      </c>
      <c r="E697" s="229" t="s">
        <v>747</v>
      </c>
      <c r="F697" s="230" t="s">
        <v>748</v>
      </c>
      <c r="G697" s="231" t="s">
        <v>167</v>
      </c>
      <c r="H697" s="232">
        <v>2.8799999999999999</v>
      </c>
      <c r="I697" s="233"/>
      <c r="J697" s="234">
        <f>ROUND(I697*H697,2)</f>
        <v>0</v>
      </c>
      <c r="K697" s="235"/>
      <c r="L697" s="44"/>
      <c r="M697" s="236" t="s">
        <v>1</v>
      </c>
      <c r="N697" s="237" t="s">
        <v>42</v>
      </c>
      <c r="O697" s="92"/>
      <c r="P697" s="238">
        <f>O697*H697</f>
        <v>0</v>
      </c>
      <c r="Q697" s="238">
        <v>0.00012</v>
      </c>
      <c r="R697" s="238">
        <f>Q697*H697</f>
        <v>0.0003456</v>
      </c>
      <c r="S697" s="238">
        <v>0</v>
      </c>
      <c r="T697" s="239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40" t="s">
        <v>193</v>
      </c>
      <c r="AT697" s="240" t="s">
        <v>158</v>
      </c>
      <c r="AU697" s="240" t="s">
        <v>87</v>
      </c>
      <c r="AY697" s="17" t="s">
        <v>155</v>
      </c>
      <c r="BE697" s="241">
        <f>IF(N697="základní",J697,0)</f>
        <v>0</v>
      </c>
      <c r="BF697" s="241">
        <f>IF(N697="snížená",J697,0)</f>
        <v>0</v>
      </c>
      <c r="BG697" s="241">
        <f>IF(N697="zákl. přenesená",J697,0)</f>
        <v>0</v>
      </c>
      <c r="BH697" s="241">
        <f>IF(N697="sníž. přenesená",J697,0)</f>
        <v>0</v>
      </c>
      <c r="BI697" s="241">
        <f>IF(N697="nulová",J697,0)</f>
        <v>0</v>
      </c>
      <c r="BJ697" s="17" t="s">
        <v>163</v>
      </c>
      <c r="BK697" s="241">
        <f>ROUND(I697*H697,2)</f>
        <v>0</v>
      </c>
      <c r="BL697" s="17" t="s">
        <v>193</v>
      </c>
      <c r="BM697" s="240" t="s">
        <v>1339</v>
      </c>
    </row>
    <row r="698" s="2" customFormat="1">
      <c r="A698" s="38"/>
      <c r="B698" s="39"/>
      <c r="C698" s="40"/>
      <c r="D698" s="242" t="s">
        <v>164</v>
      </c>
      <c r="E698" s="40"/>
      <c r="F698" s="243" t="s">
        <v>748</v>
      </c>
      <c r="G698" s="40"/>
      <c r="H698" s="40"/>
      <c r="I698" s="244"/>
      <c r="J698" s="40"/>
      <c r="K698" s="40"/>
      <c r="L698" s="44"/>
      <c r="M698" s="245"/>
      <c r="N698" s="246"/>
      <c r="O698" s="92"/>
      <c r="P698" s="92"/>
      <c r="Q698" s="92"/>
      <c r="R698" s="92"/>
      <c r="S698" s="92"/>
      <c r="T698" s="93"/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T698" s="17" t="s">
        <v>164</v>
      </c>
      <c r="AU698" s="17" t="s">
        <v>87</v>
      </c>
    </row>
    <row r="699" s="12" customFormat="1" ht="22.8" customHeight="1">
      <c r="A699" s="12"/>
      <c r="B699" s="212"/>
      <c r="C699" s="213"/>
      <c r="D699" s="214" t="s">
        <v>73</v>
      </c>
      <c r="E699" s="226" t="s">
        <v>750</v>
      </c>
      <c r="F699" s="226" t="s">
        <v>751</v>
      </c>
      <c r="G699" s="213"/>
      <c r="H699" s="213"/>
      <c r="I699" s="216"/>
      <c r="J699" s="227">
        <f>BK699</f>
        <v>0</v>
      </c>
      <c r="K699" s="213"/>
      <c r="L699" s="218"/>
      <c r="M699" s="219"/>
      <c r="N699" s="220"/>
      <c r="O699" s="220"/>
      <c r="P699" s="221">
        <f>SUM(P700:P727)</f>
        <v>0</v>
      </c>
      <c r="Q699" s="220"/>
      <c r="R699" s="221">
        <f>SUM(R700:R727)</f>
        <v>0.54636819999999997</v>
      </c>
      <c r="S699" s="220"/>
      <c r="T699" s="222">
        <f>SUM(T700:T727)</f>
        <v>0.1036919</v>
      </c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R699" s="223" t="s">
        <v>87</v>
      </c>
      <c r="AT699" s="224" t="s">
        <v>73</v>
      </c>
      <c r="AU699" s="224" t="s">
        <v>81</v>
      </c>
      <c r="AY699" s="223" t="s">
        <v>155</v>
      </c>
      <c r="BK699" s="225">
        <f>SUM(BK700:BK727)</f>
        <v>0</v>
      </c>
    </row>
    <row r="700" s="2" customFormat="1" ht="16.5" customHeight="1">
      <c r="A700" s="38"/>
      <c r="B700" s="39"/>
      <c r="C700" s="228" t="s">
        <v>497</v>
      </c>
      <c r="D700" s="228" t="s">
        <v>158</v>
      </c>
      <c r="E700" s="229" t="s">
        <v>753</v>
      </c>
      <c r="F700" s="230" t="s">
        <v>754</v>
      </c>
      <c r="G700" s="231" t="s">
        <v>167</v>
      </c>
      <c r="H700" s="232">
        <v>334.49000000000001</v>
      </c>
      <c r="I700" s="233"/>
      <c r="J700" s="234">
        <f>ROUND(I700*H700,2)</f>
        <v>0</v>
      </c>
      <c r="K700" s="235"/>
      <c r="L700" s="44"/>
      <c r="M700" s="236" t="s">
        <v>1</v>
      </c>
      <c r="N700" s="237" t="s">
        <v>42</v>
      </c>
      <c r="O700" s="92"/>
      <c r="P700" s="238">
        <f>O700*H700</f>
        <v>0</v>
      </c>
      <c r="Q700" s="238">
        <v>0.001</v>
      </c>
      <c r="R700" s="238">
        <f>Q700*H700</f>
        <v>0.33449000000000001</v>
      </c>
      <c r="S700" s="238">
        <v>0.00031</v>
      </c>
      <c r="T700" s="239">
        <f>S700*H700</f>
        <v>0.1036919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240" t="s">
        <v>193</v>
      </c>
      <c r="AT700" s="240" t="s">
        <v>158</v>
      </c>
      <c r="AU700" s="240" t="s">
        <v>87</v>
      </c>
      <c r="AY700" s="17" t="s">
        <v>155</v>
      </c>
      <c r="BE700" s="241">
        <f>IF(N700="základní",J700,0)</f>
        <v>0</v>
      </c>
      <c r="BF700" s="241">
        <f>IF(N700="snížená",J700,0)</f>
        <v>0</v>
      </c>
      <c r="BG700" s="241">
        <f>IF(N700="zákl. přenesená",J700,0)</f>
        <v>0</v>
      </c>
      <c r="BH700" s="241">
        <f>IF(N700="sníž. přenesená",J700,0)</f>
        <v>0</v>
      </c>
      <c r="BI700" s="241">
        <f>IF(N700="nulová",J700,0)</f>
        <v>0</v>
      </c>
      <c r="BJ700" s="17" t="s">
        <v>163</v>
      </c>
      <c r="BK700" s="241">
        <f>ROUND(I700*H700,2)</f>
        <v>0</v>
      </c>
      <c r="BL700" s="17" t="s">
        <v>193</v>
      </c>
      <c r="BM700" s="240" t="s">
        <v>1340</v>
      </c>
    </row>
    <row r="701" s="2" customFormat="1">
      <c r="A701" s="38"/>
      <c r="B701" s="39"/>
      <c r="C701" s="40"/>
      <c r="D701" s="242" t="s">
        <v>164</v>
      </c>
      <c r="E701" s="40"/>
      <c r="F701" s="243" t="s">
        <v>754</v>
      </c>
      <c r="G701" s="40"/>
      <c r="H701" s="40"/>
      <c r="I701" s="244"/>
      <c r="J701" s="40"/>
      <c r="K701" s="40"/>
      <c r="L701" s="44"/>
      <c r="M701" s="245"/>
      <c r="N701" s="246"/>
      <c r="O701" s="92"/>
      <c r="P701" s="92"/>
      <c r="Q701" s="92"/>
      <c r="R701" s="92"/>
      <c r="S701" s="92"/>
      <c r="T701" s="93"/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T701" s="17" t="s">
        <v>164</v>
      </c>
      <c r="AU701" s="17" t="s">
        <v>87</v>
      </c>
    </row>
    <row r="702" s="13" customFormat="1">
      <c r="A702" s="13"/>
      <c r="B702" s="247"/>
      <c r="C702" s="248"/>
      <c r="D702" s="242" t="s">
        <v>172</v>
      </c>
      <c r="E702" s="249" t="s">
        <v>1</v>
      </c>
      <c r="F702" s="250" t="s">
        <v>1164</v>
      </c>
      <c r="G702" s="248"/>
      <c r="H702" s="251">
        <v>61.560000000000002</v>
      </c>
      <c r="I702" s="252"/>
      <c r="J702" s="248"/>
      <c r="K702" s="248"/>
      <c r="L702" s="253"/>
      <c r="M702" s="254"/>
      <c r="N702" s="255"/>
      <c r="O702" s="255"/>
      <c r="P702" s="255"/>
      <c r="Q702" s="255"/>
      <c r="R702" s="255"/>
      <c r="S702" s="255"/>
      <c r="T702" s="256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57" t="s">
        <v>172</v>
      </c>
      <c r="AU702" s="257" t="s">
        <v>87</v>
      </c>
      <c r="AV702" s="13" t="s">
        <v>87</v>
      </c>
      <c r="AW702" s="13" t="s">
        <v>30</v>
      </c>
      <c r="AX702" s="13" t="s">
        <v>74</v>
      </c>
      <c r="AY702" s="257" t="s">
        <v>155</v>
      </c>
    </row>
    <row r="703" s="13" customFormat="1">
      <c r="A703" s="13"/>
      <c r="B703" s="247"/>
      <c r="C703" s="248"/>
      <c r="D703" s="242" t="s">
        <v>172</v>
      </c>
      <c r="E703" s="249" t="s">
        <v>1</v>
      </c>
      <c r="F703" s="250" t="s">
        <v>1165</v>
      </c>
      <c r="G703" s="248"/>
      <c r="H703" s="251">
        <v>68.591999999999999</v>
      </c>
      <c r="I703" s="252"/>
      <c r="J703" s="248"/>
      <c r="K703" s="248"/>
      <c r="L703" s="253"/>
      <c r="M703" s="254"/>
      <c r="N703" s="255"/>
      <c r="O703" s="255"/>
      <c r="P703" s="255"/>
      <c r="Q703" s="255"/>
      <c r="R703" s="255"/>
      <c r="S703" s="255"/>
      <c r="T703" s="256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57" t="s">
        <v>172</v>
      </c>
      <c r="AU703" s="257" t="s">
        <v>87</v>
      </c>
      <c r="AV703" s="13" t="s">
        <v>87</v>
      </c>
      <c r="AW703" s="13" t="s">
        <v>30</v>
      </c>
      <c r="AX703" s="13" t="s">
        <v>74</v>
      </c>
      <c r="AY703" s="257" t="s">
        <v>155</v>
      </c>
    </row>
    <row r="704" s="13" customFormat="1">
      <c r="A704" s="13"/>
      <c r="B704" s="247"/>
      <c r="C704" s="248"/>
      <c r="D704" s="242" t="s">
        <v>172</v>
      </c>
      <c r="E704" s="249" t="s">
        <v>1</v>
      </c>
      <c r="F704" s="250" t="s">
        <v>1166</v>
      </c>
      <c r="G704" s="248"/>
      <c r="H704" s="251">
        <v>26.629000000000001</v>
      </c>
      <c r="I704" s="252"/>
      <c r="J704" s="248"/>
      <c r="K704" s="248"/>
      <c r="L704" s="253"/>
      <c r="M704" s="254"/>
      <c r="N704" s="255"/>
      <c r="O704" s="255"/>
      <c r="P704" s="255"/>
      <c r="Q704" s="255"/>
      <c r="R704" s="255"/>
      <c r="S704" s="255"/>
      <c r="T704" s="256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57" t="s">
        <v>172</v>
      </c>
      <c r="AU704" s="257" t="s">
        <v>87</v>
      </c>
      <c r="AV704" s="13" t="s">
        <v>87</v>
      </c>
      <c r="AW704" s="13" t="s">
        <v>30</v>
      </c>
      <c r="AX704" s="13" t="s">
        <v>74</v>
      </c>
      <c r="AY704" s="257" t="s">
        <v>155</v>
      </c>
    </row>
    <row r="705" s="13" customFormat="1">
      <c r="A705" s="13"/>
      <c r="B705" s="247"/>
      <c r="C705" s="248"/>
      <c r="D705" s="242" t="s">
        <v>172</v>
      </c>
      <c r="E705" s="249" t="s">
        <v>1</v>
      </c>
      <c r="F705" s="250" t="s">
        <v>1167</v>
      </c>
      <c r="G705" s="248"/>
      <c r="H705" s="251">
        <v>66.945999999999998</v>
      </c>
      <c r="I705" s="252"/>
      <c r="J705" s="248"/>
      <c r="K705" s="248"/>
      <c r="L705" s="253"/>
      <c r="M705" s="254"/>
      <c r="N705" s="255"/>
      <c r="O705" s="255"/>
      <c r="P705" s="255"/>
      <c r="Q705" s="255"/>
      <c r="R705" s="255"/>
      <c r="S705" s="255"/>
      <c r="T705" s="256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57" t="s">
        <v>172</v>
      </c>
      <c r="AU705" s="257" t="s">
        <v>87</v>
      </c>
      <c r="AV705" s="13" t="s">
        <v>87</v>
      </c>
      <c r="AW705" s="13" t="s">
        <v>30</v>
      </c>
      <c r="AX705" s="13" t="s">
        <v>74</v>
      </c>
      <c r="AY705" s="257" t="s">
        <v>155</v>
      </c>
    </row>
    <row r="706" s="13" customFormat="1">
      <c r="A706" s="13"/>
      <c r="B706" s="247"/>
      <c r="C706" s="248"/>
      <c r="D706" s="242" t="s">
        <v>172</v>
      </c>
      <c r="E706" s="249" t="s">
        <v>1</v>
      </c>
      <c r="F706" s="250" t="s">
        <v>1168</v>
      </c>
      <c r="G706" s="248"/>
      <c r="H706" s="251">
        <v>58.344000000000001</v>
      </c>
      <c r="I706" s="252"/>
      <c r="J706" s="248"/>
      <c r="K706" s="248"/>
      <c r="L706" s="253"/>
      <c r="M706" s="254"/>
      <c r="N706" s="255"/>
      <c r="O706" s="255"/>
      <c r="P706" s="255"/>
      <c r="Q706" s="255"/>
      <c r="R706" s="255"/>
      <c r="S706" s="255"/>
      <c r="T706" s="256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57" t="s">
        <v>172</v>
      </c>
      <c r="AU706" s="257" t="s">
        <v>87</v>
      </c>
      <c r="AV706" s="13" t="s">
        <v>87</v>
      </c>
      <c r="AW706" s="13" t="s">
        <v>30</v>
      </c>
      <c r="AX706" s="13" t="s">
        <v>74</v>
      </c>
      <c r="AY706" s="257" t="s">
        <v>155</v>
      </c>
    </row>
    <row r="707" s="13" customFormat="1">
      <c r="A707" s="13"/>
      <c r="B707" s="247"/>
      <c r="C707" s="248"/>
      <c r="D707" s="242" t="s">
        <v>172</v>
      </c>
      <c r="E707" s="249" t="s">
        <v>1</v>
      </c>
      <c r="F707" s="250" t="s">
        <v>1169</v>
      </c>
      <c r="G707" s="248"/>
      <c r="H707" s="251">
        <v>14.137000000000001</v>
      </c>
      <c r="I707" s="252"/>
      <c r="J707" s="248"/>
      <c r="K707" s="248"/>
      <c r="L707" s="253"/>
      <c r="M707" s="254"/>
      <c r="N707" s="255"/>
      <c r="O707" s="255"/>
      <c r="P707" s="255"/>
      <c r="Q707" s="255"/>
      <c r="R707" s="255"/>
      <c r="S707" s="255"/>
      <c r="T707" s="256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57" t="s">
        <v>172</v>
      </c>
      <c r="AU707" s="257" t="s">
        <v>87</v>
      </c>
      <c r="AV707" s="13" t="s">
        <v>87</v>
      </c>
      <c r="AW707" s="13" t="s">
        <v>30</v>
      </c>
      <c r="AX707" s="13" t="s">
        <v>74</v>
      </c>
      <c r="AY707" s="257" t="s">
        <v>155</v>
      </c>
    </row>
    <row r="708" s="13" customFormat="1">
      <c r="A708" s="13"/>
      <c r="B708" s="247"/>
      <c r="C708" s="248"/>
      <c r="D708" s="242" t="s">
        <v>172</v>
      </c>
      <c r="E708" s="249" t="s">
        <v>1</v>
      </c>
      <c r="F708" s="250" t="s">
        <v>1170</v>
      </c>
      <c r="G708" s="248"/>
      <c r="H708" s="251">
        <v>10.098000000000001</v>
      </c>
      <c r="I708" s="252"/>
      <c r="J708" s="248"/>
      <c r="K708" s="248"/>
      <c r="L708" s="253"/>
      <c r="M708" s="254"/>
      <c r="N708" s="255"/>
      <c r="O708" s="255"/>
      <c r="P708" s="255"/>
      <c r="Q708" s="255"/>
      <c r="R708" s="255"/>
      <c r="S708" s="255"/>
      <c r="T708" s="256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57" t="s">
        <v>172</v>
      </c>
      <c r="AU708" s="257" t="s">
        <v>87</v>
      </c>
      <c r="AV708" s="13" t="s">
        <v>87</v>
      </c>
      <c r="AW708" s="13" t="s">
        <v>30</v>
      </c>
      <c r="AX708" s="13" t="s">
        <v>74</v>
      </c>
      <c r="AY708" s="257" t="s">
        <v>155</v>
      </c>
    </row>
    <row r="709" s="15" customFormat="1">
      <c r="A709" s="15"/>
      <c r="B709" s="285"/>
      <c r="C709" s="286"/>
      <c r="D709" s="242" t="s">
        <v>172</v>
      </c>
      <c r="E709" s="287" t="s">
        <v>1</v>
      </c>
      <c r="F709" s="288" t="s">
        <v>1177</v>
      </c>
      <c r="G709" s="286"/>
      <c r="H709" s="289">
        <v>306.30599999999998</v>
      </c>
      <c r="I709" s="290"/>
      <c r="J709" s="286"/>
      <c r="K709" s="286"/>
      <c r="L709" s="291"/>
      <c r="M709" s="292"/>
      <c r="N709" s="293"/>
      <c r="O709" s="293"/>
      <c r="P709" s="293"/>
      <c r="Q709" s="293"/>
      <c r="R709" s="293"/>
      <c r="S709" s="293"/>
      <c r="T709" s="294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95" t="s">
        <v>172</v>
      </c>
      <c r="AU709" s="295" t="s">
        <v>87</v>
      </c>
      <c r="AV709" s="15" t="s">
        <v>156</v>
      </c>
      <c r="AW709" s="15" t="s">
        <v>30</v>
      </c>
      <c r="AX709" s="15" t="s">
        <v>74</v>
      </c>
      <c r="AY709" s="295" t="s">
        <v>155</v>
      </c>
    </row>
    <row r="710" s="13" customFormat="1">
      <c r="A710" s="13"/>
      <c r="B710" s="247"/>
      <c r="C710" s="248"/>
      <c r="D710" s="242" t="s">
        <v>172</v>
      </c>
      <c r="E710" s="249" t="s">
        <v>1</v>
      </c>
      <c r="F710" s="250" t="s">
        <v>1171</v>
      </c>
      <c r="G710" s="248"/>
      <c r="H710" s="251">
        <v>28.184000000000001</v>
      </c>
      <c r="I710" s="252"/>
      <c r="J710" s="248"/>
      <c r="K710" s="248"/>
      <c r="L710" s="253"/>
      <c r="M710" s="254"/>
      <c r="N710" s="255"/>
      <c r="O710" s="255"/>
      <c r="P710" s="255"/>
      <c r="Q710" s="255"/>
      <c r="R710" s="255"/>
      <c r="S710" s="255"/>
      <c r="T710" s="256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57" t="s">
        <v>172</v>
      </c>
      <c r="AU710" s="257" t="s">
        <v>87</v>
      </c>
      <c r="AV710" s="13" t="s">
        <v>87</v>
      </c>
      <c r="AW710" s="13" t="s">
        <v>30</v>
      </c>
      <c r="AX710" s="13" t="s">
        <v>74</v>
      </c>
      <c r="AY710" s="257" t="s">
        <v>155</v>
      </c>
    </row>
    <row r="711" s="14" customFormat="1">
      <c r="A711" s="14"/>
      <c r="B711" s="258"/>
      <c r="C711" s="259"/>
      <c r="D711" s="242" t="s">
        <v>172</v>
      </c>
      <c r="E711" s="260" t="s">
        <v>1</v>
      </c>
      <c r="F711" s="261" t="s">
        <v>174</v>
      </c>
      <c r="G711" s="259"/>
      <c r="H711" s="262">
        <v>334.49000000000001</v>
      </c>
      <c r="I711" s="263"/>
      <c r="J711" s="259"/>
      <c r="K711" s="259"/>
      <c r="L711" s="264"/>
      <c r="M711" s="265"/>
      <c r="N711" s="266"/>
      <c r="O711" s="266"/>
      <c r="P711" s="266"/>
      <c r="Q711" s="266"/>
      <c r="R711" s="266"/>
      <c r="S711" s="266"/>
      <c r="T711" s="267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68" t="s">
        <v>172</v>
      </c>
      <c r="AU711" s="268" t="s">
        <v>87</v>
      </c>
      <c r="AV711" s="14" t="s">
        <v>162</v>
      </c>
      <c r="AW711" s="14" t="s">
        <v>30</v>
      </c>
      <c r="AX711" s="14" t="s">
        <v>81</v>
      </c>
      <c r="AY711" s="268" t="s">
        <v>155</v>
      </c>
    </row>
    <row r="712" s="2" customFormat="1" ht="33" customHeight="1">
      <c r="A712" s="38"/>
      <c r="B712" s="39"/>
      <c r="C712" s="228" t="s">
        <v>1341</v>
      </c>
      <c r="D712" s="228" t="s">
        <v>158</v>
      </c>
      <c r="E712" s="229" t="s">
        <v>757</v>
      </c>
      <c r="F712" s="230" t="s">
        <v>758</v>
      </c>
      <c r="G712" s="231" t="s">
        <v>167</v>
      </c>
      <c r="H712" s="232">
        <v>334.39999999999998</v>
      </c>
      <c r="I712" s="233"/>
      <c r="J712" s="234">
        <f>ROUND(I712*H712,2)</f>
        <v>0</v>
      </c>
      <c r="K712" s="235"/>
      <c r="L712" s="44"/>
      <c r="M712" s="236" t="s">
        <v>1</v>
      </c>
      <c r="N712" s="237" t="s">
        <v>42</v>
      </c>
      <c r="O712" s="92"/>
      <c r="P712" s="238">
        <f>O712*H712</f>
        <v>0</v>
      </c>
      <c r="Q712" s="238">
        <v>0.00020000000000000001</v>
      </c>
      <c r="R712" s="238">
        <f>Q712*H712</f>
        <v>0.066879999999999995</v>
      </c>
      <c r="S712" s="238">
        <v>0</v>
      </c>
      <c r="T712" s="239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40" t="s">
        <v>193</v>
      </c>
      <c r="AT712" s="240" t="s">
        <v>158</v>
      </c>
      <c r="AU712" s="240" t="s">
        <v>87</v>
      </c>
      <c r="AY712" s="17" t="s">
        <v>155</v>
      </c>
      <c r="BE712" s="241">
        <f>IF(N712="základní",J712,0)</f>
        <v>0</v>
      </c>
      <c r="BF712" s="241">
        <f>IF(N712="snížená",J712,0)</f>
        <v>0</v>
      </c>
      <c r="BG712" s="241">
        <f>IF(N712="zákl. přenesená",J712,0)</f>
        <v>0</v>
      </c>
      <c r="BH712" s="241">
        <f>IF(N712="sníž. přenesená",J712,0)</f>
        <v>0</v>
      </c>
      <c r="BI712" s="241">
        <f>IF(N712="nulová",J712,0)</f>
        <v>0</v>
      </c>
      <c r="BJ712" s="17" t="s">
        <v>163</v>
      </c>
      <c r="BK712" s="241">
        <f>ROUND(I712*H712,2)</f>
        <v>0</v>
      </c>
      <c r="BL712" s="17" t="s">
        <v>193</v>
      </c>
      <c r="BM712" s="240" t="s">
        <v>1342</v>
      </c>
    </row>
    <row r="713" s="2" customFormat="1">
      <c r="A713" s="38"/>
      <c r="B713" s="39"/>
      <c r="C713" s="40"/>
      <c r="D713" s="242" t="s">
        <v>164</v>
      </c>
      <c r="E713" s="40"/>
      <c r="F713" s="243" t="s">
        <v>758</v>
      </c>
      <c r="G713" s="40"/>
      <c r="H713" s="40"/>
      <c r="I713" s="244"/>
      <c r="J713" s="40"/>
      <c r="K713" s="40"/>
      <c r="L713" s="44"/>
      <c r="M713" s="245"/>
      <c r="N713" s="246"/>
      <c r="O713" s="92"/>
      <c r="P713" s="92"/>
      <c r="Q713" s="92"/>
      <c r="R713" s="92"/>
      <c r="S713" s="92"/>
      <c r="T713" s="93"/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T713" s="17" t="s">
        <v>164</v>
      </c>
      <c r="AU713" s="17" t="s">
        <v>87</v>
      </c>
    </row>
    <row r="714" s="13" customFormat="1">
      <c r="A714" s="13"/>
      <c r="B714" s="247"/>
      <c r="C714" s="248"/>
      <c r="D714" s="242" t="s">
        <v>172</v>
      </c>
      <c r="E714" s="249" t="s">
        <v>1</v>
      </c>
      <c r="F714" s="250" t="s">
        <v>1343</v>
      </c>
      <c r="G714" s="248"/>
      <c r="H714" s="251">
        <v>334.39999999999998</v>
      </c>
      <c r="I714" s="252"/>
      <c r="J714" s="248"/>
      <c r="K714" s="248"/>
      <c r="L714" s="253"/>
      <c r="M714" s="254"/>
      <c r="N714" s="255"/>
      <c r="O714" s="255"/>
      <c r="P714" s="255"/>
      <c r="Q714" s="255"/>
      <c r="R714" s="255"/>
      <c r="S714" s="255"/>
      <c r="T714" s="256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57" t="s">
        <v>172</v>
      </c>
      <c r="AU714" s="257" t="s">
        <v>87</v>
      </c>
      <c r="AV714" s="13" t="s">
        <v>87</v>
      </c>
      <c r="AW714" s="13" t="s">
        <v>30</v>
      </c>
      <c r="AX714" s="13" t="s">
        <v>74</v>
      </c>
      <c r="AY714" s="257" t="s">
        <v>155</v>
      </c>
    </row>
    <row r="715" s="14" customFormat="1">
      <c r="A715" s="14"/>
      <c r="B715" s="258"/>
      <c r="C715" s="259"/>
      <c r="D715" s="242" t="s">
        <v>172</v>
      </c>
      <c r="E715" s="260" t="s">
        <v>1</v>
      </c>
      <c r="F715" s="261" t="s">
        <v>174</v>
      </c>
      <c r="G715" s="259"/>
      <c r="H715" s="262">
        <v>334.39999999999998</v>
      </c>
      <c r="I715" s="263"/>
      <c r="J715" s="259"/>
      <c r="K715" s="259"/>
      <c r="L715" s="264"/>
      <c r="M715" s="265"/>
      <c r="N715" s="266"/>
      <c r="O715" s="266"/>
      <c r="P715" s="266"/>
      <c r="Q715" s="266"/>
      <c r="R715" s="266"/>
      <c r="S715" s="266"/>
      <c r="T715" s="267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68" t="s">
        <v>172</v>
      </c>
      <c r="AU715" s="268" t="s">
        <v>87</v>
      </c>
      <c r="AV715" s="14" t="s">
        <v>162</v>
      </c>
      <c r="AW715" s="14" t="s">
        <v>30</v>
      </c>
      <c r="AX715" s="14" t="s">
        <v>81</v>
      </c>
      <c r="AY715" s="268" t="s">
        <v>155</v>
      </c>
    </row>
    <row r="716" s="2" customFormat="1" ht="33" customHeight="1">
      <c r="A716" s="38"/>
      <c r="B716" s="39"/>
      <c r="C716" s="228" t="s">
        <v>501</v>
      </c>
      <c r="D716" s="228" t="s">
        <v>158</v>
      </c>
      <c r="E716" s="229" t="s">
        <v>762</v>
      </c>
      <c r="F716" s="230" t="s">
        <v>763</v>
      </c>
      <c r="G716" s="231" t="s">
        <v>167</v>
      </c>
      <c r="H716" s="232">
        <v>88.930000000000007</v>
      </c>
      <c r="I716" s="233"/>
      <c r="J716" s="234">
        <f>ROUND(I716*H716,2)</f>
        <v>0</v>
      </c>
      <c r="K716" s="235"/>
      <c r="L716" s="44"/>
      <c r="M716" s="236" t="s">
        <v>1</v>
      </c>
      <c r="N716" s="237" t="s">
        <v>42</v>
      </c>
      <c r="O716" s="92"/>
      <c r="P716" s="238">
        <f>O716*H716</f>
        <v>0</v>
      </c>
      <c r="Q716" s="238">
        <v>0.00021000000000000001</v>
      </c>
      <c r="R716" s="238">
        <f>Q716*H716</f>
        <v>0.018675300000000002</v>
      </c>
      <c r="S716" s="238">
        <v>0</v>
      </c>
      <c r="T716" s="239">
        <f>S716*H716</f>
        <v>0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40" t="s">
        <v>193</v>
      </c>
      <c r="AT716" s="240" t="s">
        <v>158</v>
      </c>
      <c r="AU716" s="240" t="s">
        <v>87</v>
      </c>
      <c r="AY716" s="17" t="s">
        <v>155</v>
      </c>
      <c r="BE716" s="241">
        <f>IF(N716="základní",J716,0)</f>
        <v>0</v>
      </c>
      <c r="BF716" s="241">
        <f>IF(N716="snížená",J716,0)</f>
        <v>0</v>
      </c>
      <c r="BG716" s="241">
        <f>IF(N716="zákl. přenesená",J716,0)</f>
        <v>0</v>
      </c>
      <c r="BH716" s="241">
        <f>IF(N716="sníž. přenesená",J716,0)</f>
        <v>0</v>
      </c>
      <c r="BI716" s="241">
        <f>IF(N716="nulová",J716,0)</f>
        <v>0</v>
      </c>
      <c r="BJ716" s="17" t="s">
        <v>163</v>
      </c>
      <c r="BK716" s="241">
        <f>ROUND(I716*H716,2)</f>
        <v>0</v>
      </c>
      <c r="BL716" s="17" t="s">
        <v>193</v>
      </c>
      <c r="BM716" s="240" t="s">
        <v>1344</v>
      </c>
    </row>
    <row r="717" s="2" customFormat="1">
      <c r="A717" s="38"/>
      <c r="B717" s="39"/>
      <c r="C717" s="40"/>
      <c r="D717" s="242" t="s">
        <v>164</v>
      </c>
      <c r="E717" s="40"/>
      <c r="F717" s="243" t="s">
        <v>763</v>
      </c>
      <c r="G717" s="40"/>
      <c r="H717" s="40"/>
      <c r="I717" s="244"/>
      <c r="J717" s="40"/>
      <c r="K717" s="40"/>
      <c r="L717" s="44"/>
      <c r="M717" s="245"/>
      <c r="N717" s="246"/>
      <c r="O717" s="92"/>
      <c r="P717" s="92"/>
      <c r="Q717" s="92"/>
      <c r="R717" s="92"/>
      <c r="S717" s="92"/>
      <c r="T717" s="93"/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T717" s="17" t="s">
        <v>164</v>
      </c>
      <c r="AU717" s="17" t="s">
        <v>87</v>
      </c>
    </row>
    <row r="718" s="13" customFormat="1">
      <c r="A718" s="13"/>
      <c r="B718" s="247"/>
      <c r="C718" s="248"/>
      <c r="D718" s="242" t="s">
        <v>172</v>
      </c>
      <c r="E718" s="249" t="s">
        <v>1</v>
      </c>
      <c r="F718" s="250" t="s">
        <v>1345</v>
      </c>
      <c r="G718" s="248"/>
      <c r="H718" s="251">
        <v>88.930000000000007</v>
      </c>
      <c r="I718" s="252"/>
      <c r="J718" s="248"/>
      <c r="K718" s="248"/>
      <c r="L718" s="253"/>
      <c r="M718" s="254"/>
      <c r="N718" s="255"/>
      <c r="O718" s="255"/>
      <c r="P718" s="255"/>
      <c r="Q718" s="255"/>
      <c r="R718" s="255"/>
      <c r="S718" s="255"/>
      <c r="T718" s="256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57" t="s">
        <v>172</v>
      </c>
      <c r="AU718" s="257" t="s">
        <v>87</v>
      </c>
      <c r="AV718" s="13" t="s">
        <v>87</v>
      </c>
      <c r="AW718" s="13" t="s">
        <v>30</v>
      </c>
      <c r="AX718" s="13" t="s">
        <v>74</v>
      </c>
      <c r="AY718" s="257" t="s">
        <v>155</v>
      </c>
    </row>
    <row r="719" s="14" customFormat="1">
      <c r="A719" s="14"/>
      <c r="B719" s="258"/>
      <c r="C719" s="259"/>
      <c r="D719" s="242" t="s">
        <v>172</v>
      </c>
      <c r="E719" s="260" t="s">
        <v>1</v>
      </c>
      <c r="F719" s="261" t="s">
        <v>174</v>
      </c>
      <c r="G719" s="259"/>
      <c r="H719" s="262">
        <v>88.930000000000007</v>
      </c>
      <c r="I719" s="263"/>
      <c r="J719" s="259"/>
      <c r="K719" s="259"/>
      <c r="L719" s="264"/>
      <c r="M719" s="265"/>
      <c r="N719" s="266"/>
      <c r="O719" s="266"/>
      <c r="P719" s="266"/>
      <c r="Q719" s="266"/>
      <c r="R719" s="266"/>
      <c r="S719" s="266"/>
      <c r="T719" s="267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68" t="s">
        <v>172</v>
      </c>
      <c r="AU719" s="268" t="s">
        <v>87</v>
      </c>
      <c r="AV719" s="14" t="s">
        <v>162</v>
      </c>
      <c r="AW719" s="14" t="s">
        <v>30</v>
      </c>
      <c r="AX719" s="14" t="s">
        <v>81</v>
      </c>
      <c r="AY719" s="268" t="s">
        <v>155</v>
      </c>
    </row>
    <row r="720" s="2" customFormat="1" ht="33" customHeight="1">
      <c r="A720" s="38"/>
      <c r="B720" s="39"/>
      <c r="C720" s="228" t="s">
        <v>1346</v>
      </c>
      <c r="D720" s="228" t="s">
        <v>158</v>
      </c>
      <c r="E720" s="229" t="s">
        <v>765</v>
      </c>
      <c r="F720" s="230" t="s">
        <v>766</v>
      </c>
      <c r="G720" s="231" t="s">
        <v>167</v>
      </c>
      <c r="H720" s="232">
        <v>334.39999999999998</v>
      </c>
      <c r="I720" s="233"/>
      <c r="J720" s="234">
        <f>ROUND(I720*H720,2)</f>
        <v>0</v>
      </c>
      <c r="K720" s="235"/>
      <c r="L720" s="44"/>
      <c r="M720" s="236" t="s">
        <v>1</v>
      </c>
      <c r="N720" s="237" t="s">
        <v>42</v>
      </c>
      <c r="O720" s="92"/>
      <c r="P720" s="238">
        <f>O720*H720</f>
        <v>0</v>
      </c>
      <c r="Q720" s="238">
        <v>0.00029</v>
      </c>
      <c r="R720" s="238">
        <f>Q720*H720</f>
        <v>0.096975999999999993</v>
      </c>
      <c r="S720" s="238">
        <v>0</v>
      </c>
      <c r="T720" s="239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40" t="s">
        <v>193</v>
      </c>
      <c r="AT720" s="240" t="s">
        <v>158</v>
      </c>
      <c r="AU720" s="240" t="s">
        <v>87</v>
      </c>
      <c r="AY720" s="17" t="s">
        <v>155</v>
      </c>
      <c r="BE720" s="241">
        <f>IF(N720="základní",J720,0)</f>
        <v>0</v>
      </c>
      <c r="BF720" s="241">
        <f>IF(N720="snížená",J720,0)</f>
        <v>0</v>
      </c>
      <c r="BG720" s="241">
        <f>IF(N720="zákl. přenesená",J720,0)</f>
        <v>0</v>
      </c>
      <c r="BH720" s="241">
        <f>IF(N720="sníž. přenesená",J720,0)</f>
        <v>0</v>
      </c>
      <c r="BI720" s="241">
        <f>IF(N720="nulová",J720,0)</f>
        <v>0</v>
      </c>
      <c r="BJ720" s="17" t="s">
        <v>163</v>
      </c>
      <c r="BK720" s="241">
        <f>ROUND(I720*H720,2)</f>
        <v>0</v>
      </c>
      <c r="BL720" s="17" t="s">
        <v>193</v>
      </c>
      <c r="BM720" s="240" t="s">
        <v>1347</v>
      </c>
    </row>
    <row r="721" s="2" customFormat="1">
      <c r="A721" s="38"/>
      <c r="B721" s="39"/>
      <c r="C721" s="40"/>
      <c r="D721" s="242" t="s">
        <v>164</v>
      </c>
      <c r="E721" s="40"/>
      <c r="F721" s="243" t="s">
        <v>766</v>
      </c>
      <c r="G721" s="40"/>
      <c r="H721" s="40"/>
      <c r="I721" s="244"/>
      <c r="J721" s="40"/>
      <c r="K721" s="40"/>
      <c r="L721" s="44"/>
      <c r="M721" s="245"/>
      <c r="N721" s="246"/>
      <c r="O721" s="92"/>
      <c r="P721" s="92"/>
      <c r="Q721" s="92"/>
      <c r="R721" s="92"/>
      <c r="S721" s="92"/>
      <c r="T721" s="93"/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T721" s="17" t="s">
        <v>164</v>
      </c>
      <c r="AU721" s="17" t="s">
        <v>87</v>
      </c>
    </row>
    <row r="722" s="13" customFormat="1">
      <c r="A722" s="13"/>
      <c r="B722" s="247"/>
      <c r="C722" s="248"/>
      <c r="D722" s="242" t="s">
        <v>172</v>
      </c>
      <c r="E722" s="249" t="s">
        <v>1</v>
      </c>
      <c r="F722" s="250" t="s">
        <v>1343</v>
      </c>
      <c r="G722" s="248"/>
      <c r="H722" s="251">
        <v>334.39999999999998</v>
      </c>
      <c r="I722" s="252"/>
      <c r="J722" s="248"/>
      <c r="K722" s="248"/>
      <c r="L722" s="253"/>
      <c r="M722" s="254"/>
      <c r="N722" s="255"/>
      <c r="O722" s="255"/>
      <c r="P722" s="255"/>
      <c r="Q722" s="255"/>
      <c r="R722" s="255"/>
      <c r="S722" s="255"/>
      <c r="T722" s="256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57" t="s">
        <v>172</v>
      </c>
      <c r="AU722" s="257" t="s">
        <v>87</v>
      </c>
      <c r="AV722" s="13" t="s">
        <v>87</v>
      </c>
      <c r="AW722" s="13" t="s">
        <v>30</v>
      </c>
      <c r="AX722" s="13" t="s">
        <v>74</v>
      </c>
      <c r="AY722" s="257" t="s">
        <v>155</v>
      </c>
    </row>
    <row r="723" s="14" customFormat="1">
      <c r="A723" s="14"/>
      <c r="B723" s="258"/>
      <c r="C723" s="259"/>
      <c r="D723" s="242" t="s">
        <v>172</v>
      </c>
      <c r="E723" s="260" t="s">
        <v>1</v>
      </c>
      <c r="F723" s="261" t="s">
        <v>174</v>
      </c>
      <c r="G723" s="259"/>
      <c r="H723" s="262">
        <v>334.39999999999998</v>
      </c>
      <c r="I723" s="263"/>
      <c r="J723" s="259"/>
      <c r="K723" s="259"/>
      <c r="L723" s="264"/>
      <c r="M723" s="265"/>
      <c r="N723" s="266"/>
      <c r="O723" s="266"/>
      <c r="P723" s="266"/>
      <c r="Q723" s="266"/>
      <c r="R723" s="266"/>
      <c r="S723" s="266"/>
      <c r="T723" s="267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68" t="s">
        <v>172</v>
      </c>
      <c r="AU723" s="268" t="s">
        <v>87</v>
      </c>
      <c r="AV723" s="14" t="s">
        <v>162</v>
      </c>
      <c r="AW723" s="14" t="s">
        <v>30</v>
      </c>
      <c r="AX723" s="14" t="s">
        <v>81</v>
      </c>
      <c r="AY723" s="268" t="s">
        <v>155</v>
      </c>
    </row>
    <row r="724" s="2" customFormat="1" ht="21.75" customHeight="1">
      <c r="A724" s="38"/>
      <c r="B724" s="39"/>
      <c r="C724" s="228" t="s">
        <v>505</v>
      </c>
      <c r="D724" s="228" t="s">
        <v>158</v>
      </c>
      <c r="E724" s="229" t="s">
        <v>769</v>
      </c>
      <c r="F724" s="230" t="s">
        <v>770</v>
      </c>
      <c r="G724" s="231" t="s">
        <v>167</v>
      </c>
      <c r="H724" s="232">
        <v>88.930000000000007</v>
      </c>
      <c r="I724" s="233"/>
      <c r="J724" s="234">
        <f>ROUND(I724*H724,2)</f>
        <v>0</v>
      </c>
      <c r="K724" s="235"/>
      <c r="L724" s="44"/>
      <c r="M724" s="236" t="s">
        <v>1</v>
      </c>
      <c r="N724" s="237" t="s">
        <v>42</v>
      </c>
      <c r="O724" s="92"/>
      <c r="P724" s="238">
        <f>O724*H724</f>
        <v>0</v>
      </c>
      <c r="Q724" s="238">
        <v>0.00033</v>
      </c>
      <c r="R724" s="238">
        <f>Q724*H724</f>
        <v>0.029346900000000002</v>
      </c>
      <c r="S724" s="238">
        <v>0</v>
      </c>
      <c r="T724" s="239">
        <f>S724*H724</f>
        <v>0</v>
      </c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R724" s="240" t="s">
        <v>193</v>
      </c>
      <c r="AT724" s="240" t="s">
        <v>158</v>
      </c>
      <c r="AU724" s="240" t="s">
        <v>87</v>
      </c>
      <c r="AY724" s="17" t="s">
        <v>155</v>
      </c>
      <c r="BE724" s="241">
        <f>IF(N724="základní",J724,0)</f>
        <v>0</v>
      </c>
      <c r="BF724" s="241">
        <f>IF(N724="snížená",J724,0)</f>
        <v>0</v>
      </c>
      <c r="BG724" s="241">
        <f>IF(N724="zákl. přenesená",J724,0)</f>
        <v>0</v>
      </c>
      <c r="BH724" s="241">
        <f>IF(N724="sníž. přenesená",J724,0)</f>
        <v>0</v>
      </c>
      <c r="BI724" s="241">
        <f>IF(N724="nulová",J724,0)</f>
        <v>0</v>
      </c>
      <c r="BJ724" s="17" t="s">
        <v>163</v>
      </c>
      <c r="BK724" s="241">
        <f>ROUND(I724*H724,2)</f>
        <v>0</v>
      </c>
      <c r="BL724" s="17" t="s">
        <v>193</v>
      </c>
      <c r="BM724" s="240" t="s">
        <v>1348</v>
      </c>
    </row>
    <row r="725" s="2" customFormat="1">
      <c r="A725" s="38"/>
      <c r="B725" s="39"/>
      <c r="C725" s="40"/>
      <c r="D725" s="242" t="s">
        <v>164</v>
      </c>
      <c r="E725" s="40"/>
      <c r="F725" s="243" t="s">
        <v>770</v>
      </c>
      <c r="G725" s="40"/>
      <c r="H725" s="40"/>
      <c r="I725" s="244"/>
      <c r="J725" s="40"/>
      <c r="K725" s="40"/>
      <c r="L725" s="44"/>
      <c r="M725" s="245"/>
      <c r="N725" s="246"/>
      <c r="O725" s="92"/>
      <c r="P725" s="92"/>
      <c r="Q725" s="92"/>
      <c r="R725" s="92"/>
      <c r="S725" s="92"/>
      <c r="T725" s="93"/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T725" s="17" t="s">
        <v>164</v>
      </c>
      <c r="AU725" s="17" t="s">
        <v>87</v>
      </c>
    </row>
    <row r="726" s="13" customFormat="1">
      <c r="A726" s="13"/>
      <c r="B726" s="247"/>
      <c r="C726" s="248"/>
      <c r="D726" s="242" t="s">
        <v>172</v>
      </c>
      <c r="E726" s="249" t="s">
        <v>1</v>
      </c>
      <c r="F726" s="250" t="s">
        <v>1345</v>
      </c>
      <c r="G726" s="248"/>
      <c r="H726" s="251">
        <v>88.930000000000007</v>
      </c>
      <c r="I726" s="252"/>
      <c r="J726" s="248"/>
      <c r="K726" s="248"/>
      <c r="L726" s="253"/>
      <c r="M726" s="254"/>
      <c r="N726" s="255"/>
      <c r="O726" s="255"/>
      <c r="P726" s="255"/>
      <c r="Q726" s="255"/>
      <c r="R726" s="255"/>
      <c r="S726" s="255"/>
      <c r="T726" s="256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57" t="s">
        <v>172</v>
      </c>
      <c r="AU726" s="257" t="s">
        <v>87</v>
      </c>
      <c r="AV726" s="13" t="s">
        <v>87</v>
      </c>
      <c r="AW726" s="13" t="s">
        <v>30</v>
      </c>
      <c r="AX726" s="13" t="s">
        <v>74</v>
      </c>
      <c r="AY726" s="257" t="s">
        <v>155</v>
      </c>
    </row>
    <row r="727" s="14" customFormat="1">
      <c r="A727" s="14"/>
      <c r="B727" s="258"/>
      <c r="C727" s="259"/>
      <c r="D727" s="242" t="s">
        <v>172</v>
      </c>
      <c r="E727" s="260" t="s">
        <v>1</v>
      </c>
      <c r="F727" s="261" t="s">
        <v>174</v>
      </c>
      <c r="G727" s="259"/>
      <c r="H727" s="262">
        <v>88.930000000000007</v>
      </c>
      <c r="I727" s="263"/>
      <c r="J727" s="259"/>
      <c r="K727" s="259"/>
      <c r="L727" s="264"/>
      <c r="M727" s="265"/>
      <c r="N727" s="266"/>
      <c r="O727" s="266"/>
      <c r="P727" s="266"/>
      <c r="Q727" s="266"/>
      <c r="R727" s="266"/>
      <c r="S727" s="266"/>
      <c r="T727" s="267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68" t="s">
        <v>172</v>
      </c>
      <c r="AU727" s="268" t="s">
        <v>87</v>
      </c>
      <c r="AV727" s="14" t="s">
        <v>162</v>
      </c>
      <c r="AW727" s="14" t="s">
        <v>30</v>
      </c>
      <c r="AX727" s="14" t="s">
        <v>81</v>
      </c>
      <c r="AY727" s="268" t="s">
        <v>155</v>
      </c>
    </row>
    <row r="728" s="12" customFormat="1" ht="25.92" customHeight="1">
      <c r="A728" s="12"/>
      <c r="B728" s="212"/>
      <c r="C728" s="213"/>
      <c r="D728" s="214" t="s">
        <v>73</v>
      </c>
      <c r="E728" s="215" t="s">
        <v>772</v>
      </c>
      <c r="F728" s="215" t="s">
        <v>773</v>
      </c>
      <c r="G728" s="213"/>
      <c r="H728" s="213"/>
      <c r="I728" s="216"/>
      <c r="J728" s="217">
        <f>BK728</f>
        <v>0</v>
      </c>
      <c r="K728" s="213"/>
      <c r="L728" s="218"/>
      <c r="M728" s="219"/>
      <c r="N728" s="220"/>
      <c r="O728" s="220"/>
      <c r="P728" s="221">
        <f>SUM(P729:P730)</f>
        <v>0</v>
      </c>
      <c r="Q728" s="220"/>
      <c r="R728" s="221">
        <f>SUM(R729:R730)</f>
        <v>0</v>
      </c>
      <c r="S728" s="220"/>
      <c r="T728" s="222">
        <f>SUM(T729:T730)</f>
        <v>0</v>
      </c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R728" s="223" t="s">
        <v>162</v>
      </c>
      <c r="AT728" s="224" t="s">
        <v>73</v>
      </c>
      <c r="AU728" s="224" t="s">
        <v>74</v>
      </c>
      <c r="AY728" s="223" t="s">
        <v>155</v>
      </c>
      <c r="BK728" s="225">
        <f>SUM(BK729:BK730)</f>
        <v>0</v>
      </c>
    </row>
    <row r="729" s="2" customFormat="1" ht="33" customHeight="1">
      <c r="A729" s="38"/>
      <c r="B729" s="39"/>
      <c r="C729" s="228" t="s">
        <v>1349</v>
      </c>
      <c r="D729" s="228" t="s">
        <v>158</v>
      </c>
      <c r="E729" s="229" t="s">
        <v>774</v>
      </c>
      <c r="F729" s="230" t="s">
        <v>775</v>
      </c>
      <c r="G729" s="231" t="s">
        <v>776</v>
      </c>
      <c r="H729" s="232">
        <v>20</v>
      </c>
      <c r="I729" s="233"/>
      <c r="J729" s="234">
        <f>ROUND(I729*H729,2)</f>
        <v>0</v>
      </c>
      <c r="K729" s="235"/>
      <c r="L729" s="44"/>
      <c r="M729" s="236" t="s">
        <v>1</v>
      </c>
      <c r="N729" s="237" t="s">
        <v>42</v>
      </c>
      <c r="O729" s="92"/>
      <c r="P729" s="238">
        <f>O729*H729</f>
        <v>0</v>
      </c>
      <c r="Q729" s="238">
        <v>0</v>
      </c>
      <c r="R729" s="238">
        <f>Q729*H729</f>
        <v>0</v>
      </c>
      <c r="S729" s="238">
        <v>0</v>
      </c>
      <c r="T729" s="239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40" t="s">
        <v>777</v>
      </c>
      <c r="AT729" s="240" t="s">
        <v>158</v>
      </c>
      <c r="AU729" s="240" t="s">
        <v>81</v>
      </c>
      <c r="AY729" s="17" t="s">
        <v>155</v>
      </c>
      <c r="BE729" s="241">
        <f>IF(N729="základní",J729,0)</f>
        <v>0</v>
      </c>
      <c r="BF729" s="241">
        <f>IF(N729="snížená",J729,0)</f>
        <v>0</v>
      </c>
      <c r="BG729" s="241">
        <f>IF(N729="zákl. přenesená",J729,0)</f>
        <v>0</v>
      </c>
      <c r="BH729" s="241">
        <f>IF(N729="sníž. přenesená",J729,0)</f>
        <v>0</v>
      </c>
      <c r="BI729" s="241">
        <f>IF(N729="nulová",J729,0)</f>
        <v>0</v>
      </c>
      <c r="BJ729" s="17" t="s">
        <v>163</v>
      </c>
      <c r="BK729" s="241">
        <f>ROUND(I729*H729,2)</f>
        <v>0</v>
      </c>
      <c r="BL729" s="17" t="s">
        <v>777</v>
      </c>
      <c r="BM729" s="240" t="s">
        <v>1350</v>
      </c>
    </row>
    <row r="730" s="2" customFormat="1">
      <c r="A730" s="38"/>
      <c r="B730" s="39"/>
      <c r="C730" s="40"/>
      <c r="D730" s="242" t="s">
        <v>164</v>
      </c>
      <c r="E730" s="40"/>
      <c r="F730" s="243" t="s">
        <v>775</v>
      </c>
      <c r="G730" s="40"/>
      <c r="H730" s="40"/>
      <c r="I730" s="244"/>
      <c r="J730" s="40"/>
      <c r="K730" s="40"/>
      <c r="L730" s="44"/>
      <c r="M730" s="281"/>
      <c r="N730" s="282"/>
      <c r="O730" s="283"/>
      <c r="P730" s="283"/>
      <c r="Q730" s="283"/>
      <c r="R730" s="283"/>
      <c r="S730" s="283"/>
      <c r="T730" s="284"/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T730" s="17" t="s">
        <v>164</v>
      </c>
      <c r="AU730" s="17" t="s">
        <v>81</v>
      </c>
    </row>
    <row r="731" s="2" customFormat="1" ht="6.96" customHeight="1">
      <c r="A731" s="38"/>
      <c r="B731" s="67"/>
      <c r="C731" s="68"/>
      <c r="D731" s="68"/>
      <c r="E731" s="68"/>
      <c r="F731" s="68"/>
      <c r="G731" s="68"/>
      <c r="H731" s="68"/>
      <c r="I731" s="68"/>
      <c r="J731" s="68"/>
      <c r="K731" s="68"/>
      <c r="L731" s="44"/>
      <c r="M731" s="38"/>
      <c r="O731" s="38"/>
      <c r="P731" s="38"/>
      <c r="Q731" s="38"/>
      <c r="R731" s="38"/>
      <c r="S731" s="38"/>
      <c r="T731" s="38"/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</row>
  </sheetData>
  <sheetProtection sheet="1" autoFilter="0" formatColumns="0" formatRows="0" objects="1" scenarios="1" spinCount="100000" saltValue="GFwbrzREwto6Wa/jOUlFgELmavfHeEjeLEP53HtmTyWdm6YmmFP8lTWMQlYruy6Z5a3VVhxAS6ZrusKB1VNC9A==" hashValue="eXBax40o/gDr7PW2JXN4J3BJHkv7/EUeDcK2gdJOCm8lR3SZ2v87X0n94lBi9SW8S75F2EcoYpuf1ELHK86ERg==" algorithmName="SHA-512" password="CC35"/>
  <autoFilter ref="C145:K7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4:H134"/>
    <mergeCell ref="E136:H136"/>
    <mergeCell ref="E138:H13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81</v>
      </c>
    </row>
    <row r="4" s="1" customFormat="1" ht="24.96" customHeight="1">
      <c r="B4" s="20"/>
      <c r="D4" s="149" t="s">
        <v>109</v>
      </c>
      <c r="L4" s="20"/>
      <c r="M4" s="15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Nýrsko ON - oprava bytových jednotek</v>
      </c>
      <c r="F7" s="151"/>
      <c r="G7" s="151"/>
      <c r="H7" s="151"/>
      <c r="L7" s="20"/>
    </row>
    <row r="8" s="1" customFormat="1" ht="12" customHeight="1">
      <c r="B8" s="20"/>
      <c r="D8" s="151" t="s">
        <v>110</v>
      </c>
      <c r="L8" s="20"/>
    </row>
    <row r="9" s="2" customFormat="1" ht="16.5" customHeight="1">
      <c r="A9" s="38"/>
      <c r="B9" s="44"/>
      <c r="C9" s="38"/>
      <c r="D9" s="38"/>
      <c r="E9" s="152" t="s">
        <v>1133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112</v>
      </c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779</v>
      </c>
      <c r="F11" s="38"/>
      <c r="G11" s="38"/>
      <c r="H11" s="38"/>
      <c r="I11" s="38"/>
      <c r="J11" s="38"/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2" t="s">
        <v>1</v>
      </c>
      <c r="G13" s="38"/>
      <c r="H13" s="38"/>
      <c r="I13" s="151" t="s">
        <v>19</v>
      </c>
      <c r="J13" s="142" t="s">
        <v>1</v>
      </c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2" t="s">
        <v>21</v>
      </c>
      <c r="G14" s="38"/>
      <c r="H14" s="38"/>
      <c r="I14" s="151" t="s">
        <v>22</v>
      </c>
      <c r="J14" s="154" t="str">
        <f>'Rekapitulace stavby'!AN8</f>
        <v>2. 4. 2021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2" t="str">
        <f>IF('Rekapitulace stavby'!AN10="","",'Rekapitulace stavby'!AN10)</f>
        <v/>
      </c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2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2" t="str">
        <f>IF('Rekapitulace stavby'!AN11="","",'Rekapitulace stavby'!AN11)</f>
        <v/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2"/>
      <c r="G20" s="142"/>
      <c r="H20" s="142"/>
      <c r="I20" s="151" t="s">
        <v>26</v>
      </c>
      <c r="J20" s="33" t="str">
        <f>'Rekapitulace stavby'!AN14</f>
        <v>Vyplň údaj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2" t="str">
        <f>IF('Rekapitulace stavby'!AN16="","",'Rekapitulace stavby'!AN16)</f>
        <v/>
      </c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2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2" t="str">
        <f>IF('Rekapitulace stavby'!AN17="","",'Rekapitulace stavby'!AN17)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2" t="str">
        <f>IF('Rekapitulace stavby'!AN19="","",'Rekapitulace stavby'!AN19)</f>
        <v/>
      </c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2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2" t="str">
        <f>IF('Rekapitulace stavby'!AN20="","",'Rekapitulace stavby'!AN20)</f>
        <v/>
      </c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34</v>
      </c>
      <c r="E32" s="38"/>
      <c r="F32" s="38"/>
      <c r="G32" s="38"/>
      <c r="H32" s="38"/>
      <c r="I32" s="38"/>
      <c r="J32" s="161">
        <f>ROUND(J127, 2)</f>
        <v>0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36</v>
      </c>
      <c r="G34" s="38"/>
      <c r="H34" s="38"/>
      <c r="I34" s="162" t="s">
        <v>35</v>
      </c>
      <c r="J34" s="162" t="s">
        <v>37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38</v>
      </c>
      <c r="E35" s="151" t="s">
        <v>39</v>
      </c>
      <c r="F35" s="164">
        <f>ROUND((SUM(BE127:BE238)),  2)</f>
        <v>0</v>
      </c>
      <c r="G35" s="38"/>
      <c r="H35" s="38"/>
      <c r="I35" s="165">
        <v>0.20999999999999999</v>
      </c>
      <c r="J35" s="164">
        <f>ROUND(((SUM(BE127:BE238))*I35),  2)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40</v>
      </c>
      <c r="F36" s="164">
        <f>ROUND((SUM(BF127:BF238)),  2)</f>
        <v>0</v>
      </c>
      <c r="G36" s="38"/>
      <c r="H36" s="38"/>
      <c r="I36" s="165">
        <v>0.14999999999999999</v>
      </c>
      <c r="J36" s="164">
        <f>ROUND(((SUM(BF127:BF238))*I36),  2)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1" t="s">
        <v>38</v>
      </c>
      <c r="E37" s="151" t="s">
        <v>41</v>
      </c>
      <c r="F37" s="164">
        <f>ROUND((SUM(BG127:BG238)),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42</v>
      </c>
      <c r="F38" s="164">
        <f>ROUND((SUM(BH127:BH238)),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43</v>
      </c>
      <c r="F39" s="164">
        <f>ROUND((SUM(BI127:BI238)),  2)</f>
        <v>0</v>
      </c>
      <c r="G39" s="38"/>
      <c r="H39" s="38"/>
      <c r="I39" s="165">
        <v>0</v>
      </c>
      <c r="J39" s="164">
        <f>0</f>
        <v>0</v>
      </c>
      <c r="K39" s="38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44</v>
      </c>
      <c r="E41" s="168"/>
      <c r="F41" s="168"/>
      <c r="G41" s="169" t="s">
        <v>45</v>
      </c>
      <c r="H41" s="170" t="s">
        <v>46</v>
      </c>
      <c r="I41" s="168"/>
      <c r="J41" s="171">
        <f>SUM(J32:J39)</f>
        <v>0</v>
      </c>
      <c r="K41" s="172"/>
      <c r="L41" s="6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Nýrsko ON - oprava bytových jednotek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1133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112</v>
      </c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7" t="str">
        <f>E11</f>
        <v xml:space="preserve">PS 02 - Vytápění </v>
      </c>
      <c r="F89" s="40"/>
      <c r="G89" s="40"/>
      <c r="H89" s="40"/>
      <c r="I89" s="40"/>
      <c r="J89" s="40"/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80" t="str">
        <f>IF(J14="","",J14)</f>
        <v>2. 4. 2021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115</v>
      </c>
      <c r="D96" s="186"/>
      <c r="E96" s="186"/>
      <c r="F96" s="186"/>
      <c r="G96" s="186"/>
      <c r="H96" s="186"/>
      <c r="I96" s="186"/>
      <c r="J96" s="187" t="s">
        <v>116</v>
      </c>
      <c r="K96" s="186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117</v>
      </c>
      <c r="D98" s="40"/>
      <c r="E98" s="40"/>
      <c r="F98" s="40"/>
      <c r="G98" s="40"/>
      <c r="H98" s="40"/>
      <c r="I98" s="40"/>
      <c r="J98" s="111">
        <f>J127</f>
        <v>0</v>
      </c>
      <c r="K98" s="40"/>
      <c r="L98" s="6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118</v>
      </c>
    </row>
    <row r="99" s="9" customFormat="1" ht="24.96" customHeight="1">
      <c r="A99" s="9"/>
      <c r="B99" s="189"/>
      <c r="C99" s="190"/>
      <c r="D99" s="191" t="s">
        <v>780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781</v>
      </c>
      <c r="E100" s="197"/>
      <c r="F100" s="197"/>
      <c r="G100" s="197"/>
      <c r="H100" s="197"/>
      <c r="I100" s="197"/>
      <c r="J100" s="198">
        <f>J129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782</v>
      </c>
      <c r="E101" s="197"/>
      <c r="F101" s="197"/>
      <c r="G101" s="197"/>
      <c r="H101" s="197"/>
      <c r="I101" s="197"/>
      <c r="J101" s="198">
        <f>J150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783</v>
      </c>
      <c r="E102" s="197"/>
      <c r="F102" s="197"/>
      <c r="G102" s="197"/>
      <c r="H102" s="197"/>
      <c r="I102" s="197"/>
      <c r="J102" s="198">
        <f>J175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784</v>
      </c>
      <c r="E103" s="197"/>
      <c r="F103" s="197"/>
      <c r="G103" s="197"/>
      <c r="H103" s="197"/>
      <c r="I103" s="197"/>
      <c r="J103" s="198">
        <f>J190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785</v>
      </c>
      <c r="E104" s="197"/>
      <c r="F104" s="197"/>
      <c r="G104" s="197"/>
      <c r="H104" s="197"/>
      <c r="I104" s="197"/>
      <c r="J104" s="198">
        <f>J215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9"/>
      <c r="C105" s="190"/>
      <c r="D105" s="191" t="s">
        <v>139</v>
      </c>
      <c r="E105" s="192"/>
      <c r="F105" s="192"/>
      <c r="G105" s="192"/>
      <c r="H105" s="192"/>
      <c r="I105" s="192"/>
      <c r="J105" s="193">
        <f>J232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4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140</v>
      </c>
      <c r="D112" s="40"/>
      <c r="E112" s="40"/>
      <c r="F112" s="40"/>
      <c r="G112" s="40"/>
      <c r="H112" s="40"/>
      <c r="I112" s="40"/>
      <c r="J112" s="40"/>
      <c r="K112" s="4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4" t="str">
        <f>E7</f>
        <v>Nýrsko ON - oprava bytových jednotek</v>
      </c>
      <c r="F115" s="32"/>
      <c r="G115" s="32"/>
      <c r="H115" s="32"/>
      <c r="I115" s="40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110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84" t="s">
        <v>1133</v>
      </c>
      <c r="F117" s="40"/>
      <c r="G117" s="40"/>
      <c r="H117" s="40"/>
      <c r="I117" s="40"/>
      <c r="J117" s="40"/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112</v>
      </c>
      <c r="D118" s="40"/>
      <c r="E118" s="40"/>
      <c r="F118" s="40"/>
      <c r="G118" s="40"/>
      <c r="H118" s="40"/>
      <c r="I118" s="40"/>
      <c r="J118" s="40"/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7" t="str">
        <f>E11</f>
        <v xml:space="preserve">PS 02 - Vytápění </v>
      </c>
      <c r="F119" s="40"/>
      <c r="G119" s="40"/>
      <c r="H119" s="40"/>
      <c r="I119" s="40"/>
      <c r="J119" s="40"/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 xml:space="preserve"> </v>
      </c>
      <c r="G121" s="40"/>
      <c r="H121" s="40"/>
      <c r="I121" s="32" t="s">
        <v>22</v>
      </c>
      <c r="J121" s="80" t="str">
        <f>IF(J14="","",J14)</f>
        <v>2. 4. 2021</v>
      </c>
      <c r="K121" s="4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E17</f>
        <v xml:space="preserve"> </v>
      </c>
      <c r="G123" s="40"/>
      <c r="H123" s="40"/>
      <c r="I123" s="32" t="s">
        <v>29</v>
      </c>
      <c r="J123" s="36" t="str">
        <f>E23</f>
        <v xml:space="preserve"> </v>
      </c>
      <c r="K123" s="40"/>
      <c r="L123" s="64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IF(E20="","",E20)</f>
        <v>Vyplň údaj</v>
      </c>
      <c r="G124" s="40"/>
      <c r="H124" s="40"/>
      <c r="I124" s="32" t="s">
        <v>31</v>
      </c>
      <c r="J124" s="36" t="str">
        <f>E26</f>
        <v xml:space="preserve"> </v>
      </c>
      <c r="K124" s="40"/>
      <c r="L124" s="64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4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200"/>
      <c r="B126" s="201"/>
      <c r="C126" s="202" t="s">
        <v>141</v>
      </c>
      <c r="D126" s="203" t="s">
        <v>59</v>
      </c>
      <c r="E126" s="203" t="s">
        <v>55</v>
      </c>
      <c r="F126" s="203" t="s">
        <v>56</v>
      </c>
      <c r="G126" s="203" t="s">
        <v>142</v>
      </c>
      <c r="H126" s="203" t="s">
        <v>143</v>
      </c>
      <c r="I126" s="203" t="s">
        <v>144</v>
      </c>
      <c r="J126" s="204" t="s">
        <v>116</v>
      </c>
      <c r="K126" s="205" t="s">
        <v>145</v>
      </c>
      <c r="L126" s="206"/>
      <c r="M126" s="101" t="s">
        <v>1</v>
      </c>
      <c r="N126" s="102" t="s">
        <v>38</v>
      </c>
      <c r="O126" s="102" t="s">
        <v>146</v>
      </c>
      <c r="P126" s="102" t="s">
        <v>147</v>
      </c>
      <c r="Q126" s="102" t="s">
        <v>148</v>
      </c>
      <c r="R126" s="102" t="s">
        <v>149</v>
      </c>
      <c r="S126" s="102" t="s">
        <v>150</v>
      </c>
      <c r="T126" s="103" t="s">
        <v>151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8"/>
      <c r="B127" s="39"/>
      <c r="C127" s="108" t="s">
        <v>152</v>
      </c>
      <c r="D127" s="40"/>
      <c r="E127" s="40"/>
      <c r="F127" s="40"/>
      <c r="G127" s="40"/>
      <c r="H127" s="40"/>
      <c r="I127" s="40"/>
      <c r="J127" s="207">
        <f>BK127</f>
        <v>0</v>
      </c>
      <c r="K127" s="40"/>
      <c r="L127" s="44"/>
      <c r="M127" s="104"/>
      <c r="N127" s="208"/>
      <c r="O127" s="105"/>
      <c r="P127" s="209">
        <f>P128+P232</f>
        <v>0</v>
      </c>
      <c r="Q127" s="105"/>
      <c r="R127" s="209">
        <f>R128+R232</f>
        <v>0.21294999999999997</v>
      </c>
      <c r="S127" s="105"/>
      <c r="T127" s="210">
        <f>T128+T232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73</v>
      </c>
      <c r="AU127" s="17" t="s">
        <v>118</v>
      </c>
      <c r="BK127" s="211">
        <f>BK128+BK232</f>
        <v>0</v>
      </c>
    </row>
    <row r="128" s="12" customFormat="1" ht="25.92" customHeight="1">
      <c r="A128" s="12"/>
      <c r="B128" s="212"/>
      <c r="C128" s="213"/>
      <c r="D128" s="214" t="s">
        <v>73</v>
      </c>
      <c r="E128" s="215" t="s">
        <v>345</v>
      </c>
      <c r="F128" s="215" t="s">
        <v>786</v>
      </c>
      <c r="G128" s="213"/>
      <c r="H128" s="213"/>
      <c r="I128" s="216"/>
      <c r="J128" s="217">
        <f>BK128</f>
        <v>0</v>
      </c>
      <c r="K128" s="213"/>
      <c r="L128" s="218"/>
      <c r="M128" s="219"/>
      <c r="N128" s="220"/>
      <c r="O128" s="220"/>
      <c r="P128" s="221">
        <f>P129+P150+P175+P190+P215</f>
        <v>0</v>
      </c>
      <c r="Q128" s="220"/>
      <c r="R128" s="221">
        <f>R129+R150+R175+R190+R215</f>
        <v>0.21294999999999997</v>
      </c>
      <c r="S128" s="220"/>
      <c r="T128" s="222">
        <f>T129+T150+T175+T190+T215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87</v>
      </c>
      <c r="AT128" s="224" t="s">
        <v>73</v>
      </c>
      <c r="AU128" s="224" t="s">
        <v>74</v>
      </c>
      <c r="AY128" s="223" t="s">
        <v>155</v>
      </c>
      <c r="BK128" s="225">
        <f>BK129+BK150+BK175+BK190+BK215</f>
        <v>0</v>
      </c>
    </row>
    <row r="129" s="12" customFormat="1" ht="22.8" customHeight="1">
      <c r="A129" s="12"/>
      <c r="B129" s="212"/>
      <c r="C129" s="213"/>
      <c r="D129" s="214" t="s">
        <v>73</v>
      </c>
      <c r="E129" s="226" t="s">
        <v>787</v>
      </c>
      <c r="F129" s="226" t="s">
        <v>788</v>
      </c>
      <c r="G129" s="213"/>
      <c r="H129" s="213"/>
      <c r="I129" s="216"/>
      <c r="J129" s="227">
        <f>BK129</f>
        <v>0</v>
      </c>
      <c r="K129" s="213"/>
      <c r="L129" s="218"/>
      <c r="M129" s="219"/>
      <c r="N129" s="220"/>
      <c r="O129" s="220"/>
      <c r="P129" s="221">
        <f>SUM(P130:P149)</f>
        <v>0</v>
      </c>
      <c r="Q129" s="220"/>
      <c r="R129" s="221">
        <f>SUM(R130:R149)</f>
        <v>0.0047300000000000007</v>
      </c>
      <c r="S129" s="220"/>
      <c r="T129" s="222">
        <f>SUM(T130:T149)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87</v>
      </c>
      <c r="AT129" s="224" t="s">
        <v>73</v>
      </c>
      <c r="AU129" s="224" t="s">
        <v>81</v>
      </c>
      <c r="AY129" s="223" t="s">
        <v>155</v>
      </c>
      <c r="BK129" s="225">
        <f>SUM(BK130:BK149)</f>
        <v>0</v>
      </c>
    </row>
    <row r="130" s="2" customFormat="1" ht="16.5" customHeight="1">
      <c r="A130" s="38"/>
      <c r="B130" s="39"/>
      <c r="C130" s="228" t="s">
        <v>81</v>
      </c>
      <c r="D130" s="228" t="s">
        <v>158</v>
      </c>
      <c r="E130" s="229" t="s">
        <v>789</v>
      </c>
      <c r="F130" s="230" t="s">
        <v>790</v>
      </c>
      <c r="G130" s="231" t="s">
        <v>170</v>
      </c>
      <c r="H130" s="232">
        <v>1</v>
      </c>
      <c r="I130" s="233"/>
      <c r="J130" s="234">
        <f>ROUND(I130*H130,2)</f>
        <v>0</v>
      </c>
      <c r="K130" s="235"/>
      <c r="L130" s="44"/>
      <c r="M130" s="236" t="s">
        <v>1</v>
      </c>
      <c r="N130" s="237" t="s">
        <v>42</v>
      </c>
      <c r="O130" s="92"/>
      <c r="P130" s="238">
        <f>O130*H130</f>
        <v>0</v>
      </c>
      <c r="Q130" s="238">
        <v>0.0025600000000000002</v>
      </c>
      <c r="R130" s="238">
        <f>Q130*H130</f>
        <v>0.0025600000000000002</v>
      </c>
      <c r="S130" s="238">
        <v>0</v>
      </c>
      <c r="T130" s="23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0" t="s">
        <v>193</v>
      </c>
      <c r="AT130" s="240" t="s">
        <v>158</v>
      </c>
      <c r="AU130" s="240" t="s">
        <v>87</v>
      </c>
      <c r="AY130" s="17" t="s">
        <v>155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7" t="s">
        <v>163</v>
      </c>
      <c r="BK130" s="241">
        <f>ROUND(I130*H130,2)</f>
        <v>0</v>
      </c>
      <c r="BL130" s="17" t="s">
        <v>193</v>
      </c>
      <c r="BM130" s="240" t="s">
        <v>87</v>
      </c>
    </row>
    <row r="131" s="2" customFormat="1">
      <c r="A131" s="38"/>
      <c r="B131" s="39"/>
      <c r="C131" s="40"/>
      <c r="D131" s="242" t="s">
        <v>164</v>
      </c>
      <c r="E131" s="40"/>
      <c r="F131" s="243" t="s">
        <v>790</v>
      </c>
      <c r="G131" s="40"/>
      <c r="H131" s="40"/>
      <c r="I131" s="244"/>
      <c r="J131" s="40"/>
      <c r="K131" s="40"/>
      <c r="L131" s="44"/>
      <c r="M131" s="245"/>
      <c r="N131" s="246"/>
      <c r="O131" s="92"/>
      <c r="P131" s="92"/>
      <c r="Q131" s="92"/>
      <c r="R131" s="92"/>
      <c r="S131" s="92"/>
      <c r="T131" s="93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164</v>
      </c>
      <c r="AU131" s="17" t="s">
        <v>87</v>
      </c>
    </row>
    <row r="132" s="2" customFormat="1" ht="21.75" customHeight="1">
      <c r="A132" s="38"/>
      <c r="B132" s="39"/>
      <c r="C132" s="228" t="s">
        <v>87</v>
      </c>
      <c r="D132" s="228" t="s">
        <v>158</v>
      </c>
      <c r="E132" s="229" t="s">
        <v>791</v>
      </c>
      <c r="F132" s="230" t="s">
        <v>792</v>
      </c>
      <c r="G132" s="231" t="s">
        <v>170</v>
      </c>
      <c r="H132" s="232">
        <v>22</v>
      </c>
      <c r="I132" s="233"/>
      <c r="J132" s="234">
        <f>ROUND(I132*H132,2)</f>
        <v>0</v>
      </c>
      <c r="K132" s="235"/>
      <c r="L132" s="44"/>
      <c r="M132" s="236" t="s">
        <v>1</v>
      </c>
      <c r="N132" s="237" t="s">
        <v>42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0" t="s">
        <v>193</v>
      </c>
      <c r="AT132" s="240" t="s">
        <v>158</v>
      </c>
      <c r="AU132" s="240" t="s">
        <v>87</v>
      </c>
      <c r="AY132" s="17" t="s">
        <v>155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7" t="s">
        <v>163</v>
      </c>
      <c r="BK132" s="241">
        <f>ROUND(I132*H132,2)</f>
        <v>0</v>
      </c>
      <c r="BL132" s="17" t="s">
        <v>193</v>
      </c>
      <c r="BM132" s="240" t="s">
        <v>162</v>
      </c>
    </row>
    <row r="133" s="2" customFormat="1">
      <c r="A133" s="38"/>
      <c r="B133" s="39"/>
      <c r="C133" s="40"/>
      <c r="D133" s="242" t="s">
        <v>164</v>
      </c>
      <c r="E133" s="40"/>
      <c r="F133" s="243" t="s">
        <v>792</v>
      </c>
      <c r="G133" s="40"/>
      <c r="H133" s="40"/>
      <c r="I133" s="244"/>
      <c r="J133" s="40"/>
      <c r="K133" s="40"/>
      <c r="L133" s="44"/>
      <c r="M133" s="245"/>
      <c r="N133" s="246"/>
      <c r="O133" s="92"/>
      <c r="P133" s="92"/>
      <c r="Q133" s="92"/>
      <c r="R133" s="92"/>
      <c r="S133" s="92"/>
      <c r="T133" s="93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164</v>
      </c>
      <c r="AU133" s="17" t="s">
        <v>87</v>
      </c>
    </row>
    <row r="134" s="2" customFormat="1" ht="16.5" customHeight="1">
      <c r="A134" s="38"/>
      <c r="B134" s="39"/>
      <c r="C134" s="269" t="s">
        <v>156</v>
      </c>
      <c r="D134" s="269" t="s">
        <v>238</v>
      </c>
      <c r="E134" s="270" t="s">
        <v>793</v>
      </c>
      <c r="F134" s="271" t="s">
        <v>794</v>
      </c>
      <c r="G134" s="272" t="s">
        <v>795</v>
      </c>
      <c r="H134" s="273">
        <v>1</v>
      </c>
      <c r="I134" s="274"/>
      <c r="J134" s="275">
        <f>ROUND(I134*H134,2)</f>
        <v>0</v>
      </c>
      <c r="K134" s="276"/>
      <c r="L134" s="277"/>
      <c r="M134" s="278" t="s">
        <v>1</v>
      </c>
      <c r="N134" s="279" t="s">
        <v>42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0" t="s">
        <v>298</v>
      </c>
      <c r="AT134" s="240" t="s">
        <v>238</v>
      </c>
      <c r="AU134" s="240" t="s">
        <v>87</v>
      </c>
      <c r="AY134" s="17" t="s">
        <v>155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7" t="s">
        <v>163</v>
      </c>
      <c r="BK134" s="241">
        <f>ROUND(I134*H134,2)</f>
        <v>0</v>
      </c>
      <c r="BL134" s="17" t="s">
        <v>193</v>
      </c>
      <c r="BM134" s="240" t="s">
        <v>171</v>
      </c>
    </row>
    <row r="135" s="2" customFormat="1">
      <c r="A135" s="38"/>
      <c r="B135" s="39"/>
      <c r="C135" s="40"/>
      <c r="D135" s="242" t="s">
        <v>164</v>
      </c>
      <c r="E135" s="40"/>
      <c r="F135" s="243" t="s">
        <v>794</v>
      </c>
      <c r="G135" s="40"/>
      <c r="H135" s="40"/>
      <c r="I135" s="244"/>
      <c r="J135" s="40"/>
      <c r="K135" s="40"/>
      <c r="L135" s="44"/>
      <c r="M135" s="245"/>
      <c r="N135" s="246"/>
      <c r="O135" s="92"/>
      <c r="P135" s="92"/>
      <c r="Q135" s="92"/>
      <c r="R135" s="92"/>
      <c r="S135" s="92"/>
      <c r="T135" s="93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164</v>
      </c>
      <c r="AU135" s="17" t="s">
        <v>87</v>
      </c>
    </row>
    <row r="136" s="2" customFormat="1" ht="33" customHeight="1">
      <c r="A136" s="38"/>
      <c r="B136" s="39"/>
      <c r="C136" s="228" t="s">
        <v>162</v>
      </c>
      <c r="D136" s="228" t="s">
        <v>158</v>
      </c>
      <c r="E136" s="229" t="s">
        <v>796</v>
      </c>
      <c r="F136" s="230" t="s">
        <v>1351</v>
      </c>
      <c r="G136" s="231" t="s">
        <v>161</v>
      </c>
      <c r="H136" s="232">
        <v>2</v>
      </c>
      <c r="I136" s="233"/>
      <c r="J136" s="234">
        <f>ROUND(I136*H136,2)</f>
        <v>0</v>
      </c>
      <c r="K136" s="235"/>
      <c r="L136" s="44"/>
      <c r="M136" s="236" t="s">
        <v>1</v>
      </c>
      <c r="N136" s="237" t="s">
        <v>42</v>
      </c>
      <c r="O136" s="92"/>
      <c r="P136" s="238">
        <f>O136*H136</f>
        <v>0</v>
      </c>
      <c r="Q136" s="238">
        <v>0.00097000000000000005</v>
      </c>
      <c r="R136" s="238">
        <f>Q136*H136</f>
        <v>0.0019400000000000001</v>
      </c>
      <c r="S136" s="238">
        <v>0</v>
      </c>
      <c r="T136" s="23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0" t="s">
        <v>193</v>
      </c>
      <c r="AT136" s="240" t="s">
        <v>158</v>
      </c>
      <c r="AU136" s="240" t="s">
        <v>87</v>
      </c>
      <c r="AY136" s="17" t="s">
        <v>155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7" t="s">
        <v>163</v>
      </c>
      <c r="BK136" s="241">
        <f>ROUND(I136*H136,2)</f>
        <v>0</v>
      </c>
      <c r="BL136" s="17" t="s">
        <v>193</v>
      </c>
      <c r="BM136" s="240" t="s">
        <v>177</v>
      </c>
    </row>
    <row r="137" s="2" customFormat="1">
      <c r="A137" s="38"/>
      <c r="B137" s="39"/>
      <c r="C137" s="40"/>
      <c r="D137" s="242" t="s">
        <v>164</v>
      </c>
      <c r="E137" s="40"/>
      <c r="F137" s="243" t="s">
        <v>1351</v>
      </c>
      <c r="G137" s="40"/>
      <c r="H137" s="40"/>
      <c r="I137" s="244"/>
      <c r="J137" s="40"/>
      <c r="K137" s="40"/>
      <c r="L137" s="44"/>
      <c r="M137" s="245"/>
      <c r="N137" s="246"/>
      <c r="O137" s="92"/>
      <c r="P137" s="92"/>
      <c r="Q137" s="92"/>
      <c r="R137" s="92"/>
      <c r="S137" s="92"/>
      <c r="T137" s="93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164</v>
      </c>
      <c r="AU137" s="17" t="s">
        <v>87</v>
      </c>
    </row>
    <row r="138" s="2" customFormat="1" ht="33" customHeight="1">
      <c r="A138" s="38"/>
      <c r="B138" s="39"/>
      <c r="C138" s="228" t="s">
        <v>163</v>
      </c>
      <c r="D138" s="228" t="s">
        <v>158</v>
      </c>
      <c r="E138" s="229" t="s">
        <v>798</v>
      </c>
      <c r="F138" s="230" t="s">
        <v>799</v>
      </c>
      <c r="G138" s="231" t="s">
        <v>161</v>
      </c>
      <c r="H138" s="232">
        <v>1</v>
      </c>
      <c r="I138" s="233"/>
      <c r="J138" s="234">
        <f>ROUND(I138*H138,2)</f>
        <v>0</v>
      </c>
      <c r="K138" s="235"/>
      <c r="L138" s="44"/>
      <c r="M138" s="236" t="s">
        <v>1</v>
      </c>
      <c r="N138" s="237" t="s">
        <v>42</v>
      </c>
      <c r="O138" s="92"/>
      <c r="P138" s="238">
        <f>O138*H138</f>
        <v>0</v>
      </c>
      <c r="Q138" s="238">
        <v>0.00023000000000000001</v>
      </c>
      <c r="R138" s="238">
        <f>Q138*H138</f>
        <v>0.00023000000000000001</v>
      </c>
      <c r="S138" s="238">
        <v>0</v>
      </c>
      <c r="T138" s="23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0" t="s">
        <v>193</v>
      </c>
      <c r="AT138" s="240" t="s">
        <v>158</v>
      </c>
      <c r="AU138" s="240" t="s">
        <v>87</v>
      </c>
      <c r="AY138" s="17" t="s">
        <v>155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7" t="s">
        <v>163</v>
      </c>
      <c r="BK138" s="241">
        <f>ROUND(I138*H138,2)</f>
        <v>0</v>
      </c>
      <c r="BL138" s="17" t="s">
        <v>193</v>
      </c>
      <c r="BM138" s="240" t="s">
        <v>181</v>
      </c>
    </row>
    <row r="139" s="2" customFormat="1">
      <c r="A139" s="38"/>
      <c r="B139" s="39"/>
      <c r="C139" s="40"/>
      <c r="D139" s="242" t="s">
        <v>164</v>
      </c>
      <c r="E139" s="40"/>
      <c r="F139" s="243" t="s">
        <v>799</v>
      </c>
      <c r="G139" s="40"/>
      <c r="H139" s="40"/>
      <c r="I139" s="244"/>
      <c r="J139" s="40"/>
      <c r="K139" s="40"/>
      <c r="L139" s="44"/>
      <c r="M139" s="245"/>
      <c r="N139" s="246"/>
      <c r="O139" s="92"/>
      <c r="P139" s="92"/>
      <c r="Q139" s="92"/>
      <c r="R139" s="92"/>
      <c r="S139" s="92"/>
      <c r="T139" s="93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164</v>
      </c>
      <c r="AU139" s="17" t="s">
        <v>87</v>
      </c>
    </row>
    <row r="140" s="2" customFormat="1" ht="21.75" customHeight="1">
      <c r="A140" s="38"/>
      <c r="B140" s="39"/>
      <c r="C140" s="269" t="s">
        <v>171</v>
      </c>
      <c r="D140" s="269" t="s">
        <v>238</v>
      </c>
      <c r="E140" s="270" t="s">
        <v>800</v>
      </c>
      <c r="F140" s="271" t="s">
        <v>801</v>
      </c>
      <c r="G140" s="272" t="s">
        <v>161</v>
      </c>
      <c r="H140" s="273">
        <v>1</v>
      </c>
      <c r="I140" s="274"/>
      <c r="J140" s="275">
        <f>ROUND(I140*H140,2)</f>
        <v>0</v>
      </c>
      <c r="K140" s="276"/>
      <c r="L140" s="277"/>
      <c r="M140" s="278" t="s">
        <v>1</v>
      </c>
      <c r="N140" s="279" t="s">
        <v>42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0" t="s">
        <v>298</v>
      </c>
      <c r="AT140" s="240" t="s">
        <v>238</v>
      </c>
      <c r="AU140" s="240" t="s">
        <v>87</v>
      </c>
      <c r="AY140" s="17" t="s">
        <v>155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7" t="s">
        <v>163</v>
      </c>
      <c r="BK140" s="241">
        <f>ROUND(I140*H140,2)</f>
        <v>0</v>
      </c>
      <c r="BL140" s="17" t="s">
        <v>193</v>
      </c>
      <c r="BM140" s="240" t="s">
        <v>1352</v>
      </c>
    </row>
    <row r="141" s="2" customFormat="1">
      <c r="A141" s="38"/>
      <c r="B141" s="39"/>
      <c r="C141" s="40"/>
      <c r="D141" s="242" t="s">
        <v>164</v>
      </c>
      <c r="E141" s="40"/>
      <c r="F141" s="243" t="s">
        <v>801</v>
      </c>
      <c r="G141" s="40"/>
      <c r="H141" s="40"/>
      <c r="I141" s="244"/>
      <c r="J141" s="40"/>
      <c r="K141" s="40"/>
      <c r="L141" s="44"/>
      <c r="M141" s="245"/>
      <c r="N141" s="246"/>
      <c r="O141" s="92"/>
      <c r="P141" s="92"/>
      <c r="Q141" s="92"/>
      <c r="R141" s="92"/>
      <c r="S141" s="92"/>
      <c r="T141" s="93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164</v>
      </c>
      <c r="AU141" s="17" t="s">
        <v>87</v>
      </c>
    </row>
    <row r="142" s="2" customFormat="1" ht="16.5" customHeight="1">
      <c r="A142" s="38"/>
      <c r="B142" s="39"/>
      <c r="C142" s="228" t="s">
        <v>187</v>
      </c>
      <c r="D142" s="228" t="s">
        <v>158</v>
      </c>
      <c r="E142" s="229" t="s">
        <v>803</v>
      </c>
      <c r="F142" s="230" t="s">
        <v>804</v>
      </c>
      <c r="G142" s="231" t="s">
        <v>170</v>
      </c>
      <c r="H142" s="232">
        <v>22</v>
      </c>
      <c r="I142" s="233"/>
      <c r="J142" s="234">
        <f>ROUND(I142*H142,2)</f>
        <v>0</v>
      </c>
      <c r="K142" s="235"/>
      <c r="L142" s="44"/>
      <c r="M142" s="236" t="s">
        <v>1</v>
      </c>
      <c r="N142" s="237" t="s">
        <v>42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0" t="s">
        <v>193</v>
      </c>
      <c r="AT142" s="240" t="s">
        <v>158</v>
      </c>
      <c r="AU142" s="240" t="s">
        <v>87</v>
      </c>
      <c r="AY142" s="17" t="s">
        <v>155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7" t="s">
        <v>163</v>
      </c>
      <c r="BK142" s="241">
        <f>ROUND(I142*H142,2)</f>
        <v>0</v>
      </c>
      <c r="BL142" s="17" t="s">
        <v>193</v>
      </c>
      <c r="BM142" s="240" t="s">
        <v>190</v>
      </c>
    </row>
    <row r="143" s="2" customFormat="1">
      <c r="A143" s="38"/>
      <c r="B143" s="39"/>
      <c r="C143" s="40"/>
      <c r="D143" s="242" t="s">
        <v>164</v>
      </c>
      <c r="E143" s="40"/>
      <c r="F143" s="243" t="s">
        <v>804</v>
      </c>
      <c r="G143" s="40"/>
      <c r="H143" s="40"/>
      <c r="I143" s="244"/>
      <c r="J143" s="40"/>
      <c r="K143" s="40"/>
      <c r="L143" s="44"/>
      <c r="M143" s="245"/>
      <c r="N143" s="246"/>
      <c r="O143" s="92"/>
      <c r="P143" s="92"/>
      <c r="Q143" s="92"/>
      <c r="R143" s="92"/>
      <c r="S143" s="92"/>
      <c r="T143" s="93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164</v>
      </c>
      <c r="AU143" s="17" t="s">
        <v>87</v>
      </c>
    </row>
    <row r="144" s="2" customFormat="1" ht="21.75" customHeight="1">
      <c r="A144" s="38"/>
      <c r="B144" s="39"/>
      <c r="C144" s="228" t="s">
        <v>177</v>
      </c>
      <c r="D144" s="228" t="s">
        <v>158</v>
      </c>
      <c r="E144" s="229" t="s">
        <v>805</v>
      </c>
      <c r="F144" s="230" t="s">
        <v>806</v>
      </c>
      <c r="G144" s="231" t="s">
        <v>161</v>
      </c>
      <c r="H144" s="232">
        <v>1</v>
      </c>
      <c r="I144" s="233"/>
      <c r="J144" s="234">
        <f>ROUND(I144*H144,2)</f>
        <v>0</v>
      </c>
      <c r="K144" s="235"/>
      <c r="L144" s="44"/>
      <c r="M144" s="236" t="s">
        <v>1</v>
      </c>
      <c r="N144" s="237" t="s">
        <v>42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0" t="s">
        <v>193</v>
      </c>
      <c r="AT144" s="240" t="s">
        <v>158</v>
      </c>
      <c r="AU144" s="240" t="s">
        <v>87</v>
      </c>
      <c r="AY144" s="17" t="s">
        <v>155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7" t="s">
        <v>163</v>
      </c>
      <c r="BK144" s="241">
        <f>ROUND(I144*H144,2)</f>
        <v>0</v>
      </c>
      <c r="BL144" s="17" t="s">
        <v>193</v>
      </c>
      <c r="BM144" s="240" t="s">
        <v>193</v>
      </c>
    </row>
    <row r="145" s="2" customFormat="1">
      <c r="A145" s="38"/>
      <c r="B145" s="39"/>
      <c r="C145" s="40"/>
      <c r="D145" s="242" t="s">
        <v>164</v>
      </c>
      <c r="E145" s="40"/>
      <c r="F145" s="243" t="s">
        <v>806</v>
      </c>
      <c r="G145" s="40"/>
      <c r="H145" s="40"/>
      <c r="I145" s="244"/>
      <c r="J145" s="40"/>
      <c r="K145" s="40"/>
      <c r="L145" s="44"/>
      <c r="M145" s="245"/>
      <c r="N145" s="246"/>
      <c r="O145" s="92"/>
      <c r="P145" s="92"/>
      <c r="Q145" s="92"/>
      <c r="R145" s="92"/>
      <c r="S145" s="92"/>
      <c r="T145" s="93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164</v>
      </c>
      <c r="AU145" s="17" t="s">
        <v>87</v>
      </c>
    </row>
    <row r="146" s="2" customFormat="1" ht="21.75" customHeight="1">
      <c r="A146" s="38"/>
      <c r="B146" s="39"/>
      <c r="C146" s="269" t="s">
        <v>195</v>
      </c>
      <c r="D146" s="269" t="s">
        <v>238</v>
      </c>
      <c r="E146" s="270" t="s">
        <v>807</v>
      </c>
      <c r="F146" s="271" t="s">
        <v>808</v>
      </c>
      <c r="G146" s="272" t="s">
        <v>161</v>
      </c>
      <c r="H146" s="273">
        <v>1</v>
      </c>
      <c r="I146" s="274"/>
      <c r="J146" s="275">
        <f>ROUND(I146*H146,2)</f>
        <v>0</v>
      </c>
      <c r="K146" s="276"/>
      <c r="L146" s="277"/>
      <c r="M146" s="278" t="s">
        <v>1</v>
      </c>
      <c r="N146" s="279" t="s">
        <v>42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0" t="s">
        <v>298</v>
      </c>
      <c r="AT146" s="240" t="s">
        <v>238</v>
      </c>
      <c r="AU146" s="240" t="s">
        <v>87</v>
      </c>
      <c r="AY146" s="17" t="s">
        <v>155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7" t="s">
        <v>163</v>
      </c>
      <c r="BK146" s="241">
        <f>ROUND(I146*H146,2)</f>
        <v>0</v>
      </c>
      <c r="BL146" s="17" t="s">
        <v>193</v>
      </c>
      <c r="BM146" s="240" t="s">
        <v>198</v>
      </c>
    </row>
    <row r="147" s="2" customFormat="1">
      <c r="A147" s="38"/>
      <c r="B147" s="39"/>
      <c r="C147" s="40"/>
      <c r="D147" s="242" t="s">
        <v>164</v>
      </c>
      <c r="E147" s="40"/>
      <c r="F147" s="243" t="s">
        <v>808</v>
      </c>
      <c r="G147" s="40"/>
      <c r="H147" s="40"/>
      <c r="I147" s="244"/>
      <c r="J147" s="40"/>
      <c r="K147" s="40"/>
      <c r="L147" s="44"/>
      <c r="M147" s="245"/>
      <c r="N147" s="246"/>
      <c r="O147" s="92"/>
      <c r="P147" s="92"/>
      <c r="Q147" s="92"/>
      <c r="R147" s="92"/>
      <c r="S147" s="92"/>
      <c r="T147" s="93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164</v>
      </c>
      <c r="AU147" s="17" t="s">
        <v>87</v>
      </c>
    </row>
    <row r="148" s="2" customFormat="1" ht="21.75" customHeight="1">
      <c r="A148" s="38"/>
      <c r="B148" s="39"/>
      <c r="C148" s="228" t="s">
        <v>181</v>
      </c>
      <c r="D148" s="228" t="s">
        <v>158</v>
      </c>
      <c r="E148" s="229" t="s">
        <v>809</v>
      </c>
      <c r="F148" s="230" t="s">
        <v>810</v>
      </c>
      <c r="G148" s="231" t="s">
        <v>227</v>
      </c>
      <c r="H148" s="232">
        <v>0.0050000000000000001</v>
      </c>
      <c r="I148" s="233"/>
      <c r="J148" s="234">
        <f>ROUND(I148*H148,2)</f>
        <v>0</v>
      </c>
      <c r="K148" s="235"/>
      <c r="L148" s="44"/>
      <c r="M148" s="236" t="s">
        <v>1</v>
      </c>
      <c r="N148" s="237" t="s">
        <v>42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0" t="s">
        <v>193</v>
      </c>
      <c r="AT148" s="240" t="s">
        <v>158</v>
      </c>
      <c r="AU148" s="240" t="s">
        <v>87</v>
      </c>
      <c r="AY148" s="17" t="s">
        <v>155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7" t="s">
        <v>163</v>
      </c>
      <c r="BK148" s="241">
        <f>ROUND(I148*H148,2)</f>
        <v>0</v>
      </c>
      <c r="BL148" s="17" t="s">
        <v>193</v>
      </c>
      <c r="BM148" s="240" t="s">
        <v>1353</v>
      </c>
    </row>
    <row r="149" s="2" customFormat="1">
      <c r="A149" s="38"/>
      <c r="B149" s="39"/>
      <c r="C149" s="40"/>
      <c r="D149" s="242" t="s">
        <v>164</v>
      </c>
      <c r="E149" s="40"/>
      <c r="F149" s="243" t="s">
        <v>812</v>
      </c>
      <c r="G149" s="40"/>
      <c r="H149" s="40"/>
      <c r="I149" s="244"/>
      <c r="J149" s="40"/>
      <c r="K149" s="40"/>
      <c r="L149" s="44"/>
      <c r="M149" s="245"/>
      <c r="N149" s="246"/>
      <c r="O149" s="92"/>
      <c r="P149" s="92"/>
      <c r="Q149" s="92"/>
      <c r="R149" s="92"/>
      <c r="S149" s="92"/>
      <c r="T149" s="93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164</v>
      </c>
      <c r="AU149" s="17" t="s">
        <v>87</v>
      </c>
    </row>
    <row r="150" s="12" customFormat="1" ht="22.8" customHeight="1">
      <c r="A150" s="12"/>
      <c r="B150" s="212"/>
      <c r="C150" s="213"/>
      <c r="D150" s="214" t="s">
        <v>73</v>
      </c>
      <c r="E150" s="226" t="s">
        <v>813</v>
      </c>
      <c r="F150" s="226" t="s">
        <v>814</v>
      </c>
      <c r="G150" s="213"/>
      <c r="H150" s="213"/>
      <c r="I150" s="216"/>
      <c r="J150" s="227">
        <f>BK150</f>
        <v>0</v>
      </c>
      <c r="K150" s="213"/>
      <c r="L150" s="218"/>
      <c r="M150" s="219"/>
      <c r="N150" s="220"/>
      <c r="O150" s="220"/>
      <c r="P150" s="221">
        <f>SUM(P151:P174)</f>
        <v>0</v>
      </c>
      <c r="Q150" s="220"/>
      <c r="R150" s="221">
        <f>SUM(R151:R174)</f>
        <v>0.0029299999999999999</v>
      </c>
      <c r="S150" s="220"/>
      <c r="T150" s="222">
        <f>SUM(T151:T174)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3" t="s">
        <v>87</v>
      </c>
      <c r="AT150" s="224" t="s">
        <v>73</v>
      </c>
      <c r="AU150" s="224" t="s">
        <v>81</v>
      </c>
      <c r="AY150" s="223" t="s">
        <v>155</v>
      </c>
      <c r="BK150" s="225">
        <f>SUM(BK151:BK174)</f>
        <v>0</v>
      </c>
    </row>
    <row r="151" s="2" customFormat="1" ht="16.5" customHeight="1">
      <c r="A151" s="38"/>
      <c r="B151" s="39"/>
      <c r="C151" s="269" t="s">
        <v>202</v>
      </c>
      <c r="D151" s="269" t="s">
        <v>238</v>
      </c>
      <c r="E151" s="270" t="s">
        <v>815</v>
      </c>
      <c r="F151" s="271" t="s">
        <v>816</v>
      </c>
      <c r="G151" s="272" t="s">
        <v>170</v>
      </c>
      <c r="H151" s="273">
        <v>6</v>
      </c>
      <c r="I151" s="274"/>
      <c r="J151" s="275">
        <f>ROUND(I151*H151,2)</f>
        <v>0</v>
      </c>
      <c r="K151" s="276"/>
      <c r="L151" s="277"/>
      <c r="M151" s="278" t="s">
        <v>1</v>
      </c>
      <c r="N151" s="279" t="s">
        <v>42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0" t="s">
        <v>298</v>
      </c>
      <c r="AT151" s="240" t="s">
        <v>238</v>
      </c>
      <c r="AU151" s="240" t="s">
        <v>87</v>
      </c>
      <c r="AY151" s="17" t="s">
        <v>155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7" t="s">
        <v>163</v>
      </c>
      <c r="BK151" s="241">
        <f>ROUND(I151*H151,2)</f>
        <v>0</v>
      </c>
      <c r="BL151" s="17" t="s">
        <v>193</v>
      </c>
      <c r="BM151" s="240" t="s">
        <v>220</v>
      </c>
    </row>
    <row r="152" s="2" customFormat="1">
      <c r="A152" s="38"/>
      <c r="B152" s="39"/>
      <c r="C152" s="40"/>
      <c r="D152" s="242" t="s">
        <v>164</v>
      </c>
      <c r="E152" s="40"/>
      <c r="F152" s="243" t="s">
        <v>816</v>
      </c>
      <c r="G152" s="40"/>
      <c r="H152" s="40"/>
      <c r="I152" s="244"/>
      <c r="J152" s="40"/>
      <c r="K152" s="40"/>
      <c r="L152" s="44"/>
      <c r="M152" s="245"/>
      <c r="N152" s="246"/>
      <c r="O152" s="92"/>
      <c r="P152" s="92"/>
      <c r="Q152" s="92"/>
      <c r="R152" s="92"/>
      <c r="S152" s="92"/>
      <c r="T152" s="93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164</v>
      </c>
      <c r="AU152" s="17" t="s">
        <v>87</v>
      </c>
    </row>
    <row r="153" s="2" customFormat="1" ht="16.5" customHeight="1">
      <c r="A153" s="38"/>
      <c r="B153" s="39"/>
      <c r="C153" s="269" t="s">
        <v>186</v>
      </c>
      <c r="D153" s="269" t="s">
        <v>238</v>
      </c>
      <c r="E153" s="270" t="s">
        <v>817</v>
      </c>
      <c r="F153" s="271" t="s">
        <v>818</v>
      </c>
      <c r="G153" s="272" t="s">
        <v>161</v>
      </c>
      <c r="H153" s="273">
        <v>1</v>
      </c>
      <c r="I153" s="274"/>
      <c r="J153" s="275">
        <f>ROUND(I153*H153,2)</f>
        <v>0</v>
      </c>
      <c r="K153" s="276"/>
      <c r="L153" s="277"/>
      <c r="M153" s="278" t="s">
        <v>1</v>
      </c>
      <c r="N153" s="279" t="s">
        <v>42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0" t="s">
        <v>298</v>
      </c>
      <c r="AT153" s="240" t="s">
        <v>238</v>
      </c>
      <c r="AU153" s="240" t="s">
        <v>87</v>
      </c>
      <c r="AY153" s="17" t="s">
        <v>155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7" t="s">
        <v>163</v>
      </c>
      <c r="BK153" s="241">
        <f>ROUND(I153*H153,2)</f>
        <v>0</v>
      </c>
      <c r="BL153" s="17" t="s">
        <v>193</v>
      </c>
      <c r="BM153" s="240" t="s">
        <v>224</v>
      </c>
    </row>
    <row r="154" s="2" customFormat="1">
      <c r="A154" s="38"/>
      <c r="B154" s="39"/>
      <c r="C154" s="40"/>
      <c r="D154" s="242" t="s">
        <v>164</v>
      </c>
      <c r="E154" s="40"/>
      <c r="F154" s="243" t="s">
        <v>818</v>
      </c>
      <c r="G154" s="40"/>
      <c r="H154" s="40"/>
      <c r="I154" s="244"/>
      <c r="J154" s="40"/>
      <c r="K154" s="40"/>
      <c r="L154" s="44"/>
      <c r="M154" s="245"/>
      <c r="N154" s="246"/>
      <c r="O154" s="92"/>
      <c r="P154" s="92"/>
      <c r="Q154" s="92"/>
      <c r="R154" s="92"/>
      <c r="S154" s="92"/>
      <c r="T154" s="93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164</v>
      </c>
      <c r="AU154" s="17" t="s">
        <v>87</v>
      </c>
    </row>
    <row r="155" s="2" customFormat="1" ht="16.5" customHeight="1">
      <c r="A155" s="38"/>
      <c r="B155" s="39"/>
      <c r="C155" s="269" t="s">
        <v>213</v>
      </c>
      <c r="D155" s="269" t="s">
        <v>238</v>
      </c>
      <c r="E155" s="270" t="s">
        <v>819</v>
      </c>
      <c r="F155" s="271" t="s">
        <v>820</v>
      </c>
      <c r="G155" s="272" t="s">
        <v>161</v>
      </c>
      <c r="H155" s="273">
        <v>1</v>
      </c>
      <c r="I155" s="274"/>
      <c r="J155" s="275">
        <f>ROUND(I155*H155,2)</f>
        <v>0</v>
      </c>
      <c r="K155" s="276"/>
      <c r="L155" s="277"/>
      <c r="M155" s="278" t="s">
        <v>1</v>
      </c>
      <c r="N155" s="279" t="s">
        <v>42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0" t="s">
        <v>298</v>
      </c>
      <c r="AT155" s="240" t="s">
        <v>238</v>
      </c>
      <c r="AU155" s="240" t="s">
        <v>87</v>
      </c>
      <c r="AY155" s="17" t="s">
        <v>155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7" t="s">
        <v>163</v>
      </c>
      <c r="BK155" s="241">
        <f>ROUND(I155*H155,2)</f>
        <v>0</v>
      </c>
      <c r="BL155" s="17" t="s">
        <v>193</v>
      </c>
      <c r="BM155" s="240" t="s">
        <v>298</v>
      </c>
    </row>
    <row r="156" s="2" customFormat="1">
      <c r="A156" s="38"/>
      <c r="B156" s="39"/>
      <c r="C156" s="40"/>
      <c r="D156" s="242" t="s">
        <v>164</v>
      </c>
      <c r="E156" s="40"/>
      <c r="F156" s="243" t="s">
        <v>820</v>
      </c>
      <c r="G156" s="40"/>
      <c r="H156" s="40"/>
      <c r="I156" s="244"/>
      <c r="J156" s="40"/>
      <c r="K156" s="40"/>
      <c r="L156" s="44"/>
      <c r="M156" s="245"/>
      <c r="N156" s="246"/>
      <c r="O156" s="92"/>
      <c r="P156" s="92"/>
      <c r="Q156" s="92"/>
      <c r="R156" s="92"/>
      <c r="S156" s="92"/>
      <c r="T156" s="93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164</v>
      </c>
      <c r="AU156" s="17" t="s">
        <v>87</v>
      </c>
    </row>
    <row r="157" s="2" customFormat="1" ht="16.5" customHeight="1">
      <c r="A157" s="38"/>
      <c r="B157" s="39"/>
      <c r="C157" s="269" t="s">
        <v>190</v>
      </c>
      <c r="D157" s="269" t="s">
        <v>238</v>
      </c>
      <c r="E157" s="270" t="s">
        <v>821</v>
      </c>
      <c r="F157" s="271" t="s">
        <v>822</v>
      </c>
      <c r="G157" s="272" t="s">
        <v>161</v>
      </c>
      <c r="H157" s="273">
        <v>1</v>
      </c>
      <c r="I157" s="274"/>
      <c r="J157" s="275">
        <f>ROUND(I157*H157,2)</f>
        <v>0</v>
      </c>
      <c r="K157" s="276"/>
      <c r="L157" s="277"/>
      <c r="M157" s="278" t="s">
        <v>1</v>
      </c>
      <c r="N157" s="279" t="s">
        <v>42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0" t="s">
        <v>298</v>
      </c>
      <c r="AT157" s="240" t="s">
        <v>238</v>
      </c>
      <c r="AU157" s="240" t="s">
        <v>87</v>
      </c>
      <c r="AY157" s="17" t="s">
        <v>155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7" t="s">
        <v>163</v>
      </c>
      <c r="BK157" s="241">
        <f>ROUND(I157*H157,2)</f>
        <v>0</v>
      </c>
      <c r="BL157" s="17" t="s">
        <v>193</v>
      </c>
      <c r="BM157" s="240" t="s">
        <v>228</v>
      </c>
    </row>
    <row r="158" s="2" customFormat="1">
      <c r="A158" s="38"/>
      <c r="B158" s="39"/>
      <c r="C158" s="40"/>
      <c r="D158" s="242" t="s">
        <v>164</v>
      </c>
      <c r="E158" s="40"/>
      <c r="F158" s="243" t="s">
        <v>822</v>
      </c>
      <c r="G158" s="40"/>
      <c r="H158" s="40"/>
      <c r="I158" s="244"/>
      <c r="J158" s="40"/>
      <c r="K158" s="40"/>
      <c r="L158" s="44"/>
      <c r="M158" s="245"/>
      <c r="N158" s="246"/>
      <c r="O158" s="92"/>
      <c r="P158" s="92"/>
      <c r="Q158" s="92"/>
      <c r="R158" s="92"/>
      <c r="S158" s="92"/>
      <c r="T158" s="93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164</v>
      </c>
      <c r="AU158" s="17" t="s">
        <v>87</v>
      </c>
    </row>
    <row r="159" s="2" customFormat="1" ht="16.5" customHeight="1">
      <c r="A159" s="38"/>
      <c r="B159" s="39"/>
      <c r="C159" s="269" t="s">
        <v>8</v>
      </c>
      <c r="D159" s="269" t="s">
        <v>238</v>
      </c>
      <c r="E159" s="270" t="s">
        <v>823</v>
      </c>
      <c r="F159" s="271" t="s">
        <v>824</v>
      </c>
      <c r="G159" s="272" t="s">
        <v>161</v>
      </c>
      <c r="H159" s="273">
        <v>1</v>
      </c>
      <c r="I159" s="274"/>
      <c r="J159" s="275">
        <f>ROUND(I159*H159,2)</f>
        <v>0</v>
      </c>
      <c r="K159" s="276"/>
      <c r="L159" s="277"/>
      <c r="M159" s="278" t="s">
        <v>1</v>
      </c>
      <c r="N159" s="279" t="s">
        <v>42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0" t="s">
        <v>298</v>
      </c>
      <c r="AT159" s="240" t="s">
        <v>238</v>
      </c>
      <c r="AU159" s="240" t="s">
        <v>87</v>
      </c>
      <c r="AY159" s="17" t="s">
        <v>155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7" t="s">
        <v>163</v>
      </c>
      <c r="BK159" s="241">
        <f>ROUND(I159*H159,2)</f>
        <v>0</v>
      </c>
      <c r="BL159" s="17" t="s">
        <v>193</v>
      </c>
      <c r="BM159" s="240" t="s">
        <v>232</v>
      </c>
    </row>
    <row r="160" s="2" customFormat="1">
      <c r="A160" s="38"/>
      <c r="B160" s="39"/>
      <c r="C160" s="40"/>
      <c r="D160" s="242" t="s">
        <v>164</v>
      </c>
      <c r="E160" s="40"/>
      <c r="F160" s="243" t="s">
        <v>824</v>
      </c>
      <c r="G160" s="40"/>
      <c r="H160" s="40"/>
      <c r="I160" s="244"/>
      <c r="J160" s="40"/>
      <c r="K160" s="40"/>
      <c r="L160" s="44"/>
      <c r="M160" s="245"/>
      <c r="N160" s="246"/>
      <c r="O160" s="92"/>
      <c r="P160" s="92"/>
      <c r="Q160" s="92"/>
      <c r="R160" s="92"/>
      <c r="S160" s="92"/>
      <c r="T160" s="93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164</v>
      </c>
      <c r="AU160" s="17" t="s">
        <v>87</v>
      </c>
    </row>
    <row r="161" s="2" customFormat="1" ht="16.5" customHeight="1">
      <c r="A161" s="38"/>
      <c r="B161" s="39"/>
      <c r="C161" s="269" t="s">
        <v>193</v>
      </c>
      <c r="D161" s="269" t="s">
        <v>238</v>
      </c>
      <c r="E161" s="270" t="s">
        <v>825</v>
      </c>
      <c r="F161" s="271" t="s">
        <v>1354</v>
      </c>
      <c r="G161" s="272" t="s">
        <v>161</v>
      </c>
      <c r="H161" s="273">
        <v>1</v>
      </c>
      <c r="I161" s="274"/>
      <c r="J161" s="275">
        <f>ROUND(I161*H161,2)</f>
        <v>0</v>
      </c>
      <c r="K161" s="276"/>
      <c r="L161" s="277"/>
      <c r="M161" s="278" t="s">
        <v>1</v>
      </c>
      <c r="N161" s="279" t="s">
        <v>42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0" t="s">
        <v>298</v>
      </c>
      <c r="AT161" s="240" t="s">
        <v>238</v>
      </c>
      <c r="AU161" s="240" t="s">
        <v>87</v>
      </c>
      <c r="AY161" s="17" t="s">
        <v>155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7" t="s">
        <v>163</v>
      </c>
      <c r="BK161" s="241">
        <f>ROUND(I161*H161,2)</f>
        <v>0</v>
      </c>
      <c r="BL161" s="17" t="s">
        <v>193</v>
      </c>
      <c r="BM161" s="240" t="s">
        <v>236</v>
      </c>
    </row>
    <row r="162" s="2" customFormat="1">
      <c r="A162" s="38"/>
      <c r="B162" s="39"/>
      <c r="C162" s="40"/>
      <c r="D162" s="242" t="s">
        <v>164</v>
      </c>
      <c r="E162" s="40"/>
      <c r="F162" s="243" t="s">
        <v>826</v>
      </c>
      <c r="G162" s="40"/>
      <c r="H162" s="40"/>
      <c r="I162" s="244"/>
      <c r="J162" s="40"/>
      <c r="K162" s="40"/>
      <c r="L162" s="44"/>
      <c r="M162" s="245"/>
      <c r="N162" s="246"/>
      <c r="O162" s="92"/>
      <c r="P162" s="92"/>
      <c r="Q162" s="92"/>
      <c r="R162" s="92"/>
      <c r="S162" s="92"/>
      <c r="T162" s="93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164</v>
      </c>
      <c r="AU162" s="17" t="s">
        <v>87</v>
      </c>
    </row>
    <row r="163" s="2" customFormat="1" ht="33" customHeight="1">
      <c r="A163" s="38"/>
      <c r="B163" s="39"/>
      <c r="C163" s="228" t="s">
        <v>229</v>
      </c>
      <c r="D163" s="228" t="s">
        <v>158</v>
      </c>
      <c r="E163" s="229" t="s">
        <v>827</v>
      </c>
      <c r="F163" s="230" t="s">
        <v>828</v>
      </c>
      <c r="G163" s="231" t="s">
        <v>444</v>
      </c>
      <c r="H163" s="232">
        <v>1</v>
      </c>
      <c r="I163" s="233"/>
      <c r="J163" s="234">
        <f>ROUND(I163*H163,2)</f>
        <v>0</v>
      </c>
      <c r="K163" s="235"/>
      <c r="L163" s="44"/>
      <c r="M163" s="236" t="s">
        <v>1</v>
      </c>
      <c r="N163" s="237" t="s">
        <v>42</v>
      </c>
      <c r="O163" s="92"/>
      <c r="P163" s="238">
        <f>O163*H163</f>
        <v>0</v>
      </c>
      <c r="Q163" s="238">
        <v>0.0026099999999999999</v>
      </c>
      <c r="R163" s="238">
        <f>Q163*H163</f>
        <v>0.0026099999999999999</v>
      </c>
      <c r="S163" s="238">
        <v>0</v>
      </c>
      <c r="T163" s="23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0" t="s">
        <v>193</v>
      </c>
      <c r="AT163" s="240" t="s">
        <v>158</v>
      </c>
      <c r="AU163" s="240" t="s">
        <v>87</v>
      </c>
      <c r="AY163" s="17" t="s">
        <v>155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7" t="s">
        <v>163</v>
      </c>
      <c r="BK163" s="241">
        <f>ROUND(I163*H163,2)</f>
        <v>0</v>
      </c>
      <c r="BL163" s="17" t="s">
        <v>193</v>
      </c>
      <c r="BM163" s="240" t="s">
        <v>241</v>
      </c>
    </row>
    <row r="164" s="2" customFormat="1">
      <c r="A164" s="38"/>
      <c r="B164" s="39"/>
      <c r="C164" s="40"/>
      <c r="D164" s="242" t="s">
        <v>164</v>
      </c>
      <c r="E164" s="40"/>
      <c r="F164" s="243" t="s">
        <v>828</v>
      </c>
      <c r="G164" s="40"/>
      <c r="H164" s="40"/>
      <c r="I164" s="244"/>
      <c r="J164" s="40"/>
      <c r="K164" s="40"/>
      <c r="L164" s="44"/>
      <c r="M164" s="245"/>
      <c r="N164" s="246"/>
      <c r="O164" s="92"/>
      <c r="P164" s="92"/>
      <c r="Q164" s="92"/>
      <c r="R164" s="92"/>
      <c r="S164" s="92"/>
      <c r="T164" s="93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164</v>
      </c>
      <c r="AU164" s="17" t="s">
        <v>87</v>
      </c>
    </row>
    <row r="165" s="2" customFormat="1" ht="21.75" customHeight="1">
      <c r="A165" s="38"/>
      <c r="B165" s="39"/>
      <c r="C165" s="269" t="s">
        <v>198</v>
      </c>
      <c r="D165" s="269" t="s">
        <v>238</v>
      </c>
      <c r="E165" s="270" t="s">
        <v>829</v>
      </c>
      <c r="F165" s="271" t="s">
        <v>830</v>
      </c>
      <c r="G165" s="272" t="s">
        <v>161</v>
      </c>
      <c r="H165" s="273">
        <v>1</v>
      </c>
      <c r="I165" s="274"/>
      <c r="J165" s="275">
        <f>ROUND(I165*H165,2)</f>
        <v>0</v>
      </c>
      <c r="K165" s="276"/>
      <c r="L165" s="277"/>
      <c r="M165" s="278" t="s">
        <v>1</v>
      </c>
      <c r="N165" s="279" t="s">
        <v>42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0" t="s">
        <v>298</v>
      </c>
      <c r="AT165" s="240" t="s">
        <v>238</v>
      </c>
      <c r="AU165" s="240" t="s">
        <v>87</v>
      </c>
      <c r="AY165" s="17" t="s">
        <v>155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7" t="s">
        <v>163</v>
      </c>
      <c r="BK165" s="241">
        <f>ROUND(I165*H165,2)</f>
        <v>0</v>
      </c>
      <c r="BL165" s="17" t="s">
        <v>193</v>
      </c>
      <c r="BM165" s="240" t="s">
        <v>245</v>
      </c>
    </row>
    <row r="166" s="2" customFormat="1">
      <c r="A166" s="38"/>
      <c r="B166" s="39"/>
      <c r="C166" s="40"/>
      <c r="D166" s="242" t="s">
        <v>164</v>
      </c>
      <c r="E166" s="40"/>
      <c r="F166" s="243" t="s">
        <v>830</v>
      </c>
      <c r="G166" s="40"/>
      <c r="H166" s="40"/>
      <c r="I166" s="244"/>
      <c r="J166" s="40"/>
      <c r="K166" s="40"/>
      <c r="L166" s="44"/>
      <c r="M166" s="245"/>
      <c r="N166" s="246"/>
      <c r="O166" s="92"/>
      <c r="P166" s="92"/>
      <c r="Q166" s="92"/>
      <c r="R166" s="92"/>
      <c r="S166" s="92"/>
      <c r="T166" s="93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164</v>
      </c>
      <c r="AU166" s="17" t="s">
        <v>87</v>
      </c>
    </row>
    <row r="167" s="2" customFormat="1" ht="16.5" customHeight="1">
      <c r="A167" s="38"/>
      <c r="B167" s="39"/>
      <c r="C167" s="269" t="s">
        <v>237</v>
      </c>
      <c r="D167" s="269" t="s">
        <v>238</v>
      </c>
      <c r="E167" s="270" t="s">
        <v>831</v>
      </c>
      <c r="F167" s="271" t="s">
        <v>1355</v>
      </c>
      <c r="G167" s="272" t="s">
        <v>161</v>
      </c>
      <c r="H167" s="273">
        <v>1</v>
      </c>
      <c r="I167" s="274"/>
      <c r="J167" s="275">
        <f>ROUND(I167*H167,2)</f>
        <v>0</v>
      </c>
      <c r="K167" s="276"/>
      <c r="L167" s="277"/>
      <c r="M167" s="278" t="s">
        <v>1</v>
      </c>
      <c r="N167" s="279" t="s">
        <v>42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0" t="s">
        <v>298</v>
      </c>
      <c r="AT167" s="240" t="s">
        <v>238</v>
      </c>
      <c r="AU167" s="240" t="s">
        <v>87</v>
      </c>
      <c r="AY167" s="17" t="s">
        <v>155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7" t="s">
        <v>163</v>
      </c>
      <c r="BK167" s="241">
        <f>ROUND(I167*H167,2)</f>
        <v>0</v>
      </c>
      <c r="BL167" s="17" t="s">
        <v>193</v>
      </c>
      <c r="BM167" s="240" t="s">
        <v>1356</v>
      </c>
    </row>
    <row r="168" s="2" customFormat="1">
      <c r="A168" s="38"/>
      <c r="B168" s="39"/>
      <c r="C168" s="40"/>
      <c r="D168" s="242" t="s">
        <v>164</v>
      </c>
      <c r="E168" s="40"/>
      <c r="F168" s="243" t="s">
        <v>832</v>
      </c>
      <c r="G168" s="40"/>
      <c r="H168" s="40"/>
      <c r="I168" s="244"/>
      <c r="J168" s="40"/>
      <c r="K168" s="40"/>
      <c r="L168" s="44"/>
      <c r="M168" s="245"/>
      <c r="N168" s="246"/>
      <c r="O168" s="92"/>
      <c r="P168" s="92"/>
      <c r="Q168" s="92"/>
      <c r="R168" s="92"/>
      <c r="S168" s="92"/>
      <c r="T168" s="93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164</v>
      </c>
      <c r="AU168" s="17" t="s">
        <v>87</v>
      </c>
    </row>
    <row r="169" s="2" customFormat="1" ht="16.5" customHeight="1">
      <c r="A169" s="38"/>
      <c r="B169" s="39"/>
      <c r="C169" s="269" t="s">
        <v>201</v>
      </c>
      <c r="D169" s="269" t="s">
        <v>238</v>
      </c>
      <c r="E169" s="270" t="s">
        <v>833</v>
      </c>
      <c r="F169" s="271" t="s">
        <v>834</v>
      </c>
      <c r="G169" s="272" t="s">
        <v>161</v>
      </c>
      <c r="H169" s="273">
        <v>1</v>
      </c>
      <c r="I169" s="274"/>
      <c r="J169" s="275">
        <f>ROUND(I169*H169,2)</f>
        <v>0</v>
      </c>
      <c r="K169" s="276"/>
      <c r="L169" s="277"/>
      <c r="M169" s="278" t="s">
        <v>1</v>
      </c>
      <c r="N169" s="279" t="s">
        <v>42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0" t="s">
        <v>298</v>
      </c>
      <c r="AT169" s="240" t="s">
        <v>238</v>
      </c>
      <c r="AU169" s="240" t="s">
        <v>87</v>
      </c>
      <c r="AY169" s="17" t="s">
        <v>155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7" t="s">
        <v>163</v>
      </c>
      <c r="BK169" s="241">
        <f>ROUND(I169*H169,2)</f>
        <v>0</v>
      </c>
      <c r="BL169" s="17" t="s">
        <v>193</v>
      </c>
      <c r="BM169" s="240" t="s">
        <v>258</v>
      </c>
    </row>
    <row r="170" s="2" customFormat="1">
      <c r="A170" s="38"/>
      <c r="B170" s="39"/>
      <c r="C170" s="40"/>
      <c r="D170" s="242" t="s">
        <v>164</v>
      </c>
      <c r="E170" s="40"/>
      <c r="F170" s="243" t="s">
        <v>834</v>
      </c>
      <c r="G170" s="40"/>
      <c r="H170" s="40"/>
      <c r="I170" s="244"/>
      <c r="J170" s="40"/>
      <c r="K170" s="40"/>
      <c r="L170" s="44"/>
      <c r="M170" s="245"/>
      <c r="N170" s="246"/>
      <c r="O170" s="92"/>
      <c r="P170" s="92"/>
      <c r="Q170" s="92"/>
      <c r="R170" s="92"/>
      <c r="S170" s="92"/>
      <c r="T170" s="93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164</v>
      </c>
      <c r="AU170" s="17" t="s">
        <v>87</v>
      </c>
    </row>
    <row r="171" s="2" customFormat="1" ht="21.75" customHeight="1">
      <c r="A171" s="38"/>
      <c r="B171" s="39"/>
      <c r="C171" s="269" t="s">
        <v>7</v>
      </c>
      <c r="D171" s="269" t="s">
        <v>238</v>
      </c>
      <c r="E171" s="270" t="s">
        <v>835</v>
      </c>
      <c r="F171" s="271" t="s">
        <v>836</v>
      </c>
      <c r="G171" s="272" t="s">
        <v>161</v>
      </c>
      <c r="H171" s="273">
        <v>1</v>
      </c>
      <c r="I171" s="274"/>
      <c r="J171" s="275">
        <f>ROUND(I171*H171,2)</f>
        <v>0</v>
      </c>
      <c r="K171" s="276"/>
      <c r="L171" s="277"/>
      <c r="M171" s="278" t="s">
        <v>1</v>
      </c>
      <c r="N171" s="279" t="s">
        <v>42</v>
      </c>
      <c r="O171" s="92"/>
      <c r="P171" s="238">
        <f>O171*H171</f>
        <v>0</v>
      </c>
      <c r="Q171" s="238">
        <v>0.00032000000000000003</v>
      </c>
      <c r="R171" s="238">
        <f>Q171*H171</f>
        <v>0.00032000000000000003</v>
      </c>
      <c r="S171" s="238">
        <v>0</v>
      </c>
      <c r="T171" s="23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0" t="s">
        <v>298</v>
      </c>
      <c r="AT171" s="240" t="s">
        <v>238</v>
      </c>
      <c r="AU171" s="240" t="s">
        <v>87</v>
      </c>
      <c r="AY171" s="17" t="s">
        <v>155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7" t="s">
        <v>163</v>
      </c>
      <c r="BK171" s="241">
        <f>ROUND(I171*H171,2)</f>
        <v>0</v>
      </c>
      <c r="BL171" s="17" t="s">
        <v>193</v>
      </c>
      <c r="BM171" s="240" t="s">
        <v>262</v>
      </c>
    </row>
    <row r="172" s="2" customFormat="1">
      <c r="A172" s="38"/>
      <c r="B172" s="39"/>
      <c r="C172" s="40"/>
      <c r="D172" s="242" t="s">
        <v>164</v>
      </c>
      <c r="E172" s="40"/>
      <c r="F172" s="243" t="s">
        <v>836</v>
      </c>
      <c r="G172" s="40"/>
      <c r="H172" s="40"/>
      <c r="I172" s="244"/>
      <c r="J172" s="40"/>
      <c r="K172" s="40"/>
      <c r="L172" s="44"/>
      <c r="M172" s="245"/>
      <c r="N172" s="246"/>
      <c r="O172" s="92"/>
      <c r="P172" s="92"/>
      <c r="Q172" s="92"/>
      <c r="R172" s="92"/>
      <c r="S172" s="92"/>
      <c r="T172" s="93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164</v>
      </c>
      <c r="AU172" s="17" t="s">
        <v>87</v>
      </c>
    </row>
    <row r="173" s="2" customFormat="1" ht="21.75" customHeight="1">
      <c r="A173" s="38"/>
      <c r="B173" s="39"/>
      <c r="C173" s="228" t="s">
        <v>205</v>
      </c>
      <c r="D173" s="228" t="s">
        <v>158</v>
      </c>
      <c r="E173" s="229" t="s">
        <v>837</v>
      </c>
      <c r="F173" s="230" t="s">
        <v>838</v>
      </c>
      <c r="G173" s="231" t="s">
        <v>227</v>
      </c>
      <c r="H173" s="232">
        <v>0.0030000000000000001</v>
      </c>
      <c r="I173" s="233"/>
      <c r="J173" s="234">
        <f>ROUND(I173*H173,2)</f>
        <v>0</v>
      </c>
      <c r="K173" s="235"/>
      <c r="L173" s="44"/>
      <c r="M173" s="236" t="s">
        <v>1</v>
      </c>
      <c r="N173" s="237" t="s">
        <v>42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0" t="s">
        <v>193</v>
      </c>
      <c r="AT173" s="240" t="s">
        <v>158</v>
      </c>
      <c r="AU173" s="240" t="s">
        <v>87</v>
      </c>
      <c r="AY173" s="17" t="s">
        <v>155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7" t="s">
        <v>163</v>
      </c>
      <c r="BK173" s="241">
        <f>ROUND(I173*H173,2)</f>
        <v>0</v>
      </c>
      <c r="BL173" s="17" t="s">
        <v>193</v>
      </c>
      <c r="BM173" s="240" t="s">
        <v>1357</v>
      </c>
    </row>
    <row r="174" s="2" customFormat="1">
      <c r="A174" s="38"/>
      <c r="B174" s="39"/>
      <c r="C174" s="40"/>
      <c r="D174" s="242" t="s">
        <v>164</v>
      </c>
      <c r="E174" s="40"/>
      <c r="F174" s="243" t="s">
        <v>840</v>
      </c>
      <c r="G174" s="40"/>
      <c r="H174" s="40"/>
      <c r="I174" s="244"/>
      <c r="J174" s="40"/>
      <c r="K174" s="40"/>
      <c r="L174" s="44"/>
      <c r="M174" s="245"/>
      <c r="N174" s="246"/>
      <c r="O174" s="92"/>
      <c r="P174" s="92"/>
      <c r="Q174" s="92"/>
      <c r="R174" s="92"/>
      <c r="S174" s="92"/>
      <c r="T174" s="93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164</v>
      </c>
      <c r="AU174" s="17" t="s">
        <v>87</v>
      </c>
    </row>
    <row r="175" s="12" customFormat="1" ht="22.8" customHeight="1">
      <c r="A175" s="12"/>
      <c r="B175" s="212"/>
      <c r="C175" s="213"/>
      <c r="D175" s="214" t="s">
        <v>73</v>
      </c>
      <c r="E175" s="226" t="s">
        <v>841</v>
      </c>
      <c r="F175" s="226" t="s">
        <v>842</v>
      </c>
      <c r="G175" s="213"/>
      <c r="H175" s="213"/>
      <c r="I175" s="216"/>
      <c r="J175" s="227">
        <f>BK175</f>
        <v>0</v>
      </c>
      <c r="K175" s="213"/>
      <c r="L175" s="218"/>
      <c r="M175" s="219"/>
      <c r="N175" s="220"/>
      <c r="O175" s="220"/>
      <c r="P175" s="221">
        <f>SUM(P176:P189)</f>
        <v>0</v>
      </c>
      <c r="Q175" s="220"/>
      <c r="R175" s="221">
        <f>SUM(R176:R189)</f>
        <v>0.05577</v>
      </c>
      <c r="S175" s="220"/>
      <c r="T175" s="222">
        <f>SUM(T176:T189)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3" t="s">
        <v>87</v>
      </c>
      <c r="AT175" s="224" t="s">
        <v>73</v>
      </c>
      <c r="AU175" s="224" t="s">
        <v>81</v>
      </c>
      <c r="AY175" s="223" t="s">
        <v>155</v>
      </c>
      <c r="BK175" s="225">
        <f>SUM(BK176:BK189)</f>
        <v>0</v>
      </c>
    </row>
    <row r="176" s="2" customFormat="1" ht="21.75" customHeight="1">
      <c r="A176" s="38"/>
      <c r="B176" s="39"/>
      <c r="C176" s="228" t="s">
        <v>255</v>
      </c>
      <c r="D176" s="228" t="s">
        <v>158</v>
      </c>
      <c r="E176" s="229" t="s">
        <v>845</v>
      </c>
      <c r="F176" s="230" t="s">
        <v>1358</v>
      </c>
      <c r="G176" s="231" t="s">
        <v>170</v>
      </c>
      <c r="H176" s="232">
        <v>26</v>
      </c>
      <c r="I176" s="233"/>
      <c r="J176" s="234">
        <f>ROUND(I176*H176,2)</f>
        <v>0</v>
      </c>
      <c r="K176" s="235"/>
      <c r="L176" s="44"/>
      <c r="M176" s="236" t="s">
        <v>1</v>
      </c>
      <c r="N176" s="237" t="s">
        <v>42</v>
      </c>
      <c r="O176" s="92"/>
      <c r="P176" s="238">
        <f>O176*H176</f>
        <v>0</v>
      </c>
      <c r="Q176" s="238">
        <v>0.00055000000000000003</v>
      </c>
      <c r="R176" s="238">
        <f>Q176*H176</f>
        <v>0.0143</v>
      </c>
      <c r="S176" s="238">
        <v>0</v>
      </c>
      <c r="T176" s="23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0" t="s">
        <v>193</v>
      </c>
      <c r="AT176" s="240" t="s">
        <v>158</v>
      </c>
      <c r="AU176" s="240" t="s">
        <v>87</v>
      </c>
      <c r="AY176" s="17" t="s">
        <v>155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7" t="s">
        <v>163</v>
      </c>
      <c r="BK176" s="241">
        <f>ROUND(I176*H176,2)</f>
        <v>0</v>
      </c>
      <c r="BL176" s="17" t="s">
        <v>193</v>
      </c>
      <c r="BM176" s="240" t="s">
        <v>277</v>
      </c>
    </row>
    <row r="177" s="2" customFormat="1">
      <c r="A177" s="38"/>
      <c r="B177" s="39"/>
      <c r="C177" s="40"/>
      <c r="D177" s="242" t="s">
        <v>164</v>
      </c>
      <c r="E177" s="40"/>
      <c r="F177" s="243" t="s">
        <v>1358</v>
      </c>
      <c r="G177" s="40"/>
      <c r="H177" s="40"/>
      <c r="I177" s="244"/>
      <c r="J177" s="40"/>
      <c r="K177" s="40"/>
      <c r="L177" s="44"/>
      <c r="M177" s="245"/>
      <c r="N177" s="246"/>
      <c r="O177" s="92"/>
      <c r="P177" s="92"/>
      <c r="Q177" s="92"/>
      <c r="R177" s="92"/>
      <c r="S177" s="92"/>
      <c r="T177" s="93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164</v>
      </c>
      <c r="AU177" s="17" t="s">
        <v>87</v>
      </c>
    </row>
    <row r="178" s="2" customFormat="1" ht="21.75" customHeight="1">
      <c r="A178" s="38"/>
      <c r="B178" s="39"/>
      <c r="C178" s="228" t="s">
        <v>212</v>
      </c>
      <c r="D178" s="228" t="s">
        <v>158</v>
      </c>
      <c r="E178" s="229" t="s">
        <v>847</v>
      </c>
      <c r="F178" s="230" t="s">
        <v>1359</v>
      </c>
      <c r="G178" s="231" t="s">
        <v>170</v>
      </c>
      <c r="H178" s="232">
        <v>32</v>
      </c>
      <c r="I178" s="233"/>
      <c r="J178" s="234">
        <f>ROUND(I178*H178,2)</f>
        <v>0</v>
      </c>
      <c r="K178" s="235"/>
      <c r="L178" s="44"/>
      <c r="M178" s="236" t="s">
        <v>1</v>
      </c>
      <c r="N178" s="237" t="s">
        <v>42</v>
      </c>
      <c r="O178" s="92"/>
      <c r="P178" s="238">
        <f>O178*H178</f>
        <v>0</v>
      </c>
      <c r="Q178" s="238">
        <v>0.00071000000000000002</v>
      </c>
      <c r="R178" s="238">
        <f>Q178*H178</f>
        <v>0.022720000000000001</v>
      </c>
      <c r="S178" s="238">
        <v>0</v>
      </c>
      <c r="T178" s="23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0" t="s">
        <v>193</v>
      </c>
      <c r="AT178" s="240" t="s">
        <v>158</v>
      </c>
      <c r="AU178" s="240" t="s">
        <v>87</v>
      </c>
      <c r="AY178" s="17" t="s">
        <v>155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7" t="s">
        <v>163</v>
      </c>
      <c r="BK178" s="241">
        <f>ROUND(I178*H178,2)</f>
        <v>0</v>
      </c>
      <c r="BL178" s="17" t="s">
        <v>193</v>
      </c>
      <c r="BM178" s="240" t="s">
        <v>281</v>
      </c>
    </row>
    <row r="179" s="2" customFormat="1">
      <c r="A179" s="38"/>
      <c r="B179" s="39"/>
      <c r="C179" s="40"/>
      <c r="D179" s="242" t="s">
        <v>164</v>
      </c>
      <c r="E179" s="40"/>
      <c r="F179" s="243" t="s">
        <v>1359</v>
      </c>
      <c r="G179" s="40"/>
      <c r="H179" s="40"/>
      <c r="I179" s="244"/>
      <c r="J179" s="40"/>
      <c r="K179" s="40"/>
      <c r="L179" s="44"/>
      <c r="M179" s="245"/>
      <c r="N179" s="246"/>
      <c r="O179" s="92"/>
      <c r="P179" s="92"/>
      <c r="Q179" s="92"/>
      <c r="R179" s="92"/>
      <c r="S179" s="92"/>
      <c r="T179" s="93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164</v>
      </c>
      <c r="AU179" s="17" t="s">
        <v>87</v>
      </c>
    </row>
    <row r="180" s="2" customFormat="1" ht="21.75" customHeight="1">
      <c r="A180" s="38"/>
      <c r="B180" s="39"/>
      <c r="C180" s="228" t="s">
        <v>263</v>
      </c>
      <c r="D180" s="228" t="s">
        <v>158</v>
      </c>
      <c r="E180" s="229" t="s">
        <v>1360</v>
      </c>
      <c r="F180" s="230" t="s">
        <v>1361</v>
      </c>
      <c r="G180" s="231" t="s">
        <v>170</v>
      </c>
      <c r="H180" s="232">
        <v>15</v>
      </c>
      <c r="I180" s="233"/>
      <c r="J180" s="234">
        <f>ROUND(I180*H180,2)</f>
        <v>0</v>
      </c>
      <c r="K180" s="235"/>
      <c r="L180" s="44"/>
      <c r="M180" s="236" t="s">
        <v>1</v>
      </c>
      <c r="N180" s="237" t="s">
        <v>42</v>
      </c>
      <c r="O180" s="92"/>
      <c r="P180" s="238">
        <f>O180*H180</f>
        <v>0</v>
      </c>
      <c r="Q180" s="238">
        <v>0.00125</v>
      </c>
      <c r="R180" s="238">
        <f>Q180*H180</f>
        <v>0.018749999999999999</v>
      </c>
      <c r="S180" s="238">
        <v>0</v>
      </c>
      <c r="T180" s="23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0" t="s">
        <v>193</v>
      </c>
      <c r="AT180" s="240" t="s">
        <v>158</v>
      </c>
      <c r="AU180" s="240" t="s">
        <v>87</v>
      </c>
      <c r="AY180" s="17" t="s">
        <v>155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7" t="s">
        <v>163</v>
      </c>
      <c r="BK180" s="241">
        <f>ROUND(I180*H180,2)</f>
        <v>0</v>
      </c>
      <c r="BL180" s="17" t="s">
        <v>193</v>
      </c>
      <c r="BM180" s="240" t="s">
        <v>286</v>
      </c>
    </row>
    <row r="181" s="2" customFormat="1">
      <c r="A181" s="38"/>
      <c r="B181" s="39"/>
      <c r="C181" s="40"/>
      <c r="D181" s="242" t="s">
        <v>164</v>
      </c>
      <c r="E181" s="40"/>
      <c r="F181" s="243" t="s">
        <v>1361</v>
      </c>
      <c r="G181" s="40"/>
      <c r="H181" s="40"/>
      <c r="I181" s="244"/>
      <c r="J181" s="40"/>
      <c r="K181" s="40"/>
      <c r="L181" s="44"/>
      <c r="M181" s="245"/>
      <c r="N181" s="246"/>
      <c r="O181" s="92"/>
      <c r="P181" s="92"/>
      <c r="Q181" s="92"/>
      <c r="R181" s="92"/>
      <c r="S181" s="92"/>
      <c r="T181" s="93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164</v>
      </c>
      <c r="AU181" s="17" t="s">
        <v>87</v>
      </c>
    </row>
    <row r="182" s="2" customFormat="1" ht="21.75" customHeight="1">
      <c r="A182" s="38"/>
      <c r="B182" s="39"/>
      <c r="C182" s="269" t="s">
        <v>216</v>
      </c>
      <c r="D182" s="269" t="s">
        <v>238</v>
      </c>
      <c r="E182" s="270" t="s">
        <v>849</v>
      </c>
      <c r="F182" s="271" t="s">
        <v>850</v>
      </c>
      <c r="G182" s="272" t="s">
        <v>444</v>
      </c>
      <c r="H182" s="273">
        <v>1</v>
      </c>
      <c r="I182" s="274"/>
      <c r="J182" s="275">
        <f>ROUND(I182*H182,2)</f>
        <v>0</v>
      </c>
      <c r="K182" s="276"/>
      <c r="L182" s="277"/>
      <c r="M182" s="278" t="s">
        <v>1</v>
      </c>
      <c r="N182" s="279" t="s">
        <v>42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0" t="s">
        <v>298</v>
      </c>
      <c r="AT182" s="240" t="s">
        <v>238</v>
      </c>
      <c r="AU182" s="240" t="s">
        <v>87</v>
      </c>
      <c r="AY182" s="17" t="s">
        <v>155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7" t="s">
        <v>163</v>
      </c>
      <c r="BK182" s="241">
        <f>ROUND(I182*H182,2)</f>
        <v>0</v>
      </c>
      <c r="BL182" s="17" t="s">
        <v>193</v>
      </c>
      <c r="BM182" s="240" t="s">
        <v>291</v>
      </c>
    </row>
    <row r="183" s="2" customFormat="1">
      <c r="A183" s="38"/>
      <c r="B183" s="39"/>
      <c r="C183" s="40"/>
      <c r="D183" s="242" t="s">
        <v>164</v>
      </c>
      <c r="E183" s="40"/>
      <c r="F183" s="243" t="s">
        <v>850</v>
      </c>
      <c r="G183" s="40"/>
      <c r="H183" s="40"/>
      <c r="I183" s="244"/>
      <c r="J183" s="40"/>
      <c r="K183" s="40"/>
      <c r="L183" s="44"/>
      <c r="M183" s="245"/>
      <c r="N183" s="246"/>
      <c r="O183" s="92"/>
      <c r="P183" s="92"/>
      <c r="Q183" s="92"/>
      <c r="R183" s="92"/>
      <c r="S183" s="92"/>
      <c r="T183" s="93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164</v>
      </c>
      <c r="AU183" s="17" t="s">
        <v>87</v>
      </c>
    </row>
    <row r="184" s="2" customFormat="1" ht="16.5" customHeight="1">
      <c r="A184" s="38"/>
      <c r="B184" s="39"/>
      <c r="C184" s="269" t="s">
        <v>274</v>
      </c>
      <c r="D184" s="269" t="s">
        <v>238</v>
      </c>
      <c r="E184" s="270" t="s">
        <v>1362</v>
      </c>
      <c r="F184" s="271" t="s">
        <v>852</v>
      </c>
      <c r="G184" s="272" t="s">
        <v>161</v>
      </c>
      <c r="H184" s="273">
        <v>2</v>
      </c>
      <c r="I184" s="274"/>
      <c r="J184" s="275">
        <f>ROUND(I184*H184,2)</f>
        <v>0</v>
      </c>
      <c r="K184" s="276"/>
      <c r="L184" s="277"/>
      <c r="M184" s="278" t="s">
        <v>1</v>
      </c>
      <c r="N184" s="279" t="s">
        <v>42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0" t="s">
        <v>298</v>
      </c>
      <c r="AT184" s="240" t="s">
        <v>238</v>
      </c>
      <c r="AU184" s="240" t="s">
        <v>87</v>
      </c>
      <c r="AY184" s="17" t="s">
        <v>155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7" t="s">
        <v>163</v>
      </c>
      <c r="BK184" s="241">
        <f>ROUND(I184*H184,2)</f>
        <v>0</v>
      </c>
      <c r="BL184" s="17" t="s">
        <v>193</v>
      </c>
      <c r="BM184" s="240" t="s">
        <v>296</v>
      </c>
    </row>
    <row r="185" s="2" customFormat="1">
      <c r="A185" s="38"/>
      <c r="B185" s="39"/>
      <c r="C185" s="40"/>
      <c r="D185" s="242" t="s">
        <v>164</v>
      </c>
      <c r="E185" s="40"/>
      <c r="F185" s="243" t="s">
        <v>852</v>
      </c>
      <c r="G185" s="40"/>
      <c r="H185" s="40"/>
      <c r="I185" s="244"/>
      <c r="J185" s="40"/>
      <c r="K185" s="40"/>
      <c r="L185" s="44"/>
      <c r="M185" s="245"/>
      <c r="N185" s="246"/>
      <c r="O185" s="92"/>
      <c r="P185" s="92"/>
      <c r="Q185" s="92"/>
      <c r="R185" s="92"/>
      <c r="S185" s="92"/>
      <c r="T185" s="93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164</v>
      </c>
      <c r="AU185" s="17" t="s">
        <v>87</v>
      </c>
    </row>
    <row r="186" s="2" customFormat="1" ht="16.5" customHeight="1">
      <c r="A186" s="38"/>
      <c r="B186" s="39"/>
      <c r="C186" s="228" t="s">
        <v>220</v>
      </c>
      <c r="D186" s="228" t="s">
        <v>158</v>
      </c>
      <c r="E186" s="229" t="s">
        <v>853</v>
      </c>
      <c r="F186" s="230" t="s">
        <v>854</v>
      </c>
      <c r="G186" s="231" t="s">
        <v>170</v>
      </c>
      <c r="H186" s="232">
        <v>73</v>
      </c>
      <c r="I186" s="233"/>
      <c r="J186" s="234">
        <f>ROUND(I186*H186,2)</f>
        <v>0</v>
      </c>
      <c r="K186" s="235"/>
      <c r="L186" s="44"/>
      <c r="M186" s="236" t="s">
        <v>1</v>
      </c>
      <c r="N186" s="237" t="s">
        <v>42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0" t="s">
        <v>193</v>
      </c>
      <c r="AT186" s="240" t="s">
        <v>158</v>
      </c>
      <c r="AU186" s="240" t="s">
        <v>87</v>
      </c>
      <c r="AY186" s="17" t="s">
        <v>155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7" t="s">
        <v>163</v>
      </c>
      <c r="BK186" s="241">
        <f>ROUND(I186*H186,2)</f>
        <v>0</v>
      </c>
      <c r="BL186" s="17" t="s">
        <v>193</v>
      </c>
      <c r="BM186" s="240" t="s">
        <v>301</v>
      </c>
    </row>
    <row r="187" s="2" customFormat="1">
      <c r="A187" s="38"/>
      <c r="B187" s="39"/>
      <c r="C187" s="40"/>
      <c r="D187" s="242" t="s">
        <v>164</v>
      </c>
      <c r="E187" s="40"/>
      <c r="F187" s="243" t="s">
        <v>854</v>
      </c>
      <c r="G187" s="40"/>
      <c r="H187" s="40"/>
      <c r="I187" s="244"/>
      <c r="J187" s="40"/>
      <c r="K187" s="40"/>
      <c r="L187" s="44"/>
      <c r="M187" s="245"/>
      <c r="N187" s="246"/>
      <c r="O187" s="92"/>
      <c r="P187" s="92"/>
      <c r="Q187" s="92"/>
      <c r="R187" s="92"/>
      <c r="S187" s="92"/>
      <c r="T187" s="93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164</v>
      </c>
      <c r="AU187" s="17" t="s">
        <v>87</v>
      </c>
    </row>
    <row r="188" s="2" customFormat="1" ht="21.75" customHeight="1">
      <c r="A188" s="38"/>
      <c r="B188" s="39"/>
      <c r="C188" s="228" t="s">
        <v>283</v>
      </c>
      <c r="D188" s="228" t="s">
        <v>158</v>
      </c>
      <c r="E188" s="229" t="s">
        <v>855</v>
      </c>
      <c r="F188" s="230" t="s">
        <v>856</v>
      </c>
      <c r="G188" s="231" t="s">
        <v>227</v>
      </c>
      <c r="H188" s="232">
        <v>0.056000000000000001</v>
      </c>
      <c r="I188" s="233"/>
      <c r="J188" s="234">
        <f>ROUND(I188*H188,2)</f>
        <v>0</v>
      </c>
      <c r="K188" s="235"/>
      <c r="L188" s="44"/>
      <c r="M188" s="236" t="s">
        <v>1</v>
      </c>
      <c r="N188" s="237" t="s">
        <v>42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0" t="s">
        <v>193</v>
      </c>
      <c r="AT188" s="240" t="s">
        <v>158</v>
      </c>
      <c r="AU188" s="240" t="s">
        <v>87</v>
      </c>
      <c r="AY188" s="17" t="s">
        <v>155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7" t="s">
        <v>163</v>
      </c>
      <c r="BK188" s="241">
        <f>ROUND(I188*H188,2)</f>
        <v>0</v>
      </c>
      <c r="BL188" s="17" t="s">
        <v>193</v>
      </c>
      <c r="BM188" s="240" t="s">
        <v>1363</v>
      </c>
    </row>
    <row r="189" s="2" customFormat="1">
      <c r="A189" s="38"/>
      <c r="B189" s="39"/>
      <c r="C189" s="40"/>
      <c r="D189" s="242" t="s">
        <v>164</v>
      </c>
      <c r="E189" s="40"/>
      <c r="F189" s="243" t="s">
        <v>858</v>
      </c>
      <c r="G189" s="40"/>
      <c r="H189" s="40"/>
      <c r="I189" s="244"/>
      <c r="J189" s="40"/>
      <c r="K189" s="40"/>
      <c r="L189" s="44"/>
      <c r="M189" s="245"/>
      <c r="N189" s="246"/>
      <c r="O189" s="92"/>
      <c r="P189" s="92"/>
      <c r="Q189" s="92"/>
      <c r="R189" s="92"/>
      <c r="S189" s="92"/>
      <c r="T189" s="93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164</v>
      </c>
      <c r="AU189" s="17" t="s">
        <v>87</v>
      </c>
    </row>
    <row r="190" s="12" customFormat="1" ht="22.8" customHeight="1">
      <c r="A190" s="12"/>
      <c r="B190" s="212"/>
      <c r="C190" s="213"/>
      <c r="D190" s="214" t="s">
        <v>73</v>
      </c>
      <c r="E190" s="226" t="s">
        <v>859</v>
      </c>
      <c r="F190" s="226" t="s">
        <v>860</v>
      </c>
      <c r="G190" s="213"/>
      <c r="H190" s="213"/>
      <c r="I190" s="216"/>
      <c r="J190" s="227">
        <f>BK190</f>
        <v>0</v>
      </c>
      <c r="K190" s="213"/>
      <c r="L190" s="218"/>
      <c r="M190" s="219"/>
      <c r="N190" s="220"/>
      <c r="O190" s="220"/>
      <c r="P190" s="221">
        <f>SUM(P191:P214)</f>
        <v>0</v>
      </c>
      <c r="Q190" s="220"/>
      <c r="R190" s="221">
        <f>SUM(R191:R214)</f>
        <v>0.0053299999999999997</v>
      </c>
      <c r="S190" s="220"/>
      <c r="T190" s="222">
        <f>SUM(T191:T214)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3" t="s">
        <v>87</v>
      </c>
      <c r="AT190" s="224" t="s">
        <v>73</v>
      </c>
      <c r="AU190" s="224" t="s">
        <v>81</v>
      </c>
      <c r="AY190" s="223" t="s">
        <v>155</v>
      </c>
      <c r="BK190" s="225">
        <f>SUM(BK191:BK214)</f>
        <v>0</v>
      </c>
    </row>
    <row r="191" s="2" customFormat="1" ht="21.75" customHeight="1">
      <c r="A191" s="38"/>
      <c r="B191" s="39"/>
      <c r="C191" s="228" t="s">
        <v>224</v>
      </c>
      <c r="D191" s="228" t="s">
        <v>158</v>
      </c>
      <c r="E191" s="229" t="s">
        <v>861</v>
      </c>
      <c r="F191" s="230" t="s">
        <v>862</v>
      </c>
      <c r="G191" s="231" t="s">
        <v>161</v>
      </c>
      <c r="H191" s="232">
        <v>4</v>
      </c>
      <c r="I191" s="233"/>
      <c r="J191" s="234">
        <f>ROUND(I191*H191,2)</f>
        <v>0</v>
      </c>
      <c r="K191" s="235"/>
      <c r="L191" s="44"/>
      <c r="M191" s="236" t="s">
        <v>1</v>
      </c>
      <c r="N191" s="237" t="s">
        <v>42</v>
      </c>
      <c r="O191" s="92"/>
      <c r="P191" s="238">
        <f>O191*H191</f>
        <v>0</v>
      </c>
      <c r="Q191" s="238">
        <v>0.00034000000000000002</v>
      </c>
      <c r="R191" s="238">
        <f>Q191*H191</f>
        <v>0.0013600000000000001</v>
      </c>
      <c r="S191" s="238">
        <v>0</v>
      </c>
      <c r="T191" s="239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0" t="s">
        <v>193</v>
      </c>
      <c r="AT191" s="240" t="s">
        <v>158</v>
      </c>
      <c r="AU191" s="240" t="s">
        <v>87</v>
      </c>
      <c r="AY191" s="17" t="s">
        <v>155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7" t="s">
        <v>163</v>
      </c>
      <c r="BK191" s="241">
        <f>ROUND(I191*H191,2)</f>
        <v>0</v>
      </c>
      <c r="BL191" s="17" t="s">
        <v>193</v>
      </c>
      <c r="BM191" s="240" t="s">
        <v>314</v>
      </c>
    </row>
    <row r="192" s="2" customFormat="1">
      <c r="A192" s="38"/>
      <c r="B192" s="39"/>
      <c r="C192" s="40"/>
      <c r="D192" s="242" t="s">
        <v>164</v>
      </c>
      <c r="E192" s="40"/>
      <c r="F192" s="243" t="s">
        <v>862</v>
      </c>
      <c r="G192" s="40"/>
      <c r="H192" s="40"/>
      <c r="I192" s="244"/>
      <c r="J192" s="40"/>
      <c r="K192" s="40"/>
      <c r="L192" s="44"/>
      <c r="M192" s="245"/>
      <c r="N192" s="246"/>
      <c r="O192" s="92"/>
      <c r="P192" s="92"/>
      <c r="Q192" s="92"/>
      <c r="R192" s="92"/>
      <c r="S192" s="92"/>
      <c r="T192" s="93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164</v>
      </c>
      <c r="AU192" s="17" t="s">
        <v>87</v>
      </c>
    </row>
    <row r="193" s="2" customFormat="1" ht="21.75" customHeight="1">
      <c r="A193" s="38"/>
      <c r="B193" s="39"/>
      <c r="C193" s="228" t="s">
        <v>293</v>
      </c>
      <c r="D193" s="228" t="s">
        <v>158</v>
      </c>
      <c r="E193" s="229" t="s">
        <v>863</v>
      </c>
      <c r="F193" s="230" t="s">
        <v>864</v>
      </c>
      <c r="G193" s="231" t="s">
        <v>161</v>
      </c>
      <c r="H193" s="232">
        <v>2</v>
      </c>
      <c r="I193" s="233"/>
      <c r="J193" s="234">
        <f>ROUND(I193*H193,2)</f>
        <v>0</v>
      </c>
      <c r="K193" s="235"/>
      <c r="L193" s="44"/>
      <c r="M193" s="236" t="s">
        <v>1</v>
      </c>
      <c r="N193" s="237" t="s">
        <v>42</v>
      </c>
      <c r="O193" s="92"/>
      <c r="P193" s="238">
        <f>O193*H193</f>
        <v>0</v>
      </c>
      <c r="Q193" s="238">
        <v>0.00022000000000000001</v>
      </c>
      <c r="R193" s="238">
        <f>Q193*H193</f>
        <v>0.00044000000000000002</v>
      </c>
      <c r="S193" s="238">
        <v>0</v>
      </c>
      <c r="T193" s="239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0" t="s">
        <v>193</v>
      </c>
      <c r="AT193" s="240" t="s">
        <v>158</v>
      </c>
      <c r="AU193" s="240" t="s">
        <v>87</v>
      </c>
      <c r="AY193" s="17" t="s">
        <v>155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7" t="s">
        <v>163</v>
      </c>
      <c r="BK193" s="241">
        <f>ROUND(I193*H193,2)</f>
        <v>0</v>
      </c>
      <c r="BL193" s="17" t="s">
        <v>193</v>
      </c>
      <c r="BM193" s="240" t="s">
        <v>317</v>
      </c>
    </row>
    <row r="194" s="2" customFormat="1">
      <c r="A194" s="38"/>
      <c r="B194" s="39"/>
      <c r="C194" s="40"/>
      <c r="D194" s="242" t="s">
        <v>164</v>
      </c>
      <c r="E194" s="40"/>
      <c r="F194" s="243" t="s">
        <v>864</v>
      </c>
      <c r="G194" s="40"/>
      <c r="H194" s="40"/>
      <c r="I194" s="244"/>
      <c r="J194" s="40"/>
      <c r="K194" s="40"/>
      <c r="L194" s="44"/>
      <c r="M194" s="245"/>
      <c r="N194" s="246"/>
      <c r="O194" s="92"/>
      <c r="P194" s="92"/>
      <c r="Q194" s="92"/>
      <c r="R194" s="92"/>
      <c r="S194" s="92"/>
      <c r="T194" s="93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164</v>
      </c>
      <c r="AU194" s="17" t="s">
        <v>87</v>
      </c>
    </row>
    <row r="195" s="2" customFormat="1" ht="21.75" customHeight="1">
      <c r="A195" s="38"/>
      <c r="B195" s="39"/>
      <c r="C195" s="228" t="s">
        <v>298</v>
      </c>
      <c r="D195" s="228" t="s">
        <v>158</v>
      </c>
      <c r="E195" s="229" t="s">
        <v>865</v>
      </c>
      <c r="F195" s="230" t="s">
        <v>866</v>
      </c>
      <c r="G195" s="231" t="s">
        <v>161</v>
      </c>
      <c r="H195" s="232">
        <v>1</v>
      </c>
      <c r="I195" s="233"/>
      <c r="J195" s="234">
        <f>ROUND(I195*H195,2)</f>
        <v>0</v>
      </c>
      <c r="K195" s="235"/>
      <c r="L195" s="44"/>
      <c r="M195" s="236" t="s">
        <v>1</v>
      </c>
      <c r="N195" s="237" t="s">
        <v>42</v>
      </c>
      <c r="O195" s="92"/>
      <c r="P195" s="238">
        <f>O195*H195</f>
        <v>0</v>
      </c>
      <c r="Q195" s="238">
        <v>0.00071000000000000002</v>
      </c>
      <c r="R195" s="238">
        <f>Q195*H195</f>
        <v>0.00071000000000000002</v>
      </c>
      <c r="S195" s="238">
        <v>0</v>
      </c>
      <c r="T195" s="239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0" t="s">
        <v>193</v>
      </c>
      <c r="AT195" s="240" t="s">
        <v>158</v>
      </c>
      <c r="AU195" s="240" t="s">
        <v>87</v>
      </c>
      <c r="AY195" s="17" t="s">
        <v>155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7" t="s">
        <v>163</v>
      </c>
      <c r="BK195" s="241">
        <f>ROUND(I195*H195,2)</f>
        <v>0</v>
      </c>
      <c r="BL195" s="17" t="s">
        <v>193</v>
      </c>
      <c r="BM195" s="240" t="s">
        <v>324</v>
      </c>
    </row>
    <row r="196" s="2" customFormat="1">
      <c r="A196" s="38"/>
      <c r="B196" s="39"/>
      <c r="C196" s="40"/>
      <c r="D196" s="242" t="s">
        <v>164</v>
      </c>
      <c r="E196" s="40"/>
      <c r="F196" s="243" t="s">
        <v>866</v>
      </c>
      <c r="G196" s="40"/>
      <c r="H196" s="40"/>
      <c r="I196" s="244"/>
      <c r="J196" s="40"/>
      <c r="K196" s="40"/>
      <c r="L196" s="44"/>
      <c r="M196" s="245"/>
      <c r="N196" s="246"/>
      <c r="O196" s="92"/>
      <c r="P196" s="92"/>
      <c r="Q196" s="92"/>
      <c r="R196" s="92"/>
      <c r="S196" s="92"/>
      <c r="T196" s="93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164</v>
      </c>
      <c r="AU196" s="17" t="s">
        <v>87</v>
      </c>
    </row>
    <row r="197" s="2" customFormat="1" ht="21.75" customHeight="1">
      <c r="A197" s="38"/>
      <c r="B197" s="39"/>
      <c r="C197" s="228" t="s">
        <v>303</v>
      </c>
      <c r="D197" s="228" t="s">
        <v>158</v>
      </c>
      <c r="E197" s="229" t="s">
        <v>867</v>
      </c>
      <c r="F197" s="230" t="s">
        <v>868</v>
      </c>
      <c r="G197" s="231" t="s">
        <v>161</v>
      </c>
      <c r="H197" s="232">
        <v>1</v>
      </c>
      <c r="I197" s="233"/>
      <c r="J197" s="234">
        <f>ROUND(I197*H197,2)</f>
        <v>0</v>
      </c>
      <c r="K197" s="235"/>
      <c r="L197" s="44"/>
      <c r="M197" s="236" t="s">
        <v>1</v>
      </c>
      <c r="N197" s="237" t="s">
        <v>42</v>
      </c>
      <c r="O197" s="92"/>
      <c r="P197" s="238">
        <f>O197*H197</f>
        <v>0</v>
      </c>
      <c r="Q197" s="238">
        <v>0.00077999999999999999</v>
      </c>
      <c r="R197" s="238">
        <f>Q197*H197</f>
        <v>0.00077999999999999999</v>
      </c>
      <c r="S197" s="238">
        <v>0</v>
      </c>
      <c r="T197" s="239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0" t="s">
        <v>193</v>
      </c>
      <c r="AT197" s="240" t="s">
        <v>158</v>
      </c>
      <c r="AU197" s="240" t="s">
        <v>87</v>
      </c>
      <c r="AY197" s="17" t="s">
        <v>155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7" t="s">
        <v>163</v>
      </c>
      <c r="BK197" s="241">
        <f>ROUND(I197*H197,2)</f>
        <v>0</v>
      </c>
      <c r="BL197" s="17" t="s">
        <v>193</v>
      </c>
      <c r="BM197" s="240" t="s">
        <v>327</v>
      </c>
    </row>
    <row r="198" s="2" customFormat="1">
      <c r="A198" s="38"/>
      <c r="B198" s="39"/>
      <c r="C198" s="40"/>
      <c r="D198" s="242" t="s">
        <v>164</v>
      </c>
      <c r="E198" s="40"/>
      <c r="F198" s="243" t="s">
        <v>868</v>
      </c>
      <c r="G198" s="40"/>
      <c r="H198" s="40"/>
      <c r="I198" s="244"/>
      <c r="J198" s="40"/>
      <c r="K198" s="40"/>
      <c r="L198" s="44"/>
      <c r="M198" s="245"/>
      <c r="N198" s="246"/>
      <c r="O198" s="92"/>
      <c r="P198" s="92"/>
      <c r="Q198" s="92"/>
      <c r="R198" s="92"/>
      <c r="S198" s="92"/>
      <c r="T198" s="93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164</v>
      </c>
      <c r="AU198" s="17" t="s">
        <v>87</v>
      </c>
    </row>
    <row r="199" s="2" customFormat="1" ht="21.75" customHeight="1">
      <c r="A199" s="38"/>
      <c r="B199" s="39"/>
      <c r="C199" s="228" t="s">
        <v>228</v>
      </c>
      <c r="D199" s="228" t="s">
        <v>158</v>
      </c>
      <c r="E199" s="229" t="s">
        <v>869</v>
      </c>
      <c r="F199" s="230" t="s">
        <v>870</v>
      </c>
      <c r="G199" s="231" t="s">
        <v>161</v>
      </c>
      <c r="H199" s="232">
        <v>4</v>
      </c>
      <c r="I199" s="233"/>
      <c r="J199" s="234">
        <f>ROUND(I199*H199,2)</f>
        <v>0</v>
      </c>
      <c r="K199" s="235"/>
      <c r="L199" s="44"/>
      <c r="M199" s="236" t="s">
        <v>1</v>
      </c>
      <c r="N199" s="237" t="s">
        <v>42</v>
      </c>
      <c r="O199" s="92"/>
      <c r="P199" s="238">
        <f>O199*H199</f>
        <v>0</v>
      </c>
      <c r="Q199" s="238">
        <v>0.00018000000000000001</v>
      </c>
      <c r="R199" s="238">
        <f>Q199*H199</f>
        <v>0.00072000000000000005</v>
      </c>
      <c r="S199" s="238">
        <v>0</v>
      </c>
      <c r="T199" s="239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0" t="s">
        <v>193</v>
      </c>
      <c r="AT199" s="240" t="s">
        <v>158</v>
      </c>
      <c r="AU199" s="240" t="s">
        <v>87</v>
      </c>
      <c r="AY199" s="17" t="s">
        <v>155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7" t="s">
        <v>163</v>
      </c>
      <c r="BK199" s="241">
        <f>ROUND(I199*H199,2)</f>
        <v>0</v>
      </c>
      <c r="BL199" s="17" t="s">
        <v>193</v>
      </c>
      <c r="BM199" s="240" t="s">
        <v>331</v>
      </c>
    </row>
    <row r="200" s="2" customFormat="1">
      <c r="A200" s="38"/>
      <c r="B200" s="39"/>
      <c r="C200" s="40"/>
      <c r="D200" s="242" t="s">
        <v>164</v>
      </c>
      <c r="E200" s="40"/>
      <c r="F200" s="243" t="s">
        <v>870</v>
      </c>
      <c r="G200" s="40"/>
      <c r="H200" s="40"/>
      <c r="I200" s="244"/>
      <c r="J200" s="40"/>
      <c r="K200" s="40"/>
      <c r="L200" s="44"/>
      <c r="M200" s="245"/>
      <c r="N200" s="246"/>
      <c r="O200" s="92"/>
      <c r="P200" s="92"/>
      <c r="Q200" s="92"/>
      <c r="R200" s="92"/>
      <c r="S200" s="92"/>
      <c r="T200" s="93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164</v>
      </c>
      <c r="AU200" s="17" t="s">
        <v>87</v>
      </c>
    </row>
    <row r="201" s="2" customFormat="1" ht="16.5" customHeight="1">
      <c r="A201" s="38"/>
      <c r="B201" s="39"/>
      <c r="C201" s="228" t="s">
        <v>311</v>
      </c>
      <c r="D201" s="228" t="s">
        <v>158</v>
      </c>
      <c r="E201" s="229" t="s">
        <v>871</v>
      </c>
      <c r="F201" s="230" t="s">
        <v>872</v>
      </c>
      <c r="G201" s="231" t="s">
        <v>161</v>
      </c>
      <c r="H201" s="232">
        <v>4</v>
      </c>
      <c r="I201" s="233"/>
      <c r="J201" s="234">
        <f>ROUND(I201*H201,2)</f>
        <v>0</v>
      </c>
      <c r="K201" s="235"/>
      <c r="L201" s="44"/>
      <c r="M201" s="236" t="s">
        <v>1</v>
      </c>
      <c r="N201" s="237" t="s">
        <v>42</v>
      </c>
      <c r="O201" s="92"/>
      <c r="P201" s="238">
        <f>O201*H201</f>
        <v>0</v>
      </c>
      <c r="Q201" s="238">
        <v>0.00017000000000000001</v>
      </c>
      <c r="R201" s="238">
        <f>Q201*H201</f>
        <v>0.00068000000000000005</v>
      </c>
      <c r="S201" s="238">
        <v>0</v>
      </c>
      <c r="T201" s="23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0" t="s">
        <v>193</v>
      </c>
      <c r="AT201" s="240" t="s">
        <v>158</v>
      </c>
      <c r="AU201" s="240" t="s">
        <v>87</v>
      </c>
      <c r="AY201" s="17" t="s">
        <v>155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7" t="s">
        <v>163</v>
      </c>
      <c r="BK201" s="241">
        <f>ROUND(I201*H201,2)</f>
        <v>0</v>
      </c>
      <c r="BL201" s="17" t="s">
        <v>193</v>
      </c>
      <c r="BM201" s="240" t="s">
        <v>334</v>
      </c>
    </row>
    <row r="202" s="2" customFormat="1">
      <c r="A202" s="38"/>
      <c r="B202" s="39"/>
      <c r="C202" s="40"/>
      <c r="D202" s="242" t="s">
        <v>164</v>
      </c>
      <c r="E202" s="40"/>
      <c r="F202" s="243" t="s">
        <v>872</v>
      </c>
      <c r="G202" s="40"/>
      <c r="H202" s="40"/>
      <c r="I202" s="244"/>
      <c r="J202" s="40"/>
      <c r="K202" s="40"/>
      <c r="L202" s="44"/>
      <c r="M202" s="245"/>
      <c r="N202" s="246"/>
      <c r="O202" s="92"/>
      <c r="P202" s="92"/>
      <c r="Q202" s="92"/>
      <c r="R202" s="92"/>
      <c r="S202" s="92"/>
      <c r="T202" s="93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164</v>
      </c>
      <c r="AU202" s="17" t="s">
        <v>87</v>
      </c>
    </row>
    <row r="203" s="2" customFormat="1" ht="16.5" customHeight="1">
      <c r="A203" s="38"/>
      <c r="B203" s="39"/>
      <c r="C203" s="228" t="s">
        <v>232</v>
      </c>
      <c r="D203" s="228" t="s">
        <v>158</v>
      </c>
      <c r="E203" s="229" t="s">
        <v>873</v>
      </c>
      <c r="F203" s="230" t="s">
        <v>874</v>
      </c>
      <c r="G203" s="231" t="s">
        <v>161</v>
      </c>
      <c r="H203" s="232">
        <v>8</v>
      </c>
      <c r="I203" s="233"/>
      <c r="J203" s="234">
        <f>ROUND(I203*H203,2)</f>
        <v>0</v>
      </c>
      <c r="K203" s="235"/>
      <c r="L203" s="44"/>
      <c r="M203" s="236" t="s">
        <v>1</v>
      </c>
      <c r="N203" s="237" t="s">
        <v>42</v>
      </c>
      <c r="O203" s="92"/>
      <c r="P203" s="238">
        <f>O203*H203</f>
        <v>0</v>
      </c>
      <c r="Q203" s="238">
        <v>8.0000000000000007E-05</v>
      </c>
      <c r="R203" s="238">
        <f>Q203*H203</f>
        <v>0.00064000000000000005</v>
      </c>
      <c r="S203" s="238">
        <v>0</v>
      </c>
      <c r="T203" s="239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0" t="s">
        <v>193</v>
      </c>
      <c r="AT203" s="240" t="s">
        <v>158</v>
      </c>
      <c r="AU203" s="240" t="s">
        <v>87</v>
      </c>
      <c r="AY203" s="17" t="s">
        <v>155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7" t="s">
        <v>163</v>
      </c>
      <c r="BK203" s="241">
        <f>ROUND(I203*H203,2)</f>
        <v>0</v>
      </c>
      <c r="BL203" s="17" t="s">
        <v>193</v>
      </c>
      <c r="BM203" s="240" t="s">
        <v>339</v>
      </c>
    </row>
    <row r="204" s="2" customFormat="1">
      <c r="A204" s="38"/>
      <c r="B204" s="39"/>
      <c r="C204" s="40"/>
      <c r="D204" s="242" t="s">
        <v>164</v>
      </c>
      <c r="E204" s="40"/>
      <c r="F204" s="243" t="s">
        <v>874</v>
      </c>
      <c r="G204" s="40"/>
      <c r="H204" s="40"/>
      <c r="I204" s="244"/>
      <c r="J204" s="40"/>
      <c r="K204" s="40"/>
      <c r="L204" s="44"/>
      <c r="M204" s="245"/>
      <c r="N204" s="246"/>
      <c r="O204" s="92"/>
      <c r="P204" s="92"/>
      <c r="Q204" s="92"/>
      <c r="R204" s="92"/>
      <c r="S204" s="92"/>
      <c r="T204" s="93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164</v>
      </c>
      <c r="AU204" s="17" t="s">
        <v>87</v>
      </c>
    </row>
    <row r="205" s="2" customFormat="1" ht="16.5" customHeight="1">
      <c r="A205" s="38"/>
      <c r="B205" s="39"/>
      <c r="C205" s="269" t="s">
        <v>321</v>
      </c>
      <c r="D205" s="269" t="s">
        <v>238</v>
      </c>
      <c r="E205" s="270" t="s">
        <v>875</v>
      </c>
      <c r="F205" s="271" t="s">
        <v>876</v>
      </c>
      <c r="G205" s="272" t="s">
        <v>161</v>
      </c>
      <c r="H205" s="273">
        <v>8</v>
      </c>
      <c r="I205" s="274"/>
      <c r="J205" s="275">
        <f>ROUND(I205*H205,2)</f>
        <v>0</v>
      </c>
      <c r="K205" s="276"/>
      <c r="L205" s="277"/>
      <c r="M205" s="278" t="s">
        <v>1</v>
      </c>
      <c r="N205" s="279" t="s">
        <v>42</v>
      </c>
      <c r="O205" s="92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0" t="s">
        <v>298</v>
      </c>
      <c r="AT205" s="240" t="s">
        <v>238</v>
      </c>
      <c r="AU205" s="240" t="s">
        <v>87</v>
      </c>
      <c r="AY205" s="17" t="s">
        <v>155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7" t="s">
        <v>163</v>
      </c>
      <c r="BK205" s="241">
        <f>ROUND(I205*H205,2)</f>
        <v>0</v>
      </c>
      <c r="BL205" s="17" t="s">
        <v>193</v>
      </c>
      <c r="BM205" s="240" t="s">
        <v>344</v>
      </c>
    </row>
    <row r="206" s="2" customFormat="1">
      <c r="A206" s="38"/>
      <c r="B206" s="39"/>
      <c r="C206" s="40"/>
      <c r="D206" s="242" t="s">
        <v>164</v>
      </c>
      <c r="E206" s="40"/>
      <c r="F206" s="243" t="s">
        <v>876</v>
      </c>
      <c r="G206" s="40"/>
      <c r="H206" s="40"/>
      <c r="I206" s="244"/>
      <c r="J206" s="40"/>
      <c r="K206" s="40"/>
      <c r="L206" s="44"/>
      <c r="M206" s="245"/>
      <c r="N206" s="246"/>
      <c r="O206" s="92"/>
      <c r="P206" s="92"/>
      <c r="Q206" s="92"/>
      <c r="R206" s="92"/>
      <c r="S206" s="92"/>
      <c r="T206" s="93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164</v>
      </c>
      <c r="AU206" s="17" t="s">
        <v>87</v>
      </c>
    </row>
    <row r="207" s="2" customFormat="1" ht="21.75" customHeight="1">
      <c r="A207" s="38"/>
      <c r="B207" s="39"/>
      <c r="C207" s="269" t="s">
        <v>236</v>
      </c>
      <c r="D207" s="269" t="s">
        <v>238</v>
      </c>
      <c r="E207" s="270" t="s">
        <v>877</v>
      </c>
      <c r="F207" s="271" t="s">
        <v>878</v>
      </c>
      <c r="G207" s="272" t="s">
        <v>161</v>
      </c>
      <c r="H207" s="273">
        <v>16</v>
      </c>
      <c r="I207" s="274"/>
      <c r="J207" s="275">
        <f>ROUND(I207*H207,2)</f>
        <v>0</v>
      </c>
      <c r="K207" s="276"/>
      <c r="L207" s="277"/>
      <c r="M207" s="278" t="s">
        <v>1</v>
      </c>
      <c r="N207" s="279" t="s">
        <v>42</v>
      </c>
      <c r="O207" s="92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0" t="s">
        <v>298</v>
      </c>
      <c r="AT207" s="240" t="s">
        <v>238</v>
      </c>
      <c r="AU207" s="240" t="s">
        <v>87</v>
      </c>
      <c r="AY207" s="17" t="s">
        <v>155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7" t="s">
        <v>163</v>
      </c>
      <c r="BK207" s="241">
        <f>ROUND(I207*H207,2)</f>
        <v>0</v>
      </c>
      <c r="BL207" s="17" t="s">
        <v>193</v>
      </c>
      <c r="BM207" s="240" t="s">
        <v>356</v>
      </c>
    </row>
    <row r="208" s="2" customFormat="1">
      <c r="A208" s="38"/>
      <c r="B208" s="39"/>
      <c r="C208" s="40"/>
      <c r="D208" s="242" t="s">
        <v>164</v>
      </c>
      <c r="E208" s="40"/>
      <c r="F208" s="243" t="s">
        <v>878</v>
      </c>
      <c r="G208" s="40"/>
      <c r="H208" s="40"/>
      <c r="I208" s="244"/>
      <c r="J208" s="40"/>
      <c r="K208" s="40"/>
      <c r="L208" s="44"/>
      <c r="M208" s="245"/>
      <c r="N208" s="246"/>
      <c r="O208" s="92"/>
      <c r="P208" s="92"/>
      <c r="Q208" s="92"/>
      <c r="R208" s="92"/>
      <c r="S208" s="92"/>
      <c r="T208" s="93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164</v>
      </c>
      <c r="AU208" s="17" t="s">
        <v>87</v>
      </c>
    </row>
    <row r="209" s="2" customFormat="1" ht="16.5" customHeight="1">
      <c r="A209" s="38"/>
      <c r="B209" s="39"/>
      <c r="C209" s="228" t="s">
        <v>328</v>
      </c>
      <c r="D209" s="228" t="s">
        <v>158</v>
      </c>
      <c r="E209" s="229" t="s">
        <v>879</v>
      </c>
      <c r="F209" s="230" t="s">
        <v>880</v>
      </c>
      <c r="G209" s="231" t="s">
        <v>161</v>
      </c>
      <c r="H209" s="232">
        <v>5</v>
      </c>
      <c r="I209" s="233"/>
      <c r="J209" s="234">
        <f>ROUND(I209*H209,2)</f>
        <v>0</v>
      </c>
      <c r="K209" s="235"/>
      <c r="L209" s="44"/>
      <c r="M209" s="236" t="s">
        <v>1</v>
      </c>
      <c r="N209" s="237" t="s">
        <v>42</v>
      </c>
      <c r="O209" s="92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0" t="s">
        <v>193</v>
      </c>
      <c r="AT209" s="240" t="s">
        <v>158</v>
      </c>
      <c r="AU209" s="240" t="s">
        <v>87</v>
      </c>
      <c r="AY209" s="17" t="s">
        <v>155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7" t="s">
        <v>163</v>
      </c>
      <c r="BK209" s="241">
        <f>ROUND(I209*H209,2)</f>
        <v>0</v>
      </c>
      <c r="BL209" s="17" t="s">
        <v>193</v>
      </c>
      <c r="BM209" s="240" t="s">
        <v>361</v>
      </c>
    </row>
    <row r="210" s="2" customFormat="1">
      <c r="A210" s="38"/>
      <c r="B210" s="39"/>
      <c r="C210" s="40"/>
      <c r="D210" s="242" t="s">
        <v>164</v>
      </c>
      <c r="E210" s="40"/>
      <c r="F210" s="243" t="s">
        <v>880</v>
      </c>
      <c r="G210" s="40"/>
      <c r="H210" s="40"/>
      <c r="I210" s="244"/>
      <c r="J210" s="40"/>
      <c r="K210" s="40"/>
      <c r="L210" s="44"/>
      <c r="M210" s="245"/>
      <c r="N210" s="246"/>
      <c r="O210" s="92"/>
      <c r="P210" s="92"/>
      <c r="Q210" s="92"/>
      <c r="R210" s="92"/>
      <c r="S210" s="92"/>
      <c r="T210" s="93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164</v>
      </c>
      <c r="AU210" s="17" t="s">
        <v>87</v>
      </c>
    </row>
    <row r="211" s="2" customFormat="1" ht="16.5" customHeight="1">
      <c r="A211" s="38"/>
      <c r="B211" s="39"/>
      <c r="C211" s="269" t="s">
        <v>241</v>
      </c>
      <c r="D211" s="269" t="s">
        <v>238</v>
      </c>
      <c r="E211" s="270" t="s">
        <v>881</v>
      </c>
      <c r="F211" s="271" t="s">
        <v>882</v>
      </c>
      <c r="G211" s="272" t="s">
        <v>161</v>
      </c>
      <c r="H211" s="273">
        <v>5</v>
      </c>
      <c r="I211" s="274"/>
      <c r="J211" s="275">
        <f>ROUND(I211*H211,2)</f>
        <v>0</v>
      </c>
      <c r="K211" s="276"/>
      <c r="L211" s="277"/>
      <c r="M211" s="278" t="s">
        <v>1</v>
      </c>
      <c r="N211" s="279" t="s">
        <v>42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0" t="s">
        <v>298</v>
      </c>
      <c r="AT211" s="240" t="s">
        <v>238</v>
      </c>
      <c r="AU211" s="240" t="s">
        <v>87</v>
      </c>
      <c r="AY211" s="17" t="s">
        <v>155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7" t="s">
        <v>163</v>
      </c>
      <c r="BK211" s="241">
        <f>ROUND(I211*H211,2)</f>
        <v>0</v>
      </c>
      <c r="BL211" s="17" t="s">
        <v>193</v>
      </c>
      <c r="BM211" s="240" t="s">
        <v>364</v>
      </c>
    </row>
    <row r="212" s="2" customFormat="1">
      <c r="A212" s="38"/>
      <c r="B212" s="39"/>
      <c r="C212" s="40"/>
      <c r="D212" s="242" t="s">
        <v>164</v>
      </c>
      <c r="E212" s="40"/>
      <c r="F212" s="243" t="s">
        <v>882</v>
      </c>
      <c r="G212" s="40"/>
      <c r="H212" s="40"/>
      <c r="I212" s="244"/>
      <c r="J212" s="40"/>
      <c r="K212" s="40"/>
      <c r="L212" s="44"/>
      <c r="M212" s="245"/>
      <c r="N212" s="246"/>
      <c r="O212" s="92"/>
      <c r="P212" s="92"/>
      <c r="Q212" s="92"/>
      <c r="R212" s="92"/>
      <c r="S212" s="92"/>
      <c r="T212" s="93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164</v>
      </c>
      <c r="AU212" s="17" t="s">
        <v>87</v>
      </c>
    </row>
    <row r="213" s="2" customFormat="1" ht="21.75" customHeight="1">
      <c r="A213" s="38"/>
      <c r="B213" s="39"/>
      <c r="C213" s="228" t="s">
        <v>336</v>
      </c>
      <c r="D213" s="228" t="s">
        <v>158</v>
      </c>
      <c r="E213" s="229" t="s">
        <v>883</v>
      </c>
      <c r="F213" s="230" t="s">
        <v>884</v>
      </c>
      <c r="G213" s="231" t="s">
        <v>227</v>
      </c>
      <c r="H213" s="232">
        <v>0.0050000000000000001</v>
      </c>
      <c r="I213" s="233"/>
      <c r="J213" s="234">
        <f>ROUND(I213*H213,2)</f>
        <v>0</v>
      </c>
      <c r="K213" s="235"/>
      <c r="L213" s="44"/>
      <c r="M213" s="236" t="s">
        <v>1</v>
      </c>
      <c r="N213" s="237" t="s">
        <v>42</v>
      </c>
      <c r="O213" s="92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0" t="s">
        <v>193</v>
      </c>
      <c r="AT213" s="240" t="s">
        <v>158</v>
      </c>
      <c r="AU213" s="240" t="s">
        <v>87</v>
      </c>
      <c r="AY213" s="17" t="s">
        <v>155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7" t="s">
        <v>163</v>
      </c>
      <c r="BK213" s="241">
        <f>ROUND(I213*H213,2)</f>
        <v>0</v>
      </c>
      <c r="BL213" s="17" t="s">
        <v>193</v>
      </c>
      <c r="BM213" s="240" t="s">
        <v>1364</v>
      </c>
    </row>
    <row r="214" s="2" customFormat="1">
      <c r="A214" s="38"/>
      <c r="B214" s="39"/>
      <c r="C214" s="40"/>
      <c r="D214" s="242" t="s">
        <v>164</v>
      </c>
      <c r="E214" s="40"/>
      <c r="F214" s="243" t="s">
        <v>886</v>
      </c>
      <c r="G214" s="40"/>
      <c r="H214" s="40"/>
      <c r="I214" s="244"/>
      <c r="J214" s="40"/>
      <c r="K214" s="40"/>
      <c r="L214" s="44"/>
      <c r="M214" s="245"/>
      <c r="N214" s="246"/>
      <c r="O214" s="92"/>
      <c r="P214" s="92"/>
      <c r="Q214" s="92"/>
      <c r="R214" s="92"/>
      <c r="S214" s="92"/>
      <c r="T214" s="93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164</v>
      </c>
      <c r="AU214" s="17" t="s">
        <v>87</v>
      </c>
    </row>
    <row r="215" s="12" customFormat="1" ht="22.8" customHeight="1">
      <c r="A215" s="12"/>
      <c r="B215" s="212"/>
      <c r="C215" s="213"/>
      <c r="D215" s="214" t="s">
        <v>73</v>
      </c>
      <c r="E215" s="226" t="s">
        <v>887</v>
      </c>
      <c r="F215" s="226" t="s">
        <v>888</v>
      </c>
      <c r="G215" s="213"/>
      <c r="H215" s="213"/>
      <c r="I215" s="216"/>
      <c r="J215" s="227">
        <f>BK215</f>
        <v>0</v>
      </c>
      <c r="K215" s="213"/>
      <c r="L215" s="218"/>
      <c r="M215" s="219"/>
      <c r="N215" s="220"/>
      <c r="O215" s="220"/>
      <c r="P215" s="221">
        <f>SUM(P216:P231)</f>
        <v>0</v>
      </c>
      <c r="Q215" s="220"/>
      <c r="R215" s="221">
        <f>SUM(R216:R231)</f>
        <v>0.14418999999999999</v>
      </c>
      <c r="S215" s="220"/>
      <c r="T215" s="222">
        <f>SUM(T216:T231)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3" t="s">
        <v>87</v>
      </c>
      <c r="AT215" s="224" t="s">
        <v>73</v>
      </c>
      <c r="AU215" s="224" t="s">
        <v>81</v>
      </c>
      <c r="AY215" s="223" t="s">
        <v>155</v>
      </c>
      <c r="BK215" s="225">
        <f>SUM(BK216:BK231)</f>
        <v>0</v>
      </c>
    </row>
    <row r="216" s="2" customFormat="1" ht="16.5" customHeight="1">
      <c r="A216" s="38"/>
      <c r="B216" s="39"/>
      <c r="C216" s="228" t="s">
        <v>245</v>
      </c>
      <c r="D216" s="228" t="s">
        <v>158</v>
      </c>
      <c r="E216" s="229" t="s">
        <v>889</v>
      </c>
      <c r="F216" s="230" t="s">
        <v>890</v>
      </c>
      <c r="G216" s="231" t="s">
        <v>161</v>
      </c>
      <c r="H216" s="232">
        <v>8</v>
      </c>
      <c r="I216" s="233"/>
      <c r="J216" s="234">
        <f>ROUND(I216*H216,2)</f>
        <v>0</v>
      </c>
      <c r="K216" s="235"/>
      <c r="L216" s="44"/>
      <c r="M216" s="236" t="s">
        <v>1</v>
      </c>
      <c r="N216" s="237" t="s">
        <v>42</v>
      </c>
      <c r="O216" s="92"/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0" t="s">
        <v>193</v>
      </c>
      <c r="AT216" s="240" t="s">
        <v>158</v>
      </c>
      <c r="AU216" s="240" t="s">
        <v>87</v>
      </c>
      <c r="AY216" s="17" t="s">
        <v>155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7" t="s">
        <v>163</v>
      </c>
      <c r="BK216" s="241">
        <f>ROUND(I216*H216,2)</f>
        <v>0</v>
      </c>
      <c r="BL216" s="17" t="s">
        <v>193</v>
      </c>
      <c r="BM216" s="240" t="s">
        <v>577</v>
      </c>
    </row>
    <row r="217" s="2" customFormat="1">
      <c r="A217" s="38"/>
      <c r="B217" s="39"/>
      <c r="C217" s="40"/>
      <c r="D217" s="242" t="s">
        <v>164</v>
      </c>
      <c r="E217" s="40"/>
      <c r="F217" s="243" t="s">
        <v>890</v>
      </c>
      <c r="G217" s="40"/>
      <c r="H217" s="40"/>
      <c r="I217" s="244"/>
      <c r="J217" s="40"/>
      <c r="K217" s="40"/>
      <c r="L217" s="44"/>
      <c r="M217" s="245"/>
      <c r="N217" s="246"/>
      <c r="O217" s="92"/>
      <c r="P217" s="92"/>
      <c r="Q217" s="92"/>
      <c r="R217" s="92"/>
      <c r="S217" s="92"/>
      <c r="T217" s="93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164</v>
      </c>
      <c r="AU217" s="17" t="s">
        <v>87</v>
      </c>
    </row>
    <row r="218" s="2" customFormat="1" ht="21.75" customHeight="1">
      <c r="A218" s="38"/>
      <c r="B218" s="39"/>
      <c r="C218" s="269" t="s">
        <v>349</v>
      </c>
      <c r="D218" s="269" t="s">
        <v>238</v>
      </c>
      <c r="E218" s="270" t="s">
        <v>893</v>
      </c>
      <c r="F218" s="271" t="s">
        <v>894</v>
      </c>
      <c r="G218" s="272" t="s">
        <v>161</v>
      </c>
      <c r="H218" s="273">
        <v>2</v>
      </c>
      <c r="I218" s="274"/>
      <c r="J218" s="275">
        <f>ROUND(I218*H218,2)</f>
        <v>0</v>
      </c>
      <c r="K218" s="276"/>
      <c r="L218" s="277"/>
      <c r="M218" s="278" t="s">
        <v>1</v>
      </c>
      <c r="N218" s="279" t="s">
        <v>42</v>
      </c>
      <c r="O218" s="92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9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0" t="s">
        <v>298</v>
      </c>
      <c r="AT218" s="240" t="s">
        <v>238</v>
      </c>
      <c r="AU218" s="240" t="s">
        <v>87</v>
      </c>
      <c r="AY218" s="17" t="s">
        <v>155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7" t="s">
        <v>163</v>
      </c>
      <c r="BK218" s="241">
        <f>ROUND(I218*H218,2)</f>
        <v>0</v>
      </c>
      <c r="BL218" s="17" t="s">
        <v>193</v>
      </c>
      <c r="BM218" s="240" t="s">
        <v>381</v>
      </c>
    </row>
    <row r="219" s="2" customFormat="1">
      <c r="A219" s="38"/>
      <c r="B219" s="39"/>
      <c r="C219" s="40"/>
      <c r="D219" s="242" t="s">
        <v>164</v>
      </c>
      <c r="E219" s="40"/>
      <c r="F219" s="243" t="s">
        <v>894</v>
      </c>
      <c r="G219" s="40"/>
      <c r="H219" s="40"/>
      <c r="I219" s="244"/>
      <c r="J219" s="40"/>
      <c r="K219" s="40"/>
      <c r="L219" s="44"/>
      <c r="M219" s="245"/>
      <c r="N219" s="246"/>
      <c r="O219" s="92"/>
      <c r="P219" s="92"/>
      <c r="Q219" s="92"/>
      <c r="R219" s="92"/>
      <c r="S219" s="92"/>
      <c r="T219" s="93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164</v>
      </c>
      <c r="AU219" s="17" t="s">
        <v>87</v>
      </c>
    </row>
    <row r="220" s="2" customFormat="1" ht="21.75" customHeight="1">
      <c r="A220" s="38"/>
      <c r="B220" s="39"/>
      <c r="C220" s="269" t="s">
        <v>249</v>
      </c>
      <c r="D220" s="269" t="s">
        <v>238</v>
      </c>
      <c r="E220" s="270" t="s">
        <v>1365</v>
      </c>
      <c r="F220" s="271" t="s">
        <v>1366</v>
      </c>
      <c r="G220" s="272" t="s">
        <v>161</v>
      </c>
      <c r="H220" s="273">
        <v>4</v>
      </c>
      <c r="I220" s="274"/>
      <c r="J220" s="275">
        <f>ROUND(I220*H220,2)</f>
        <v>0</v>
      </c>
      <c r="K220" s="276"/>
      <c r="L220" s="277"/>
      <c r="M220" s="278" t="s">
        <v>1</v>
      </c>
      <c r="N220" s="279" t="s">
        <v>42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0" t="s">
        <v>298</v>
      </c>
      <c r="AT220" s="240" t="s">
        <v>238</v>
      </c>
      <c r="AU220" s="240" t="s">
        <v>87</v>
      </c>
      <c r="AY220" s="17" t="s">
        <v>155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7" t="s">
        <v>163</v>
      </c>
      <c r="BK220" s="241">
        <f>ROUND(I220*H220,2)</f>
        <v>0</v>
      </c>
      <c r="BL220" s="17" t="s">
        <v>193</v>
      </c>
      <c r="BM220" s="240" t="s">
        <v>385</v>
      </c>
    </row>
    <row r="221" s="2" customFormat="1">
      <c r="A221" s="38"/>
      <c r="B221" s="39"/>
      <c r="C221" s="40"/>
      <c r="D221" s="242" t="s">
        <v>164</v>
      </c>
      <c r="E221" s="40"/>
      <c r="F221" s="243" t="s">
        <v>1366</v>
      </c>
      <c r="G221" s="40"/>
      <c r="H221" s="40"/>
      <c r="I221" s="244"/>
      <c r="J221" s="40"/>
      <c r="K221" s="40"/>
      <c r="L221" s="44"/>
      <c r="M221" s="245"/>
      <c r="N221" s="246"/>
      <c r="O221" s="92"/>
      <c r="P221" s="92"/>
      <c r="Q221" s="92"/>
      <c r="R221" s="92"/>
      <c r="S221" s="92"/>
      <c r="T221" s="93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164</v>
      </c>
      <c r="AU221" s="17" t="s">
        <v>87</v>
      </c>
    </row>
    <row r="222" s="2" customFormat="1" ht="21.75" customHeight="1">
      <c r="A222" s="38"/>
      <c r="B222" s="39"/>
      <c r="C222" s="269" t="s">
        <v>358</v>
      </c>
      <c r="D222" s="269" t="s">
        <v>238</v>
      </c>
      <c r="E222" s="270" t="s">
        <v>897</v>
      </c>
      <c r="F222" s="271" t="s">
        <v>898</v>
      </c>
      <c r="G222" s="272" t="s">
        <v>161</v>
      </c>
      <c r="H222" s="273">
        <v>2</v>
      </c>
      <c r="I222" s="274"/>
      <c r="J222" s="275">
        <f>ROUND(I222*H222,2)</f>
        <v>0</v>
      </c>
      <c r="K222" s="276"/>
      <c r="L222" s="277"/>
      <c r="M222" s="278" t="s">
        <v>1</v>
      </c>
      <c r="N222" s="279" t="s">
        <v>42</v>
      </c>
      <c r="O222" s="92"/>
      <c r="P222" s="238">
        <f>O222*H222</f>
        <v>0</v>
      </c>
      <c r="Q222" s="238">
        <v>0</v>
      </c>
      <c r="R222" s="238">
        <f>Q222*H222</f>
        <v>0</v>
      </c>
      <c r="S222" s="238">
        <v>0</v>
      </c>
      <c r="T222" s="23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0" t="s">
        <v>298</v>
      </c>
      <c r="AT222" s="240" t="s">
        <v>238</v>
      </c>
      <c r="AU222" s="240" t="s">
        <v>87</v>
      </c>
      <c r="AY222" s="17" t="s">
        <v>155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7" t="s">
        <v>163</v>
      </c>
      <c r="BK222" s="241">
        <f>ROUND(I222*H222,2)</f>
        <v>0</v>
      </c>
      <c r="BL222" s="17" t="s">
        <v>193</v>
      </c>
      <c r="BM222" s="240" t="s">
        <v>390</v>
      </c>
    </row>
    <row r="223" s="2" customFormat="1">
      <c r="A223" s="38"/>
      <c r="B223" s="39"/>
      <c r="C223" s="40"/>
      <c r="D223" s="242" t="s">
        <v>164</v>
      </c>
      <c r="E223" s="40"/>
      <c r="F223" s="243" t="s">
        <v>898</v>
      </c>
      <c r="G223" s="40"/>
      <c r="H223" s="40"/>
      <c r="I223" s="244"/>
      <c r="J223" s="40"/>
      <c r="K223" s="40"/>
      <c r="L223" s="44"/>
      <c r="M223" s="245"/>
      <c r="N223" s="246"/>
      <c r="O223" s="92"/>
      <c r="P223" s="92"/>
      <c r="Q223" s="92"/>
      <c r="R223" s="92"/>
      <c r="S223" s="92"/>
      <c r="T223" s="93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164</v>
      </c>
      <c r="AU223" s="17" t="s">
        <v>87</v>
      </c>
    </row>
    <row r="224" s="2" customFormat="1" ht="16.5" customHeight="1">
      <c r="A224" s="38"/>
      <c r="B224" s="39"/>
      <c r="C224" s="269" t="s">
        <v>252</v>
      </c>
      <c r="D224" s="269" t="s">
        <v>238</v>
      </c>
      <c r="E224" s="270" t="s">
        <v>901</v>
      </c>
      <c r="F224" s="271" t="s">
        <v>902</v>
      </c>
      <c r="G224" s="272" t="s">
        <v>903</v>
      </c>
      <c r="H224" s="273">
        <v>16</v>
      </c>
      <c r="I224" s="274"/>
      <c r="J224" s="275">
        <f>ROUND(I224*H224,2)</f>
        <v>0</v>
      </c>
      <c r="K224" s="276"/>
      <c r="L224" s="277"/>
      <c r="M224" s="278" t="s">
        <v>1</v>
      </c>
      <c r="N224" s="279" t="s">
        <v>42</v>
      </c>
      <c r="O224" s="92"/>
      <c r="P224" s="238">
        <f>O224*H224</f>
        <v>0</v>
      </c>
      <c r="Q224" s="238">
        <v>0.0085599999999999999</v>
      </c>
      <c r="R224" s="238">
        <f>Q224*H224</f>
        <v>0.13696</v>
      </c>
      <c r="S224" s="238">
        <v>0</v>
      </c>
      <c r="T224" s="239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0" t="s">
        <v>298</v>
      </c>
      <c r="AT224" s="240" t="s">
        <v>238</v>
      </c>
      <c r="AU224" s="240" t="s">
        <v>87</v>
      </c>
      <c r="AY224" s="17" t="s">
        <v>155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7" t="s">
        <v>163</v>
      </c>
      <c r="BK224" s="241">
        <f>ROUND(I224*H224,2)</f>
        <v>0</v>
      </c>
      <c r="BL224" s="17" t="s">
        <v>193</v>
      </c>
      <c r="BM224" s="240" t="s">
        <v>394</v>
      </c>
    </row>
    <row r="225" s="2" customFormat="1">
      <c r="A225" s="38"/>
      <c r="B225" s="39"/>
      <c r="C225" s="40"/>
      <c r="D225" s="242" t="s">
        <v>164</v>
      </c>
      <c r="E225" s="40"/>
      <c r="F225" s="243" t="s">
        <v>902</v>
      </c>
      <c r="G225" s="40"/>
      <c r="H225" s="40"/>
      <c r="I225" s="244"/>
      <c r="J225" s="40"/>
      <c r="K225" s="40"/>
      <c r="L225" s="44"/>
      <c r="M225" s="245"/>
      <c r="N225" s="246"/>
      <c r="O225" s="92"/>
      <c r="P225" s="92"/>
      <c r="Q225" s="92"/>
      <c r="R225" s="92"/>
      <c r="S225" s="92"/>
      <c r="T225" s="93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164</v>
      </c>
      <c r="AU225" s="17" t="s">
        <v>87</v>
      </c>
    </row>
    <row r="226" s="2" customFormat="1" ht="16.5" customHeight="1">
      <c r="A226" s="38"/>
      <c r="B226" s="39"/>
      <c r="C226" s="228" t="s">
        <v>368</v>
      </c>
      <c r="D226" s="228" t="s">
        <v>158</v>
      </c>
      <c r="E226" s="229" t="s">
        <v>904</v>
      </c>
      <c r="F226" s="230" t="s">
        <v>905</v>
      </c>
      <c r="G226" s="231" t="s">
        <v>161</v>
      </c>
      <c r="H226" s="232">
        <v>8</v>
      </c>
      <c r="I226" s="233"/>
      <c r="J226" s="234">
        <f>ROUND(I226*H226,2)</f>
        <v>0</v>
      </c>
      <c r="K226" s="235"/>
      <c r="L226" s="44"/>
      <c r="M226" s="236" t="s">
        <v>1</v>
      </c>
      <c r="N226" s="237" t="s">
        <v>42</v>
      </c>
      <c r="O226" s="92"/>
      <c r="P226" s="238">
        <f>O226*H226</f>
        <v>0</v>
      </c>
      <c r="Q226" s="238">
        <v>0</v>
      </c>
      <c r="R226" s="238">
        <f>Q226*H226</f>
        <v>0</v>
      </c>
      <c r="S226" s="238">
        <v>0</v>
      </c>
      <c r="T226" s="239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0" t="s">
        <v>193</v>
      </c>
      <c r="AT226" s="240" t="s">
        <v>158</v>
      </c>
      <c r="AU226" s="240" t="s">
        <v>87</v>
      </c>
      <c r="AY226" s="17" t="s">
        <v>155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7" t="s">
        <v>163</v>
      </c>
      <c r="BK226" s="241">
        <f>ROUND(I226*H226,2)</f>
        <v>0</v>
      </c>
      <c r="BL226" s="17" t="s">
        <v>193</v>
      </c>
      <c r="BM226" s="240" t="s">
        <v>398</v>
      </c>
    </row>
    <row r="227" s="2" customFormat="1">
      <c r="A227" s="38"/>
      <c r="B227" s="39"/>
      <c r="C227" s="40"/>
      <c r="D227" s="242" t="s">
        <v>164</v>
      </c>
      <c r="E227" s="40"/>
      <c r="F227" s="243" t="s">
        <v>905</v>
      </c>
      <c r="G227" s="40"/>
      <c r="H227" s="40"/>
      <c r="I227" s="244"/>
      <c r="J227" s="40"/>
      <c r="K227" s="40"/>
      <c r="L227" s="44"/>
      <c r="M227" s="245"/>
      <c r="N227" s="246"/>
      <c r="O227" s="92"/>
      <c r="P227" s="92"/>
      <c r="Q227" s="92"/>
      <c r="R227" s="92"/>
      <c r="S227" s="92"/>
      <c r="T227" s="93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164</v>
      </c>
      <c r="AU227" s="17" t="s">
        <v>87</v>
      </c>
    </row>
    <row r="228" s="2" customFormat="1" ht="16.5" customHeight="1">
      <c r="A228" s="38"/>
      <c r="B228" s="39"/>
      <c r="C228" s="228" t="s">
        <v>258</v>
      </c>
      <c r="D228" s="228" t="s">
        <v>158</v>
      </c>
      <c r="E228" s="229" t="s">
        <v>906</v>
      </c>
      <c r="F228" s="230" t="s">
        <v>907</v>
      </c>
      <c r="G228" s="231" t="s">
        <v>444</v>
      </c>
      <c r="H228" s="232">
        <v>1</v>
      </c>
      <c r="I228" s="233"/>
      <c r="J228" s="234">
        <f>ROUND(I228*H228,2)</f>
        <v>0</v>
      </c>
      <c r="K228" s="235"/>
      <c r="L228" s="44"/>
      <c r="M228" s="236" t="s">
        <v>1</v>
      </c>
      <c r="N228" s="237" t="s">
        <v>42</v>
      </c>
      <c r="O228" s="92"/>
      <c r="P228" s="238">
        <f>O228*H228</f>
        <v>0</v>
      </c>
      <c r="Q228" s="238">
        <v>0.0072300000000000003</v>
      </c>
      <c r="R228" s="238">
        <f>Q228*H228</f>
        <v>0.0072300000000000003</v>
      </c>
      <c r="S228" s="238">
        <v>0</v>
      </c>
      <c r="T228" s="239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0" t="s">
        <v>193</v>
      </c>
      <c r="AT228" s="240" t="s">
        <v>158</v>
      </c>
      <c r="AU228" s="240" t="s">
        <v>87</v>
      </c>
      <c r="AY228" s="17" t="s">
        <v>155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7" t="s">
        <v>163</v>
      </c>
      <c r="BK228" s="241">
        <f>ROUND(I228*H228,2)</f>
        <v>0</v>
      </c>
      <c r="BL228" s="17" t="s">
        <v>193</v>
      </c>
      <c r="BM228" s="240" t="s">
        <v>401</v>
      </c>
    </row>
    <row r="229" s="2" customFormat="1">
      <c r="A229" s="38"/>
      <c r="B229" s="39"/>
      <c r="C229" s="40"/>
      <c r="D229" s="242" t="s">
        <v>164</v>
      </c>
      <c r="E229" s="40"/>
      <c r="F229" s="243" t="s">
        <v>907</v>
      </c>
      <c r="G229" s="40"/>
      <c r="H229" s="40"/>
      <c r="I229" s="244"/>
      <c r="J229" s="40"/>
      <c r="K229" s="40"/>
      <c r="L229" s="44"/>
      <c r="M229" s="245"/>
      <c r="N229" s="246"/>
      <c r="O229" s="92"/>
      <c r="P229" s="92"/>
      <c r="Q229" s="92"/>
      <c r="R229" s="92"/>
      <c r="S229" s="92"/>
      <c r="T229" s="93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164</v>
      </c>
      <c r="AU229" s="17" t="s">
        <v>87</v>
      </c>
    </row>
    <row r="230" s="2" customFormat="1" ht="21.75" customHeight="1">
      <c r="A230" s="38"/>
      <c r="B230" s="39"/>
      <c r="C230" s="228" t="s">
        <v>378</v>
      </c>
      <c r="D230" s="228" t="s">
        <v>158</v>
      </c>
      <c r="E230" s="229" t="s">
        <v>908</v>
      </c>
      <c r="F230" s="230" t="s">
        <v>909</v>
      </c>
      <c r="G230" s="231" t="s">
        <v>227</v>
      </c>
      <c r="H230" s="232">
        <v>0.14399999999999999</v>
      </c>
      <c r="I230" s="233"/>
      <c r="J230" s="234">
        <f>ROUND(I230*H230,2)</f>
        <v>0</v>
      </c>
      <c r="K230" s="235"/>
      <c r="L230" s="44"/>
      <c r="M230" s="236" t="s">
        <v>1</v>
      </c>
      <c r="N230" s="237" t="s">
        <v>42</v>
      </c>
      <c r="O230" s="92"/>
      <c r="P230" s="238">
        <f>O230*H230</f>
        <v>0</v>
      </c>
      <c r="Q230" s="238">
        <v>0</v>
      </c>
      <c r="R230" s="238">
        <f>Q230*H230</f>
        <v>0</v>
      </c>
      <c r="S230" s="238">
        <v>0</v>
      </c>
      <c r="T230" s="239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0" t="s">
        <v>193</v>
      </c>
      <c r="AT230" s="240" t="s">
        <v>158</v>
      </c>
      <c r="AU230" s="240" t="s">
        <v>87</v>
      </c>
      <c r="AY230" s="17" t="s">
        <v>155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7" t="s">
        <v>163</v>
      </c>
      <c r="BK230" s="241">
        <f>ROUND(I230*H230,2)</f>
        <v>0</v>
      </c>
      <c r="BL230" s="17" t="s">
        <v>193</v>
      </c>
      <c r="BM230" s="240" t="s">
        <v>1367</v>
      </c>
    </row>
    <row r="231" s="2" customFormat="1">
      <c r="A231" s="38"/>
      <c r="B231" s="39"/>
      <c r="C231" s="40"/>
      <c r="D231" s="242" t="s">
        <v>164</v>
      </c>
      <c r="E231" s="40"/>
      <c r="F231" s="243" t="s">
        <v>911</v>
      </c>
      <c r="G231" s="40"/>
      <c r="H231" s="40"/>
      <c r="I231" s="244"/>
      <c r="J231" s="40"/>
      <c r="K231" s="40"/>
      <c r="L231" s="44"/>
      <c r="M231" s="245"/>
      <c r="N231" s="246"/>
      <c r="O231" s="92"/>
      <c r="P231" s="92"/>
      <c r="Q231" s="92"/>
      <c r="R231" s="92"/>
      <c r="S231" s="92"/>
      <c r="T231" s="93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164</v>
      </c>
      <c r="AU231" s="17" t="s">
        <v>87</v>
      </c>
    </row>
    <row r="232" s="12" customFormat="1" ht="25.92" customHeight="1">
      <c r="A232" s="12"/>
      <c r="B232" s="212"/>
      <c r="C232" s="213"/>
      <c r="D232" s="214" t="s">
        <v>73</v>
      </c>
      <c r="E232" s="215" t="s">
        <v>772</v>
      </c>
      <c r="F232" s="215" t="s">
        <v>773</v>
      </c>
      <c r="G232" s="213"/>
      <c r="H232" s="213"/>
      <c r="I232" s="216"/>
      <c r="J232" s="217">
        <f>BK232</f>
        <v>0</v>
      </c>
      <c r="K232" s="213"/>
      <c r="L232" s="218"/>
      <c r="M232" s="219"/>
      <c r="N232" s="220"/>
      <c r="O232" s="220"/>
      <c r="P232" s="221">
        <f>SUM(P233:P238)</f>
        <v>0</v>
      </c>
      <c r="Q232" s="220"/>
      <c r="R232" s="221">
        <f>SUM(R233:R238)</f>
        <v>0</v>
      </c>
      <c r="S232" s="220"/>
      <c r="T232" s="222">
        <f>SUM(T233:T238)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23" t="s">
        <v>162</v>
      </c>
      <c r="AT232" s="224" t="s">
        <v>73</v>
      </c>
      <c r="AU232" s="224" t="s">
        <v>74</v>
      </c>
      <c r="AY232" s="223" t="s">
        <v>155</v>
      </c>
      <c r="BK232" s="225">
        <f>SUM(BK233:BK238)</f>
        <v>0</v>
      </c>
    </row>
    <row r="233" s="2" customFormat="1" ht="16.5" customHeight="1">
      <c r="A233" s="38"/>
      <c r="B233" s="39"/>
      <c r="C233" s="228" t="s">
        <v>262</v>
      </c>
      <c r="D233" s="228" t="s">
        <v>158</v>
      </c>
      <c r="E233" s="229" t="s">
        <v>912</v>
      </c>
      <c r="F233" s="230" t="s">
        <v>913</v>
      </c>
      <c r="G233" s="231" t="s">
        <v>776</v>
      </c>
      <c r="H233" s="232">
        <v>12</v>
      </c>
      <c r="I233" s="233"/>
      <c r="J233" s="234">
        <f>ROUND(I233*H233,2)</f>
        <v>0</v>
      </c>
      <c r="K233" s="235"/>
      <c r="L233" s="44"/>
      <c r="M233" s="236" t="s">
        <v>1</v>
      </c>
      <c r="N233" s="237" t="s">
        <v>42</v>
      </c>
      <c r="O233" s="92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0" t="s">
        <v>914</v>
      </c>
      <c r="AT233" s="240" t="s">
        <v>158</v>
      </c>
      <c r="AU233" s="240" t="s">
        <v>81</v>
      </c>
      <c r="AY233" s="17" t="s">
        <v>155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7" t="s">
        <v>163</v>
      </c>
      <c r="BK233" s="241">
        <f>ROUND(I233*H233,2)</f>
        <v>0</v>
      </c>
      <c r="BL233" s="17" t="s">
        <v>914</v>
      </c>
      <c r="BM233" s="240" t="s">
        <v>1368</v>
      </c>
    </row>
    <row r="234" s="2" customFormat="1">
      <c r="A234" s="38"/>
      <c r="B234" s="39"/>
      <c r="C234" s="40"/>
      <c r="D234" s="242" t="s">
        <v>164</v>
      </c>
      <c r="E234" s="40"/>
      <c r="F234" s="243" t="s">
        <v>916</v>
      </c>
      <c r="G234" s="40"/>
      <c r="H234" s="40"/>
      <c r="I234" s="244"/>
      <c r="J234" s="40"/>
      <c r="K234" s="40"/>
      <c r="L234" s="44"/>
      <c r="M234" s="245"/>
      <c r="N234" s="246"/>
      <c r="O234" s="92"/>
      <c r="P234" s="92"/>
      <c r="Q234" s="92"/>
      <c r="R234" s="92"/>
      <c r="S234" s="92"/>
      <c r="T234" s="93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164</v>
      </c>
      <c r="AU234" s="17" t="s">
        <v>81</v>
      </c>
    </row>
    <row r="235" s="2" customFormat="1">
      <c r="A235" s="38"/>
      <c r="B235" s="39"/>
      <c r="C235" s="40"/>
      <c r="D235" s="242" t="s">
        <v>571</v>
      </c>
      <c r="E235" s="40"/>
      <c r="F235" s="280" t="s">
        <v>917</v>
      </c>
      <c r="G235" s="40"/>
      <c r="H235" s="40"/>
      <c r="I235" s="244"/>
      <c r="J235" s="40"/>
      <c r="K235" s="40"/>
      <c r="L235" s="44"/>
      <c r="M235" s="245"/>
      <c r="N235" s="246"/>
      <c r="O235" s="92"/>
      <c r="P235" s="92"/>
      <c r="Q235" s="92"/>
      <c r="R235" s="92"/>
      <c r="S235" s="92"/>
      <c r="T235" s="93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571</v>
      </c>
      <c r="AU235" s="17" t="s">
        <v>81</v>
      </c>
    </row>
    <row r="236" s="2" customFormat="1" ht="16.5" customHeight="1">
      <c r="A236" s="38"/>
      <c r="B236" s="39"/>
      <c r="C236" s="228" t="s">
        <v>387</v>
      </c>
      <c r="D236" s="228" t="s">
        <v>158</v>
      </c>
      <c r="E236" s="229" t="s">
        <v>918</v>
      </c>
      <c r="F236" s="230" t="s">
        <v>919</v>
      </c>
      <c r="G236" s="231" t="s">
        <v>776</v>
      </c>
      <c r="H236" s="232">
        <v>15</v>
      </c>
      <c r="I236" s="233"/>
      <c r="J236" s="234">
        <f>ROUND(I236*H236,2)</f>
        <v>0</v>
      </c>
      <c r="K236" s="235"/>
      <c r="L236" s="44"/>
      <c r="M236" s="236" t="s">
        <v>1</v>
      </c>
      <c r="N236" s="237" t="s">
        <v>42</v>
      </c>
      <c r="O236" s="92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0" t="s">
        <v>914</v>
      </c>
      <c r="AT236" s="240" t="s">
        <v>158</v>
      </c>
      <c r="AU236" s="240" t="s">
        <v>81</v>
      </c>
      <c r="AY236" s="17" t="s">
        <v>155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7" t="s">
        <v>163</v>
      </c>
      <c r="BK236" s="241">
        <f>ROUND(I236*H236,2)</f>
        <v>0</v>
      </c>
      <c r="BL236" s="17" t="s">
        <v>914</v>
      </c>
      <c r="BM236" s="240" t="s">
        <v>1369</v>
      </c>
    </row>
    <row r="237" s="2" customFormat="1">
      <c r="A237" s="38"/>
      <c r="B237" s="39"/>
      <c r="C237" s="40"/>
      <c r="D237" s="242" t="s">
        <v>164</v>
      </c>
      <c r="E237" s="40"/>
      <c r="F237" s="243" t="s">
        <v>921</v>
      </c>
      <c r="G237" s="40"/>
      <c r="H237" s="40"/>
      <c r="I237" s="244"/>
      <c r="J237" s="40"/>
      <c r="K237" s="40"/>
      <c r="L237" s="44"/>
      <c r="M237" s="245"/>
      <c r="N237" s="246"/>
      <c r="O237" s="92"/>
      <c r="P237" s="92"/>
      <c r="Q237" s="92"/>
      <c r="R237" s="92"/>
      <c r="S237" s="92"/>
      <c r="T237" s="93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164</v>
      </c>
      <c r="AU237" s="17" t="s">
        <v>81</v>
      </c>
    </row>
    <row r="238" s="2" customFormat="1">
      <c r="A238" s="38"/>
      <c r="B238" s="39"/>
      <c r="C238" s="40"/>
      <c r="D238" s="242" t="s">
        <v>571</v>
      </c>
      <c r="E238" s="40"/>
      <c r="F238" s="280" t="s">
        <v>1370</v>
      </c>
      <c r="G238" s="40"/>
      <c r="H238" s="40"/>
      <c r="I238" s="244"/>
      <c r="J238" s="40"/>
      <c r="K238" s="40"/>
      <c r="L238" s="44"/>
      <c r="M238" s="281"/>
      <c r="N238" s="282"/>
      <c r="O238" s="283"/>
      <c r="P238" s="283"/>
      <c r="Q238" s="283"/>
      <c r="R238" s="283"/>
      <c r="S238" s="283"/>
      <c r="T238" s="284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571</v>
      </c>
      <c r="AU238" s="17" t="s">
        <v>81</v>
      </c>
    </row>
    <row r="239" s="2" customFormat="1" ht="6.96" customHeight="1">
      <c r="A239" s="38"/>
      <c r="B239" s="67"/>
      <c r="C239" s="68"/>
      <c r="D239" s="68"/>
      <c r="E239" s="68"/>
      <c r="F239" s="68"/>
      <c r="G239" s="68"/>
      <c r="H239" s="68"/>
      <c r="I239" s="68"/>
      <c r="J239" s="68"/>
      <c r="K239" s="68"/>
      <c r="L239" s="44"/>
      <c r="M239" s="38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</row>
  </sheetData>
  <sheetProtection sheet="1" autoFilter="0" formatColumns="0" formatRows="0" objects="1" scenarios="1" spinCount="100000" saltValue="5dGDPqm6vegtyvWyM63v9SUUupbZba4gUl6Ptxyz00fF5Dt50Ju2BLZ48up5qQ86ZVva3TxPT+v7YizKg079Pw==" hashValue="z+IU3/ZZtSt/3ykYkoBqhE18r+bhu+dWcWh1ucFimgYEGzaTmYJ/BHe2XGfSO0FkrhYYxbZIEN3qJjN29jxfTQ==" algorithmName="SHA-512" password="CC35"/>
  <autoFilter ref="C126:K23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81</v>
      </c>
    </row>
    <row r="4" s="1" customFormat="1" ht="24.96" customHeight="1">
      <c r="B4" s="20"/>
      <c r="D4" s="149" t="s">
        <v>109</v>
      </c>
      <c r="L4" s="20"/>
      <c r="M4" s="15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Nýrsko ON - oprava bytových jednotek</v>
      </c>
      <c r="F7" s="151"/>
      <c r="G7" s="151"/>
      <c r="H7" s="151"/>
      <c r="L7" s="20"/>
    </row>
    <row r="8" s="1" customFormat="1" ht="12" customHeight="1">
      <c r="B8" s="20"/>
      <c r="D8" s="151" t="s">
        <v>110</v>
      </c>
      <c r="L8" s="20"/>
    </row>
    <row r="9" s="2" customFormat="1" ht="16.5" customHeight="1">
      <c r="A9" s="38"/>
      <c r="B9" s="44"/>
      <c r="C9" s="38"/>
      <c r="D9" s="38"/>
      <c r="E9" s="152" t="s">
        <v>1133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112</v>
      </c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923</v>
      </c>
      <c r="F11" s="38"/>
      <c r="G11" s="38"/>
      <c r="H11" s="38"/>
      <c r="I11" s="38"/>
      <c r="J11" s="38"/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2" t="s">
        <v>1</v>
      </c>
      <c r="G13" s="38"/>
      <c r="H13" s="38"/>
      <c r="I13" s="151" t="s">
        <v>19</v>
      </c>
      <c r="J13" s="142" t="s">
        <v>1</v>
      </c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2" t="s">
        <v>21</v>
      </c>
      <c r="G14" s="38"/>
      <c r="H14" s="38"/>
      <c r="I14" s="151" t="s">
        <v>22</v>
      </c>
      <c r="J14" s="154" t="str">
        <f>'Rekapitulace stavby'!AN8</f>
        <v>2. 4. 2021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2" t="str">
        <f>IF('Rekapitulace stavby'!AN10="","",'Rekapitulace stavby'!AN10)</f>
        <v/>
      </c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2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2" t="str">
        <f>IF('Rekapitulace stavby'!AN11="","",'Rekapitulace stavby'!AN11)</f>
        <v/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2"/>
      <c r="G20" s="142"/>
      <c r="H20" s="142"/>
      <c r="I20" s="151" t="s">
        <v>26</v>
      </c>
      <c r="J20" s="33" t="str">
        <f>'Rekapitulace stavby'!AN14</f>
        <v>Vyplň údaj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2" t="str">
        <f>IF('Rekapitulace stavby'!AN16="","",'Rekapitulace stavby'!AN16)</f>
        <v/>
      </c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2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2" t="str">
        <f>IF('Rekapitulace stavby'!AN17="","",'Rekapitulace stavby'!AN17)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2" t="str">
        <f>IF('Rekapitulace stavby'!AN19="","",'Rekapitulace stavby'!AN19)</f>
        <v/>
      </c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2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2" t="str">
        <f>IF('Rekapitulace stavby'!AN20="","",'Rekapitulace stavby'!AN20)</f>
        <v/>
      </c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34</v>
      </c>
      <c r="E32" s="38"/>
      <c r="F32" s="38"/>
      <c r="G32" s="38"/>
      <c r="H32" s="38"/>
      <c r="I32" s="38"/>
      <c r="J32" s="161">
        <f>ROUND(J121, 2)</f>
        <v>0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36</v>
      </c>
      <c r="G34" s="38"/>
      <c r="H34" s="38"/>
      <c r="I34" s="162" t="s">
        <v>35</v>
      </c>
      <c r="J34" s="162" t="s">
        <v>37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38</v>
      </c>
      <c r="E35" s="151" t="s">
        <v>39</v>
      </c>
      <c r="F35" s="164">
        <f>ROUND((SUM(BE121:BE265)),  2)</f>
        <v>0</v>
      </c>
      <c r="G35" s="38"/>
      <c r="H35" s="38"/>
      <c r="I35" s="165">
        <v>0.20999999999999999</v>
      </c>
      <c r="J35" s="164">
        <f>ROUND(((SUM(BE121:BE265))*I35),  2)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40</v>
      </c>
      <c r="F36" s="164">
        <f>ROUND((SUM(BF121:BF265)),  2)</f>
        <v>0</v>
      </c>
      <c r="G36" s="38"/>
      <c r="H36" s="38"/>
      <c r="I36" s="165">
        <v>0.14999999999999999</v>
      </c>
      <c r="J36" s="164">
        <f>ROUND(((SUM(BF121:BF265))*I36),  2)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1" t="s">
        <v>38</v>
      </c>
      <c r="E37" s="151" t="s">
        <v>41</v>
      </c>
      <c r="F37" s="164">
        <f>ROUND((SUM(BG121:BG265)),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42</v>
      </c>
      <c r="F38" s="164">
        <f>ROUND((SUM(BH121:BH265)),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43</v>
      </c>
      <c r="F39" s="164">
        <f>ROUND((SUM(BI121:BI265)),  2)</f>
        <v>0</v>
      </c>
      <c r="G39" s="38"/>
      <c r="H39" s="38"/>
      <c r="I39" s="165">
        <v>0</v>
      </c>
      <c r="J39" s="164">
        <f>0</f>
        <v>0</v>
      </c>
      <c r="K39" s="38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44</v>
      </c>
      <c r="E41" s="168"/>
      <c r="F41" s="168"/>
      <c r="G41" s="169" t="s">
        <v>45</v>
      </c>
      <c r="H41" s="170" t="s">
        <v>46</v>
      </c>
      <c r="I41" s="168"/>
      <c r="J41" s="171">
        <f>SUM(J32:J39)</f>
        <v>0</v>
      </c>
      <c r="K41" s="172"/>
      <c r="L41" s="6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Nýrsko ON - oprava bytových jednotek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1133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112</v>
      </c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7" t="str">
        <f>E11</f>
        <v>PS 03 - Elektroinstalace</v>
      </c>
      <c r="F89" s="40"/>
      <c r="G89" s="40"/>
      <c r="H89" s="40"/>
      <c r="I89" s="40"/>
      <c r="J89" s="40"/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80" t="str">
        <f>IF(J14="","",J14)</f>
        <v>2. 4. 2021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115</v>
      </c>
      <c r="D96" s="186"/>
      <c r="E96" s="186"/>
      <c r="F96" s="186"/>
      <c r="G96" s="186"/>
      <c r="H96" s="186"/>
      <c r="I96" s="186"/>
      <c r="J96" s="187" t="s">
        <v>116</v>
      </c>
      <c r="K96" s="186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117</v>
      </c>
      <c r="D98" s="40"/>
      <c r="E98" s="40"/>
      <c r="F98" s="40"/>
      <c r="G98" s="40"/>
      <c r="H98" s="40"/>
      <c r="I98" s="40"/>
      <c r="J98" s="111">
        <f>J121</f>
        <v>0</v>
      </c>
      <c r="K98" s="40"/>
      <c r="L98" s="6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118</v>
      </c>
    </row>
    <row r="99" s="9" customFormat="1" ht="24.96" customHeight="1">
      <c r="A99" s="9"/>
      <c r="B99" s="189"/>
      <c r="C99" s="190"/>
      <c r="D99" s="191" t="s">
        <v>924</v>
      </c>
      <c r="E99" s="192"/>
      <c r="F99" s="192"/>
      <c r="G99" s="192"/>
      <c r="H99" s="192"/>
      <c r="I99" s="192"/>
      <c r="J99" s="193">
        <f>J122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4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140</v>
      </c>
      <c r="D106" s="40"/>
      <c r="E106" s="40"/>
      <c r="F106" s="40"/>
      <c r="G106" s="40"/>
      <c r="H106" s="40"/>
      <c r="I106" s="40"/>
      <c r="J106" s="40"/>
      <c r="K106" s="40"/>
      <c r="L106" s="64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4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4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4" t="str">
        <f>E7</f>
        <v>Nýrsko ON - oprava bytových jednotek</v>
      </c>
      <c r="F109" s="32"/>
      <c r="G109" s="32"/>
      <c r="H109" s="32"/>
      <c r="I109" s="40"/>
      <c r="J109" s="40"/>
      <c r="K109" s="40"/>
      <c r="L109" s="64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110</v>
      </c>
      <c r="D110" s="22"/>
      <c r="E110" s="22"/>
      <c r="F110" s="22"/>
      <c r="G110" s="22"/>
      <c r="H110" s="22"/>
      <c r="I110" s="22"/>
      <c r="J110" s="22"/>
      <c r="K110" s="22"/>
      <c r="L110" s="20"/>
    </row>
    <row r="111" s="2" customFormat="1" ht="16.5" customHeight="1">
      <c r="A111" s="38"/>
      <c r="B111" s="39"/>
      <c r="C111" s="40"/>
      <c r="D111" s="40"/>
      <c r="E111" s="184" t="s">
        <v>1133</v>
      </c>
      <c r="F111" s="40"/>
      <c r="G111" s="40"/>
      <c r="H111" s="40"/>
      <c r="I111" s="40"/>
      <c r="J111" s="40"/>
      <c r="K111" s="4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112</v>
      </c>
      <c r="D112" s="40"/>
      <c r="E112" s="40"/>
      <c r="F112" s="40"/>
      <c r="G112" s="40"/>
      <c r="H112" s="40"/>
      <c r="I112" s="40"/>
      <c r="J112" s="40"/>
      <c r="K112" s="4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7" t="str">
        <f>E11</f>
        <v>PS 03 - Elektroinstalace</v>
      </c>
      <c r="F113" s="40"/>
      <c r="G113" s="40"/>
      <c r="H113" s="40"/>
      <c r="I113" s="40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 xml:space="preserve"> </v>
      </c>
      <c r="G115" s="40"/>
      <c r="H115" s="40"/>
      <c r="I115" s="32" t="s">
        <v>22</v>
      </c>
      <c r="J115" s="80" t="str">
        <f>IF(J14="","",J14)</f>
        <v>2. 4. 2021</v>
      </c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E17</f>
        <v xml:space="preserve"> </v>
      </c>
      <c r="G117" s="40"/>
      <c r="H117" s="40"/>
      <c r="I117" s="32" t="s">
        <v>29</v>
      </c>
      <c r="J117" s="36" t="str">
        <f>E23</f>
        <v xml:space="preserve"> </v>
      </c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IF(E20="","",E20)</f>
        <v>Vyplň údaj</v>
      </c>
      <c r="G118" s="40"/>
      <c r="H118" s="40"/>
      <c r="I118" s="32" t="s">
        <v>31</v>
      </c>
      <c r="J118" s="36" t="str">
        <f>E26</f>
        <v xml:space="preserve"> </v>
      </c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0"/>
      <c r="B120" s="201"/>
      <c r="C120" s="202" t="s">
        <v>141</v>
      </c>
      <c r="D120" s="203" t="s">
        <v>59</v>
      </c>
      <c r="E120" s="203" t="s">
        <v>55</v>
      </c>
      <c r="F120" s="203" t="s">
        <v>56</v>
      </c>
      <c r="G120" s="203" t="s">
        <v>142</v>
      </c>
      <c r="H120" s="203" t="s">
        <v>143</v>
      </c>
      <c r="I120" s="203" t="s">
        <v>144</v>
      </c>
      <c r="J120" s="204" t="s">
        <v>116</v>
      </c>
      <c r="K120" s="205" t="s">
        <v>145</v>
      </c>
      <c r="L120" s="206"/>
      <c r="M120" s="101" t="s">
        <v>1</v>
      </c>
      <c r="N120" s="102" t="s">
        <v>38</v>
      </c>
      <c r="O120" s="102" t="s">
        <v>146</v>
      </c>
      <c r="P120" s="102" t="s">
        <v>147</v>
      </c>
      <c r="Q120" s="102" t="s">
        <v>148</v>
      </c>
      <c r="R120" s="102" t="s">
        <v>149</v>
      </c>
      <c r="S120" s="102" t="s">
        <v>150</v>
      </c>
      <c r="T120" s="103" t="s">
        <v>151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8"/>
      <c r="B121" s="39"/>
      <c r="C121" s="108" t="s">
        <v>152</v>
      </c>
      <c r="D121" s="40"/>
      <c r="E121" s="40"/>
      <c r="F121" s="40"/>
      <c r="G121" s="40"/>
      <c r="H121" s="40"/>
      <c r="I121" s="40"/>
      <c r="J121" s="207">
        <f>BK121</f>
        <v>0</v>
      </c>
      <c r="K121" s="40"/>
      <c r="L121" s="44"/>
      <c r="M121" s="104"/>
      <c r="N121" s="208"/>
      <c r="O121" s="105"/>
      <c r="P121" s="209">
        <f>P122</f>
        <v>0</v>
      </c>
      <c r="Q121" s="105"/>
      <c r="R121" s="209">
        <f>R122</f>
        <v>0.050382000000000003</v>
      </c>
      <c r="S121" s="105"/>
      <c r="T121" s="21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73</v>
      </c>
      <c r="AU121" s="17" t="s">
        <v>118</v>
      </c>
      <c r="BK121" s="211">
        <f>BK122</f>
        <v>0</v>
      </c>
    </row>
    <row r="122" s="12" customFormat="1" ht="25.92" customHeight="1">
      <c r="A122" s="12"/>
      <c r="B122" s="212"/>
      <c r="C122" s="213"/>
      <c r="D122" s="214" t="s">
        <v>73</v>
      </c>
      <c r="E122" s="215" t="s">
        <v>925</v>
      </c>
      <c r="F122" s="215" t="s">
        <v>926</v>
      </c>
      <c r="G122" s="213"/>
      <c r="H122" s="213"/>
      <c r="I122" s="216"/>
      <c r="J122" s="217">
        <f>BK122</f>
        <v>0</v>
      </c>
      <c r="K122" s="213"/>
      <c r="L122" s="218"/>
      <c r="M122" s="219"/>
      <c r="N122" s="220"/>
      <c r="O122" s="220"/>
      <c r="P122" s="221">
        <f>SUM(P123:P265)</f>
        <v>0</v>
      </c>
      <c r="Q122" s="220"/>
      <c r="R122" s="221">
        <f>SUM(R123:R265)</f>
        <v>0.050382000000000003</v>
      </c>
      <c r="S122" s="220"/>
      <c r="T122" s="222">
        <f>SUM(T123:T265)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3" t="s">
        <v>87</v>
      </c>
      <c r="AT122" s="224" t="s">
        <v>73</v>
      </c>
      <c r="AU122" s="224" t="s">
        <v>74</v>
      </c>
      <c r="AY122" s="223" t="s">
        <v>155</v>
      </c>
      <c r="BK122" s="225">
        <f>SUM(BK123:BK265)</f>
        <v>0</v>
      </c>
    </row>
    <row r="123" s="2" customFormat="1" ht="44.25" customHeight="1">
      <c r="A123" s="38"/>
      <c r="B123" s="39"/>
      <c r="C123" s="228" t="s">
        <v>81</v>
      </c>
      <c r="D123" s="228" t="s">
        <v>158</v>
      </c>
      <c r="E123" s="229" t="s">
        <v>927</v>
      </c>
      <c r="F123" s="230" t="s">
        <v>928</v>
      </c>
      <c r="G123" s="231" t="s">
        <v>170</v>
      </c>
      <c r="H123" s="232">
        <v>5</v>
      </c>
      <c r="I123" s="233"/>
      <c r="J123" s="234">
        <f>ROUND(I123*H123,2)</f>
        <v>0</v>
      </c>
      <c r="K123" s="235"/>
      <c r="L123" s="44"/>
      <c r="M123" s="236" t="s">
        <v>1</v>
      </c>
      <c r="N123" s="237" t="s">
        <v>42</v>
      </c>
      <c r="O123" s="92"/>
      <c r="P123" s="238">
        <f>O123*H123</f>
        <v>0</v>
      </c>
      <c r="Q123" s="238">
        <v>0</v>
      </c>
      <c r="R123" s="238">
        <f>Q123*H123</f>
        <v>0</v>
      </c>
      <c r="S123" s="238">
        <v>0</v>
      </c>
      <c r="T123" s="23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0" t="s">
        <v>193</v>
      </c>
      <c r="AT123" s="240" t="s">
        <v>158</v>
      </c>
      <c r="AU123" s="240" t="s">
        <v>81</v>
      </c>
      <c r="AY123" s="17" t="s">
        <v>155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7" t="s">
        <v>163</v>
      </c>
      <c r="BK123" s="241">
        <f>ROUND(I123*H123,2)</f>
        <v>0</v>
      </c>
      <c r="BL123" s="17" t="s">
        <v>193</v>
      </c>
      <c r="BM123" s="240" t="s">
        <v>87</v>
      </c>
    </row>
    <row r="124" s="2" customFormat="1">
      <c r="A124" s="38"/>
      <c r="B124" s="39"/>
      <c r="C124" s="40"/>
      <c r="D124" s="242" t="s">
        <v>164</v>
      </c>
      <c r="E124" s="40"/>
      <c r="F124" s="243" t="s">
        <v>928</v>
      </c>
      <c r="G124" s="40"/>
      <c r="H124" s="40"/>
      <c r="I124" s="244"/>
      <c r="J124" s="40"/>
      <c r="K124" s="40"/>
      <c r="L124" s="44"/>
      <c r="M124" s="245"/>
      <c r="N124" s="246"/>
      <c r="O124" s="92"/>
      <c r="P124" s="92"/>
      <c r="Q124" s="92"/>
      <c r="R124" s="92"/>
      <c r="S124" s="92"/>
      <c r="T124" s="93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164</v>
      </c>
      <c r="AU124" s="17" t="s">
        <v>81</v>
      </c>
    </row>
    <row r="125" s="2" customFormat="1" ht="21.75" customHeight="1">
      <c r="A125" s="38"/>
      <c r="B125" s="39"/>
      <c r="C125" s="269" t="s">
        <v>87</v>
      </c>
      <c r="D125" s="269" t="s">
        <v>238</v>
      </c>
      <c r="E125" s="270" t="s">
        <v>929</v>
      </c>
      <c r="F125" s="271" t="s">
        <v>930</v>
      </c>
      <c r="G125" s="272" t="s">
        <v>170</v>
      </c>
      <c r="H125" s="273">
        <v>5</v>
      </c>
      <c r="I125" s="274"/>
      <c r="J125" s="275">
        <f>ROUND(I125*H125,2)</f>
        <v>0</v>
      </c>
      <c r="K125" s="276"/>
      <c r="L125" s="277"/>
      <c r="M125" s="278" t="s">
        <v>1</v>
      </c>
      <c r="N125" s="279" t="s">
        <v>42</v>
      </c>
      <c r="O125" s="92"/>
      <c r="P125" s="238">
        <f>O125*H125</f>
        <v>0</v>
      </c>
      <c r="Q125" s="238">
        <v>3.0000000000000001E-05</v>
      </c>
      <c r="R125" s="238">
        <f>Q125*H125</f>
        <v>0.00015000000000000001</v>
      </c>
      <c r="S125" s="238">
        <v>0</v>
      </c>
      <c r="T125" s="23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0" t="s">
        <v>298</v>
      </c>
      <c r="AT125" s="240" t="s">
        <v>238</v>
      </c>
      <c r="AU125" s="240" t="s">
        <v>81</v>
      </c>
      <c r="AY125" s="17" t="s">
        <v>155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7" t="s">
        <v>163</v>
      </c>
      <c r="BK125" s="241">
        <f>ROUND(I125*H125,2)</f>
        <v>0</v>
      </c>
      <c r="BL125" s="17" t="s">
        <v>193</v>
      </c>
      <c r="BM125" s="240" t="s">
        <v>162</v>
      </c>
    </row>
    <row r="126" s="2" customFormat="1">
      <c r="A126" s="38"/>
      <c r="B126" s="39"/>
      <c r="C126" s="40"/>
      <c r="D126" s="242" t="s">
        <v>164</v>
      </c>
      <c r="E126" s="40"/>
      <c r="F126" s="243" t="s">
        <v>930</v>
      </c>
      <c r="G126" s="40"/>
      <c r="H126" s="40"/>
      <c r="I126" s="244"/>
      <c r="J126" s="40"/>
      <c r="K126" s="40"/>
      <c r="L126" s="44"/>
      <c r="M126" s="245"/>
      <c r="N126" s="246"/>
      <c r="O126" s="92"/>
      <c r="P126" s="92"/>
      <c r="Q126" s="92"/>
      <c r="R126" s="92"/>
      <c r="S126" s="92"/>
      <c r="T126" s="93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164</v>
      </c>
      <c r="AU126" s="17" t="s">
        <v>81</v>
      </c>
    </row>
    <row r="127" s="2" customFormat="1" ht="16.5" customHeight="1">
      <c r="A127" s="38"/>
      <c r="B127" s="39"/>
      <c r="C127" s="269" t="s">
        <v>156</v>
      </c>
      <c r="D127" s="269" t="s">
        <v>238</v>
      </c>
      <c r="E127" s="270" t="s">
        <v>1371</v>
      </c>
      <c r="F127" s="271" t="s">
        <v>932</v>
      </c>
      <c r="G127" s="272" t="s">
        <v>161</v>
      </c>
      <c r="H127" s="273">
        <v>50</v>
      </c>
      <c r="I127" s="274"/>
      <c r="J127" s="275">
        <f>ROUND(I127*H127,2)</f>
        <v>0</v>
      </c>
      <c r="K127" s="276"/>
      <c r="L127" s="277"/>
      <c r="M127" s="278" t="s">
        <v>1</v>
      </c>
      <c r="N127" s="279" t="s">
        <v>42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0" t="s">
        <v>298</v>
      </c>
      <c r="AT127" s="240" t="s">
        <v>238</v>
      </c>
      <c r="AU127" s="240" t="s">
        <v>81</v>
      </c>
      <c r="AY127" s="17" t="s">
        <v>155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7" t="s">
        <v>163</v>
      </c>
      <c r="BK127" s="241">
        <f>ROUND(I127*H127,2)</f>
        <v>0</v>
      </c>
      <c r="BL127" s="17" t="s">
        <v>193</v>
      </c>
      <c r="BM127" s="240" t="s">
        <v>171</v>
      </c>
    </row>
    <row r="128" s="2" customFormat="1">
      <c r="A128" s="38"/>
      <c r="B128" s="39"/>
      <c r="C128" s="40"/>
      <c r="D128" s="242" t="s">
        <v>164</v>
      </c>
      <c r="E128" s="40"/>
      <c r="F128" s="243" t="s">
        <v>932</v>
      </c>
      <c r="G128" s="40"/>
      <c r="H128" s="40"/>
      <c r="I128" s="244"/>
      <c r="J128" s="40"/>
      <c r="K128" s="40"/>
      <c r="L128" s="44"/>
      <c r="M128" s="245"/>
      <c r="N128" s="246"/>
      <c r="O128" s="92"/>
      <c r="P128" s="92"/>
      <c r="Q128" s="92"/>
      <c r="R128" s="92"/>
      <c r="S128" s="92"/>
      <c r="T128" s="93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164</v>
      </c>
      <c r="AU128" s="17" t="s">
        <v>81</v>
      </c>
    </row>
    <row r="129" s="2" customFormat="1" ht="21.75" customHeight="1">
      <c r="A129" s="38"/>
      <c r="B129" s="39"/>
      <c r="C129" s="228" t="s">
        <v>162</v>
      </c>
      <c r="D129" s="228" t="s">
        <v>158</v>
      </c>
      <c r="E129" s="229" t="s">
        <v>933</v>
      </c>
      <c r="F129" s="230" t="s">
        <v>934</v>
      </c>
      <c r="G129" s="231" t="s">
        <v>161</v>
      </c>
      <c r="H129" s="232">
        <v>43</v>
      </c>
      <c r="I129" s="233"/>
      <c r="J129" s="234">
        <f>ROUND(I129*H129,2)</f>
        <v>0</v>
      </c>
      <c r="K129" s="235"/>
      <c r="L129" s="44"/>
      <c r="M129" s="236" t="s">
        <v>1</v>
      </c>
      <c r="N129" s="237" t="s">
        <v>42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0" t="s">
        <v>193</v>
      </c>
      <c r="AT129" s="240" t="s">
        <v>158</v>
      </c>
      <c r="AU129" s="240" t="s">
        <v>81</v>
      </c>
      <c r="AY129" s="17" t="s">
        <v>155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7" t="s">
        <v>163</v>
      </c>
      <c r="BK129" s="241">
        <f>ROUND(I129*H129,2)</f>
        <v>0</v>
      </c>
      <c r="BL129" s="17" t="s">
        <v>193</v>
      </c>
      <c r="BM129" s="240" t="s">
        <v>177</v>
      </c>
    </row>
    <row r="130" s="2" customFormat="1">
      <c r="A130" s="38"/>
      <c r="B130" s="39"/>
      <c r="C130" s="40"/>
      <c r="D130" s="242" t="s">
        <v>164</v>
      </c>
      <c r="E130" s="40"/>
      <c r="F130" s="243" t="s">
        <v>934</v>
      </c>
      <c r="G130" s="40"/>
      <c r="H130" s="40"/>
      <c r="I130" s="244"/>
      <c r="J130" s="40"/>
      <c r="K130" s="40"/>
      <c r="L130" s="44"/>
      <c r="M130" s="245"/>
      <c r="N130" s="246"/>
      <c r="O130" s="92"/>
      <c r="P130" s="92"/>
      <c r="Q130" s="92"/>
      <c r="R130" s="92"/>
      <c r="S130" s="92"/>
      <c r="T130" s="93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164</v>
      </c>
      <c r="AU130" s="17" t="s">
        <v>81</v>
      </c>
    </row>
    <row r="131" s="2" customFormat="1" ht="21.75" customHeight="1">
      <c r="A131" s="38"/>
      <c r="B131" s="39"/>
      <c r="C131" s="269" t="s">
        <v>163</v>
      </c>
      <c r="D131" s="269" t="s">
        <v>238</v>
      </c>
      <c r="E131" s="270" t="s">
        <v>935</v>
      </c>
      <c r="F131" s="271" t="s">
        <v>936</v>
      </c>
      <c r="G131" s="272" t="s">
        <v>161</v>
      </c>
      <c r="H131" s="273">
        <v>14</v>
      </c>
      <c r="I131" s="274"/>
      <c r="J131" s="275">
        <f>ROUND(I131*H131,2)</f>
        <v>0</v>
      </c>
      <c r="K131" s="276"/>
      <c r="L131" s="277"/>
      <c r="M131" s="278" t="s">
        <v>1</v>
      </c>
      <c r="N131" s="279" t="s">
        <v>42</v>
      </c>
      <c r="O131" s="92"/>
      <c r="P131" s="238">
        <f>O131*H131</f>
        <v>0</v>
      </c>
      <c r="Q131" s="238">
        <v>4.0000000000000003E-05</v>
      </c>
      <c r="R131" s="238">
        <f>Q131*H131</f>
        <v>0.00056000000000000006</v>
      </c>
      <c r="S131" s="238">
        <v>0</v>
      </c>
      <c r="T131" s="23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0" t="s">
        <v>298</v>
      </c>
      <c r="AT131" s="240" t="s">
        <v>238</v>
      </c>
      <c r="AU131" s="240" t="s">
        <v>81</v>
      </c>
      <c r="AY131" s="17" t="s">
        <v>155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7" t="s">
        <v>163</v>
      </c>
      <c r="BK131" s="241">
        <f>ROUND(I131*H131,2)</f>
        <v>0</v>
      </c>
      <c r="BL131" s="17" t="s">
        <v>193</v>
      </c>
      <c r="BM131" s="240" t="s">
        <v>181</v>
      </c>
    </row>
    <row r="132" s="2" customFormat="1">
      <c r="A132" s="38"/>
      <c r="B132" s="39"/>
      <c r="C132" s="40"/>
      <c r="D132" s="242" t="s">
        <v>164</v>
      </c>
      <c r="E132" s="40"/>
      <c r="F132" s="243" t="s">
        <v>936</v>
      </c>
      <c r="G132" s="40"/>
      <c r="H132" s="40"/>
      <c r="I132" s="244"/>
      <c r="J132" s="40"/>
      <c r="K132" s="40"/>
      <c r="L132" s="44"/>
      <c r="M132" s="245"/>
      <c r="N132" s="246"/>
      <c r="O132" s="92"/>
      <c r="P132" s="92"/>
      <c r="Q132" s="92"/>
      <c r="R132" s="92"/>
      <c r="S132" s="92"/>
      <c r="T132" s="93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164</v>
      </c>
      <c r="AU132" s="17" t="s">
        <v>81</v>
      </c>
    </row>
    <row r="133" s="2" customFormat="1" ht="21.75" customHeight="1">
      <c r="A133" s="38"/>
      <c r="B133" s="39"/>
      <c r="C133" s="269" t="s">
        <v>171</v>
      </c>
      <c r="D133" s="269" t="s">
        <v>238</v>
      </c>
      <c r="E133" s="270" t="s">
        <v>937</v>
      </c>
      <c r="F133" s="271" t="s">
        <v>938</v>
      </c>
      <c r="G133" s="272" t="s">
        <v>161</v>
      </c>
      <c r="H133" s="273">
        <v>25</v>
      </c>
      <c r="I133" s="274"/>
      <c r="J133" s="275">
        <f>ROUND(I133*H133,2)</f>
        <v>0</v>
      </c>
      <c r="K133" s="276"/>
      <c r="L133" s="277"/>
      <c r="M133" s="278" t="s">
        <v>1</v>
      </c>
      <c r="N133" s="279" t="s">
        <v>42</v>
      </c>
      <c r="O133" s="92"/>
      <c r="P133" s="238">
        <f>O133*H133</f>
        <v>0</v>
      </c>
      <c r="Q133" s="238">
        <v>5.0000000000000002E-05</v>
      </c>
      <c r="R133" s="238">
        <f>Q133*H133</f>
        <v>0.00125</v>
      </c>
      <c r="S133" s="238">
        <v>0</v>
      </c>
      <c r="T133" s="23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0" t="s">
        <v>298</v>
      </c>
      <c r="AT133" s="240" t="s">
        <v>238</v>
      </c>
      <c r="AU133" s="240" t="s">
        <v>81</v>
      </c>
      <c r="AY133" s="17" t="s">
        <v>155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7" t="s">
        <v>163</v>
      </c>
      <c r="BK133" s="241">
        <f>ROUND(I133*H133,2)</f>
        <v>0</v>
      </c>
      <c r="BL133" s="17" t="s">
        <v>193</v>
      </c>
      <c r="BM133" s="240" t="s">
        <v>186</v>
      </c>
    </row>
    <row r="134" s="2" customFormat="1">
      <c r="A134" s="38"/>
      <c r="B134" s="39"/>
      <c r="C134" s="40"/>
      <c r="D134" s="242" t="s">
        <v>164</v>
      </c>
      <c r="E134" s="40"/>
      <c r="F134" s="243" t="s">
        <v>938</v>
      </c>
      <c r="G134" s="40"/>
      <c r="H134" s="40"/>
      <c r="I134" s="244"/>
      <c r="J134" s="40"/>
      <c r="K134" s="40"/>
      <c r="L134" s="44"/>
      <c r="M134" s="245"/>
      <c r="N134" s="246"/>
      <c r="O134" s="92"/>
      <c r="P134" s="92"/>
      <c r="Q134" s="92"/>
      <c r="R134" s="92"/>
      <c r="S134" s="92"/>
      <c r="T134" s="93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164</v>
      </c>
      <c r="AU134" s="17" t="s">
        <v>81</v>
      </c>
    </row>
    <row r="135" s="2" customFormat="1" ht="21.75" customHeight="1">
      <c r="A135" s="38"/>
      <c r="B135" s="39"/>
      <c r="C135" s="269" t="s">
        <v>187</v>
      </c>
      <c r="D135" s="269" t="s">
        <v>238</v>
      </c>
      <c r="E135" s="270" t="s">
        <v>939</v>
      </c>
      <c r="F135" s="271" t="s">
        <v>940</v>
      </c>
      <c r="G135" s="272" t="s">
        <v>161</v>
      </c>
      <c r="H135" s="273">
        <v>4</v>
      </c>
      <c r="I135" s="274"/>
      <c r="J135" s="275">
        <f>ROUND(I135*H135,2)</f>
        <v>0</v>
      </c>
      <c r="K135" s="276"/>
      <c r="L135" s="277"/>
      <c r="M135" s="278" t="s">
        <v>1</v>
      </c>
      <c r="N135" s="279" t="s">
        <v>42</v>
      </c>
      <c r="O135" s="92"/>
      <c r="P135" s="238">
        <f>O135*H135</f>
        <v>0</v>
      </c>
      <c r="Q135" s="238">
        <v>3.0000000000000001E-05</v>
      </c>
      <c r="R135" s="238">
        <f>Q135*H135</f>
        <v>0.00012</v>
      </c>
      <c r="S135" s="238">
        <v>0</v>
      </c>
      <c r="T135" s="23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0" t="s">
        <v>298</v>
      </c>
      <c r="AT135" s="240" t="s">
        <v>238</v>
      </c>
      <c r="AU135" s="240" t="s">
        <v>81</v>
      </c>
      <c r="AY135" s="17" t="s">
        <v>155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7" t="s">
        <v>163</v>
      </c>
      <c r="BK135" s="241">
        <f>ROUND(I135*H135,2)</f>
        <v>0</v>
      </c>
      <c r="BL135" s="17" t="s">
        <v>193</v>
      </c>
      <c r="BM135" s="240" t="s">
        <v>190</v>
      </c>
    </row>
    <row r="136" s="2" customFormat="1">
      <c r="A136" s="38"/>
      <c r="B136" s="39"/>
      <c r="C136" s="40"/>
      <c r="D136" s="242" t="s">
        <v>164</v>
      </c>
      <c r="E136" s="40"/>
      <c r="F136" s="243" t="s">
        <v>940</v>
      </c>
      <c r="G136" s="40"/>
      <c r="H136" s="40"/>
      <c r="I136" s="244"/>
      <c r="J136" s="40"/>
      <c r="K136" s="40"/>
      <c r="L136" s="44"/>
      <c r="M136" s="245"/>
      <c r="N136" s="246"/>
      <c r="O136" s="92"/>
      <c r="P136" s="92"/>
      <c r="Q136" s="92"/>
      <c r="R136" s="92"/>
      <c r="S136" s="92"/>
      <c r="T136" s="93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164</v>
      </c>
      <c r="AU136" s="17" t="s">
        <v>81</v>
      </c>
    </row>
    <row r="137" s="2" customFormat="1" ht="21.75" customHeight="1">
      <c r="A137" s="38"/>
      <c r="B137" s="39"/>
      <c r="C137" s="269" t="s">
        <v>177</v>
      </c>
      <c r="D137" s="269" t="s">
        <v>238</v>
      </c>
      <c r="E137" s="270" t="s">
        <v>941</v>
      </c>
      <c r="F137" s="271" t="s">
        <v>942</v>
      </c>
      <c r="G137" s="272" t="s">
        <v>161</v>
      </c>
      <c r="H137" s="273">
        <v>1</v>
      </c>
      <c r="I137" s="274"/>
      <c r="J137" s="275">
        <f>ROUND(I137*H137,2)</f>
        <v>0</v>
      </c>
      <c r="K137" s="276"/>
      <c r="L137" s="277"/>
      <c r="M137" s="278" t="s">
        <v>1</v>
      </c>
      <c r="N137" s="279" t="s">
        <v>42</v>
      </c>
      <c r="O137" s="92"/>
      <c r="P137" s="238">
        <f>O137*H137</f>
        <v>0</v>
      </c>
      <c r="Q137" s="238">
        <v>0.00013999999999999999</v>
      </c>
      <c r="R137" s="238">
        <f>Q137*H137</f>
        <v>0.00013999999999999999</v>
      </c>
      <c r="S137" s="238">
        <v>0</v>
      </c>
      <c r="T137" s="23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0" t="s">
        <v>298</v>
      </c>
      <c r="AT137" s="240" t="s">
        <v>238</v>
      </c>
      <c r="AU137" s="240" t="s">
        <v>81</v>
      </c>
      <c r="AY137" s="17" t="s">
        <v>155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7" t="s">
        <v>163</v>
      </c>
      <c r="BK137" s="241">
        <f>ROUND(I137*H137,2)</f>
        <v>0</v>
      </c>
      <c r="BL137" s="17" t="s">
        <v>193</v>
      </c>
      <c r="BM137" s="240" t="s">
        <v>193</v>
      </c>
    </row>
    <row r="138" s="2" customFormat="1">
      <c r="A138" s="38"/>
      <c r="B138" s="39"/>
      <c r="C138" s="40"/>
      <c r="D138" s="242" t="s">
        <v>164</v>
      </c>
      <c r="E138" s="40"/>
      <c r="F138" s="243" t="s">
        <v>942</v>
      </c>
      <c r="G138" s="40"/>
      <c r="H138" s="40"/>
      <c r="I138" s="244"/>
      <c r="J138" s="40"/>
      <c r="K138" s="40"/>
      <c r="L138" s="44"/>
      <c r="M138" s="245"/>
      <c r="N138" s="246"/>
      <c r="O138" s="92"/>
      <c r="P138" s="92"/>
      <c r="Q138" s="92"/>
      <c r="R138" s="92"/>
      <c r="S138" s="92"/>
      <c r="T138" s="93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164</v>
      </c>
      <c r="AU138" s="17" t="s">
        <v>81</v>
      </c>
    </row>
    <row r="139" s="2" customFormat="1" ht="16.5" customHeight="1">
      <c r="A139" s="38"/>
      <c r="B139" s="39"/>
      <c r="C139" s="228" t="s">
        <v>195</v>
      </c>
      <c r="D139" s="228" t="s">
        <v>158</v>
      </c>
      <c r="E139" s="229" t="s">
        <v>943</v>
      </c>
      <c r="F139" s="230" t="s">
        <v>944</v>
      </c>
      <c r="G139" s="231" t="s">
        <v>161</v>
      </c>
      <c r="H139" s="232">
        <v>7</v>
      </c>
      <c r="I139" s="233"/>
      <c r="J139" s="234">
        <f>ROUND(I139*H139,2)</f>
        <v>0</v>
      </c>
      <c r="K139" s="235"/>
      <c r="L139" s="44"/>
      <c r="M139" s="236" t="s">
        <v>1</v>
      </c>
      <c r="N139" s="237" t="s">
        <v>42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0" t="s">
        <v>193</v>
      </c>
      <c r="AT139" s="240" t="s">
        <v>158</v>
      </c>
      <c r="AU139" s="240" t="s">
        <v>81</v>
      </c>
      <c r="AY139" s="17" t="s">
        <v>155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7" t="s">
        <v>163</v>
      </c>
      <c r="BK139" s="241">
        <f>ROUND(I139*H139,2)</f>
        <v>0</v>
      </c>
      <c r="BL139" s="17" t="s">
        <v>193</v>
      </c>
      <c r="BM139" s="240" t="s">
        <v>198</v>
      </c>
    </row>
    <row r="140" s="2" customFormat="1">
      <c r="A140" s="38"/>
      <c r="B140" s="39"/>
      <c r="C140" s="40"/>
      <c r="D140" s="242" t="s">
        <v>164</v>
      </c>
      <c r="E140" s="40"/>
      <c r="F140" s="243" t="s">
        <v>944</v>
      </c>
      <c r="G140" s="40"/>
      <c r="H140" s="40"/>
      <c r="I140" s="244"/>
      <c r="J140" s="40"/>
      <c r="K140" s="40"/>
      <c r="L140" s="44"/>
      <c r="M140" s="245"/>
      <c r="N140" s="246"/>
      <c r="O140" s="92"/>
      <c r="P140" s="92"/>
      <c r="Q140" s="92"/>
      <c r="R140" s="92"/>
      <c r="S140" s="92"/>
      <c r="T140" s="93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164</v>
      </c>
      <c r="AU140" s="17" t="s">
        <v>81</v>
      </c>
    </row>
    <row r="141" s="2" customFormat="1" ht="21.75" customHeight="1">
      <c r="A141" s="38"/>
      <c r="B141" s="39"/>
      <c r="C141" s="269" t="s">
        <v>181</v>
      </c>
      <c r="D141" s="269" t="s">
        <v>238</v>
      </c>
      <c r="E141" s="270" t="s">
        <v>945</v>
      </c>
      <c r="F141" s="271" t="s">
        <v>946</v>
      </c>
      <c r="G141" s="272" t="s">
        <v>161</v>
      </c>
      <c r="H141" s="273">
        <v>7</v>
      </c>
      <c r="I141" s="274"/>
      <c r="J141" s="275">
        <f>ROUND(I141*H141,2)</f>
        <v>0</v>
      </c>
      <c r="K141" s="276"/>
      <c r="L141" s="277"/>
      <c r="M141" s="278" t="s">
        <v>1</v>
      </c>
      <c r="N141" s="279" t="s">
        <v>42</v>
      </c>
      <c r="O141" s="92"/>
      <c r="P141" s="238">
        <f>O141*H141</f>
        <v>0</v>
      </c>
      <c r="Q141" s="238">
        <v>9.0000000000000006E-05</v>
      </c>
      <c r="R141" s="238">
        <f>Q141*H141</f>
        <v>0.00063000000000000003</v>
      </c>
      <c r="S141" s="238">
        <v>0</v>
      </c>
      <c r="T141" s="23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0" t="s">
        <v>298</v>
      </c>
      <c r="AT141" s="240" t="s">
        <v>238</v>
      </c>
      <c r="AU141" s="240" t="s">
        <v>81</v>
      </c>
      <c r="AY141" s="17" t="s">
        <v>155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7" t="s">
        <v>163</v>
      </c>
      <c r="BK141" s="241">
        <f>ROUND(I141*H141,2)</f>
        <v>0</v>
      </c>
      <c r="BL141" s="17" t="s">
        <v>193</v>
      </c>
      <c r="BM141" s="240" t="s">
        <v>201</v>
      </c>
    </row>
    <row r="142" s="2" customFormat="1">
      <c r="A142" s="38"/>
      <c r="B142" s="39"/>
      <c r="C142" s="40"/>
      <c r="D142" s="242" t="s">
        <v>164</v>
      </c>
      <c r="E142" s="40"/>
      <c r="F142" s="243" t="s">
        <v>946</v>
      </c>
      <c r="G142" s="40"/>
      <c r="H142" s="40"/>
      <c r="I142" s="244"/>
      <c r="J142" s="40"/>
      <c r="K142" s="40"/>
      <c r="L142" s="44"/>
      <c r="M142" s="245"/>
      <c r="N142" s="246"/>
      <c r="O142" s="92"/>
      <c r="P142" s="92"/>
      <c r="Q142" s="92"/>
      <c r="R142" s="92"/>
      <c r="S142" s="92"/>
      <c r="T142" s="93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164</v>
      </c>
      <c r="AU142" s="17" t="s">
        <v>81</v>
      </c>
    </row>
    <row r="143" s="2" customFormat="1" ht="21.75" customHeight="1">
      <c r="A143" s="38"/>
      <c r="B143" s="39"/>
      <c r="C143" s="228" t="s">
        <v>202</v>
      </c>
      <c r="D143" s="228" t="s">
        <v>158</v>
      </c>
      <c r="E143" s="229" t="s">
        <v>947</v>
      </c>
      <c r="F143" s="230" t="s">
        <v>948</v>
      </c>
      <c r="G143" s="231" t="s">
        <v>161</v>
      </c>
      <c r="H143" s="232">
        <v>1</v>
      </c>
      <c r="I143" s="233"/>
      <c r="J143" s="234">
        <f>ROUND(I143*H143,2)</f>
        <v>0</v>
      </c>
      <c r="K143" s="235"/>
      <c r="L143" s="44"/>
      <c r="M143" s="236" t="s">
        <v>1</v>
      </c>
      <c r="N143" s="237" t="s">
        <v>42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0" t="s">
        <v>193</v>
      </c>
      <c r="AT143" s="240" t="s">
        <v>158</v>
      </c>
      <c r="AU143" s="240" t="s">
        <v>81</v>
      </c>
      <c r="AY143" s="17" t="s">
        <v>155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7" t="s">
        <v>163</v>
      </c>
      <c r="BK143" s="241">
        <f>ROUND(I143*H143,2)</f>
        <v>0</v>
      </c>
      <c r="BL143" s="17" t="s">
        <v>193</v>
      </c>
      <c r="BM143" s="240" t="s">
        <v>205</v>
      </c>
    </row>
    <row r="144" s="2" customFormat="1">
      <c r="A144" s="38"/>
      <c r="B144" s="39"/>
      <c r="C144" s="40"/>
      <c r="D144" s="242" t="s">
        <v>164</v>
      </c>
      <c r="E144" s="40"/>
      <c r="F144" s="243" t="s">
        <v>948</v>
      </c>
      <c r="G144" s="40"/>
      <c r="H144" s="40"/>
      <c r="I144" s="244"/>
      <c r="J144" s="40"/>
      <c r="K144" s="40"/>
      <c r="L144" s="44"/>
      <c r="M144" s="245"/>
      <c r="N144" s="246"/>
      <c r="O144" s="92"/>
      <c r="P144" s="92"/>
      <c r="Q144" s="92"/>
      <c r="R144" s="92"/>
      <c r="S144" s="92"/>
      <c r="T144" s="93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164</v>
      </c>
      <c r="AU144" s="17" t="s">
        <v>81</v>
      </c>
    </row>
    <row r="145" s="2" customFormat="1" ht="21.75" customHeight="1">
      <c r="A145" s="38"/>
      <c r="B145" s="39"/>
      <c r="C145" s="269" t="s">
        <v>186</v>
      </c>
      <c r="D145" s="269" t="s">
        <v>238</v>
      </c>
      <c r="E145" s="270" t="s">
        <v>949</v>
      </c>
      <c r="F145" s="271" t="s">
        <v>950</v>
      </c>
      <c r="G145" s="272" t="s">
        <v>161</v>
      </c>
      <c r="H145" s="273">
        <v>1</v>
      </c>
      <c r="I145" s="274"/>
      <c r="J145" s="275">
        <f>ROUND(I145*H145,2)</f>
        <v>0</v>
      </c>
      <c r="K145" s="276"/>
      <c r="L145" s="277"/>
      <c r="M145" s="278" t="s">
        <v>1</v>
      </c>
      <c r="N145" s="279" t="s">
        <v>42</v>
      </c>
      <c r="O145" s="92"/>
      <c r="P145" s="238">
        <f>O145*H145</f>
        <v>0</v>
      </c>
      <c r="Q145" s="238">
        <v>0.00016000000000000001</v>
      </c>
      <c r="R145" s="238">
        <f>Q145*H145</f>
        <v>0.00016000000000000001</v>
      </c>
      <c r="S145" s="238">
        <v>0</v>
      </c>
      <c r="T145" s="23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0" t="s">
        <v>298</v>
      </c>
      <c r="AT145" s="240" t="s">
        <v>238</v>
      </c>
      <c r="AU145" s="240" t="s">
        <v>81</v>
      </c>
      <c r="AY145" s="17" t="s">
        <v>155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7" t="s">
        <v>163</v>
      </c>
      <c r="BK145" s="241">
        <f>ROUND(I145*H145,2)</f>
        <v>0</v>
      </c>
      <c r="BL145" s="17" t="s">
        <v>193</v>
      </c>
      <c r="BM145" s="240" t="s">
        <v>212</v>
      </c>
    </row>
    <row r="146" s="2" customFormat="1">
      <c r="A146" s="38"/>
      <c r="B146" s="39"/>
      <c r="C146" s="40"/>
      <c r="D146" s="242" t="s">
        <v>164</v>
      </c>
      <c r="E146" s="40"/>
      <c r="F146" s="243" t="s">
        <v>950</v>
      </c>
      <c r="G146" s="40"/>
      <c r="H146" s="40"/>
      <c r="I146" s="244"/>
      <c r="J146" s="40"/>
      <c r="K146" s="40"/>
      <c r="L146" s="44"/>
      <c r="M146" s="245"/>
      <c r="N146" s="246"/>
      <c r="O146" s="92"/>
      <c r="P146" s="92"/>
      <c r="Q146" s="92"/>
      <c r="R146" s="92"/>
      <c r="S146" s="92"/>
      <c r="T146" s="93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164</v>
      </c>
      <c r="AU146" s="17" t="s">
        <v>81</v>
      </c>
    </row>
    <row r="147" s="2" customFormat="1" ht="21.75" customHeight="1">
      <c r="A147" s="38"/>
      <c r="B147" s="39"/>
      <c r="C147" s="269" t="s">
        <v>213</v>
      </c>
      <c r="D147" s="269" t="s">
        <v>238</v>
      </c>
      <c r="E147" s="270" t="s">
        <v>1372</v>
      </c>
      <c r="F147" s="271" t="s">
        <v>952</v>
      </c>
      <c r="G147" s="272" t="s">
        <v>161</v>
      </c>
      <c r="H147" s="273">
        <v>1</v>
      </c>
      <c r="I147" s="274"/>
      <c r="J147" s="275">
        <f>ROUND(I147*H147,2)</f>
        <v>0</v>
      </c>
      <c r="K147" s="276"/>
      <c r="L147" s="277"/>
      <c r="M147" s="278" t="s">
        <v>1</v>
      </c>
      <c r="N147" s="279" t="s">
        <v>42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0" t="s">
        <v>298</v>
      </c>
      <c r="AT147" s="240" t="s">
        <v>238</v>
      </c>
      <c r="AU147" s="240" t="s">
        <v>81</v>
      </c>
      <c r="AY147" s="17" t="s">
        <v>155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7" t="s">
        <v>163</v>
      </c>
      <c r="BK147" s="241">
        <f>ROUND(I147*H147,2)</f>
        <v>0</v>
      </c>
      <c r="BL147" s="17" t="s">
        <v>193</v>
      </c>
      <c r="BM147" s="240" t="s">
        <v>216</v>
      </c>
    </row>
    <row r="148" s="2" customFormat="1">
      <c r="A148" s="38"/>
      <c r="B148" s="39"/>
      <c r="C148" s="40"/>
      <c r="D148" s="242" t="s">
        <v>164</v>
      </c>
      <c r="E148" s="40"/>
      <c r="F148" s="243" t="s">
        <v>952</v>
      </c>
      <c r="G148" s="40"/>
      <c r="H148" s="40"/>
      <c r="I148" s="244"/>
      <c r="J148" s="40"/>
      <c r="K148" s="40"/>
      <c r="L148" s="44"/>
      <c r="M148" s="245"/>
      <c r="N148" s="246"/>
      <c r="O148" s="92"/>
      <c r="P148" s="92"/>
      <c r="Q148" s="92"/>
      <c r="R148" s="92"/>
      <c r="S148" s="92"/>
      <c r="T148" s="93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164</v>
      </c>
      <c r="AU148" s="17" t="s">
        <v>81</v>
      </c>
    </row>
    <row r="149" s="2" customFormat="1">
      <c r="A149" s="38"/>
      <c r="B149" s="39"/>
      <c r="C149" s="40"/>
      <c r="D149" s="242" t="s">
        <v>571</v>
      </c>
      <c r="E149" s="40"/>
      <c r="F149" s="280" t="s">
        <v>1373</v>
      </c>
      <c r="G149" s="40"/>
      <c r="H149" s="40"/>
      <c r="I149" s="244"/>
      <c r="J149" s="40"/>
      <c r="K149" s="40"/>
      <c r="L149" s="44"/>
      <c r="M149" s="245"/>
      <c r="N149" s="246"/>
      <c r="O149" s="92"/>
      <c r="P149" s="92"/>
      <c r="Q149" s="92"/>
      <c r="R149" s="92"/>
      <c r="S149" s="92"/>
      <c r="T149" s="93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571</v>
      </c>
      <c r="AU149" s="17" t="s">
        <v>81</v>
      </c>
    </row>
    <row r="150" s="2" customFormat="1" ht="21.75" customHeight="1">
      <c r="A150" s="38"/>
      <c r="B150" s="39"/>
      <c r="C150" s="228" t="s">
        <v>190</v>
      </c>
      <c r="D150" s="228" t="s">
        <v>158</v>
      </c>
      <c r="E150" s="229" t="s">
        <v>963</v>
      </c>
      <c r="F150" s="230" t="s">
        <v>964</v>
      </c>
      <c r="G150" s="231" t="s">
        <v>170</v>
      </c>
      <c r="H150" s="232">
        <v>170</v>
      </c>
      <c r="I150" s="233"/>
      <c r="J150" s="234">
        <f>ROUND(I150*H150,2)</f>
        <v>0</v>
      </c>
      <c r="K150" s="235"/>
      <c r="L150" s="44"/>
      <c r="M150" s="236" t="s">
        <v>1</v>
      </c>
      <c r="N150" s="237" t="s">
        <v>42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0" t="s">
        <v>193</v>
      </c>
      <c r="AT150" s="240" t="s">
        <v>158</v>
      </c>
      <c r="AU150" s="240" t="s">
        <v>81</v>
      </c>
      <c r="AY150" s="17" t="s">
        <v>155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7" t="s">
        <v>163</v>
      </c>
      <c r="BK150" s="241">
        <f>ROUND(I150*H150,2)</f>
        <v>0</v>
      </c>
      <c r="BL150" s="17" t="s">
        <v>193</v>
      </c>
      <c r="BM150" s="240" t="s">
        <v>220</v>
      </c>
    </row>
    <row r="151" s="2" customFormat="1">
      <c r="A151" s="38"/>
      <c r="B151" s="39"/>
      <c r="C151" s="40"/>
      <c r="D151" s="242" t="s">
        <v>164</v>
      </c>
      <c r="E151" s="40"/>
      <c r="F151" s="243" t="s">
        <v>964</v>
      </c>
      <c r="G151" s="40"/>
      <c r="H151" s="40"/>
      <c r="I151" s="244"/>
      <c r="J151" s="40"/>
      <c r="K151" s="40"/>
      <c r="L151" s="44"/>
      <c r="M151" s="245"/>
      <c r="N151" s="246"/>
      <c r="O151" s="92"/>
      <c r="P151" s="92"/>
      <c r="Q151" s="92"/>
      <c r="R151" s="92"/>
      <c r="S151" s="92"/>
      <c r="T151" s="93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164</v>
      </c>
      <c r="AU151" s="17" t="s">
        <v>81</v>
      </c>
    </row>
    <row r="152" s="2" customFormat="1" ht="21.75" customHeight="1">
      <c r="A152" s="38"/>
      <c r="B152" s="39"/>
      <c r="C152" s="269" t="s">
        <v>8</v>
      </c>
      <c r="D152" s="269" t="s">
        <v>238</v>
      </c>
      <c r="E152" s="270" t="s">
        <v>965</v>
      </c>
      <c r="F152" s="271" t="s">
        <v>966</v>
      </c>
      <c r="G152" s="272" t="s">
        <v>170</v>
      </c>
      <c r="H152" s="273">
        <v>178.5</v>
      </c>
      <c r="I152" s="274"/>
      <c r="J152" s="275">
        <f>ROUND(I152*H152,2)</f>
        <v>0</v>
      </c>
      <c r="K152" s="276"/>
      <c r="L152" s="277"/>
      <c r="M152" s="278" t="s">
        <v>1</v>
      </c>
      <c r="N152" s="279" t="s">
        <v>42</v>
      </c>
      <c r="O152" s="92"/>
      <c r="P152" s="238">
        <f>O152*H152</f>
        <v>0</v>
      </c>
      <c r="Q152" s="238">
        <v>0.00012</v>
      </c>
      <c r="R152" s="238">
        <f>Q152*H152</f>
        <v>0.021420000000000002</v>
      </c>
      <c r="S152" s="238">
        <v>0</v>
      </c>
      <c r="T152" s="23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0" t="s">
        <v>298</v>
      </c>
      <c r="AT152" s="240" t="s">
        <v>238</v>
      </c>
      <c r="AU152" s="240" t="s">
        <v>81</v>
      </c>
      <c r="AY152" s="17" t="s">
        <v>155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7" t="s">
        <v>163</v>
      </c>
      <c r="BK152" s="241">
        <f>ROUND(I152*H152,2)</f>
        <v>0</v>
      </c>
      <c r="BL152" s="17" t="s">
        <v>193</v>
      </c>
      <c r="BM152" s="240" t="s">
        <v>224</v>
      </c>
    </row>
    <row r="153" s="2" customFormat="1">
      <c r="A153" s="38"/>
      <c r="B153" s="39"/>
      <c r="C153" s="40"/>
      <c r="D153" s="242" t="s">
        <v>164</v>
      </c>
      <c r="E153" s="40"/>
      <c r="F153" s="243" t="s">
        <v>966</v>
      </c>
      <c r="G153" s="40"/>
      <c r="H153" s="40"/>
      <c r="I153" s="244"/>
      <c r="J153" s="40"/>
      <c r="K153" s="40"/>
      <c r="L153" s="44"/>
      <c r="M153" s="245"/>
      <c r="N153" s="246"/>
      <c r="O153" s="92"/>
      <c r="P153" s="92"/>
      <c r="Q153" s="92"/>
      <c r="R153" s="92"/>
      <c r="S153" s="92"/>
      <c r="T153" s="93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164</v>
      </c>
      <c r="AU153" s="17" t="s">
        <v>81</v>
      </c>
    </row>
    <row r="154" s="2" customFormat="1" ht="33" customHeight="1">
      <c r="A154" s="38"/>
      <c r="B154" s="39"/>
      <c r="C154" s="228" t="s">
        <v>193</v>
      </c>
      <c r="D154" s="228" t="s">
        <v>158</v>
      </c>
      <c r="E154" s="229" t="s">
        <v>967</v>
      </c>
      <c r="F154" s="230" t="s">
        <v>968</v>
      </c>
      <c r="G154" s="231" t="s">
        <v>170</v>
      </c>
      <c r="H154" s="232">
        <v>45</v>
      </c>
      <c r="I154" s="233"/>
      <c r="J154" s="234">
        <f>ROUND(I154*H154,2)</f>
        <v>0</v>
      </c>
      <c r="K154" s="235"/>
      <c r="L154" s="44"/>
      <c r="M154" s="236" t="s">
        <v>1</v>
      </c>
      <c r="N154" s="237" t="s">
        <v>42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0" t="s">
        <v>193</v>
      </c>
      <c r="AT154" s="240" t="s">
        <v>158</v>
      </c>
      <c r="AU154" s="240" t="s">
        <v>81</v>
      </c>
      <c r="AY154" s="17" t="s">
        <v>155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7" t="s">
        <v>163</v>
      </c>
      <c r="BK154" s="241">
        <f>ROUND(I154*H154,2)</f>
        <v>0</v>
      </c>
      <c r="BL154" s="17" t="s">
        <v>193</v>
      </c>
      <c r="BM154" s="240" t="s">
        <v>298</v>
      </c>
    </row>
    <row r="155" s="2" customFormat="1">
      <c r="A155" s="38"/>
      <c r="B155" s="39"/>
      <c r="C155" s="40"/>
      <c r="D155" s="242" t="s">
        <v>164</v>
      </c>
      <c r="E155" s="40"/>
      <c r="F155" s="243" t="s">
        <v>968</v>
      </c>
      <c r="G155" s="40"/>
      <c r="H155" s="40"/>
      <c r="I155" s="244"/>
      <c r="J155" s="40"/>
      <c r="K155" s="40"/>
      <c r="L155" s="44"/>
      <c r="M155" s="245"/>
      <c r="N155" s="246"/>
      <c r="O155" s="92"/>
      <c r="P155" s="92"/>
      <c r="Q155" s="92"/>
      <c r="R155" s="92"/>
      <c r="S155" s="92"/>
      <c r="T155" s="93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164</v>
      </c>
      <c r="AU155" s="17" t="s">
        <v>81</v>
      </c>
    </row>
    <row r="156" s="2" customFormat="1" ht="21.75" customHeight="1">
      <c r="A156" s="38"/>
      <c r="B156" s="39"/>
      <c r="C156" s="269" t="s">
        <v>229</v>
      </c>
      <c r="D156" s="269" t="s">
        <v>238</v>
      </c>
      <c r="E156" s="270" t="s">
        <v>969</v>
      </c>
      <c r="F156" s="271" t="s">
        <v>970</v>
      </c>
      <c r="G156" s="272" t="s">
        <v>170</v>
      </c>
      <c r="H156" s="273">
        <v>47.25</v>
      </c>
      <c r="I156" s="274"/>
      <c r="J156" s="275">
        <f>ROUND(I156*H156,2)</f>
        <v>0</v>
      </c>
      <c r="K156" s="276"/>
      <c r="L156" s="277"/>
      <c r="M156" s="278" t="s">
        <v>1</v>
      </c>
      <c r="N156" s="279" t="s">
        <v>42</v>
      </c>
      <c r="O156" s="92"/>
      <c r="P156" s="238">
        <f>O156*H156</f>
        <v>0</v>
      </c>
      <c r="Q156" s="238">
        <v>0.00017000000000000001</v>
      </c>
      <c r="R156" s="238">
        <f>Q156*H156</f>
        <v>0.0080325000000000014</v>
      </c>
      <c r="S156" s="238">
        <v>0</v>
      </c>
      <c r="T156" s="23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0" t="s">
        <v>298</v>
      </c>
      <c r="AT156" s="240" t="s">
        <v>238</v>
      </c>
      <c r="AU156" s="240" t="s">
        <v>81</v>
      </c>
      <c r="AY156" s="17" t="s">
        <v>155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7" t="s">
        <v>163</v>
      </c>
      <c r="BK156" s="241">
        <f>ROUND(I156*H156,2)</f>
        <v>0</v>
      </c>
      <c r="BL156" s="17" t="s">
        <v>193</v>
      </c>
      <c r="BM156" s="240" t="s">
        <v>228</v>
      </c>
    </row>
    <row r="157" s="2" customFormat="1">
      <c r="A157" s="38"/>
      <c r="B157" s="39"/>
      <c r="C157" s="40"/>
      <c r="D157" s="242" t="s">
        <v>164</v>
      </c>
      <c r="E157" s="40"/>
      <c r="F157" s="243" t="s">
        <v>970</v>
      </c>
      <c r="G157" s="40"/>
      <c r="H157" s="40"/>
      <c r="I157" s="244"/>
      <c r="J157" s="40"/>
      <c r="K157" s="40"/>
      <c r="L157" s="44"/>
      <c r="M157" s="245"/>
      <c r="N157" s="246"/>
      <c r="O157" s="92"/>
      <c r="P157" s="92"/>
      <c r="Q157" s="92"/>
      <c r="R157" s="92"/>
      <c r="S157" s="92"/>
      <c r="T157" s="93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164</v>
      </c>
      <c r="AU157" s="17" t="s">
        <v>81</v>
      </c>
    </row>
    <row r="158" s="2" customFormat="1" ht="33" customHeight="1">
      <c r="A158" s="38"/>
      <c r="B158" s="39"/>
      <c r="C158" s="228" t="s">
        <v>198</v>
      </c>
      <c r="D158" s="228" t="s">
        <v>158</v>
      </c>
      <c r="E158" s="229" t="s">
        <v>971</v>
      </c>
      <c r="F158" s="230" t="s">
        <v>972</v>
      </c>
      <c r="G158" s="231" t="s">
        <v>170</v>
      </c>
      <c r="H158" s="232">
        <v>35</v>
      </c>
      <c r="I158" s="233"/>
      <c r="J158" s="234">
        <f>ROUND(I158*H158,2)</f>
        <v>0</v>
      </c>
      <c r="K158" s="235"/>
      <c r="L158" s="44"/>
      <c r="M158" s="236" t="s">
        <v>1</v>
      </c>
      <c r="N158" s="237" t="s">
        <v>42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0" t="s">
        <v>193</v>
      </c>
      <c r="AT158" s="240" t="s">
        <v>158</v>
      </c>
      <c r="AU158" s="240" t="s">
        <v>81</v>
      </c>
      <c r="AY158" s="17" t="s">
        <v>155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7" t="s">
        <v>163</v>
      </c>
      <c r="BK158" s="241">
        <f>ROUND(I158*H158,2)</f>
        <v>0</v>
      </c>
      <c r="BL158" s="17" t="s">
        <v>193</v>
      </c>
      <c r="BM158" s="240" t="s">
        <v>232</v>
      </c>
    </row>
    <row r="159" s="2" customFormat="1">
      <c r="A159" s="38"/>
      <c r="B159" s="39"/>
      <c r="C159" s="40"/>
      <c r="D159" s="242" t="s">
        <v>164</v>
      </c>
      <c r="E159" s="40"/>
      <c r="F159" s="243" t="s">
        <v>972</v>
      </c>
      <c r="G159" s="40"/>
      <c r="H159" s="40"/>
      <c r="I159" s="244"/>
      <c r="J159" s="40"/>
      <c r="K159" s="40"/>
      <c r="L159" s="44"/>
      <c r="M159" s="245"/>
      <c r="N159" s="246"/>
      <c r="O159" s="92"/>
      <c r="P159" s="92"/>
      <c r="Q159" s="92"/>
      <c r="R159" s="92"/>
      <c r="S159" s="92"/>
      <c r="T159" s="93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164</v>
      </c>
      <c r="AU159" s="17" t="s">
        <v>81</v>
      </c>
    </row>
    <row r="160" s="2" customFormat="1" ht="21.75" customHeight="1">
      <c r="A160" s="38"/>
      <c r="B160" s="39"/>
      <c r="C160" s="269" t="s">
        <v>237</v>
      </c>
      <c r="D160" s="269" t="s">
        <v>238</v>
      </c>
      <c r="E160" s="270" t="s">
        <v>973</v>
      </c>
      <c r="F160" s="271" t="s">
        <v>974</v>
      </c>
      <c r="G160" s="272" t="s">
        <v>170</v>
      </c>
      <c r="H160" s="273">
        <v>21</v>
      </c>
      <c r="I160" s="274"/>
      <c r="J160" s="275">
        <f>ROUND(I160*H160,2)</f>
        <v>0</v>
      </c>
      <c r="K160" s="276"/>
      <c r="L160" s="277"/>
      <c r="M160" s="278" t="s">
        <v>1</v>
      </c>
      <c r="N160" s="279" t="s">
        <v>42</v>
      </c>
      <c r="O160" s="92"/>
      <c r="P160" s="238">
        <f>O160*H160</f>
        <v>0</v>
      </c>
      <c r="Q160" s="238">
        <v>0.00016000000000000001</v>
      </c>
      <c r="R160" s="238">
        <f>Q160*H160</f>
        <v>0.0033600000000000001</v>
      </c>
      <c r="S160" s="238">
        <v>0</v>
      </c>
      <c r="T160" s="23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0" t="s">
        <v>298</v>
      </c>
      <c r="AT160" s="240" t="s">
        <v>238</v>
      </c>
      <c r="AU160" s="240" t="s">
        <v>81</v>
      </c>
      <c r="AY160" s="17" t="s">
        <v>155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7" t="s">
        <v>163</v>
      </c>
      <c r="BK160" s="241">
        <f>ROUND(I160*H160,2)</f>
        <v>0</v>
      </c>
      <c r="BL160" s="17" t="s">
        <v>193</v>
      </c>
      <c r="BM160" s="240" t="s">
        <v>236</v>
      </c>
    </row>
    <row r="161" s="2" customFormat="1">
      <c r="A161" s="38"/>
      <c r="B161" s="39"/>
      <c r="C161" s="40"/>
      <c r="D161" s="242" t="s">
        <v>164</v>
      </c>
      <c r="E161" s="40"/>
      <c r="F161" s="243" t="s">
        <v>974</v>
      </c>
      <c r="G161" s="40"/>
      <c r="H161" s="40"/>
      <c r="I161" s="244"/>
      <c r="J161" s="40"/>
      <c r="K161" s="40"/>
      <c r="L161" s="44"/>
      <c r="M161" s="245"/>
      <c r="N161" s="246"/>
      <c r="O161" s="92"/>
      <c r="P161" s="92"/>
      <c r="Q161" s="92"/>
      <c r="R161" s="92"/>
      <c r="S161" s="92"/>
      <c r="T161" s="93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164</v>
      </c>
      <c r="AU161" s="17" t="s">
        <v>81</v>
      </c>
    </row>
    <row r="162" s="2" customFormat="1" ht="21.75" customHeight="1">
      <c r="A162" s="38"/>
      <c r="B162" s="39"/>
      <c r="C162" s="269" t="s">
        <v>201</v>
      </c>
      <c r="D162" s="269" t="s">
        <v>238</v>
      </c>
      <c r="E162" s="270" t="s">
        <v>975</v>
      </c>
      <c r="F162" s="271" t="s">
        <v>976</v>
      </c>
      <c r="G162" s="272" t="s">
        <v>170</v>
      </c>
      <c r="H162" s="273">
        <v>15.75</v>
      </c>
      <c r="I162" s="274"/>
      <c r="J162" s="275">
        <f>ROUND(I162*H162,2)</f>
        <v>0</v>
      </c>
      <c r="K162" s="276"/>
      <c r="L162" s="277"/>
      <c r="M162" s="278" t="s">
        <v>1</v>
      </c>
      <c r="N162" s="279" t="s">
        <v>42</v>
      </c>
      <c r="O162" s="92"/>
      <c r="P162" s="238">
        <f>O162*H162</f>
        <v>0</v>
      </c>
      <c r="Q162" s="238">
        <v>0.00025000000000000001</v>
      </c>
      <c r="R162" s="238">
        <f>Q162*H162</f>
        <v>0.0039375</v>
      </c>
      <c r="S162" s="238">
        <v>0</v>
      </c>
      <c r="T162" s="23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0" t="s">
        <v>298</v>
      </c>
      <c r="AT162" s="240" t="s">
        <v>238</v>
      </c>
      <c r="AU162" s="240" t="s">
        <v>81</v>
      </c>
      <c r="AY162" s="17" t="s">
        <v>155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7" t="s">
        <v>163</v>
      </c>
      <c r="BK162" s="241">
        <f>ROUND(I162*H162,2)</f>
        <v>0</v>
      </c>
      <c r="BL162" s="17" t="s">
        <v>193</v>
      </c>
      <c r="BM162" s="240" t="s">
        <v>241</v>
      </c>
    </row>
    <row r="163" s="2" customFormat="1">
      <c r="A163" s="38"/>
      <c r="B163" s="39"/>
      <c r="C163" s="40"/>
      <c r="D163" s="242" t="s">
        <v>164</v>
      </c>
      <c r="E163" s="40"/>
      <c r="F163" s="243" t="s">
        <v>976</v>
      </c>
      <c r="G163" s="40"/>
      <c r="H163" s="40"/>
      <c r="I163" s="244"/>
      <c r="J163" s="40"/>
      <c r="K163" s="40"/>
      <c r="L163" s="44"/>
      <c r="M163" s="245"/>
      <c r="N163" s="246"/>
      <c r="O163" s="92"/>
      <c r="P163" s="92"/>
      <c r="Q163" s="92"/>
      <c r="R163" s="92"/>
      <c r="S163" s="92"/>
      <c r="T163" s="93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164</v>
      </c>
      <c r="AU163" s="17" t="s">
        <v>81</v>
      </c>
    </row>
    <row r="164" s="2" customFormat="1" ht="21.75" customHeight="1">
      <c r="A164" s="38"/>
      <c r="B164" s="39"/>
      <c r="C164" s="228" t="s">
        <v>7</v>
      </c>
      <c r="D164" s="228" t="s">
        <v>158</v>
      </c>
      <c r="E164" s="229" t="s">
        <v>977</v>
      </c>
      <c r="F164" s="230" t="s">
        <v>978</v>
      </c>
      <c r="G164" s="231" t="s">
        <v>170</v>
      </c>
      <c r="H164" s="232">
        <v>8</v>
      </c>
      <c r="I164" s="233"/>
      <c r="J164" s="234">
        <f>ROUND(I164*H164,2)</f>
        <v>0</v>
      </c>
      <c r="K164" s="235"/>
      <c r="L164" s="44"/>
      <c r="M164" s="236" t="s">
        <v>1</v>
      </c>
      <c r="N164" s="237" t="s">
        <v>42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0" t="s">
        <v>193</v>
      </c>
      <c r="AT164" s="240" t="s">
        <v>158</v>
      </c>
      <c r="AU164" s="240" t="s">
        <v>81</v>
      </c>
      <c r="AY164" s="17" t="s">
        <v>155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7" t="s">
        <v>163</v>
      </c>
      <c r="BK164" s="241">
        <f>ROUND(I164*H164,2)</f>
        <v>0</v>
      </c>
      <c r="BL164" s="17" t="s">
        <v>193</v>
      </c>
      <c r="BM164" s="240" t="s">
        <v>245</v>
      </c>
    </row>
    <row r="165" s="2" customFormat="1">
      <c r="A165" s="38"/>
      <c r="B165" s="39"/>
      <c r="C165" s="40"/>
      <c r="D165" s="242" t="s">
        <v>164</v>
      </c>
      <c r="E165" s="40"/>
      <c r="F165" s="243" t="s">
        <v>978</v>
      </c>
      <c r="G165" s="40"/>
      <c r="H165" s="40"/>
      <c r="I165" s="244"/>
      <c r="J165" s="40"/>
      <c r="K165" s="40"/>
      <c r="L165" s="44"/>
      <c r="M165" s="245"/>
      <c r="N165" s="246"/>
      <c r="O165" s="92"/>
      <c r="P165" s="92"/>
      <c r="Q165" s="92"/>
      <c r="R165" s="92"/>
      <c r="S165" s="92"/>
      <c r="T165" s="93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164</v>
      </c>
      <c r="AU165" s="17" t="s">
        <v>81</v>
      </c>
    </row>
    <row r="166" s="2" customFormat="1" ht="21.75" customHeight="1">
      <c r="A166" s="38"/>
      <c r="B166" s="39"/>
      <c r="C166" s="269" t="s">
        <v>205</v>
      </c>
      <c r="D166" s="269" t="s">
        <v>238</v>
      </c>
      <c r="E166" s="270" t="s">
        <v>979</v>
      </c>
      <c r="F166" s="271" t="s">
        <v>980</v>
      </c>
      <c r="G166" s="272" t="s">
        <v>170</v>
      </c>
      <c r="H166" s="273">
        <v>8.4000000000000004</v>
      </c>
      <c r="I166" s="274"/>
      <c r="J166" s="275">
        <f>ROUND(I166*H166,2)</f>
        <v>0</v>
      </c>
      <c r="K166" s="276"/>
      <c r="L166" s="277"/>
      <c r="M166" s="278" t="s">
        <v>1</v>
      </c>
      <c r="N166" s="279" t="s">
        <v>42</v>
      </c>
      <c r="O166" s="92"/>
      <c r="P166" s="238">
        <f>O166*H166</f>
        <v>0</v>
      </c>
      <c r="Q166" s="238">
        <v>0.00052999999999999998</v>
      </c>
      <c r="R166" s="238">
        <f>Q166*H166</f>
        <v>0.0044520000000000002</v>
      </c>
      <c r="S166" s="238">
        <v>0</v>
      </c>
      <c r="T166" s="23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0" t="s">
        <v>298</v>
      </c>
      <c r="AT166" s="240" t="s">
        <v>238</v>
      </c>
      <c r="AU166" s="240" t="s">
        <v>81</v>
      </c>
      <c r="AY166" s="17" t="s">
        <v>155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7" t="s">
        <v>163</v>
      </c>
      <c r="BK166" s="241">
        <f>ROUND(I166*H166,2)</f>
        <v>0</v>
      </c>
      <c r="BL166" s="17" t="s">
        <v>193</v>
      </c>
      <c r="BM166" s="240" t="s">
        <v>249</v>
      </c>
    </row>
    <row r="167" s="2" customFormat="1">
      <c r="A167" s="38"/>
      <c r="B167" s="39"/>
      <c r="C167" s="40"/>
      <c r="D167" s="242" t="s">
        <v>164</v>
      </c>
      <c r="E167" s="40"/>
      <c r="F167" s="243" t="s">
        <v>980</v>
      </c>
      <c r="G167" s="40"/>
      <c r="H167" s="40"/>
      <c r="I167" s="244"/>
      <c r="J167" s="40"/>
      <c r="K167" s="40"/>
      <c r="L167" s="44"/>
      <c r="M167" s="245"/>
      <c r="N167" s="246"/>
      <c r="O167" s="92"/>
      <c r="P167" s="92"/>
      <c r="Q167" s="92"/>
      <c r="R167" s="92"/>
      <c r="S167" s="92"/>
      <c r="T167" s="93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164</v>
      </c>
      <c r="AU167" s="17" t="s">
        <v>81</v>
      </c>
    </row>
    <row r="168" s="2" customFormat="1" ht="33" customHeight="1">
      <c r="A168" s="38"/>
      <c r="B168" s="39"/>
      <c r="C168" s="228" t="s">
        <v>255</v>
      </c>
      <c r="D168" s="228" t="s">
        <v>158</v>
      </c>
      <c r="E168" s="229" t="s">
        <v>956</v>
      </c>
      <c r="F168" s="230" t="s">
        <v>957</v>
      </c>
      <c r="G168" s="231" t="s">
        <v>170</v>
      </c>
      <c r="H168" s="232">
        <v>20</v>
      </c>
      <c r="I168" s="233"/>
      <c r="J168" s="234">
        <f>ROUND(I168*H168,2)</f>
        <v>0</v>
      </c>
      <c r="K168" s="235"/>
      <c r="L168" s="44"/>
      <c r="M168" s="236" t="s">
        <v>1</v>
      </c>
      <c r="N168" s="237" t="s">
        <v>42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0" t="s">
        <v>193</v>
      </c>
      <c r="AT168" s="240" t="s">
        <v>158</v>
      </c>
      <c r="AU168" s="240" t="s">
        <v>81</v>
      </c>
      <c r="AY168" s="17" t="s">
        <v>155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7" t="s">
        <v>163</v>
      </c>
      <c r="BK168" s="241">
        <f>ROUND(I168*H168,2)</f>
        <v>0</v>
      </c>
      <c r="BL168" s="17" t="s">
        <v>193</v>
      </c>
      <c r="BM168" s="240" t="s">
        <v>252</v>
      </c>
    </row>
    <row r="169" s="2" customFormat="1">
      <c r="A169" s="38"/>
      <c r="B169" s="39"/>
      <c r="C169" s="40"/>
      <c r="D169" s="242" t="s">
        <v>164</v>
      </c>
      <c r="E169" s="40"/>
      <c r="F169" s="243" t="s">
        <v>957</v>
      </c>
      <c r="G169" s="40"/>
      <c r="H169" s="40"/>
      <c r="I169" s="244"/>
      <c r="J169" s="40"/>
      <c r="K169" s="40"/>
      <c r="L169" s="44"/>
      <c r="M169" s="245"/>
      <c r="N169" s="246"/>
      <c r="O169" s="92"/>
      <c r="P169" s="92"/>
      <c r="Q169" s="92"/>
      <c r="R169" s="92"/>
      <c r="S169" s="92"/>
      <c r="T169" s="93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164</v>
      </c>
      <c r="AU169" s="17" t="s">
        <v>81</v>
      </c>
    </row>
    <row r="170" s="2" customFormat="1" ht="21.75" customHeight="1">
      <c r="A170" s="38"/>
      <c r="B170" s="39"/>
      <c r="C170" s="269" t="s">
        <v>212</v>
      </c>
      <c r="D170" s="269" t="s">
        <v>238</v>
      </c>
      <c r="E170" s="270" t="s">
        <v>958</v>
      </c>
      <c r="F170" s="271" t="s">
        <v>959</v>
      </c>
      <c r="G170" s="272" t="s">
        <v>170</v>
      </c>
      <c r="H170" s="273">
        <v>10.5</v>
      </c>
      <c r="I170" s="274"/>
      <c r="J170" s="275">
        <f>ROUND(I170*H170,2)</f>
        <v>0</v>
      </c>
      <c r="K170" s="276"/>
      <c r="L170" s="277"/>
      <c r="M170" s="278" t="s">
        <v>1</v>
      </c>
      <c r="N170" s="279" t="s">
        <v>42</v>
      </c>
      <c r="O170" s="92"/>
      <c r="P170" s="238">
        <f>O170*H170</f>
        <v>0</v>
      </c>
      <c r="Q170" s="238">
        <v>5.0000000000000002E-05</v>
      </c>
      <c r="R170" s="238">
        <f>Q170*H170</f>
        <v>0.00052500000000000008</v>
      </c>
      <c r="S170" s="238">
        <v>0</v>
      </c>
      <c r="T170" s="23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0" t="s">
        <v>298</v>
      </c>
      <c r="AT170" s="240" t="s">
        <v>238</v>
      </c>
      <c r="AU170" s="240" t="s">
        <v>81</v>
      </c>
      <c r="AY170" s="17" t="s">
        <v>155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7" t="s">
        <v>163</v>
      </c>
      <c r="BK170" s="241">
        <f>ROUND(I170*H170,2)</f>
        <v>0</v>
      </c>
      <c r="BL170" s="17" t="s">
        <v>193</v>
      </c>
      <c r="BM170" s="240" t="s">
        <v>258</v>
      </c>
    </row>
    <row r="171" s="2" customFormat="1">
      <c r="A171" s="38"/>
      <c r="B171" s="39"/>
      <c r="C171" s="40"/>
      <c r="D171" s="242" t="s">
        <v>164</v>
      </c>
      <c r="E171" s="40"/>
      <c r="F171" s="243" t="s">
        <v>959</v>
      </c>
      <c r="G171" s="40"/>
      <c r="H171" s="40"/>
      <c r="I171" s="244"/>
      <c r="J171" s="40"/>
      <c r="K171" s="40"/>
      <c r="L171" s="44"/>
      <c r="M171" s="245"/>
      <c r="N171" s="246"/>
      <c r="O171" s="92"/>
      <c r="P171" s="92"/>
      <c r="Q171" s="92"/>
      <c r="R171" s="92"/>
      <c r="S171" s="92"/>
      <c r="T171" s="93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164</v>
      </c>
      <c r="AU171" s="17" t="s">
        <v>81</v>
      </c>
    </row>
    <row r="172" s="2" customFormat="1" ht="21.75" customHeight="1">
      <c r="A172" s="38"/>
      <c r="B172" s="39"/>
      <c r="C172" s="269" t="s">
        <v>263</v>
      </c>
      <c r="D172" s="269" t="s">
        <v>238</v>
      </c>
      <c r="E172" s="270" t="s">
        <v>960</v>
      </c>
      <c r="F172" s="271" t="s">
        <v>961</v>
      </c>
      <c r="G172" s="272" t="s">
        <v>170</v>
      </c>
      <c r="H172" s="273">
        <v>10.5</v>
      </c>
      <c r="I172" s="274"/>
      <c r="J172" s="275">
        <f>ROUND(I172*H172,2)</f>
        <v>0</v>
      </c>
      <c r="K172" s="276"/>
      <c r="L172" s="277"/>
      <c r="M172" s="278" t="s">
        <v>1</v>
      </c>
      <c r="N172" s="279" t="s">
        <v>42</v>
      </c>
      <c r="O172" s="92"/>
      <c r="P172" s="238">
        <f>O172*H172</f>
        <v>0</v>
      </c>
      <c r="Q172" s="238">
        <v>6.9999999999999994E-05</v>
      </c>
      <c r="R172" s="238">
        <f>Q172*H172</f>
        <v>0.00073499999999999998</v>
      </c>
      <c r="S172" s="238">
        <v>0</v>
      </c>
      <c r="T172" s="239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0" t="s">
        <v>298</v>
      </c>
      <c r="AT172" s="240" t="s">
        <v>238</v>
      </c>
      <c r="AU172" s="240" t="s">
        <v>81</v>
      </c>
      <c r="AY172" s="17" t="s">
        <v>155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7" t="s">
        <v>163</v>
      </c>
      <c r="BK172" s="241">
        <f>ROUND(I172*H172,2)</f>
        <v>0</v>
      </c>
      <c r="BL172" s="17" t="s">
        <v>193</v>
      </c>
      <c r="BM172" s="240" t="s">
        <v>262</v>
      </c>
    </row>
    <row r="173" s="2" customFormat="1">
      <c r="A173" s="38"/>
      <c r="B173" s="39"/>
      <c r="C173" s="40"/>
      <c r="D173" s="242" t="s">
        <v>164</v>
      </c>
      <c r="E173" s="40"/>
      <c r="F173" s="243" t="s">
        <v>961</v>
      </c>
      <c r="G173" s="40"/>
      <c r="H173" s="40"/>
      <c r="I173" s="244"/>
      <c r="J173" s="40"/>
      <c r="K173" s="40"/>
      <c r="L173" s="44"/>
      <c r="M173" s="245"/>
      <c r="N173" s="246"/>
      <c r="O173" s="92"/>
      <c r="P173" s="92"/>
      <c r="Q173" s="92"/>
      <c r="R173" s="92"/>
      <c r="S173" s="92"/>
      <c r="T173" s="93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164</v>
      </c>
      <c r="AU173" s="17" t="s">
        <v>81</v>
      </c>
    </row>
    <row r="174" s="2" customFormat="1">
      <c r="A174" s="38"/>
      <c r="B174" s="39"/>
      <c r="C174" s="40"/>
      <c r="D174" s="242" t="s">
        <v>571</v>
      </c>
      <c r="E174" s="40"/>
      <c r="F174" s="280" t="s">
        <v>1374</v>
      </c>
      <c r="G174" s="40"/>
      <c r="H174" s="40"/>
      <c r="I174" s="244"/>
      <c r="J174" s="40"/>
      <c r="K174" s="40"/>
      <c r="L174" s="44"/>
      <c r="M174" s="245"/>
      <c r="N174" s="246"/>
      <c r="O174" s="92"/>
      <c r="P174" s="92"/>
      <c r="Q174" s="92"/>
      <c r="R174" s="92"/>
      <c r="S174" s="92"/>
      <c r="T174" s="93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571</v>
      </c>
      <c r="AU174" s="17" t="s">
        <v>81</v>
      </c>
    </row>
    <row r="175" s="2" customFormat="1" ht="21.75" customHeight="1">
      <c r="A175" s="38"/>
      <c r="B175" s="39"/>
      <c r="C175" s="228" t="s">
        <v>216</v>
      </c>
      <c r="D175" s="228" t="s">
        <v>158</v>
      </c>
      <c r="E175" s="229" t="s">
        <v>981</v>
      </c>
      <c r="F175" s="230" t="s">
        <v>982</v>
      </c>
      <c r="G175" s="231" t="s">
        <v>170</v>
      </c>
      <c r="H175" s="232">
        <v>100</v>
      </c>
      <c r="I175" s="233"/>
      <c r="J175" s="234">
        <f>ROUND(I175*H175,2)</f>
        <v>0</v>
      </c>
      <c r="K175" s="235"/>
      <c r="L175" s="44"/>
      <c r="M175" s="236" t="s">
        <v>1</v>
      </c>
      <c r="N175" s="237" t="s">
        <v>42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0" t="s">
        <v>193</v>
      </c>
      <c r="AT175" s="240" t="s">
        <v>158</v>
      </c>
      <c r="AU175" s="240" t="s">
        <v>81</v>
      </c>
      <c r="AY175" s="17" t="s">
        <v>155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7" t="s">
        <v>163</v>
      </c>
      <c r="BK175" s="241">
        <f>ROUND(I175*H175,2)</f>
        <v>0</v>
      </c>
      <c r="BL175" s="17" t="s">
        <v>193</v>
      </c>
      <c r="BM175" s="240" t="s">
        <v>266</v>
      </c>
    </row>
    <row r="176" s="2" customFormat="1">
      <c r="A176" s="38"/>
      <c r="B176" s="39"/>
      <c r="C176" s="40"/>
      <c r="D176" s="242" t="s">
        <v>164</v>
      </c>
      <c r="E176" s="40"/>
      <c r="F176" s="243" t="s">
        <v>982</v>
      </c>
      <c r="G176" s="40"/>
      <c r="H176" s="40"/>
      <c r="I176" s="244"/>
      <c r="J176" s="40"/>
      <c r="K176" s="40"/>
      <c r="L176" s="44"/>
      <c r="M176" s="245"/>
      <c r="N176" s="246"/>
      <c r="O176" s="92"/>
      <c r="P176" s="92"/>
      <c r="Q176" s="92"/>
      <c r="R176" s="92"/>
      <c r="S176" s="92"/>
      <c r="T176" s="93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164</v>
      </c>
      <c r="AU176" s="17" t="s">
        <v>81</v>
      </c>
    </row>
    <row r="177" s="2" customFormat="1" ht="21.75" customHeight="1">
      <c r="A177" s="38"/>
      <c r="B177" s="39"/>
      <c r="C177" s="228" t="s">
        <v>274</v>
      </c>
      <c r="D177" s="228" t="s">
        <v>158</v>
      </c>
      <c r="E177" s="229" t="s">
        <v>988</v>
      </c>
      <c r="F177" s="230" t="s">
        <v>989</v>
      </c>
      <c r="G177" s="231" t="s">
        <v>161</v>
      </c>
      <c r="H177" s="232">
        <v>9</v>
      </c>
      <c r="I177" s="233"/>
      <c r="J177" s="234">
        <f>ROUND(I177*H177,2)</f>
        <v>0</v>
      </c>
      <c r="K177" s="235"/>
      <c r="L177" s="44"/>
      <c r="M177" s="236" t="s">
        <v>1</v>
      </c>
      <c r="N177" s="237" t="s">
        <v>42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0" t="s">
        <v>193</v>
      </c>
      <c r="AT177" s="240" t="s">
        <v>158</v>
      </c>
      <c r="AU177" s="240" t="s">
        <v>81</v>
      </c>
      <c r="AY177" s="17" t="s">
        <v>155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7" t="s">
        <v>163</v>
      </c>
      <c r="BK177" s="241">
        <f>ROUND(I177*H177,2)</f>
        <v>0</v>
      </c>
      <c r="BL177" s="17" t="s">
        <v>193</v>
      </c>
      <c r="BM177" s="240" t="s">
        <v>270</v>
      </c>
    </row>
    <row r="178" s="2" customFormat="1">
      <c r="A178" s="38"/>
      <c r="B178" s="39"/>
      <c r="C178" s="40"/>
      <c r="D178" s="242" t="s">
        <v>164</v>
      </c>
      <c r="E178" s="40"/>
      <c r="F178" s="243" t="s">
        <v>989</v>
      </c>
      <c r="G178" s="40"/>
      <c r="H178" s="40"/>
      <c r="I178" s="244"/>
      <c r="J178" s="40"/>
      <c r="K178" s="40"/>
      <c r="L178" s="44"/>
      <c r="M178" s="245"/>
      <c r="N178" s="246"/>
      <c r="O178" s="92"/>
      <c r="P178" s="92"/>
      <c r="Q178" s="92"/>
      <c r="R178" s="92"/>
      <c r="S178" s="92"/>
      <c r="T178" s="93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164</v>
      </c>
      <c r="AU178" s="17" t="s">
        <v>81</v>
      </c>
    </row>
    <row r="179" s="2" customFormat="1" ht="21.75" customHeight="1">
      <c r="A179" s="38"/>
      <c r="B179" s="39"/>
      <c r="C179" s="228" t="s">
        <v>220</v>
      </c>
      <c r="D179" s="228" t="s">
        <v>158</v>
      </c>
      <c r="E179" s="229" t="s">
        <v>990</v>
      </c>
      <c r="F179" s="230" t="s">
        <v>991</v>
      </c>
      <c r="G179" s="231" t="s">
        <v>161</v>
      </c>
      <c r="H179" s="232">
        <v>2</v>
      </c>
      <c r="I179" s="233"/>
      <c r="J179" s="234">
        <f>ROUND(I179*H179,2)</f>
        <v>0</v>
      </c>
      <c r="K179" s="235"/>
      <c r="L179" s="44"/>
      <c r="M179" s="236" t="s">
        <v>1</v>
      </c>
      <c r="N179" s="237" t="s">
        <v>42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0" t="s">
        <v>193</v>
      </c>
      <c r="AT179" s="240" t="s">
        <v>158</v>
      </c>
      <c r="AU179" s="240" t="s">
        <v>81</v>
      </c>
      <c r="AY179" s="17" t="s">
        <v>155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7" t="s">
        <v>163</v>
      </c>
      <c r="BK179" s="241">
        <f>ROUND(I179*H179,2)</f>
        <v>0</v>
      </c>
      <c r="BL179" s="17" t="s">
        <v>193</v>
      </c>
      <c r="BM179" s="240" t="s">
        <v>277</v>
      </c>
    </row>
    <row r="180" s="2" customFormat="1">
      <c r="A180" s="38"/>
      <c r="B180" s="39"/>
      <c r="C180" s="40"/>
      <c r="D180" s="242" t="s">
        <v>164</v>
      </c>
      <c r="E180" s="40"/>
      <c r="F180" s="243" t="s">
        <v>991</v>
      </c>
      <c r="G180" s="40"/>
      <c r="H180" s="40"/>
      <c r="I180" s="244"/>
      <c r="J180" s="40"/>
      <c r="K180" s="40"/>
      <c r="L180" s="44"/>
      <c r="M180" s="245"/>
      <c r="N180" s="246"/>
      <c r="O180" s="92"/>
      <c r="P180" s="92"/>
      <c r="Q180" s="92"/>
      <c r="R180" s="92"/>
      <c r="S180" s="92"/>
      <c r="T180" s="93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164</v>
      </c>
      <c r="AU180" s="17" t="s">
        <v>81</v>
      </c>
    </row>
    <row r="181" s="2" customFormat="1" ht="21.75" customHeight="1">
      <c r="A181" s="38"/>
      <c r="B181" s="39"/>
      <c r="C181" s="228" t="s">
        <v>283</v>
      </c>
      <c r="D181" s="228" t="s">
        <v>158</v>
      </c>
      <c r="E181" s="229" t="s">
        <v>992</v>
      </c>
      <c r="F181" s="230" t="s">
        <v>993</v>
      </c>
      <c r="G181" s="231" t="s">
        <v>161</v>
      </c>
      <c r="H181" s="232">
        <v>2</v>
      </c>
      <c r="I181" s="233"/>
      <c r="J181" s="234">
        <f>ROUND(I181*H181,2)</f>
        <v>0</v>
      </c>
      <c r="K181" s="235"/>
      <c r="L181" s="44"/>
      <c r="M181" s="236" t="s">
        <v>1</v>
      </c>
      <c r="N181" s="237" t="s">
        <v>42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0" t="s">
        <v>193</v>
      </c>
      <c r="AT181" s="240" t="s">
        <v>158</v>
      </c>
      <c r="AU181" s="240" t="s">
        <v>81</v>
      </c>
      <c r="AY181" s="17" t="s">
        <v>155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7" t="s">
        <v>163</v>
      </c>
      <c r="BK181" s="241">
        <f>ROUND(I181*H181,2)</f>
        <v>0</v>
      </c>
      <c r="BL181" s="17" t="s">
        <v>193</v>
      </c>
      <c r="BM181" s="240" t="s">
        <v>281</v>
      </c>
    </row>
    <row r="182" s="2" customFormat="1">
      <c r="A182" s="38"/>
      <c r="B182" s="39"/>
      <c r="C182" s="40"/>
      <c r="D182" s="242" t="s">
        <v>164</v>
      </c>
      <c r="E182" s="40"/>
      <c r="F182" s="243" t="s">
        <v>993</v>
      </c>
      <c r="G182" s="40"/>
      <c r="H182" s="40"/>
      <c r="I182" s="244"/>
      <c r="J182" s="40"/>
      <c r="K182" s="40"/>
      <c r="L182" s="44"/>
      <c r="M182" s="245"/>
      <c r="N182" s="246"/>
      <c r="O182" s="92"/>
      <c r="P182" s="92"/>
      <c r="Q182" s="92"/>
      <c r="R182" s="92"/>
      <c r="S182" s="92"/>
      <c r="T182" s="93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164</v>
      </c>
      <c r="AU182" s="17" t="s">
        <v>81</v>
      </c>
    </row>
    <row r="183" s="2" customFormat="1" ht="21.75" customHeight="1">
      <c r="A183" s="38"/>
      <c r="B183" s="39"/>
      <c r="C183" s="228" t="s">
        <v>224</v>
      </c>
      <c r="D183" s="228" t="s">
        <v>158</v>
      </c>
      <c r="E183" s="229" t="s">
        <v>954</v>
      </c>
      <c r="F183" s="230" t="s">
        <v>955</v>
      </c>
      <c r="G183" s="231" t="s">
        <v>161</v>
      </c>
      <c r="H183" s="232">
        <v>2</v>
      </c>
      <c r="I183" s="233"/>
      <c r="J183" s="234">
        <f>ROUND(I183*H183,2)</f>
        <v>0</v>
      </c>
      <c r="K183" s="235"/>
      <c r="L183" s="44"/>
      <c r="M183" s="236" t="s">
        <v>1</v>
      </c>
      <c r="N183" s="237" t="s">
        <v>42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0" t="s">
        <v>193</v>
      </c>
      <c r="AT183" s="240" t="s">
        <v>158</v>
      </c>
      <c r="AU183" s="240" t="s">
        <v>81</v>
      </c>
      <c r="AY183" s="17" t="s">
        <v>155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7" t="s">
        <v>163</v>
      </c>
      <c r="BK183" s="241">
        <f>ROUND(I183*H183,2)</f>
        <v>0</v>
      </c>
      <c r="BL183" s="17" t="s">
        <v>193</v>
      </c>
      <c r="BM183" s="240" t="s">
        <v>286</v>
      </c>
    </row>
    <row r="184" s="2" customFormat="1">
      <c r="A184" s="38"/>
      <c r="B184" s="39"/>
      <c r="C184" s="40"/>
      <c r="D184" s="242" t="s">
        <v>164</v>
      </c>
      <c r="E184" s="40"/>
      <c r="F184" s="243" t="s">
        <v>955</v>
      </c>
      <c r="G184" s="40"/>
      <c r="H184" s="40"/>
      <c r="I184" s="244"/>
      <c r="J184" s="40"/>
      <c r="K184" s="40"/>
      <c r="L184" s="44"/>
      <c r="M184" s="245"/>
      <c r="N184" s="246"/>
      <c r="O184" s="92"/>
      <c r="P184" s="92"/>
      <c r="Q184" s="92"/>
      <c r="R184" s="92"/>
      <c r="S184" s="92"/>
      <c r="T184" s="93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164</v>
      </c>
      <c r="AU184" s="17" t="s">
        <v>81</v>
      </c>
    </row>
    <row r="185" s="2" customFormat="1" ht="33" customHeight="1">
      <c r="A185" s="38"/>
      <c r="B185" s="39"/>
      <c r="C185" s="228" t="s">
        <v>293</v>
      </c>
      <c r="D185" s="228" t="s">
        <v>158</v>
      </c>
      <c r="E185" s="229" t="s">
        <v>983</v>
      </c>
      <c r="F185" s="230" t="s">
        <v>984</v>
      </c>
      <c r="G185" s="231" t="s">
        <v>161</v>
      </c>
      <c r="H185" s="232">
        <v>9</v>
      </c>
      <c r="I185" s="233"/>
      <c r="J185" s="234">
        <f>ROUND(I185*H185,2)</f>
        <v>0</v>
      </c>
      <c r="K185" s="235"/>
      <c r="L185" s="44"/>
      <c r="M185" s="236" t="s">
        <v>1</v>
      </c>
      <c r="N185" s="237" t="s">
        <v>42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0" t="s">
        <v>193</v>
      </c>
      <c r="AT185" s="240" t="s">
        <v>158</v>
      </c>
      <c r="AU185" s="240" t="s">
        <v>81</v>
      </c>
      <c r="AY185" s="17" t="s">
        <v>155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7" t="s">
        <v>163</v>
      </c>
      <c r="BK185" s="241">
        <f>ROUND(I185*H185,2)</f>
        <v>0</v>
      </c>
      <c r="BL185" s="17" t="s">
        <v>193</v>
      </c>
      <c r="BM185" s="240" t="s">
        <v>291</v>
      </c>
    </row>
    <row r="186" s="2" customFormat="1">
      <c r="A186" s="38"/>
      <c r="B186" s="39"/>
      <c r="C186" s="40"/>
      <c r="D186" s="242" t="s">
        <v>164</v>
      </c>
      <c r="E186" s="40"/>
      <c r="F186" s="243" t="s">
        <v>984</v>
      </c>
      <c r="G186" s="40"/>
      <c r="H186" s="40"/>
      <c r="I186" s="244"/>
      <c r="J186" s="40"/>
      <c r="K186" s="40"/>
      <c r="L186" s="44"/>
      <c r="M186" s="245"/>
      <c r="N186" s="246"/>
      <c r="O186" s="92"/>
      <c r="P186" s="92"/>
      <c r="Q186" s="92"/>
      <c r="R186" s="92"/>
      <c r="S186" s="92"/>
      <c r="T186" s="93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164</v>
      </c>
      <c r="AU186" s="17" t="s">
        <v>81</v>
      </c>
    </row>
    <row r="187" s="2" customFormat="1" ht="16.5" customHeight="1">
      <c r="A187" s="38"/>
      <c r="B187" s="39"/>
      <c r="C187" s="269" t="s">
        <v>298</v>
      </c>
      <c r="D187" s="269" t="s">
        <v>238</v>
      </c>
      <c r="E187" s="270" t="s">
        <v>1375</v>
      </c>
      <c r="F187" s="271" t="s">
        <v>1376</v>
      </c>
      <c r="G187" s="272" t="s">
        <v>161</v>
      </c>
      <c r="H187" s="273">
        <v>2</v>
      </c>
      <c r="I187" s="274"/>
      <c r="J187" s="275">
        <f>ROUND(I187*H187,2)</f>
        <v>0</v>
      </c>
      <c r="K187" s="276"/>
      <c r="L187" s="277"/>
      <c r="M187" s="278" t="s">
        <v>1</v>
      </c>
      <c r="N187" s="279" t="s">
        <v>42</v>
      </c>
      <c r="O187" s="92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0" t="s">
        <v>298</v>
      </c>
      <c r="AT187" s="240" t="s">
        <v>238</v>
      </c>
      <c r="AU187" s="240" t="s">
        <v>81</v>
      </c>
      <c r="AY187" s="17" t="s">
        <v>155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7" t="s">
        <v>163</v>
      </c>
      <c r="BK187" s="241">
        <f>ROUND(I187*H187,2)</f>
        <v>0</v>
      </c>
      <c r="BL187" s="17" t="s">
        <v>193</v>
      </c>
      <c r="BM187" s="240" t="s">
        <v>296</v>
      </c>
    </row>
    <row r="188" s="2" customFormat="1">
      <c r="A188" s="38"/>
      <c r="B188" s="39"/>
      <c r="C188" s="40"/>
      <c r="D188" s="242" t="s">
        <v>164</v>
      </c>
      <c r="E188" s="40"/>
      <c r="F188" s="243" t="s">
        <v>1376</v>
      </c>
      <c r="G188" s="40"/>
      <c r="H188" s="40"/>
      <c r="I188" s="244"/>
      <c r="J188" s="40"/>
      <c r="K188" s="40"/>
      <c r="L188" s="44"/>
      <c r="M188" s="245"/>
      <c r="N188" s="246"/>
      <c r="O188" s="92"/>
      <c r="P188" s="92"/>
      <c r="Q188" s="92"/>
      <c r="R188" s="92"/>
      <c r="S188" s="92"/>
      <c r="T188" s="93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164</v>
      </c>
      <c r="AU188" s="17" t="s">
        <v>81</v>
      </c>
    </row>
    <row r="189" s="2" customFormat="1">
      <c r="A189" s="38"/>
      <c r="B189" s="39"/>
      <c r="C189" s="40"/>
      <c r="D189" s="242" t="s">
        <v>571</v>
      </c>
      <c r="E189" s="40"/>
      <c r="F189" s="280" t="s">
        <v>1377</v>
      </c>
      <c r="G189" s="40"/>
      <c r="H189" s="40"/>
      <c r="I189" s="244"/>
      <c r="J189" s="40"/>
      <c r="K189" s="40"/>
      <c r="L189" s="44"/>
      <c r="M189" s="245"/>
      <c r="N189" s="246"/>
      <c r="O189" s="92"/>
      <c r="P189" s="92"/>
      <c r="Q189" s="92"/>
      <c r="R189" s="92"/>
      <c r="S189" s="92"/>
      <c r="T189" s="93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571</v>
      </c>
      <c r="AU189" s="17" t="s">
        <v>81</v>
      </c>
    </row>
    <row r="190" s="2" customFormat="1" ht="21.75" customHeight="1">
      <c r="A190" s="38"/>
      <c r="B190" s="39"/>
      <c r="C190" s="228" t="s">
        <v>303</v>
      </c>
      <c r="D190" s="228" t="s">
        <v>158</v>
      </c>
      <c r="E190" s="229" t="s">
        <v>998</v>
      </c>
      <c r="F190" s="230" t="s">
        <v>999</v>
      </c>
      <c r="G190" s="231" t="s">
        <v>161</v>
      </c>
      <c r="H190" s="232">
        <v>8</v>
      </c>
      <c r="I190" s="233"/>
      <c r="J190" s="234">
        <f>ROUND(I190*H190,2)</f>
        <v>0</v>
      </c>
      <c r="K190" s="235"/>
      <c r="L190" s="44"/>
      <c r="M190" s="236" t="s">
        <v>1</v>
      </c>
      <c r="N190" s="237" t="s">
        <v>42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0" t="s">
        <v>193</v>
      </c>
      <c r="AT190" s="240" t="s">
        <v>158</v>
      </c>
      <c r="AU190" s="240" t="s">
        <v>81</v>
      </c>
      <c r="AY190" s="17" t="s">
        <v>155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7" t="s">
        <v>163</v>
      </c>
      <c r="BK190" s="241">
        <f>ROUND(I190*H190,2)</f>
        <v>0</v>
      </c>
      <c r="BL190" s="17" t="s">
        <v>193</v>
      </c>
      <c r="BM190" s="240" t="s">
        <v>301</v>
      </c>
    </row>
    <row r="191" s="2" customFormat="1">
      <c r="A191" s="38"/>
      <c r="B191" s="39"/>
      <c r="C191" s="40"/>
      <c r="D191" s="242" t="s">
        <v>164</v>
      </c>
      <c r="E191" s="40"/>
      <c r="F191" s="243" t="s">
        <v>999</v>
      </c>
      <c r="G191" s="40"/>
      <c r="H191" s="40"/>
      <c r="I191" s="244"/>
      <c r="J191" s="40"/>
      <c r="K191" s="40"/>
      <c r="L191" s="44"/>
      <c r="M191" s="245"/>
      <c r="N191" s="246"/>
      <c r="O191" s="92"/>
      <c r="P191" s="92"/>
      <c r="Q191" s="92"/>
      <c r="R191" s="92"/>
      <c r="S191" s="92"/>
      <c r="T191" s="93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164</v>
      </c>
      <c r="AU191" s="17" t="s">
        <v>81</v>
      </c>
    </row>
    <row r="192" s="2" customFormat="1" ht="16.5" customHeight="1">
      <c r="A192" s="38"/>
      <c r="B192" s="39"/>
      <c r="C192" s="269" t="s">
        <v>228</v>
      </c>
      <c r="D192" s="269" t="s">
        <v>238</v>
      </c>
      <c r="E192" s="270" t="s">
        <v>1000</v>
      </c>
      <c r="F192" s="271" t="s">
        <v>1001</v>
      </c>
      <c r="G192" s="272" t="s">
        <v>161</v>
      </c>
      <c r="H192" s="273">
        <v>8</v>
      </c>
      <c r="I192" s="274"/>
      <c r="J192" s="275">
        <f>ROUND(I192*H192,2)</f>
        <v>0</v>
      </c>
      <c r="K192" s="276"/>
      <c r="L192" s="277"/>
      <c r="M192" s="278" t="s">
        <v>1</v>
      </c>
      <c r="N192" s="279" t="s">
        <v>42</v>
      </c>
      <c r="O192" s="92"/>
      <c r="P192" s="238">
        <f>O192*H192</f>
        <v>0</v>
      </c>
      <c r="Q192" s="238">
        <v>4.0000000000000003E-05</v>
      </c>
      <c r="R192" s="238">
        <f>Q192*H192</f>
        <v>0.00032000000000000003</v>
      </c>
      <c r="S192" s="238">
        <v>0</v>
      </c>
      <c r="T192" s="239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0" t="s">
        <v>298</v>
      </c>
      <c r="AT192" s="240" t="s">
        <v>238</v>
      </c>
      <c r="AU192" s="240" t="s">
        <v>81</v>
      </c>
      <c r="AY192" s="17" t="s">
        <v>155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7" t="s">
        <v>163</v>
      </c>
      <c r="BK192" s="241">
        <f>ROUND(I192*H192,2)</f>
        <v>0</v>
      </c>
      <c r="BL192" s="17" t="s">
        <v>193</v>
      </c>
      <c r="BM192" s="240" t="s">
        <v>306</v>
      </c>
    </row>
    <row r="193" s="2" customFormat="1">
      <c r="A193" s="38"/>
      <c r="B193" s="39"/>
      <c r="C193" s="40"/>
      <c r="D193" s="242" t="s">
        <v>164</v>
      </c>
      <c r="E193" s="40"/>
      <c r="F193" s="243" t="s">
        <v>1001</v>
      </c>
      <c r="G193" s="40"/>
      <c r="H193" s="40"/>
      <c r="I193" s="244"/>
      <c r="J193" s="40"/>
      <c r="K193" s="40"/>
      <c r="L193" s="44"/>
      <c r="M193" s="245"/>
      <c r="N193" s="246"/>
      <c r="O193" s="92"/>
      <c r="P193" s="92"/>
      <c r="Q193" s="92"/>
      <c r="R193" s="92"/>
      <c r="S193" s="92"/>
      <c r="T193" s="93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164</v>
      </c>
      <c r="AU193" s="17" t="s">
        <v>81</v>
      </c>
    </row>
    <row r="194" s="2" customFormat="1" ht="21.75" customHeight="1">
      <c r="A194" s="38"/>
      <c r="B194" s="39"/>
      <c r="C194" s="269" t="s">
        <v>311</v>
      </c>
      <c r="D194" s="269" t="s">
        <v>238</v>
      </c>
      <c r="E194" s="270" t="s">
        <v>1002</v>
      </c>
      <c r="F194" s="271" t="s">
        <v>1003</v>
      </c>
      <c r="G194" s="272" t="s">
        <v>161</v>
      </c>
      <c r="H194" s="273">
        <v>8</v>
      </c>
      <c r="I194" s="274"/>
      <c r="J194" s="275">
        <f>ROUND(I194*H194,2)</f>
        <v>0</v>
      </c>
      <c r="K194" s="276"/>
      <c r="L194" s="277"/>
      <c r="M194" s="278" t="s">
        <v>1</v>
      </c>
      <c r="N194" s="279" t="s">
        <v>42</v>
      </c>
      <c r="O194" s="92"/>
      <c r="P194" s="238">
        <f>O194*H194</f>
        <v>0</v>
      </c>
      <c r="Q194" s="238">
        <v>5.0000000000000002E-05</v>
      </c>
      <c r="R194" s="238">
        <f>Q194*H194</f>
        <v>0.00040000000000000002</v>
      </c>
      <c r="S194" s="238">
        <v>0</v>
      </c>
      <c r="T194" s="239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0" t="s">
        <v>298</v>
      </c>
      <c r="AT194" s="240" t="s">
        <v>238</v>
      </c>
      <c r="AU194" s="240" t="s">
        <v>81</v>
      </c>
      <c r="AY194" s="17" t="s">
        <v>155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7" t="s">
        <v>163</v>
      </c>
      <c r="BK194" s="241">
        <f>ROUND(I194*H194,2)</f>
        <v>0</v>
      </c>
      <c r="BL194" s="17" t="s">
        <v>193</v>
      </c>
      <c r="BM194" s="240" t="s">
        <v>310</v>
      </c>
    </row>
    <row r="195" s="2" customFormat="1">
      <c r="A195" s="38"/>
      <c r="B195" s="39"/>
      <c r="C195" s="40"/>
      <c r="D195" s="242" t="s">
        <v>164</v>
      </c>
      <c r="E195" s="40"/>
      <c r="F195" s="243" t="s">
        <v>1003</v>
      </c>
      <c r="G195" s="40"/>
      <c r="H195" s="40"/>
      <c r="I195" s="244"/>
      <c r="J195" s="40"/>
      <c r="K195" s="40"/>
      <c r="L195" s="44"/>
      <c r="M195" s="245"/>
      <c r="N195" s="246"/>
      <c r="O195" s="92"/>
      <c r="P195" s="92"/>
      <c r="Q195" s="92"/>
      <c r="R195" s="92"/>
      <c r="S195" s="92"/>
      <c r="T195" s="93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164</v>
      </c>
      <c r="AU195" s="17" t="s">
        <v>81</v>
      </c>
    </row>
    <row r="196" s="2" customFormat="1" ht="21.75" customHeight="1">
      <c r="A196" s="38"/>
      <c r="B196" s="39"/>
      <c r="C196" s="228" t="s">
        <v>232</v>
      </c>
      <c r="D196" s="228" t="s">
        <v>158</v>
      </c>
      <c r="E196" s="229" t="s">
        <v>1004</v>
      </c>
      <c r="F196" s="230" t="s">
        <v>1005</v>
      </c>
      <c r="G196" s="231" t="s">
        <v>161</v>
      </c>
      <c r="H196" s="232">
        <v>9</v>
      </c>
      <c r="I196" s="233"/>
      <c r="J196" s="234">
        <f>ROUND(I196*H196,2)</f>
        <v>0</v>
      </c>
      <c r="K196" s="235"/>
      <c r="L196" s="44"/>
      <c r="M196" s="236" t="s">
        <v>1</v>
      </c>
      <c r="N196" s="237" t="s">
        <v>42</v>
      </c>
      <c r="O196" s="92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0" t="s">
        <v>193</v>
      </c>
      <c r="AT196" s="240" t="s">
        <v>158</v>
      </c>
      <c r="AU196" s="240" t="s">
        <v>81</v>
      </c>
      <c r="AY196" s="17" t="s">
        <v>155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7" t="s">
        <v>163</v>
      </c>
      <c r="BK196" s="241">
        <f>ROUND(I196*H196,2)</f>
        <v>0</v>
      </c>
      <c r="BL196" s="17" t="s">
        <v>193</v>
      </c>
      <c r="BM196" s="240" t="s">
        <v>314</v>
      </c>
    </row>
    <row r="197" s="2" customFormat="1">
      <c r="A197" s="38"/>
      <c r="B197" s="39"/>
      <c r="C197" s="40"/>
      <c r="D197" s="242" t="s">
        <v>164</v>
      </c>
      <c r="E197" s="40"/>
      <c r="F197" s="243" t="s">
        <v>1005</v>
      </c>
      <c r="G197" s="40"/>
      <c r="H197" s="40"/>
      <c r="I197" s="244"/>
      <c r="J197" s="40"/>
      <c r="K197" s="40"/>
      <c r="L197" s="44"/>
      <c r="M197" s="245"/>
      <c r="N197" s="246"/>
      <c r="O197" s="92"/>
      <c r="P197" s="92"/>
      <c r="Q197" s="92"/>
      <c r="R197" s="92"/>
      <c r="S197" s="92"/>
      <c r="T197" s="93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164</v>
      </c>
      <c r="AU197" s="17" t="s">
        <v>81</v>
      </c>
    </row>
    <row r="198" s="2" customFormat="1" ht="21.75" customHeight="1">
      <c r="A198" s="38"/>
      <c r="B198" s="39"/>
      <c r="C198" s="269" t="s">
        <v>321</v>
      </c>
      <c r="D198" s="269" t="s">
        <v>238</v>
      </c>
      <c r="E198" s="270" t="s">
        <v>1006</v>
      </c>
      <c r="F198" s="271" t="s">
        <v>1007</v>
      </c>
      <c r="G198" s="272" t="s">
        <v>161</v>
      </c>
      <c r="H198" s="273">
        <v>9</v>
      </c>
      <c r="I198" s="274"/>
      <c r="J198" s="275">
        <f>ROUND(I198*H198,2)</f>
        <v>0</v>
      </c>
      <c r="K198" s="276"/>
      <c r="L198" s="277"/>
      <c r="M198" s="278" t="s">
        <v>1</v>
      </c>
      <c r="N198" s="279" t="s">
        <v>42</v>
      </c>
      <c r="O198" s="92"/>
      <c r="P198" s="238">
        <f>O198*H198</f>
        <v>0</v>
      </c>
      <c r="Q198" s="238">
        <v>5.0000000000000002E-05</v>
      </c>
      <c r="R198" s="238">
        <f>Q198*H198</f>
        <v>0.00045000000000000004</v>
      </c>
      <c r="S198" s="238">
        <v>0</v>
      </c>
      <c r="T198" s="239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0" t="s">
        <v>298</v>
      </c>
      <c r="AT198" s="240" t="s">
        <v>238</v>
      </c>
      <c r="AU198" s="240" t="s">
        <v>81</v>
      </c>
      <c r="AY198" s="17" t="s">
        <v>155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7" t="s">
        <v>163</v>
      </c>
      <c r="BK198" s="241">
        <f>ROUND(I198*H198,2)</f>
        <v>0</v>
      </c>
      <c r="BL198" s="17" t="s">
        <v>193</v>
      </c>
      <c r="BM198" s="240" t="s">
        <v>317</v>
      </c>
    </row>
    <row r="199" s="2" customFormat="1">
      <c r="A199" s="38"/>
      <c r="B199" s="39"/>
      <c r="C199" s="40"/>
      <c r="D199" s="242" t="s">
        <v>164</v>
      </c>
      <c r="E199" s="40"/>
      <c r="F199" s="243" t="s">
        <v>1007</v>
      </c>
      <c r="G199" s="40"/>
      <c r="H199" s="40"/>
      <c r="I199" s="244"/>
      <c r="J199" s="40"/>
      <c r="K199" s="40"/>
      <c r="L199" s="44"/>
      <c r="M199" s="245"/>
      <c r="N199" s="246"/>
      <c r="O199" s="92"/>
      <c r="P199" s="92"/>
      <c r="Q199" s="92"/>
      <c r="R199" s="92"/>
      <c r="S199" s="92"/>
      <c r="T199" s="93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164</v>
      </c>
      <c r="AU199" s="17" t="s">
        <v>81</v>
      </c>
    </row>
    <row r="200" s="2" customFormat="1" ht="21.75" customHeight="1">
      <c r="A200" s="38"/>
      <c r="B200" s="39"/>
      <c r="C200" s="269" t="s">
        <v>236</v>
      </c>
      <c r="D200" s="269" t="s">
        <v>238</v>
      </c>
      <c r="E200" s="270" t="s">
        <v>1008</v>
      </c>
      <c r="F200" s="271" t="s">
        <v>1009</v>
      </c>
      <c r="G200" s="272" t="s">
        <v>161</v>
      </c>
      <c r="H200" s="273">
        <v>9</v>
      </c>
      <c r="I200" s="274"/>
      <c r="J200" s="275">
        <f>ROUND(I200*H200,2)</f>
        <v>0</v>
      </c>
      <c r="K200" s="276"/>
      <c r="L200" s="277"/>
      <c r="M200" s="278" t="s">
        <v>1</v>
      </c>
      <c r="N200" s="279" t="s">
        <v>42</v>
      </c>
      <c r="O200" s="92"/>
      <c r="P200" s="238">
        <f>O200*H200</f>
        <v>0</v>
      </c>
      <c r="Q200" s="238">
        <v>5.0000000000000002E-05</v>
      </c>
      <c r="R200" s="238">
        <f>Q200*H200</f>
        <v>0.00045000000000000004</v>
      </c>
      <c r="S200" s="238">
        <v>0</v>
      </c>
      <c r="T200" s="239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0" t="s">
        <v>298</v>
      </c>
      <c r="AT200" s="240" t="s">
        <v>238</v>
      </c>
      <c r="AU200" s="240" t="s">
        <v>81</v>
      </c>
      <c r="AY200" s="17" t="s">
        <v>155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7" t="s">
        <v>163</v>
      </c>
      <c r="BK200" s="241">
        <f>ROUND(I200*H200,2)</f>
        <v>0</v>
      </c>
      <c r="BL200" s="17" t="s">
        <v>193</v>
      </c>
      <c r="BM200" s="240" t="s">
        <v>324</v>
      </c>
    </row>
    <row r="201" s="2" customFormat="1">
      <c r="A201" s="38"/>
      <c r="B201" s="39"/>
      <c r="C201" s="40"/>
      <c r="D201" s="242" t="s">
        <v>164</v>
      </c>
      <c r="E201" s="40"/>
      <c r="F201" s="243" t="s">
        <v>1009</v>
      </c>
      <c r="G201" s="40"/>
      <c r="H201" s="40"/>
      <c r="I201" s="244"/>
      <c r="J201" s="40"/>
      <c r="K201" s="40"/>
      <c r="L201" s="44"/>
      <c r="M201" s="245"/>
      <c r="N201" s="246"/>
      <c r="O201" s="92"/>
      <c r="P201" s="92"/>
      <c r="Q201" s="92"/>
      <c r="R201" s="92"/>
      <c r="S201" s="92"/>
      <c r="T201" s="93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164</v>
      </c>
      <c r="AU201" s="17" t="s">
        <v>81</v>
      </c>
    </row>
    <row r="202" s="2" customFormat="1" ht="16.5" customHeight="1">
      <c r="A202" s="38"/>
      <c r="B202" s="39"/>
      <c r="C202" s="269" t="s">
        <v>328</v>
      </c>
      <c r="D202" s="269" t="s">
        <v>238</v>
      </c>
      <c r="E202" s="270" t="s">
        <v>1010</v>
      </c>
      <c r="F202" s="271" t="s">
        <v>1011</v>
      </c>
      <c r="G202" s="272" t="s">
        <v>161</v>
      </c>
      <c r="H202" s="273">
        <v>9</v>
      </c>
      <c r="I202" s="274"/>
      <c r="J202" s="275">
        <f>ROUND(I202*H202,2)</f>
        <v>0</v>
      </c>
      <c r="K202" s="276"/>
      <c r="L202" s="277"/>
      <c r="M202" s="278" t="s">
        <v>1</v>
      </c>
      <c r="N202" s="279" t="s">
        <v>42</v>
      </c>
      <c r="O202" s="92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0" t="s">
        <v>298</v>
      </c>
      <c r="AT202" s="240" t="s">
        <v>238</v>
      </c>
      <c r="AU202" s="240" t="s">
        <v>81</v>
      </c>
      <c r="AY202" s="17" t="s">
        <v>155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7" t="s">
        <v>163</v>
      </c>
      <c r="BK202" s="241">
        <f>ROUND(I202*H202,2)</f>
        <v>0</v>
      </c>
      <c r="BL202" s="17" t="s">
        <v>193</v>
      </c>
      <c r="BM202" s="240" t="s">
        <v>327</v>
      </c>
    </row>
    <row r="203" s="2" customFormat="1">
      <c r="A203" s="38"/>
      <c r="B203" s="39"/>
      <c r="C203" s="40"/>
      <c r="D203" s="242" t="s">
        <v>164</v>
      </c>
      <c r="E203" s="40"/>
      <c r="F203" s="243" t="s">
        <v>1011</v>
      </c>
      <c r="G203" s="40"/>
      <c r="H203" s="40"/>
      <c r="I203" s="244"/>
      <c r="J203" s="40"/>
      <c r="K203" s="40"/>
      <c r="L203" s="44"/>
      <c r="M203" s="245"/>
      <c r="N203" s="246"/>
      <c r="O203" s="92"/>
      <c r="P203" s="92"/>
      <c r="Q203" s="92"/>
      <c r="R203" s="92"/>
      <c r="S203" s="92"/>
      <c r="T203" s="93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164</v>
      </c>
      <c r="AU203" s="17" t="s">
        <v>81</v>
      </c>
    </row>
    <row r="204" s="2" customFormat="1" ht="21.75" customHeight="1">
      <c r="A204" s="38"/>
      <c r="B204" s="39"/>
      <c r="C204" s="228" t="s">
        <v>241</v>
      </c>
      <c r="D204" s="228" t="s">
        <v>158</v>
      </c>
      <c r="E204" s="229" t="s">
        <v>1024</v>
      </c>
      <c r="F204" s="230" t="s">
        <v>1025</v>
      </c>
      <c r="G204" s="231" t="s">
        <v>161</v>
      </c>
      <c r="H204" s="232">
        <v>1</v>
      </c>
      <c r="I204" s="233"/>
      <c r="J204" s="234">
        <f>ROUND(I204*H204,2)</f>
        <v>0</v>
      </c>
      <c r="K204" s="235"/>
      <c r="L204" s="44"/>
      <c r="M204" s="236" t="s">
        <v>1</v>
      </c>
      <c r="N204" s="237" t="s">
        <v>42</v>
      </c>
      <c r="O204" s="92"/>
      <c r="P204" s="238">
        <f>O204*H204</f>
        <v>0</v>
      </c>
      <c r="Q204" s="238">
        <v>0</v>
      </c>
      <c r="R204" s="238">
        <f>Q204*H204</f>
        <v>0</v>
      </c>
      <c r="S204" s="238">
        <v>0</v>
      </c>
      <c r="T204" s="239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0" t="s">
        <v>193</v>
      </c>
      <c r="AT204" s="240" t="s">
        <v>158</v>
      </c>
      <c r="AU204" s="240" t="s">
        <v>81</v>
      </c>
      <c r="AY204" s="17" t="s">
        <v>155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7" t="s">
        <v>163</v>
      </c>
      <c r="BK204" s="241">
        <f>ROUND(I204*H204,2)</f>
        <v>0</v>
      </c>
      <c r="BL204" s="17" t="s">
        <v>193</v>
      </c>
      <c r="BM204" s="240" t="s">
        <v>331</v>
      </c>
    </row>
    <row r="205" s="2" customFormat="1">
      <c r="A205" s="38"/>
      <c r="B205" s="39"/>
      <c r="C205" s="40"/>
      <c r="D205" s="242" t="s">
        <v>164</v>
      </c>
      <c r="E205" s="40"/>
      <c r="F205" s="243" t="s">
        <v>1025</v>
      </c>
      <c r="G205" s="40"/>
      <c r="H205" s="40"/>
      <c r="I205" s="244"/>
      <c r="J205" s="40"/>
      <c r="K205" s="40"/>
      <c r="L205" s="44"/>
      <c r="M205" s="245"/>
      <c r="N205" s="246"/>
      <c r="O205" s="92"/>
      <c r="P205" s="92"/>
      <c r="Q205" s="92"/>
      <c r="R205" s="92"/>
      <c r="S205" s="92"/>
      <c r="T205" s="93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164</v>
      </c>
      <c r="AU205" s="17" t="s">
        <v>81</v>
      </c>
    </row>
    <row r="206" s="2" customFormat="1" ht="33" customHeight="1">
      <c r="A206" s="38"/>
      <c r="B206" s="39"/>
      <c r="C206" s="269" t="s">
        <v>336</v>
      </c>
      <c r="D206" s="269" t="s">
        <v>238</v>
      </c>
      <c r="E206" s="270" t="s">
        <v>1026</v>
      </c>
      <c r="F206" s="271" t="s">
        <v>1027</v>
      </c>
      <c r="G206" s="272" t="s">
        <v>161</v>
      </c>
      <c r="H206" s="273">
        <v>1</v>
      </c>
      <c r="I206" s="274"/>
      <c r="J206" s="275">
        <f>ROUND(I206*H206,2)</f>
        <v>0</v>
      </c>
      <c r="K206" s="276"/>
      <c r="L206" s="277"/>
      <c r="M206" s="278" t="s">
        <v>1</v>
      </c>
      <c r="N206" s="279" t="s">
        <v>42</v>
      </c>
      <c r="O206" s="92"/>
      <c r="P206" s="238">
        <f>O206*H206</f>
        <v>0</v>
      </c>
      <c r="Q206" s="238">
        <v>0.00038999999999999999</v>
      </c>
      <c r="R206" s="238">
        <f>Q206*H206</f>
        <v>0.00038999999999999999</v>
      </c>
      <c r="S206" s="238">
        <v>0</v>
      </c>
      <c r="T206" s="239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0" t="s">
        <v>298</v>
      </c>
      <c r="AT206" s="240" t="s">
        <v>238</v>
      </c>
      <c r="AU206" s="240" t="s">
        <v>81</v>
      </c>
      <c r="AY206" s="17" t="s">
        <v>155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7" t="s">
        <v>163</v>
      </c>
      <c r="BK206" s="241">
        <f>ROUND(I206*H206,2)</f>
        <v>0</v>
      </c>
      <c r="BL206" s="17" t="s">
        <v>193</v>
      </c>
      <c r="BM206" s="240" t="s">
        <v>334</v>
      </c>
    </row>
    <row r="207" s="2" customFormat="1">
      <c r="A207" s="38"/>
      <c r="B207" s="39"/>
      <c r="C207" s="40"/>
      <c r="D207" s="242" t="s">
        <v>164</v>
      </c>
      <c r="E207" s="40"/>
      <c r="F207" s="243" t="s">
        <v>1027</v>
      </c>
      <c r="G207" s="40"/>
      <c r="H207" s="40"/>
      <c r="I207" s="244"/>
      <c r="J207" s="40"/>
      <c r="K207" s="40"/>
      <c r="L207" s="44"/>
      <c r="M207" s="245"/>
      <c r="N207" s="246"/>
      <c r="O207" s="92"/>
      <c r="P207" s="92"/>
      <c r="Q207" s="92"/>
      <c r="R207" s="92"/>
      <c r="S207" s="92"/>
      <c r="T207" s="93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164</v>
      </c>
      <c r="AU207" s="17" t="s">
        <v>81</v>
      </c>
    </row>
    <row r="208" s="2" customFormat="1" ht="21.75" customHeight="1">
      <c r="A208" s="38"/>
      <c r="B208" s="39"/>
      <c r="C208" s="228" t="s">
        <v>245</v>
      </c>
      <c r="D208" s="228" t="s">
        <v>158</v>
      </c>
      <c r="E208" s="229" t="s">
        <v>1028</v>
      </c>
      <c r="F208" s="230" t="s">
        <v>1029</v>
      </c>
      <c r="G208" s="231" t="s">
        <v>161</v>
      </c>
      <c r="H208" s="232">
        <v>26</v>
      </c>
      <c r="I208" s="233"/>
      <c r="J208" s="234">
        <f>ROUND(I208*H208,2)</f>
        <v>0</v>
      </c>
      <c r="K208" s="235"/>
      <c r="L208" s="44"/>
      <c r="M208" s="236" t="s">
        <v>1</v>
      </c>
      <c r="N208" s="237" t="s">
        <v>42</v>
      </c>
      <c r="O208" s="92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0" t="s">
        <v>193</v>
      </c>
      <c r="AT208" s="240" t="s">
        <v>158</v>
      </c>
      <c r="AU208" s="240" t="s">
        <v>81</v>
      </c>
      <c r="AY208" s="17" t="s">
        <v>155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7" t="s">
        <v>163</v>
      </c>
      <c r="BK208" s="241">
        <f>ROUND(I208*H208,2)</f>
        <v>0</v>
      </c>
      <c r="BL208" s="17" t="s">
        <v>193</v>
      </c>
      <c r="BM208" s="240" t="s">
        <v>339</v>
      </c>
    </row>
    <row r="209" s="2" customFormat="1">
      <c r="A209" s="38"/>
      <c r="B209" s="39"/>
      <c r="C209" s="40"/>
      <c r="D209" s="242" t="s">
        <v>164</v>
      </c>
      <c r="E209" s="40"/>
      <c r="F209" s="243" t="s">
        <v>1029</v>
      </c>
      <c r="G209" s="40"/>
      <c r="H209" s="40"/>
      <c r="I209" s="244"/>
      <c r="J209" s="40"/>
      <c r="K209" s="40"/>
      <c r="L209" s="44"/>
      <c r="M209" s="245"/>
      <c r="N209" s="246"/>
      <c r="O209" s="92"/>
      <c r="P209" s="92"/>
      <c r="Q209" s="92"/>
      <c r="R209" s="92"/>
      <c r="S209" s="92"/>
      <c r="T209" s="93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164</v>
      </c>
      <c r="AU209" s="17" t="s">
        <v>81</v>
      </c>
    </row>
    <row r="210" s="2" customFormat="1" ht="21.75" customHeight="1">
      <c r="A210" s="38"/>
      <c r="B210" s="39"/>
      <c r="C210" s="269" t="s">
        <v>349</v>
      </c>
      <c r="D210" s="269" t="s">
        <v>238</v>
      </c>
      <c r="E210" s="270" t="s">
        <v>1030</v>
      </c>
      <c r="F210" s="271" t="s">
        <v>1031</v>
      </c>
      <c r="G210" s="272" t="s">
        <v>161</v>
      </c>
      <c r="H210" s="273">
        <v>6</v>
      </c>
      <c r="I210" s="274"/>
      <c r="J210" s="275">
        <f>ROUND(I210*H210,2)</f>
        <v>0</v>
      </c>
      <c r="K210" s="276"/>
      <c r="L210" s="277"/>
      <c r="M210" s="278" t="s">
        <v>1</v>
      </c>
      <c r="N210" s="279" t="s">
        <v>42</v>
      </c>
      <c r="O210" s="92"/>
      <c r="P210" s="238">
        <f>O210*H210</f>
        <v>0</v>
      </c>
      <c r="Q210" s="238">
        <v>6.9999999999999994E-05</v>
      </c>
      <c r="R210" s="238">
        <f>Q210*H210</f>
        <v>0.00041999999999999996</v>
      </c>
      <c r="S210" s="238">
        <v>0</v>
      </c>
      <c r="T210" s="23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0" t="s">
        <v>298</v>
      </c>
      <c r="AT210" s="240" t="s">
        <v>238</v>
      </c>
      <c r="AU210" s="240" t="s">
        <v>81</v>
      </c>
      <c r="AY210" s="17" t="s">
        <v>155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7" t="s">
        <v>163</v>
      </c>
      <c r="BK210" s="241">
        <f>ROUND(I210*H210,2)</f>
        <v>0</v>
      </c>
      <c r="BL210" s="17" t="s">
        <v>193</v>
      </c>
      <c r="BM210" s="240" t="s">
        <v>344</v>
      </c>
    </row>
    <row r="211" s="2" customFormat="1">
      <c r="A211" s="38"/>
      <c r="B211" s="39"/>
      <c r="C211" s="40"/>
      <c r="D211" s="242" t="s">
        <v>164</v>
      </c>
      <c r="E211" s="40"/>
      <c r="F211" s="243" t="s">
        <v>1031</v>
      </c>
      <c r="G211" s="40"/>
      <c r="H211" s="40"/>
      <c r="I211" s="244"/>
      <c r="J211" s="40"/>
      <c r="K211" s="40"/>
      <c r="L211" s="44"/>
      <c r="M211" s="245"/>
      <c r="N211" s="246"/>
      <c r="O211" s="92"/>
      <c r="P211" s="92"/>
      <c r="Q211" s="92"/>
      <c r="R211" s="92"/>
      <c r="S211" s="92"/>
      <c r="T211" s="93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164</v>
      </c>
      <c r="AU211" s="17" t="s">
        <v>81</v>
      </c>
    </row>
    <row r="212" s="2" customFormat="1" ht="16.5" customHeight="1">
      <c r="A212" s="38"/>
      <c r="B212" s="39"/>
      <c r="C212" s="269" t="s">
        <v>249</v>
      </c>
      <c r="D212" s="269" t="s">
        <v>238</v>
      </c>
      <c r="E212" s="270" t="s">
        <v>1032</v>
      </c>
      <c r="F212" s="271" t="s">
        <v>1033</v>
      </c>
      <c r="G212" s="272" t="s">
        <v>161</v>
      </c>
      <c r="H212" s="273">
        <v>21</v>
      </c>
      <c r="I212" s="274"/>
      <c r="J212" s="275">
        <f>ROUND(I212*H212,2)</f>
        <v>0</v>
      </c>
      <c r="K212" s="276"/>
      <c r="L212" s="277"/>
      <c r="M212" s="278" t="s">
        <v>1</v>
      </c>
      <c r="N212" s="279" t="s">
        <v>42</v>
      </c>
      <c r="O212" s="92"/>
      <c r="P212" s="238">
        <f>O212*H212</f>
        <v>0</v>
      </c>
      <c r="Q212" s="238">
        <v>0.00010000000000000001</v>
      </c>
      <c r="R212" s="238">
        <f>Q212*H212</f>
        <v>0.0021000000000000003</v>
      </c>
      <c r="S212" s="238">
        <v>0</v>
      </c>
      <c r="T212" s="239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0" t="s">
        <v>298</v>
      </c>
      <c r="AT212" s="240" t="s">
        <v>238</v>
      </c>
      <c r="AU212" s="240" t="s">
        <v>81</v>
      </c>
      <c r="AY212" s="17" t="s">
        <v>155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7" t="s">
        <v>163</v>
      </c>
      <c r="BK212" s="241">
        <f>ROUND(I212*H212,2)</f>
        <v>0</v>
      </c>
      <c r="BL212" s="17" t="s">
        <v>193</v>
      </c>
      <c r="BM212" s="240" t="s">
        <v>356</v>
      </c>
    </row>
    <row r="213" s="2" customFormat="1">
      <c r="A213" s="38"/>
      <c r="B213" s="39"/>
      <c r="C213" s="40"/>
      <c r="D213" s="242" t="s">
        <v>164</v>
      </c>
      <c r="E213" s="40"/>
      <c r="F213" s="243" t="s">
        <v>1033</v>
      </c>
      <c r="G213" s="40"/>
      <c r="H213" s="40"/>
      <c r="I213" s="244"/>
      <c r="J213" s="40"/>
      <c r="K213" s="40"/>
      <c r="L213" s="44"/>
      <c r="M213" s="245"/>
      <c r="N213" s="246"/>
      <c r="O213" s="92"/>
      <c r="P213" s="92"/>
      <c r="Q213" s="92"/>
      <c r="R213" s="92"/>
      <c r="S213" s="92"/>
      <c r="T213" s="93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164</v>
      </c>
      <c r="AU213" s="17" t="s">
        <v>81</v>
      </c>
    </row>
    <row r="214" s="2" customFormat="1" ht="16.5" customHeight="1">
      <c r="A214" s="38"/>
      <c r="B214" s="39"/>
      <c r="C214" s="269" t="s">
        <v>358</v>
      </c>
      <c r="D214" s="269" t="s">
        <v>238</v>
      </c>
      <c r="E214" s="270" t="s">
        <v>1034</v>
      </c>
      <c r="F214" s="271" t="s">
        <v>1035</v>
      </c>
      <c r="G214" s="272" t="s">
        <v>161</v>
      </c>
      <c r="H214" s="273">
        <v>15</v>
      </c>
      <c r="I214" s="274"/>
      <c r="J214" s="275">
        <f>ROUND(I214*H214,2)</f>
        <v>0</v>
      </c>
      <c r="K214" s="276"/>
      <c r="L214" s="277"/>
      <c r="M214" s="278" t="s">
        <v>1</v>
      </c>
      <c r="N214" s="279" t="s">
        <v>42</v>
      </c>
      <c r="O214" s="92"/>
      <c r="P214" s="238">
        <f>O214*H214</f>
        <v>0</v>
      </c>
      <c r="Q214" s="238">
        <v>1.0000000000000001E-05</v>
      </c>
      <c r="R214" s="238">
        <f>Q214*H214</f>
        <v>0.00015000000000000001</v>
      </c>
      <c r="S214" s="238">
        <v>0</v>
      </c>
      <c r="T214" s="23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0" t="s">
        <v>298</v>
      </c>
      <c r="AT214" s="240" t="s">
        <v>238</v>
      </c>
      <c r="AU214" s="240" t="s">
        <v>81</v>
      </c>
      <c r="AY214" s="17" t="s">
        <v>155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7" t="s">
        <v>163</v>
      </c>
      <c r="BK214" s="241">
        <f>ROUND(I214*H214,2)</f>
        <v>0</v>
      </c>
      <c r="BL214" s="17" t="s">
        <v>193</v>
      </c>
      <c r="BM214" s="240" t="s">
        <v>361</v>
      </c>
    </row>
    <row r="215" s="2" customFormat="1">
      <c r="A215" s="38"/>
      <c r="B215" s="39"/>
      <c r="C215" s="40"/>
      <c r="D215" s="242" t="s">
        <v>164</v>
      </c>
      <c r="E215" s="40"/>
      <c r="F215" s="243" t="s">
        <v>1035</v>
      </c>
      <c r="G215" s="40"/>
      <c r="H215" s="40"/>
      <c r="I215" s="244"/>
      <c r="J215" s="40"/>
      <c r="K215" s="40"/>
      <c r="L215" s="44"/>
      <c r="M215" s="245"/>
      <c r="N215" s="246"/>
      <c r="O215" s="92"/>
      <c r="P215" s="92"/>
      <c r="Q215" s="92"/>
      <c r="R215" s="92"/>
      <c r="S215" s="92"/>
      <c r="T215" s="93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164</v>
      </c>
      <c r="AU215" s="17" t="s">
        <v>81</v>
      </c>
    </row>
    <row r="216" s="2" customFormat="1" ht="21.75" customHeight="1">
      <c r="A216" s="38"/>
      <c r="B216" s="39"/>
      <c r="C216" s="269" t="s">
        <v>252</v>
      </c>
      <c r="D216" s="269" t="s">
        <v>238</v>
      </c>
      <c r="E216" s="270" t="s">
        <v>1036</v>
      </c>
      <c r="F216" s="271" t="s">
        <v>1037</v>
      </c>
      <c r="G216" s="272" t="s">
        <v>161</v>
      </c>
      <c r="H216" s="273">
        <v>8</v>
      </c>
      <c r="I216" s="274"/>
      <c r="J216" s="275">
        <f>ROUND(I216*H216,2)</f>
        <v>0</v>
      </c>
      <c r="K216" s="276"/>
      <c r="L216" s="277"/>
      <c r="M216" s="278" t="s">
        <v>1</v>
      </c>
      <c r="N216" s="279" t="s">
        <v>42</v>
      </c>
      <c r="O216" s="92"/>
      <c r="P216" s="238">
        <f>O216*H216</f>
        <v>0</v>
      </c>
      <c r="Q216" s="238">
        <v>2.0000000000000002E-05</v>
      </c>
      <c r="R216" s="238">
        <f>Q216*H216</f>
        <v>0.00016000000000000001</v>
      </c>
      <c r="S216" s="238">
        <v>0</v>
      </c>
      <c r="T216" s="23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0" t="s">
        <v>298</v>
      </c>
      <c r="AT216" s="240" t="s">
        <v>238</v>
      </c>
      <c r="AU216" s="240" t="s">
        <v>81</v>
      </c>
      <c r="AY216" s="17" t="s">
        <v>155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7" t="s">
        <v>163</v>
      </c>
      <c r="BK216" s="241">
        <f>ROUND(I216*H216,2)</f>
        <v>0</v>
      </c>
      <c r="BL216" s="17" t="s">
        <v>193</v>
      </c>
      <c r="BM216" s="240" t="s">
        <v>364</v>
      </c>
    </row>
    <row r="217" s="2" customFormat="1">
      <c r="A217" s="38"/>
      <c r="B217" s="39"/>
      <c r="C217" s="40"/>
      <c r="D217" s="242" t="s">
        <v>164</v>
      </c>
      <c r="E217" s="40"/>
      <c r="F217" s="243" t="s">
        <v>1037</v>
      </c>
      <c r="G217" s="40"/>
      <c r="H217" s="40"/>
      <c r="I217" s="244"/>
      <c r="J217" s="40"/>
      <c r="K217" s="40"/>
      <c r="L217" s="44"/>
      <c r="M217" s="245"/>
      <c r="N217" s="246"/>
      <c r="O217" s="92"/>
      <c r="P217" s="92"/>
      <c r="Q217" s="92"/>
      <c r="R217" s="92"/>
      <c r="S217" s="92"/>
      <c r="T217" s="93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164</v>
      </c>
      <c r="AU217" s="17" t="s">
        <v>81</v>
      </c>
    </row>
    <row r="218" s="2" customFormat="1" ht="21.75" customHeight="1">
      <c r="A218" s="38"/>
      <c r="B218" s="39"/>
      <c r="C218" s="269" t="s">
        <v>368</v>
      </c>
      <c r="D218" s="269" t="s">
        <v>238</v>
      </c>
      <c r="E218" s="270" t="s">
        <v>1038</v>
      </c>
      <c r="F218" s="271" t="s">
        <v>1039</v>
      </c>
      <c r="G218" s="272" t="s">
        <v>161</v>
      </c>
      <c r="H218" s="273">
        <v>1</v>
      </c>
      <c r="I218" s="274"/>
      <c r="J218" s="275">
        <f>ROUND(I218*H218,2)</f>
        <v>0</v>
      </c>
      <c r="K218" s="276"/>
      <c r="L218" s="277"/>
      <c r="M218" s="278" t="s">
        <v>1</v>
      </c>
      <c r="N218" s="279" t="s">
        <v>42</v>
      </c>
      <c r="O218" s="92"/>
      <c r="P218" s="238">
        <f>O218*H218</f>
        <v>0</v>
      </c>
      <c r="Q218" s="238">
        <v>3.0000000000000001E-05</v>
      </c>
      <c r="R218" s="238">
        <f>Q218*H218</f>
        <v>3.0000000000000001E-05</v>
      </c>
      <c r="S218" s="238">
        <v>0</v>
      </c>
      <c r="T218" s="239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0" t="s">
        <v>298</v>
      </c>
      <c r="AT218" s="240" t="s">
        <v>238</v>
      </c>
      <c r="AU218" s="240" t="s">
        <v>81</v>
      </c>
      <c r="AY218" s="17" t="s">
        <v>155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7" t="s">
        <v>163</v>
      </c>
      <c r="BK218" s="241">
        <f>ROUND(I218*H218,2)</f>
        <v>0</v>
      </c>
      <c r="BL218" s="17" t="s">
        <v>193</v>
      </c>
      <c r="BM218" s="240" t="s">
        <v>371</v>
      </c>
    </row>
    <row r="219" s="2" customFormat="1">
      <c r="A219" s="38"/>
      <c r="B219" s="39"/>
      <c r="C219" s="40"/>
      <c r="D219" s="242" t="s">
        <v>164</v>
      </c>
      <c r="E219" s="40"/>
      <c r="F219" s="243" t="s">
        <v>1039</v>
      </c>
      <c r="G219" s="40"/>
      <c r="H219" s="40"/>
      <c r="I219" s="244"/>
      <c r="J219" s="40"/>
      <c r="K219" s="40"/>
      <c r="L219" s="44"/>
      <c r="M219" s="245"/>
      <c r="N219" s="246"/>
      <c r="O219" s="92"/>
      <c r="P219" s="92"/>
      <c r="Q219" s="92"/>
      <c r="R219" s="92"/>
      <c r="S219" s="92"/>
      <c r="T219" s="93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164</v>
      </c>
      <c r="AU219" s="17" t="s">
        <v>81</v>
      </c>
    </row>
    <row r="220" s="2" customFormat="1" ht="21.75" customHeight="1">
      <c r="A220" s="38"/>
      <c r="B220" s="39"/>
      <c r="C220" s="269" t="s">
        <v>258</v>
      </c>
      <c r="D220" s="269" t="s">
        <v>238</v>
      </c>
      <c r="E220" s="270" t="s">
        <v>1040</v>
      </c>
      <c r="F220" s="271" t="s">
        <v>1041</v>
      </c>
      <c r="G220" s="272" t="s">
        <v>161</v>
      </c>
      <c r="H220" s="273">
        <v>1</v>
      </c>
      <c r="I220" s="274"/>
      <c r="J220" s="275">
        <f>ROUND(I220*H220,2)</f>
        <v>0</v>
      </c>
      <c r="K220" s="276"/>
      <c r="L220" s="277"/>
      <c r="M220" s="278" t="s">
        <v>1</v>
      </c>
      <c r="N220" s="279" t="s">
        <v>42</v>
      </c>
      <c r="O220" s="92"/>
      <c r="P220" s="238">
        <f>O220*H220</f>
        <v>0</v>
      </c>
      <c r="Q220" s="238">
        <v>4.0000000000000003E-05</v>
      </c>
      <c r="R220" s="238">
        <f>Q220*H220</f>
        <v>4.0000000000000003E-05</v>
      </c>
      <c r="S220" s="238">
        <v>0</v>
      </c>
      <c r="T220" s="239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0" t="s">
        <v>298</v>
      </c>
      <c r="AT220" s="240" t="s">
        <v>238</v>
      </c>
      <c r="AU220" s="240" t="s">
        <v>81</v>
      </c>
      <c r="AY220" s="17" t="s">
        <v>155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7" t="s">
        <v>163</v>
      </c>
      <c r="BK220" s="241">
        <f>ROUND(I220*H220,2)</f>
        <v>0</v>
      </c>
      <c r="BL220" s="17" t="s">
        <v>193</v>
      </c>
      <c r="BM220" s="240" t="s">
        <v>577</v>
      </c>
    </row>
    <row r="221" s="2" customFormat="1">
      <c r="A221" s="38"/>
      <c r="B221" s="39"/>
      <c r="C221" s="40"/>
      <c r="D221" s="242" t="s">
        <v>164</v>
      </c>
      <c r="E221" s="40"/>
      <c r="F221" s="243" t="s">
        <v>1041</v>
      </c>
      <c r="G221" s="40"/>
      <c r="H221" s="40"/>
      <c r="I221" s="244"/>
      <c r="J221" s="40"/>
      <c r="K221" s="40"/>
      <c r="L221" s="44"/>
      <c r="M221" s="245"/>
      <c r="N221" s="246"/>
      <c r="O221" s="92"/>
      <c r="P221" s="92"/>
      <c r="Q221" s="92"/>
      <c r="R221" s="92"/>
      <c r="S221" s="92"/>
      <c r="T221" s="93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164</v>
      </c>
      <c r="AU221" s="17" t="s">
        <v>81</v>
      </c>
    </row>
    <row r="222" s="2" customFormat="1">
      <c r="A222" s="38"/>
      <c r="B222" s="39"/>
      <c r="C222" s="40"/>
      <c r="D222" s="242" t="s">
        <v>571</v>
      </c>
      <c r="E222" s="40"/>
      <c r="F222" s="280" t="s">
        <v>1378</v>
      </c>
      <c r="G222" s="40"/>
      <c r="H222" s="40"/>
      <c r="I222" s="244"/>
      <c r="J222" s="40"/>
      <c r="K222" s="40"/>
      <c r="L222" s="44"/>
      <c r="M222" s="245"/>
      <c r="N222" s="246"/>
      <c r="O222" s="92"/>
      <c r="P222" s="92"/>
      <c r="Q222" s="92"/>
      <c r="R222" s="92"/>
      <c r="S222" s="92"/>
      <c r="T222" s="93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571</v>
      </c>
      <c r="AU222" s="17" t="s">
        <v>81</v>
      </c>
    </row>
    <row r="223" s="2" customFormat="1" ht="21.75" customHeight="1">
      <c r="A223" s="38"/>
      <c r="B223" s="39"/>
      <c r="C223" s="228" t="s">
        <v>378</v>
      </c>
      <c r="D223" s="228" t="s">
        <v>158</v>
      </c>
      <c r="E223" s="229" t="s">
        <v>1043</v>
      </c>
      <c r="F223" s="230" t="s">
        <v>1044</v>
      </c>
      <c r="G223" s="231" t="s">
        <v>161</v>
      </c>
      <c r="H223" s="232">
        <v>10</v>
      </c>
      <c r="I223" s="233"/>
      <c r="J223" s="234">
        <f>ROUND(I223*H223,2)</f>
        <v>0</v>
      </c>
      <c r="K223" s="235"/>
      <c r="L223" s="44"/>
      <c r="M223" s="236" t="s">
        <v>1</v>
      </c>
      <c r="N223" s="237" t="s">
        <v>42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0" t="s">
        <v>193</v>
      </c>
      <c r="AT223" s="240" t="s">
        <v>158</v>
      </c>
      <c r="AU223" s="240" t="s">
        <v>81</v>
      </c>
      <c r="AY223" s="17" t="s">
        <v>155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7" t="s">
        <v>163</v>
      </c>
      <c r="BK223" s="241">
        <f>ROUND(I223*H223,2)</f>
        <v>0</v>
      </c>
      <c r="BL223" s="17" t="s">
        <v>193</v>
      </c>
      <c r="BM223" s="240" t="s">
        <v>381</v>
      </c>
    </row>
    <row r="224" s="2" customFormat="1">
      <c r="A224" s="38"/>
      <c r="B224" s="39"/>
      <c r="C224" s="40"/>
      <c r="D224" s="242" t="s">
        <v>164</v>
      </c>
      <c r="E224" s="40"/>
      <c r="F224" s="243" t="s">
        <v>1044</v>
      </c>
      <c r="G224" s="40"/>
      <c r="H224" s="40"/>
      <c r="I224" s="244"/>
      <c r="J224" s="40"/>
      <c r="K224" s="40"/>
      <c r="L224" s="44"/>
      <c r="M224" s="245"/>
      <c r="N224" s="246"/>
      <c r="O224" s="92"/>
      <c r="P224" s="92"/>
      <c r="Q224" s="92"/>
      <c r="R224" s="92"/>
      <c r="S224" s="92"/>
      <c r="T224" s="93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164</v>
      </c>
      <c r="AU224" s="17" t="s">
        <v>81</v>
      </c>
    </row>
    <row r="225" s="2" customFormat="1" ht="21.75" customHeight="1">
      <c r="A225" s="38"/>
      <c r="B225" s="39"/>
      <c r="C225" s="269" t="s">
        <v>262</v>
      </c>
      <c r="D225" s="269" t="s">
        <v>238</v>
      </c>
      <c r="E225" s="270" t="s">
        <v>1045</v>
      </c>
      <c r="F225" s="271" t="s">
        <v>1046</v>
      </c>
      <c r="G225" s="272" t="s">
        <v>161</v>
      </c>
      <c r="H225" s="273">
        <v>4</v>
      </c>
      <c r="I225" s="274"/>
      <c r="J225" s="275">
        <f>ROUND(I225*H225,2)</f>
        <v>0</v>
      </c>
      <c r="K225" s="276"/>
      <c r="L225" s="277"/>
      <c r="M225" s="278" t="s">
        <v>1</v>
      </c>
      <c r="N225" s="279" t="s">
        <v>42</v>
      </c>
      <c r="O225" s="92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0" t="s">
        <v>298</v>
      </c>
      <c r="AT225" s="240" t="s">
        <v>238</v>
      </c>
      <c r="AU225" s="240" t="s">
        <v>81</v>
      </c>
      <c r="AY225" s="17" t="s">
        <v>155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7" t="s">
        <v>163</v>
      </c>
      <c r="BK225" s="241">
        <f>ROUND(I225*H225,2)</f>
        <v>0</v>
      </c>
      <c r="BL225" s="17" t="s">
        <v>193</v>
      </c>
      <c r="BM225" s="240" t="s">
        <v>385</v>
      </c>
    </row>
    <row r="226" s="2" customFormat="1">
      <c r="A226" s="38"/>
      <c r="B226" s="39"/>
      <c r="C226" s="40"/>
      <c r="D226" s="242" t="s">
        <v>164</v>
      </c>
      <c r="E226" s="40"/>
      <c r="F226" s="243" t="s">
        <v>1046</v>
      </c>
      <c r="G226" s="40"/>
      <c r="H226" s="40"/>
      <c r="I226" s="244"/>
      <c r="J226" s="40"/>
      <c r="K226" s="40"/>
      <c r="L226" s="44"/>
      <c r="M226" s="245"/>
      <c r="N226" s="246"/>
      <c r="O226" s="92"/>
      <c r="P226" s="92"/>
      <c r="Q226" s="92"/>
      <c r="R226" s="92"/>
      <c r="S226" s="92"/>
      <c r="T226" s="93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164</v>
      </c>
      <c r="AU226" s="17" t="s">
        <v>81</v>
      </c>
    </row>
    <row r="227" s="2" customFormat="1" ht="21.75" customHeight="1">
      <c r="A227" s="38"/>
      <c r="B227" s="39"/>
      <c r="C227" s="269" t="s">
        <v>387</v>
      </c>
      <c r="D227" s="269" t="s">
        <v>238</v>
      </c>
      <c r="E227" s="270" t="s">
        <v>1047</v>
      </c>
      <c r="F227" s="271" t="s">
        <v>1048</v>
      </c>
      <c r="G227" s="272" t="s">
        <v>161</v>
      </c>
      <c r="H227" s="273">
        <v>6</v>
      </c>
      <c r="I227" s="274"/>
      <c r="J227" s="275">
        <f>ROUND(I227*H227,2)</f>
        <v>0</v>
      </c>
      <c r="K227" s="276"/>
      <c r="L227" s="277"/>
      <c r="M227" s="278" t="s">
        <v>1</v>
      </c>
      <c r="N227" s="279" t="s">
        <v>42</v>
      </c>
      <c r="O227" s="92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0" t="s">
        <v>298</v>
      </c>
      <c r="AT227" s="240" t="s">
        <v>238</v>
      </c>
      <c r="AU227" s="240" t="s">
        <v>81</v>
      </c>
      <c r="AY227" s="17" t="s">
        <v>155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7" t="s">
        <v>163</v>
      </c>
      <c r="BK227" s="241">
        <f>ROUND(I227*H227,2)</f>
        <v>0</v>
      </c>
      <c r="BL227" s="17" t="s">
        <v>193</v>
      </c>
      <c r="BM227" s="240" t="s">
        <v>390</v>
      </c>
    </row>
    <row r="228" s="2" customFormat="1">
      <c r="A228" s="38"/>
      <c r="B228" s="39"/>
      <c r="C228" s="40"/>
      <c r="D228" s="242" t="s">
        <v>164</v>
      </c>
      <c r="E228" s="40"/>
      <c r="F228" s="243" t="s">
        <v>1048</v>
      </c>
      <c r="G228" s="40"/>
      <c r="H228" s="40"/>
      <c r="I228" s="244"/>
      <c r="J228" s="40"/>
      <c r="K228" s="40"/>
      <c r="L228" s="44"/>
      <c r="M228" s="245"/>
      <c r="N228" s="246"/>
      <c r="O228" s="92"/>
      <c r="P228" s="92"/>
      <c r="Q228" s="92"/>
      <c r="R228" s="92"/>
      <c r="S228" s="92"/>
      <c r="T228" s="93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164</v>
      </c>
      <c r="AU228" s="17" t="s">
        <v>81</v>
      </c>
    </row>
    <row r="229" s="2" customFormat="1" ht="21.75" customHeight="1">
      <c r="A229" s="38"/>
      <c r="B229" s="39"/>
      <c r="C229" s="228" t="s">
        <v>266</v>
      </c>
      <c r="D229" s="228" t="s">
        <v>158</v>
      </c>
      <c r="E229" s="229" t="s">
        <v>1049</v>
      </c>
      <c r="F229" s="230" t="s">
        <v>1050</v>
      </c>
      <c r="G229" s="231" t="s">
        <v>161</v>
      </c>
      <c r="H229" s="232">
        <v>2</v>
      </c>
      <c r="I229" s="233"/>
      <c r="J229" s="234">
        <f>ROUND(I229*H229,2)</f>
        <v>0</v>
      </c>
      <c r="K229" s="235"/>
      <c r="L229" s="44"/>
      <c r="M229" s="236" t="s">
        <v>1</v>
      </c>
      <c r="N229" s="237" t="s">
        <v>42</v>
      </c>
      <c r="O229" s="92"/>
      <c r="P229" s="238">
        <f>O229*H229</f>
        <v>0</v>
      </c>
      <c r="Q229" s="238">
        <v>0</v>
      </c>
      <c r="R229" s="238">
        <f>Q229*H229</f>
        <v>0</v>
      </c>
      <c r="S229" s="238">
        <v>0</v>
      </c>
      <c r="T229" s="239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0" t="s">
        <v>193</v>
      </c>
      <c r="AT229" s="240" t="s">
        <v>158</v>
      </c>
      <c r="AU229" s="240" t="s">
        <v>81</v>
      </c>
      <c r="AY229" s="17" t="s">
        <v>155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7" t="s">
        <v>163</v>
      </c>
      <c r="BK229" s="241">
        <f>ROUND(I229*H229,2)</f>
        <v>0</v>
      </c>
      <c r="BL229" s="17" t="s">
        <v>193</v>
      </c>
      <c r="BM229" s="240" t="s">
        <v>394</v>
      </c>
    </row>
    <row r="230" s="2" customFormat="1">
      <c r="A230" s="38"/>
      <c r="B230" s="39"/>
      <c r="C230" s="40"/>
      <c r="D230" s="242" t="s">
        <v>164</v>
      </c>
      <c r="E230" s="40"/>
      <c r="F230" s="243" t="s">
        <v>1050</v>
      </c>
      <c r="G230" s="40"/>
      <c r="H230" s="40"/>
      <c r="I230" s="244"/>
      <c r="J230" s="40"/>
      <c r="K230" s="40"/>
      <c r="L230" s="44"/>
      <c r="M230" s="245"/>
      <c r="N230" s="246"/>
      <c r="O230" s="92"/>
      <c r="P230" s="92"/>
      <c r="Q230" s="92"/>
      <c r="R230" s="92"/>
      <c r="S230" s="92"/>
      <c r="T230" s="93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164</v>
      </c>
      <c r="AU230" s="17" t="s">
        <v>81</v>
      </c>
    </row>
    <row r="231" s="2" customFormat="1" ht="21.75" customHeight="1">
      <c r="A231" s="38"/>
      <c r="B231" s="39"/>
      <c r="C231" s="269" t="s">
        <v>395</v>
      </c>
      <c r="D231" s="269" t="s">
        <v>238</v>
      </c>
      <c r="E231" s="270" t="s">
        <v>1051</v>
      </c>
      <c r="F231" s="271" t="s">
        <v>1052</v>
      </c>
      <c r="G231" s="272" t="s">
        <v>161</v>
      </c>
      <c r="H231" s="273">
        <v>2</v>
      </c>
      <c r="I231" s="274"/>
      <c r="J231" s="275">
        <f>ROUND(I231*H231,2)</f>
        <v>0</v>
      </c>
      <c r="K231" s="276"/>
      <c r="L231" s="277"/>
      <c r="M231" s="278" t="s">
        <v>1</v>
      </c>
      <c r="N231" s="279" t="s">
        <v>42</v>
      </c>
      <c r="O231" s="92"/>
      <c r="P231" s="238">
        <f>O231*H231</f>
        <v>0</v>
      </c>
      <c r="Q231" s="238">
        <v>0</v>
      </c>
      <c r="R231" s="238">
        <f>Q231*H231</f>
        <v>0</v>
      </c>
      <c r="S231" s="238">
        <v>0</v>
      </c>
      <c r="T231" s="239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0" t="s">
        <v>298</v>
      </c>
      <c r="AT231" s="240" t="s">
        <v>238</v>
      </c>
      <c r="AU231" s="240" t="s">
        <v>81</v>
      </c>
      <c r="AY231" s="17" t="s">
        <v>155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7" t="s">
        <v>163</v>
      </c>
      <c r="BK231" s="241">
        <f>ROUND(I231*H231,2)</f>
        <v>0</v>
      </c>
      <c r="BL231" s="17" t="s">
        <v>193</v>
      </c>
      <c r="BM231" s="240" t="s">
        <v>398</v>
      </c>
    </row>
    <row r="232" s="2" customFormat="1">
      <c r="A232" s="38"/>
      <c r="B232" s="39"/>
      <c r="C232" s="40"/>
      <c r="D232" s="242" t="s">
        <v>164</v>
      </c>
      <c r="E232" s="40"/>
      <c r="F232" s="243" t="s">
        <v>1052</v>
      </c>
      <c r="G232" s="40"/>
      <c r="H232" s="40"/>
      <c r="I232" s="244"/>
      <c r="J232" s="40"/>
      <c r="K232" s="40"/>
      <c r="L232" s="44"/>
      <c r="M232" s="245"/>
      <c r="N232" s="246"/>
      <c r="O232" s="92"/>
      <c r="P232" s="92"/>
      <c r="Q232" s="92"/>
      <c r="R232" s="92"/>
      <c r="S232" s="92"/>
      <c r="T232" s="93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164</v>
      </c>
      <c r="AU232" s="17" t="s">
        <v>81</v>
      </c>
    </row>
    <row r="233" s="2" customFormat="1" ht="16.5" customHeight="1">
      <c r="A233" s="38"/>
      <c r="B233" s="39"/>
      <c r="C233" s="228" t="s">
        <v>270</v>
      </c>
      <c r="D233" s="228" t="s">
        <v>158</v>
      </c>
      <c r="E233" s="229" t="s">
        <v>1053</v>
      </c>
      <c r="F233" s="230" t="s">
        <v>1054</v>
      </c>
      <c r="G233" s="231" t="s">
        <v>161</v>
      </c>
      <c r="H233" s="232">
        <v>3</v>
      </c>
      <c r="I233" s="233"/>
      <c r="J233" s="234">
        <f>ROUND(I233*H233,2)</f>
        <v>0</v>
      </c>
      <c r="K233" s="235"/>
      <c r="L233" s="44"/>
      <c r="M233" s="236" t="s">
        <v>1</v>
      </c>
      <c r="N233" s="237" t="s">
        <v>42</v>
      </c>
      <c r="O233" s="92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0" t="s">
        <v>193</v>
      </c>
      <c r="AT233" s="240" t="s">
        <v>158</v>
      </c>
      <c r="AU233" s="240" t="s">
        <v>81</v>
      </c>
      <c r="AY233" s="17" t="s">
        <v>155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7" t="s">
        <v>163</v>
      </c>
      <c r="BK233" s="241">
        <f>ROUND(I233*H233,2)</f>
        <v>0</v>
      </c>
      <c r="BL233" s="17" t="s">
        <v>193</v>
      </c>
      <c r="BM233" s="240" t="s">
        <v>401</v>
      </c>
    </row>
    <row r="234" s="2" customFormat="1">
      <c r="A234" s="38"/>
      <c r="B234" s="39"/>
      <c r="C234" s="40"/>
      <c r="D234" s="242" t="s">
        <v>164</v>
      </c>
      <c r="E234" s="40"/>
      <c r="F234" s="243" t="s">
        <v>1054</v>
      </c>
      <c r="G234" s="40"/>
      <c r="H234" s="40"/>
      <c r="I234" s="244"/>
      <c r="J234" s="40"/>
      <c r="K234" s="40"/>
      <c r="L234" s="44"/>
      <c r="M234" s="245"/>
      <c r="N234" s="246"/>
      <c r="O234" s="92"/>
      <c r="P234" s="92"/>
      <c r="Q234" s="92"/>
      <c r="R234" s="92"/>
      <c r="S234" s="92"/>
      <c r="T234" s="93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164</v>
      </c>
      <c r="AU234" s="17" t="s">
        <v>81</v>
      </c>
    </row>
    <row r="235" s="2" customFormat="1" ht="21.75" customHeight="1">
      <c r="A235" s="38"/>
      <c r="B235" s="39"/>
      <c r="C235" s="269" t="s">
        <v>402</v>
      </c>
      <c r="D235" s="269" t="s">
        <v>238</v>
      </c>
      <c r="E235" s="270" t="s">
        <v>1055</v>
      </c>
      <c r="F235" s="271" t="s">
        <v>1056</v>
      </c>
      <c r="G235" s="272" t="s">
        <v>161</v>
      </c>
      <c r="H235" s="273">
        <v>3</v>
      </c>
      <c r="I235" s="274"/>
      <c r="J235" s="275">
        <f>ROUND(I235*H235,2)</f>
        <v>0</v>
      </c>
      <c r="K235" s="276"/>
      <c r="L235" s="277"/>
      <c r="M235" s="278" t="s">
        <v>1</v>
      </c>
      <c r="N235" s="279" t="s">
        <v>42</v>
      </c>
      <c r="O235" s="92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0" t="s">
        <v>298</v>
      </c>
      <c r="AT235" s="240" t="s">
        <v>238</v>
      </c>
      <c r="AU235" s="240" t="s">
        <v>81</v>
      </c>
      <c r="AY235" s="17" t="s">
        <v>155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7" t="s">
        <v>163</v>
      </c>
      <c r="BK235" s="241">
        <f>ROUND(I235*H235,2)</f>
        <v>0</v>
      </c>
      <c r="BL235" s="17" t="s">
        <v>193</v>
      </c>
      <c r="BM235" s="240" t="s">
        <v>405</v>
      </c>
    </row>
    <row r="236" s="2" customFormat="1">
      <c r="A236" s="38"/>
      <c r="B236" s="39"/>
      <c r="C236" s="40"/>
      <c r="D236" s="242" t="s">
        <v>164</v>
      </c>
      <c r="E236" s="40"/>
      <c r="F236" s="243" t="s">
        <v>1056</v>
      </c>
      <c r="G236" s="40"/>
      <c r="H236" s="40"/>
      <c r="I236" s="244"/>
      <c r="J236" s="40"/>
      <c r="K236" s="40"/>
      <c r="L236" s="44"/>
      <c r="M236" s="245"/>
      <c r="N236" s="246"/>
      <c r="O236" s="92"/>
      <c r="P236" s="92"/>
      <c r="Q236" s="92"/>
      <c r="R236" s="92"/>
      <c r="S236" s="92"/>
      <c r="T236" s="93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164</v>
      </c>
      <c r="AU236" s="17" t="s">
        <v>81</v>
      </c>
    </row>
    <row r="237" s="2" customFormat="1" ht="16.5" customHeight="1">
      <c r="A237" s="38"/>
      <c r="B237" s="39"/>
      <c r="C237" s="269" t="s">
        <v>277</v>
      </c>
      <c r="D237" s="269" t="s">
        <v>238</v>
      </c>
      <c r="E237" s="270" t="s">
        <v>1379</v>
      </c>
      <c r="F237" s="271" t="s">
        <v>1058</v>
      </c>
      <c r="G237" s="272" t="s">
        <v>161</v>
      </c>
      <c r="H237" s="273">
        <v>3</v>
      </c>
      <c r="I237" s="274"/>
      <c r="J237" s="275">
        <f>ROUND(I237*H237,2)</f>
        <v>0</v>
      </c>
      <c r="K237" s="276"/>
      <c r="L237" s="277"/>
      <c r="M237" s="278" t="s">
        <v>1</v>
      </c>
      <c r="N237" s="279" t="s">
        <v>42</v>
      </c>
      <c r="O237" s="92"/>
      <c r="P237" s="238">
        <f>O237*H237</f>
        <v>0</v>
      </c>
      <c r="Q237" s="238">
        <v>0</v>
      </c>
      <c r="R237" s="238">
        <f>Q237*H237</f>
        <v>0</v>
      </c>
      <c r="S237" s="238">
        <v>0</v>
      </c>
      <c r="T237" s="239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0" t="s">
        <v>298</v>
      </c>
      <c r="AT237" s="240" t="s">
        <v>238</v>
      </c>
      <c r="AU237" s="240" t="s">
        <v>81</v>
      </c>
      <c r="AY237" s="17" t="s">
        <v>155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7" t="s">
        <v>163</v>
      </c>
      <c r="BK237" s="241">
        <f>ROUND(I237*H237,2)</f>
        <v>0</v>
      </c>
      <c r="BL237" s="17" t="s">
        <v>193</v>
      </c>
      <c r="BM237" s="240" t="s">
        <v>647</v>
      </c>
    </row>
    <row r="238" s="2" customFormat="1">
      <c r="A238" s="38"/>
      <c r="B238" s="39"/>
      <c r="C238" s="40"/>
      <c r="D238" s="242" t="s">
        <v>164</v>
      </c>
      <c r="E238" s="40"/>
      <c r="F238" s="243" t="s">
        <v>1058</v>
      </c>
      <c r="G238" s="40"/>
      <c r="H238" s="40"/>
      <c r="I238" s="244"/>
      <c r="J238" s="40"/>
      <c r="K238" s="40"/>
      <c r="L238" s="44"/>
      <c r="M238" s="245"/>
      <c r="N238" s="246"/>
      <c r="O238" s="92"/>
      <c r="P238" s="92"/>
      <c r="Q238" s="92"/>
      <c r="R238" s="92"/>
      <c r="S238" s="92"/>
      <c r="T238" s="93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164</v>
      </c>
      <c r="AU238" s="17" t="s">
        <v>81</v>
      </c>
    </row>
    <row r="239" s="2" customFormat="1" ht="21.75" customHeight="1">
      <c r="A239" s="38"/>
      <c r="B239" s="39"/>
      <c r="C239" s="228" t="s">
        <v>412</v>
      </c>
      <c r="D239" s="228" t="s">
        <v>158</v>
      </c>
      <c r="E239" s="229" t="s">
        <v>994</v>
      </c>
      <c r="F239" s="230" t="s">
        <v>995</v>
      </c>
      <c r="G239" s="231" t="s">
        <v>161</v>
      </c>
      <c r="H239" s="232">
        <v>1</v>
      </c>
      <c r="I239" s="233"/>
      <c r="J239" s="234">
        <f>ROUND(I239*H239,2)</f>
        <v>0</v>
      </c>
      <c r="K239" s="235"/>
      <c r="L239" s="44"/>
      <c r="M239" s="236" t="s">
        <v>1</v>
      </c>
      <c r="N239" s="237" t="s">
        <v>42</v>
      </c>
      <c r="O239" s="92"/>
      <c r="P239" s="238">
        <f>O239*H239</f>
        <v>0</v>
      </c>
      <c r="Q239" s="238">
        <v>0</v>
      </c>
      <c r="R239" s="238">
        <f>Q239*H239</f>
        <v>0</v>
      </c>
      <c r="S239" s="238">
        <v>0</v>
      </c>
      <c r="T239" s="239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0" t="s">
        <v>193</v>
      </c>
      <c r="AT239" s="240" t="s">
        <v>158</v>
      </c>
      <c r="AU239" s="240" t="s">
        <v>81</v>
      </c>
      <c r="AY239" s="17" t="s">
        <v>155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7" t="s">
        <v>163</v>
      </c>
      <c r="BK239" s="241">
        <f>ROUND(I239*H239,2)</f>
        <v>0</v>
      </c>
      <c r="BL239" s="17" t="s">
        <v>193</v>
      </c>
      <c r="BM239" s="240" t="s">
        <v>415</v>
      </c>
    </row>
    <row r="240" s="2" customFormat="1">
      <c r="A240" s="38"/>
      <c r="B240" s="39"/>
      <c r="C240" s="40"/>
      <c r="D240" s="242" t="s">
        <v>164</v>
      </c>
      <c r="E240" s="40"/>
      <c r="F240" s="243" t="s">
        <v>995</v>
      </c>
      <c r="G240" s="40"/>
      <c r="H240" s="40"/>
      <c r="I240" s="244"/>
      <c r="J240" s="40"/>
      <c r="K240" s="40"/>
      <c r="L240" s="44"/>
      <c r="M240" s="245"/>
      <c r="N240" s="246"/>
      <c r="O240" s="92"/>
      <c r="P240" s="92"/>
      <c r="Q240" s="92"/>
      <c r="R240" s="92"/>
      <c r="S240" s="92"/>
      <c r="T240" s="93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164</v>
      </c>
      <c r="AU240" s="17" t="s">
        <v>81</v>
      </c>
    </row>
    <row r="241" s="2" customFormat="1" ht="33" customHeight="1">
      <c r="A241" s="38"/>
      <c r="B241" s="39"/>
      <c r="C241" s="269" t="s">
        <v>281</v>
      </c>
      <c r="D241" s="269" t="s">
        <v>238</v>
      </c>
      <c r="E241" s="270" t="s">
        <v>1380</v>
      </c>
      <c r="F241" s="271" t="s">
        <v>997</v>
      </c>
      <c r="G241" s="272" t="s">
        <v>161</v>
      </c>
      <c r="H241" s="273">
        <v>1</v>
      </c>
      <c r="I241" s="274"/>
      <c r="J241" s="275">
        <f>ROUND(I241*H241,2)</f>
        <v>0</v>
      </c>
      <c r="K241" s="276"/>
      <c r="L241" s="277"/>
      <c r="M241" s="278" t="s">
        <v>1</v>
      </c>
      <c r="N241" s="279" t="s">
        <v>42</v>
      </c>
      <c r="O241" s="92"/>
      <c r="P241" s="238">
        <f>O241*H241</f>
        <v>0</v>
      </c>
      <c r="Q241" s="238">
        <v>0</v>
      </c>
      <c r="R241" s="238">
        <f>Q241*H241</f>
        <v>0</v>
      </c>
      <c r="S241" s="238">
        <v>0</v>
      </c>
      <c r="T241" s="239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0" t="s">
        <v>298</v>
      </c>
      <c r="AT241" s="240" t="s">
        <v>238</v>
      </c>
      <c r="AU241" s="240" t="s">
        <v>81</v>
      </c>
      <c r="AY241" s="17" t="s">
        <v>155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7" t="s">
        <v>163</v>
      </c>
      <c r="BK241" s="241">
        <f>ROUND(I241*H241,2)</f>
        <v>0</v>
      </c>
      <c r="BL241" s="17" t="s">
        <v>193</v>
      </c>
      <c r="BM241" s="240" t="s">
        <v>419</v>
      </c>
    </row>
    <row r="242" s="2" customFormat="1">
      <c r="A242" s="38"/>
      <c r="B242" s="39"/>
      <c r="C242" s="40"/>
      <c r="D242" s="242" t="s">
        <v>164</v>
      </c>
      <c r="E242" s="40"/>
      <c r="F242" s="243" t="s">
        <v>997</v>
      </c>
      <c r="G242" s="40"/>
      <c r="H242" s="40"/>
      <c r="I242" s="244"/>
      <c r="J242" s="40"/>
      <c r="K242" s="40"/>
      <c r="L242" s="44"/>
      <c r="M242" s="245"/>
      <c r="N242" s="246"/>
      <c r="O242" s="92"/>
      <c r="P242" s="92"/>
      <c r="Q242" s="92"/>
      <c r="R242" s="92"/>
      <c r="S242" s="92"/>
      <c r="T242" s="93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164</v>
      </c>
      <c r="AU242" s="17" t="s">
        <v>81</v>
      </c>
    </row>
    <row r="243" s="2" customFormat="1" ht="21.75" customHeight="1">
      <c r="A243" s="38"/>
      <c r="B243" s="39"/>
      <c r="C243" s="228" t="s">
        <v>420</v>
      </c>
      <c r="D243" s="228" t="s">
        <v>158</v>
      </c>
      <c r="E243" s="229" t="s">
        <v>1059</v>
      </c>
      <c r="F243" s="230" t="s">
        <v>1060</v>
      </c>
      <c r="G243" s="231" t="s">
        <v>161</v>
      </c>
      <c r="H243" s="232">
        <v>1</v>
      </c>
      <c r="I243" s="233"/>
      <c r="J243" s="234">
        <f>ROUND(I243*H243,2)</f>
        <v>0</v>
      </c>
      <c r="K243" s="235"/>
      <c r="L243" s="44"/>
      <c r="M243" s="236" t="s">
        <v>1</v>
      </c>
      <c r="N243" s="237" t="s">
        <v>42</v>
      </c>
      <c r="O243" s="92"/>
      <c r="P243" s="238">
        <f>O243*H243</f>
        <v>0</v>
      </c>
      <c r="Q243" s="238">
        <v>0</v>
      </c>
      <c r="R243" s="238">
        <f>Q243*H243</f>
        <v>0</v>
      </c>
      <c r="S243" s="238">
        <v>0</v>
      </c>
      <c r="T243" s="239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0" t="s">
        <v>193</v>
      </c>
      <c r="AT243" s="240" t="s">
        <v>158</v>
      </c>
      <c r="AU243" s="240" t="s">
        <v>81</v>
      </c>
      <c r="AY243" s="17" t="s">
        <v>155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7" t="s">
        <v>163</v>
      </c>
      <c r="BK243" s="241">
        <f>ROUND(I243*H243,2)</f>
        <v>0</v>
      </c>
      <c r="BL243" s="17" t="s">
        <v>193</v>
      </c>
      <c r="BM243" s="240" t="s">
        <v>1381</v>
      </c>
    </row>
    <row r="244" s="2" customFormat="1">
      <c r="A244" s="38"/>
      <c r="B244" s="39"/>
      <c r="C244" s="40"/>
      <c r="D244" s="242" t="s">
        <v>164</v>
      </c>
      <c r="E244" s="40"/>
      <c r="F244" s="243" t="s">
        <v>1062</v>
      </c>
      <c r="G244" s="40"/>
      <c r="H244" s="40"/>
      <c r="I244" s="244"/>
      <c r="J244" s="40"/>
      <c r="K244" s="40"/>
      <c r="L244" s="44"/>
      <c r="M244" s="245"/>
      <c r="N244" s="246"/>
      <c r="O244" s="92"/>
      <c r="P244" s="92"/>
      <c r="Q244" s="92"/>
      <c r="R244" s="92"/>
      <c r="S244" s="92"/>
      <c r="T244" s="93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164</v>
      </c>
      <c r="AU244" s="17" t="s">
        <v>81</v>
      </c>
    </row>
    <row r="245" s="2" customFormat="1" ht="16.5" customHeight="1">
      <c r="A245" s="38"/>
      <c r="B245" s="39"/>
      <c r="C245" s="228" t="s">
        <v>286</v>
      </c>
      <c r="D245" s="228" t="s">
        <v>158</v>
      </c>
      <c r="E245" s="229" t="s">
        <v>1063</v>
      </c>
      <c r="F245" s="230" t="s">
        <v>1064</v>
      </c>
      <c r="G245" s="231" t="s">
        <v>170</v>
      </c>
      <c r="H245" s="232">
        <v>4</v>
      </c>
      <c r="I245" s="233"/>
      <c r="J245" s="234">
        <f>ROUND(I245*H245,2)</f>
        <v>0</v>
      </c>
      <c r="K245" s="235"/>
      <c r="L245" s="44"/>
      <c r="M245" s="236" t="s">
        <v>1</v>
      </c>
      <c r="N245" s="237" t="s">
        <v>42</v>
      </c>
      <c r="O245" s="92"/>
      <c r="P245" s="238">
        <f>O245*H245</f>
        <v>0</v>
      </c>
      <c r="Q245" s="238">
        <v>0</v>
      </c>
      <c r="R245" s="238">
        <f>Q245*H245</f>
        <v>0</v>
      </c>
      <c r="S245" s="238">
        <v>0</v>
      </c>
      <c r="T245" s="239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0" t="s">
        <v>193</v>
      </c>
      <c r="AT245" s="240" t="s">
        <v>158</v>
      </c>
      <c r="AU245" s="240" t="s">
        <v>81</v>
      </c>
      <c r="AY245" s="17" t="s">
        <v>155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7" t="s">
        <v>163</v>
      </c>
      <c r="BK245" s="241">
        <f>ROUND(I245*H245,2)</f>
        <v>0</v>
      </c>
      <c r="BL245" s="17" t="s">
        <v>193</v>
      </c>
      <c r="BM245" s="240" t="s">
        <v>423</v>
      </c>
    </row>
    <row r="246" s="2" customFormat="1">
      <c r="A246" s="38"/>
      <c r="B246" s="39"/>
      <c r="C246" s="40"/>
      <c r="D246" s="242" t="s">
        <v>164</v>
      </c>
      <c r="E246" s="40"/>
      <c r="F246" s="243" t="s">
        <v>1064</v>
      </c>
      <c r="G246" s="40"/>
      <c r="H246" s="40"/>
      <c r="I246" s="244"/>
      <c r="J246" s="40"/>
      <c r="K246" s="40"/>
      <c r="L246" s="44"/>
      <c r="M246" s="245"/>
      <c r="N246" s="246"/>
      <c r="O246" s="92"/>
      <c r="P246" s="92"/>
      <c r="Q246" s="92"/>
      <c r="R246" s="92"/>
      <c r="S246" s="92"/>
      <c r="T246" s="93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164</v>
      </c>
      <c r="AU246" s="17" t="s">
        <v>81</v>
      </c>
    </row>
    <row r="247" s="2" customFormat="1" ht="16.5" customHeight="1">
      <c r="A247" s="38"/>
      <c r="B247" s="39"/>
      <c r="C247" s="269" t="s">
        <v>428</v>
      </c>
      <c r="D247" s="269" t="s">
        <v>238</v>
      </c>
      <c r="E247" s="270" t="s">
        <v>1065</v>
      </c>
      <c r="F247" s="271" t="s">
        <v>1066</v>
      </c>
      <c r="G247" s="272" t="s">
        <v>170</v>
      </c>
      <c r="H247" s="273">
        <v>4</v>
      </c>
      <c r="I247" s="274"/>
      <c r="J247" s="275">
        <f>ROUND(I247*H247,2)</f>
        <v>0</v>
      </c>
      <c r="K247" s="276"/>
      <c r="L247" s="277"/>
      <c r="M247" s="278" t="s">
        <v>1</v>
      </c>
      <c r="N247" s="279" t="s">
        <v>42</v>
      </c>
      <c r="O247" s="92"/>
      <c r="P247" s="238">
        <f>O247*H247</f>
        <v>0</v>
      </c>
      <c r="Q247" s="238">
        <v>0</v>
      </c>
      <c r="R247" s="238">
        <f>Q247*H247</f>
        <v>0</v>
      </c>
      <c r="S247" s="238">
        <v>0</v>
      </c>
      <c r="T247" s="239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0" t="s">
        <v>298</v>
      </c>
      <c r="AT247" s="240" t="s">
        <v>238</v>
      </c>
      <c r="AU247" s="240" t="s">
        <v>81</v>
      </c>
      <c r="AY247" s="17" t="s">
        <v>155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7" t="s">
        <v>163</v>
      </c>
      <c r="BK247" s="241">
        <f>ROUND(I247*H247,2)</f>
        <v>0</v>
      </c>
      <c r="BL247" s="17" t="s">
        <v>193</v>
      </c>
      <c r="BM247" s="240" t="s">
        <v>427</v>
      </c>
    </row>
    <row r="248" s="2" customFormat="1">
      <c r="A248" s="38"/>
      <c r="B248" s="39"/>
      <c r="C248" s="40"/>
      <c r="D248" s="242" t="s">
        <v>164</v>
      </c>
      <c r="E248" s="40"/>
      <c r="F248" s="243" t="s">
        <v>1066</v>
      </c>
      <c r="G248" s="40"/>
      <c r="H248" s="40"/>
      <c r="I248" s="244"/>
      <c r="J248" s="40"/>
      <c r="K248" s="40"/>
      <c r="L248" s="44"/>
      <c r="M248" s="245"/>
      <c r="N248" s="246"/>
      <c r="O248" s="92"/>
      <c r="P248" s="92"/>
      <c r="Q248" s="92"/>
      <c r="R248" s="92"/>
      <c r="S248" s="92"/>
      <c r="T248" s="93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164</v>
      </c>
      <c r="AU248" s="17" t="s">
        <v>81</v>
      </c>
    </row>
    <row r="249" s="2" customFormat="1" ht="16.5" customHeight="1">
      <c r="A249" s="38"/>
      <c r="B249" s="39"/>
      <c r="C249" s="269" t="s">
        <v>291</v>
      </c>
      <c r="D249" s="269" t="s">
        <v>238</v>
      </c>
      <c r="E249" s="270" t="s">
        <v>1382</v>
      </c>
      <c r="F249" s="271" t="s">
        <v>1068</v>
      </c>
      <c r="G249" s="272" t="s">
        <v>161</v>
      </c>
      <c r="H249" s="273">
        <v>2</v>
      </c>
      <c r="I249" s="274"/>
      <c r="J249" s="275">
        <f>ROUND(I249*H249,2)</f>
        <v>0</v>
      </c>
      <c r="K249" s="276"/>
      <c r="L249" s="277"/>
      <c r="M249" s="278" t="s">
        <v>1</v>
      </c>
      <c r="N249" s="279" t="s">
        <v>42</v>
      </c>
      <c r="O249" s="92"/>
      <c r="P249" s="238">
        <f>O249*H249</f>
        <v>0</v>
      </c>
      <c r="Q249" s="238">
        <v>0</v>
      </c>
      <c r="R249" s="238">
        <f>Q249*H249</f>
        <v>0</v>
      </c>
      <c r="S249" s="238">
        <v>0</v>
      </c>
      <c r="T249" s="239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0" t="s">
        <v>298</v>
      </c>
      <c r="AT249" s="240" t="s">
        <v>238</v>
      </c>
      <c r="AU249" s="240" t="s">
        <v>81</v>
      </c>
      <c r="AY249" s="17" t="s">
        <v>155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7" t="s">
        <v>163</v>
      </c>
      <c r="BK249" s="241">
        <f>ROUND(I249*H249,2)</f>
        <v>0</v>
      </c>
      <c r="BL249" s="17" t="s">
        <v>193</v>
      </c>
      <c r="BM249" s="240" t="s">
        <v>431</v>
      </c>
    </row>
    <row r="250" s="2" customFormat="1">
      <c r="A250" s="38"/>
      <c r="B250" s="39"/>
      <c r="C250" s="40"/>
      <c r="D250" s="242" t="s">
        <v>164</v>
      </c>
      <c r="E250" s="40"/>
      <c r="F250" s="243" t="s">
        <v>1068</v>
      </c>
      <c r="G250" s="40"/>
      <c r="H250" s="40"/>
      <c r="I250" s="244"/>
      <c r="J250" s="40"/>
      <c r="K250" s="40"/>
      <c r="L250" s="44"/>
      <c r="M250" s="245"/>
      <c r="N250" s="246"/>
      <c r="O250" s="92"/>
      <c r="P250" s="92"/>
      <c r="Q250" s="92"/>
      <c r="R250" s="92"/>
      <c r="S250" s="92"/>
      <c r="T250" s="93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164</v>
      </c>
      <c r="AU250" s="17" t="s">
        <v>81</v>
      </c>
    </row>
    <row r="251" s="2" customFormat="1" ht="16.5" customHeight="1">
      <c r="A251" s="38"/>
      <c r="B251" s="39"/>
      <c r="C251" s="269" t="s">
        <v>435</v>
      </c>
      <c r="D251" s="269" t="s">
        <v>238</v>
      </c>
      <c r="E251" s="270" t="s">
        <v>1069</v>
      </c>
      <c r="F251" s="271" t="s">
        <v>1070</v>
      </c>
      <c r="G251" s="272" t="s">
        <v>161</v>
      </c>
      <c r="H251" s="273">
        <v>5</v>
      </c>
      <c r="I251" s="274"/>
      <c r="J251" s="275">
        <f>ROUND(I251*H251,2)</f>
        <v>0</v>
      </c>
      <c r="K251" s="276"/>
      <c r="L251" s="277"/>
      <c r="M251" s="278" t="s">
        <v>1</v>
      </c>
      <c r="N251" s="279" t="s">
        <v>42</v>
      </c>
      <c r="O251" s="92"/>
      <c r="P251" s="238">
        <f>O251*H251</f>
        <v>0</v>
      </c>
      <c r="Q251" s="238">
        <v>0</v>
      </c>
      <c r="R251" s="238">
        <f>Q251*H251</f>
        <v>0</v>
      </c>
      <c r="S251" s="238">
        <v>0</v>
      </c>
      <c r="T251" s="239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0" t="s">
        <v>298</v>
      </c>
      <c r="AT251" s="240" t="s">
        <v>238</v>
      </c>
      <c r="AU251" s="240" t="s">
        <v>81</v>
      </c>
      <c r="AY251" s="17" t="s">
        <v>155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7" t="s">
        <v>163</v>
      </c>
      <c r="BK251" s="241">
        <f>ROUND(I251*H251,2)</f>
        <v>0</v>
      </c>
      <c r="BL251" s="17" t="s">
        <v>193</v>
      </c>
      <c r="BM251" s="240" t="s">
        <v>434</v>
      </c>
    </row>
    <row r="252" s="2" customFormat="1">
      <c r="A252" s="38"/>
      <c r="B252" s="39"/>
      <c r="C252" s="40"/>
      <c r="D252" s="242" t="s">
        <v>164</v>
      </c>
      <c r="E252" s="40"/>
      <c r="F252" s="243" t="s">
        <v>1070</v>
      </c>
      <c r="G252" s="40"/>
      <c r="H252" s="40"/>
      <c r="I252" s="244"/>
      <c r="J252" s="40"/>
      <c r="K252" s="40"/>
      <c r="L252" s="44"/>
      <c r="M252" s="245"/>
      <c r="N252" s="246"/>
      <c r="O252" s="92"/>
      <c r="P252" s="92"/>
      <c r="Q252" s="92"/>
      <c r="R252" s="92"/>
      <c r="S252" s="92"/>
      <c r="T252" s="93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164</v>
      </c>
      <c r="AU252" s="17" t="s">
        <v>81</v>
      </c>
    </row>
    <row r="253" s="2" customFormat="1" ht="21.75" customHeight="1">
      <c r="A253" s="38"/>
      <c r="B253" s="39"/>
      <c r="C253" s="228" t="s">
        <v>296</v>
      </c>
      <c r="D253" s="228" t="s">
        <v>158</v>
      </c>
      <c r="E253" s="229" t="s">
        <v>1071</v>
      </c>
      <c r="F253" s="230" t="s">
        <v>1072</v>
      </c>
      <c r="G253" s="231" t="s">
        <v>161</v>
      </c>
      <c r="H253" s="232">
        <v>4</v>
      </c>
      <c r="I253" s="233"/>
      <c r="J253" s="234">
        <f>ROUND(I253*H253,2)</f>
        <v>0</v>
      </c>
      <c r="K253" s="235"/>
      <c r="L253" s="44"/>
      <c r="M253" s="236" t="s">
        <v>1</v>
      </c>
      <c r="N253" s="237" t="s">
        <v>42</v>
      </c>
      <c r="O253" s="92"/>
      <c r="P253" s="238">
        <f>O253*H253</f>
        <v>0</v>
      </c>
      <c r="Q253" s="238">
        <v>0</v>
      </c>
      <c r="R253" s="238">
        <f>Q253*H253</f>
        <v>0</v>
      </c>
      <c r="S253" s="238">
        <v>0</v>
      </c>
      <c r="T253" s="239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0" t="s">
        <v>193</v>
      </c>
      <c r="AT253" s="240" t="s">
        <v>158</v>
      </c>
      <c r="AU253" s="240" t="s">
        <v>81</v>
      </c>
      <c r="AY253" s="17" t="s">
        <v>155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7" t="s">
        <v>163</v>
      </c>
      <c r="BK253" s="241">
        <f>ROUND(I253*H253,2)</f>
        <v>0</v>
      </c>
      <c r="BL253" s="17" t="s">
        <v>193</v>
      </c>
      <c r="BM253" s="240" t="s">
        <v>711</v>
      </c>
    </row>
    <row r="254" s="2" customFormat="1">
      <c r="A254" s="38"/>
      <c r="B254" s="39"/>
      <c r="C254" s="40"/>
      <c r="D254" s="242" t="s">
        <v>164</v>
      </c>
      <c r="E254" s="40"/>
      <c r="F254" s="243" t="s">
        <v>1072</v>
      </c>
      <c r="G254" s="40"/>
      <c r="H254" s="40"/>
      <c r="I254" s="244"/>
      <c r="J254" s="40"/>
      <c r="K254" s="40"/>
      <c r="L254" s="44"/>
      <c r="M254" s="245"/>
      <c r="N254" s="246"/>
      <c r="O254" s="92"/>
      <c r="P254" s="92"/>
      <c r="Q254" s="92"/>
      <c r="R254" s="92"/>
      <c r="S254" s="92"/>
      <c r="T254" s="93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164</v>
      </c>
      <c r="AU254" s="17" t="s">
        <v>81</v>
      </c>
    </row>
    <row r="255" s="2" customFormat="1">
      <c r="A255" s="38"/>
      <c r="B255" s="39"/>
      <c r="C255" s="40"/>
      <c r="D255" s="242" t="s">
        <v>571</v>
      </c>
      <c r="E255" s="40"/>
      <c r="F255" s="280" t="s">
        <v>1383</v>
      </c>
      <c r="G255" s="40"/>
      <c r="H255" s="40"/>
      <c r="I255" s="244"/>
      <c r="J255" s="40"/>
      <c r="K255" s="40"/>
      <c r="L255" s="44"/>
      <c r="M255" s="245"/>
      <c r="N255" s="246"/>
      <c r="O255" s="92"/>
      <c r="P255" s="92"/>
      <c r="Q255" s="92"/>
      <c r="R255" s="92"/>
      <c r="S255" s="92"/>
      <c r="T255" s="93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571</v>
      </c>
      <c r="AU255" s="17" t="s">
        <v>81</v>
      </c>
    </row>
    <row r="256" s="2" customFormat="1" ht="16.5" customHeight="1">
      <c r="A256" s="38"/>
      <c r="B256" s="39"/>
      <c r="C256" s="269" t="s">
        <v>446</v>
      </c>
      <c r="D256" s="269" t="s">
        <v>238</v>
      </c>
      <c r="E256" s="270" t="s">
        <v>1384</v>
      </c>
      <c r="F256" s="271" t="s">
        <v>1075</v>
      </c>
      <c r="G256" s="272" t="s">
        <v>161</v>
      </c>
      <c r="H256" s="273">
        <v>4</v>
      </c>
      <c r="I256" s="274"/>
      <c r="J256" s="275">
        <f>ROUND(I256*H256,2)</f>
        <v>0</v>
      </c>
      <c r="K256" s="276"/>
      <c r="L256" s="277"/>
      <c r="M256" s="278" t="s">
        <v>1</v>
      </c>
      <c r="N256" s="279" t="s">
        <v>42</v>
      </c>
      <c r="O256" s="92"/>
      <c r="P256" s="238">
        <f>O256*H256</f>
        <v>0</v>
      </c>
      <c r="Q256" s="238">
        <v>0</v>
      </c>
      <c r="R256" s="238">
        <f>Q256*H256</f>
        <v>0</v>
      </c>
      <c r="S256" s="238">
        <v>0</v>
      </c>
      <c r="T256" s="239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0" t="s">
        <v>298</v>
      </c>
      <c r="AT256" s="240" t="s">
        <v>238</v>
      </c>
      <c r="AU256" s="240" t="s">
        <v>81</v>
      </c>
      <c r="AY256" s="17" t="s">
        <v>155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7" t="s">
        <v>163</v>
      </c>
      <c r="BK256" s="241">
        <f>ROUND(I256*H256,2)</f>
        <v>0</v>
      </c>
      <c r="BL256" s="17" t="s">
        <v>193</v>
      </c>
      <c r="BM256" s="240" t="s">
        <v>720</v>
      </c>
    </row>
    <row r="257" s="2" customFormat="1">
      <c r="A257" s="38"/>
      <c r="B257" s="39"/>
      <c r="C257" s="40"/>
      <c r="D257" s="242" t="s">
        <v>164</v>
      </c>
      <c r="E257" s="40"/>
      <c r="F257" s="243" t="s">
        <v>1075</v>
      </c>
      <c r="G257" s="40"/>
      <c r="H257" s="40"/>
      <c r="I257" s="244"/>
      <c r="J257" s="40"/>
      <c r="K257" s="40"/>
      <c r="L257" s="44"/>
      <c r="M257" s="245"/>
      <c r="N257" s="246"/>
      <c r="O257" s="92"/>
      <c r="P257" s="92"/>
      <c r="Q257" s="92"/>
      <c r="R257" s="92"/>
      <c r="S257" s="92"/>
      <c r="T257" s="93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164</v>
      </c>
      <c r="AU257" s="17" t="s">
        <v>81</v>
      </c>
    </row>
    <row r="258" s="2" customFormat="1" ht="21.75" customHeight="1">
      <c r="A258" s="38"/>
      <c r="B258" s="39"/>
      <c r="C258" s="228" t="s">
        <v>301</v>
      </c>
      <c r="D258" s="228" t="s">
        <v>158</v>
      </c>
      <c r="E258" s="229" t="s">
        <v>1076</v>
      </c>
      <c r="F258" s="230" t="s">
        <v>1077</v>
      </c>
      <c r="G258" s="231" t="s">
        <v>227</v>
      </c>
      <c r="H258" s="232">
        <v>0.050000000000000003</v>
      </c>
      <c r="I258" s="233"/>
      <c r="J258" s="234">
        <f>ROUND(I258*H258,2)</f>
        <v>0</v>
      </c>
      <c r="K258" s="235"/>
      <c r="L258" s="44"/>
      <c r="M258" s="236" t="s">
        <v>1</v>
      </c>
      <c r="N258" s="237" t="s">
        <v>42</v>
      </c>
      <c r="O258" s="92"/>
      <c r="P258" s="238">
        <f>O258*H258</f>
        <v>0</v>
      </c>
      <c r="Q258" s="238">
        <v>0</v>
      </c>
      <c r="R258" s="238">
        <f>Q258*H258</f>
        <v>0</v>
      </c>
      <c r="S258" s="238">
        <v>0</v>
      </c>
      <c r="T258" s="239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0" t="s">
        <v>193</v>
      </c>
      <c r="AT258" s="240" t="s">
        <v>158</v>
      </c>
      <c r="AU258" s="240" t="s">
        <v>81</v>
      </c>
      <c r="AY258" s="17" t="s">
        <v>155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7" t="s">
        <v>163</v>
      </c>
      <c r="BK258" s="241">
        <f>ROUND(I258*H258,2)</f>
        <v>0</v>
      </c>
      <c r="BL258" s="17" t="s">
        <v>193</v>
      </c>
      <c r="BM258" s="240" t="s">
        <v>1385</v>
      </c>
    </row>
    <row r="259" s="2" customFormat="1">
      <c r="A259" s="38"/>
      <c r="B259" s="39"/>
      <c r="C259" s="40"/>
      <c r="D259" s="242" t="s">
        <v>164</v>
      </c>
      <c r="E259" s="40"/>
      <c r="F259" s="243" t="s">
        <v>1079</v>
      </c>
      <c r="G259" s="40"/>
      <c r="H259" s="40"/>
      <c r="I259" s="244"/>
      <c r="J259" s="40"/>
      <c r="K259" s="40"/>
      <c r="L259" s="44"/>
      <c r="M259" s="245"/>
      <c r="N259" s="246"/>
      <c r="O259" s="92"/>
      <c r="P259" s="92"/>
      <c r="Q259" s="92"/>
      <c r="R259" s="92"/>
      <c r="S259" s="92"/>
      <c r="T259" s="93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164</v>
      </c>
      <c r="AU259" s="17" t="s">
        <v>81</v>
      </c>
    </row>
    <row r="260" s="2" customFormat="1" ht="21.75" customHeight="1">
      <c r="A260" s="38"/>
      <c r="B260" s="39"/>
      <c r="C260" s="228" t="s">
        <v>453</v>
      </c>
      <c r="D260" s="228" t="s">
        <v>158</v>
      </c>
      <c r="E260" s="229" t="s">
        <v>1080</v>
      </c>
      <c r="F260" s="230" t="s">
        <v>1081</v>
      </c>
      <c r="G260" s="231" t="s">
        <v>776</v>
      </c>
      <c r="H260" s="232">
        <v>12</v>
      </c>
      <c r="I260" s="233"/>
      <c r="J260" s="234">
        <f>ROUND(I260*H260,2)</f>
        <v>0</v>
      </c>
      <c r="K260" s="235"/>
      <c r="L260" s="44"/>
      <c r="M260" s="236" t="s">
        <v>1</v>
      </c>
      <c r="N260" s="237" t="s">
        <v>42</v>
      </c>
      <c r="O260" s="92"/>
      <c r="P260" s="238">
        <f>O260*H260</f>
        <v>0</v>
      </c>
      <c r="Q260" s="238">
        <v>0</v>
      </c>
      <c r="R260" s="238">
        <f>Q260*H260</f>
        <v>0</v>
      </c>
      <c r="S260" s="238">
        <v>0</v>
      </c>
      <c r="T260" s="239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0" t="s">
        <v>193</v>
      </c>
      <c r="AT260" s="240" t="s">
        <v>158</v>
      </c>
      <c r="AU260" s="240" t="s">
        <v>81</v>
      </c>
      <c r="AY260" s="17" t="s">
        <v>155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7" t="s">
        <v>163</v>
      </c>
      <c r="BK260" s="241">
        <f>ROUND(I260*H260,2)</f>
        <v>0</v>
      </c>
      <c r="BL260" s="17" t="s">
        <v>193</v>
      </c>
      <c r="BM260" s="240" t="s">
        <v>449</v>
      </c>
    </row>
    <row r="261" s="2" customFormat="1">
      <c r="A261" s="38"/>
      <c r="B261" s="39"/>
      <c r="C261" s="40"/>
      <c r="D261" s="242" t="s">
        <v>164</v>
      </c>
      <c r="E261" s="40"/>
      <c r="F261" s="243" t="s">
        <v>1081</v>
      </c>
      <c r="G261" s="40"/>
      <c r="H261" s="40"/>
      <c r="I261" s="244"/>
      <c r="J261" s="40"/>
      <c r="K261" s="40"/>
      <c r="L261" s="44"/>
      <c r="M261" s="245"/>
      <c r="N261" s="246"/>
      <c r="O261" s="92"/>
      <c r="P261" s="92"/>
      <c r="Q261" s="92"/>
      <c r="R261" s="92"/>
      <c r="S261" s="92"/>
      <c r="T261" s="93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164</v>
      </c>
      <c r="AU261" s="17" t="s">
        <v>81</v>
      </c>
    </row>
    <row r="262" s="2" customFormat="1">
      <c r="A262" s="38"/>
      <c r="B262" s="39"/>
      <c r="C262" s="40"/>
      <c r="D262" s="242" t="s">
        <v>571</v>
      </c>
      <c r="E262" s="40"/>
      <c r="F262" s="280" t="s">
        <v>1386</v>
      </c>
      <c r="G262" s="40"/>
      <c r="H262" s="40"/>
      <c r="I262" s="244"/>
      <c r="J262" s="40"/>
      <c r="K262" s="40"/>
      <c r="L262" s="44"/>
      <c r="M262" s="245"/>
      <c r="N262" s="246"/>
      <c r="O262" s="92"/>
      <c r="P262" s="92"/>
      <c r="Q262" s="92"/>
      <c r="R262" s="92"/>
      <c r="S262" s="92"/>
      <c r="T262" s="93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571</v>
      </c>
      <c r="AU262" s="17" t="s">
        <v>81</v>
      </c>
    </row>
    <row r="263" s="2" customFormat="1" ht="21.75" customHeight="1">
      <c r="A263" s="38"/>
      <c r="B263" s="39"/>
      <c r="C263" s="228" t="s">
        <v>306</v>
      </c>
      <c r="D263" s="228" t="s">
        <v>158</v>
      </c>
      <c r="E263" s="229" t="s">
        <v>1083</v>
      </c>
      <c r="F263" s="230" t="s">
        <v>921</v>
      </c>
      <c r="G263" s="231" t="s">
        <v>776</v>
      </c>
      <c r="H263" s="232">
        <v>16</v>
      </c>
      <c r="I263" s="233"/>
      <c r="J263" s="234">
        <f>ROUND(I263*H263,2)</f>
        <v>0</v>
      </c>
      <c r="K263" s="235"/>
      <c r="L263" s="44"/>
      <c r="M263" s="236" t="s">
        <v>1</v>
      </c>
      <c r="N263" s="237" t="s">
        <v>42</v>
      </c>
      <c r="O263" s="92"/>
      <c r="P263" s="238">
        <f>O263*H263</f>
        <v>0</v>
      </c>
      <c r="Q263" s="238">
        <v>0</v>
      </c>
      <c r="R263" s="238">
        <f>Q263*H263</f>
        <v>0</v>
      </c>
      <c r="S263" s="238">
        <v>0</v>
      </c>
      <c r="T263" s="239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0" t="s">
        <v>193</v>
      </c>
      <c r="AT263" s="240" t="s">
        <v>158</v>
      </c>
      <c r="AU263" s="240" t="s">
        <v>81</v>
      </c>
      <c r="AY263" s="17" t="s">
        <v>155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7" t="s">
        <v>163</v>
      </c>
      <c r="BK263" s="241">
        <f>ROUND(I263*H263,2)</f>
        <v>0</v>
      </c>
      <c r="BL263" s="17" t="s">
        <v>193</v>
      </c>
      <c r="BM263" s="240" t="s">
        <v>452</v>
      </c>
    </row>
    <row r="264" s="2" customFormat="1">
      <c r="A264" s="38"/>
      <c r="B264" s="39"/>
      <c r="C264" s="40"/>
      <c r="D264" s="242" t="s">
        <v>164</v>
      </c>
      <c r="E264" s="40"/>
      <c r="F264" s="243" t="s">
        <v>921</v>
      </c>
      <c r="G264" s="40"/>
      <c r="H264" s="40"/>
      <c r="I264" s="244"/>
      <c r="J264" s="40"/>
      <c r="K264" s="40"/>
      <c r="L264" s="44"/>
      <c r="M264" s="245"/>
      <c r="N264" s="246"/>
      <c r="O264" s="92"/>
      <c r="P264" s="92"/>
      <c r="Q264" s="92"/>
      <c r="R264" s="92"/>
      <c r="S264" s="92"/>
      <c r="T264" s="93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164</v>
      </c>
      <c r="AU264" s="17" t="s">
        <v>81</v>
      </c>
    </row>
    <row r="265" s="2" customFormat="1">
      <c r="A265" s="38"/>
      <c r="B265" s="39"/>
      <c r="C265" s="40"/>
      <c r="D265" s="242" t="s">
        <v>571</v>
      </c>
      <c r="E265" s="40"/>
      <c r="F265" s="280" t="s">
        <v>1387</v>
      </c>
      <c r="G265" s="40"/>
      <c r="H265" s="40"/>
      <c r="I265" s="244"/>
      <c r="J265" s="40"/>
      <c r="K265" s="40"/>
      <c r="L265" s="44"/>
      <c r="M265" s="281"/>
      <c r="N265" s="282"/>
      <c r="O265" s="283"/>
      <c r="P265" s="283"/>
      <c r="Q265" s="283"/>
      <c r="R265" s="283"/>
      <c r="S265" s="283"/>
      <c r="T265" s="284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571</v>
      </c>
      <c r="AU265" s="17" t="s">
        <v>81</v>
      </c>
    </row>
    <row r="266" s="2" customFormat="1" ht="6.96" customHeight="1">
      <c r="A266" s="38"/>
      <c r="B266" s="67"/>
      <c r="C266" s="68"/>
      <c r="D266" s="68"/>
      <c r="E266" s="68"/>
      <c r="F266" s="68"/>
      <c r="G266" s="68"/>
      <c r="H266" s="68"/>
      <c r="I266" s="68"/>
      <c r="J266" s="68"/>
      <c r="K266" s="68"/>
      <c r="L266" s="44"/>
      <c r="M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</row>
  </sheetData>
  <sheetProtection sheet="1" autoFilter="0" formatColumns="0" formatRows="0" objects="1" scenarios="1" spinCount="100000" saltValue="gzATkYsqDc8+dmRV4hl3dqtOOv+tFIZSWyXRtobmstfc7Ws5wQyqXsFlBshHNoqbNTz5U2ncTw3573FUukFofg==" hashValue="JoHWVxN9XUVsxEtTsD5flS2jinkHqYTpPASCpH1LjgJ2TrptGliRFV3Ka9duZrmQt2MlSZGP4x4TXvIlh3nXyg==" algorithmName="SHA-512" password="CC35"/>
  <autoFilter ref="C120:K26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2021-04-12T11:45:07Z</dcterms:created>
  <dcterms:modified xsi:type="dcterms:W3CDTF">2021-04-12T11:45:28Z</dcterms:modified>
</cp:coreProperties>
</file>